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My Drive\1.Projects\1.ECPR.PDY\CountryFiles\"/>
    </mc:Choice>
  </mc:AlternateContent>
  <bookViews>
    <workbookView xWindow="-108" yWindow="-108" windowWidth="19416" windowHeight="10416" tabRatio="787" firstSheet="4" activeTab="12"/>
  </bookViews>
  <sheets>
    <sheet name="Notes" sheetId="21" r:id="rId1"/>
    <sheet name="info_parties" sheetId="2" r:id="rId2"/>
    <sheet name="cabinetpos" sheetId="3" r:id="rId3"/>
    <sheet name="ministers" sheetId="24" r:id="rId4"/>
    <sheet name="ministers_other" sheetId="27" r:id="rId5"/>
    <sheet name="parlvotes_lh" sheetId="5" r:id="rId6"/>
    <sheet name="parlseats_lh" sheetId="6" r:id="rId7"/>
    <sheet name="parlvotes_uh" sheetId="7" r:id="rId8"/>
    <sheet name="parlseats_uh" sheetId="8" r:id="rId9"/>
    <sheet name="parlvotes_eu" sheetId="9" r:id="rId10"/>
    <sheet name="presvotes" sheetId="10" r:id="rId11"/>
    <sheet name="refvotes" sheetId="11" r:id="rId12"/>
    <sheet name="info_cites" sheetId="12" r:id="rId13"/>
    <sheet name="info_weblinks" sheetId="13" r:id="rId14"/>
    <sheet name="info_colors" sheetId="14" r:id="rId15"/>
    <sheet name="info_export" sheetId="23" r:id="rId16"/>
    <sheet name="info_parties2" sheetId="26" r:id="rId17"/>
    <sheet name="other" sheetId="15" r:id="rId18"/>
    <sheet name="Senate worksheet" sheetId="25" r:id="rId19"/>
  </sheets>
  <calcPr calcId="162913"/>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30" i="12" l="1"/>
  <c r="AF24" i="12"/>
  <c r="AF22" i="12"/>
  <c r="AA22" i="12"/>
  <c r="AD22" i="12"/>
  <c r="W23" i="12"/>
  <c r="X23" i="12"/>
  <c r="Y23" i="12"/>
  <c r="Z23" i="12"/>
  <c r="AA23" i="12"/>
  <c r="AB23" i="12"/>
  <c r="AC23" i="12"/>
  <c r="AD23" i="12"/>
  <c r="AE23" i="12"/>
  <c r="AF23" i="12"/>
  <c r="AA24" i="12"/>
  <c r="W29" i="12"/>
  <c r="X29" i="12"/>
  <c r="Y29" i="12"/>
  <c r="Z29" i="12"/>
  <c r="AA29" i="12"/>
  <c r="AB29" i="12"/>
  <c r="AC29" i="12"/>
  <c r="AD29" i="12"/>
  <c r="AE29" i="12"/>
  <c r="AF29" i="12"/>
  <c r="AA30" i="12"/>
  <c r="W1" i="12"/>
  <c r="W2" i="12" s="1"/>
  <c r="X1" i="12"/>
  <c r="X2" i="12" s="1"/>
  <c r="Y1" i="12"/>
  <c r="Y2" i="12" s="1"/>
  <c r="Z1" i="12"/>
  <c r="Z2" i="12" s="1"/>
  <c r="AA1" i="12"/>
  <c r="AB1" i="12"/>
  <c r="AB22" i="12" s="1"/>
  <c r="AC1" i="12"/>
  <c r="AC2" i="12" s="1"/>
  <c r="AD1" i="12"/>
  <c r="AD2" i="12" s="1"/>
  <c r="AE1" i="12"/>
  <c r="AE2" i="12" s="1"/>
  <c r="AF1" i="12"/>
  <c r="AF2" i="12" s="1"/>
  <c r="AA2" i="12"/>
  <c r="AE24" i="12" l="1"/>
  <c r="AE30" i="12"/>
  <c r="AE22" i="12"/>
  <c r="AD24" i="12"/>
  <c r="AD30" i="12"/>
  <c r="AC30" i="12"/>
  <c r="AC22" i="12"/>
  <c r="AC24" i="12"/>
  <c r="AB2" i="12"/>
  <c r="AB30" i="12"/>
  <c r="AB24" i="12"/>
  <c r="Z30" i="12"/>
  <c r="Z24" i="12"/>
  <c r="Z22" i="12"/>
  <c r="Y30" i="12"/>
  <c r="Y24" i="12"/>
  <c r="Y22" i="12"/>
  <c r="X30" i="12"/>
  <c r="X24" i="12"/>
  <c r="X22" i="12"/>
  <c r="W30" i="12"/>
  <c r="W24" i="12"/>
  <c r="W22" i="12"/>
  <c r="CF81" i="24"/>
  <c r="CF75" i="24"/>
  <c r="CE75" i="24"/>
  <c r="CD75" i="24"/>
  <c r="CC75" i="24"/>
  <c r="CB75" i="24" s="1"/>
  <c r="CG74" i="24"/>
  <c r="CF74" i="24"/>
  <c r="CE74" i="24"/>
  <c r="CD74" i="24"/>
  <c r="CC74" i="24"/>
  <c r="CB74" i="24" s="1"/>
  <c r="BY74" i="24"/>
  <c r="CF73" i="24"/>
  <c r="CE73" i="24"/>
  <c r="CD73" i="24"/>
  <c r="CC73" i="24"/>
  <c r="CG73" i="24" s="1"/>
  <c r="CG72" i="24"/>
  <c r="CF72" i="24"/>
  <c r="CE72" i="24"/>
  <c r="CD72" i="24"/>
  <c r="CC72" i="24"/>
  <c r="CB72" i="24"/>
  <c r="BZ72" i="24"/>
  <c r="BY72" i="24"/>
  <c r="CF71" i="24"/>
  <c r="CE71" i="24"/>
  <c r="CD71" i="24"/>
  <c r="CC71" i="24"/>
  <c r="BZ71" i="24" s="1"/>
  <c r="CG70" i="24"/>
  <c r="CF70" i="24"/>
  <c r="CE70" i="24"/>
  <c r="CD70" i="24"/>
  <c r="CC70" i="24"/>
  <c r="CB70" i="24"/>
  <c r="BZ70" i="24"/>
  <c r="BY70" i="24"/>
  <c r="CF69" i="24"/>
  <c r="CE69" i="24"/>
  <c r="CD69" i="24"/>
  <c r="CC69" i="24"/>
  <c r="CB69" i="24" s="1"/>
  <c r="CF68" i="24"/>
  <c r="CE68" i="24"/>
  <c r="CD68" i="24"/>
  <c r="CC68" i="24"/>
  <c r="CB68" i="24" s="1"/>
  <c r="CG67" i="24"/>
  <c r="CF67" i="24"/>
  <c r="CE67" i="24"/>
  <c r="CD67" i="24"/>
  <c r="CC67" i="24"/>
  <c r="CB67" i="24" s="1"/>
  <c r="CF49" i="24"/>
  <c r="CG12" i="24"/>
  <c r="CJ69" i="24"/>
  <c r="CG75" i="24" l="1"/>
  <c r="BY75" i="24"/>
  <c r="BZ75" i="24"/>
  <c r="BZ74" i="24"/>
  <c r="BZ73" i="24"/>
  <c r="BY73" i="24"/>
  <c r="CB73" i="24"/>
  <c r="BY71" i="24"/>
  <c r="CB71" i="24"/>
  <c r="CG71" i="24"/>
  <c r="CG69" i="24"/>
  <c r="BY69" i="24"/>
  <c r="BZ69" i="24"/>
  <c r="CG68" i="24"/>
  <c r="BZ68" i="24"/>
  <c r="BY68" i="24"/>
  <c r="BZ67" i="24"/>
  <c r="BY67" i="24"/>
  <c r="CR24" i="24"/>
  <c r="CQ24" i="24"/>
  <c r="CP24" i="24"/>
  <c r="CO24" i="24"/>
  <c r="CS24" i="24" s="1"/>
  <c r="CR20" i="24"/>
  <c r="CQ20" i="24"/>
  <c r="CP20" i="24"/>
  <c r="CO20" i="24"/>
  <c r="CL20" i="24" s="1"/>
  <c r="CR95" i="24"/>
  <c r="CQ95" i="24"/>
  <c r="CP95" i="24"/>
  <c r="CO95" i="24"/>
  <c r="CS95" i="24" s="1"/>
  <c r="CR94" i="24"/>
  <c r="CQ94" i="24"/>
  <c r="CP94" i="24"/>
  <c r="CO94" i="24"/>
  <c r="CR93" i="24"/>
  <c r="CQ93" i="24"/>
  <c r="CP93" i="24"/>
  <c r="CO93" i="24"/>
  <c r="CR54" i="24"/>
  <c r="CQ54" i="24"/>
  <c r="CP54" i="24"/>
  <c r="CO54" i="24"/>
  <c r="CN54" i="24" s="1"/>
  <c r="CR53" i="24"/>
  <c r="CQ53" i="24"/>
  <c r="CP53" i="24"/>
  <c r="CO53" i="24"/>
  <c r="CS53" i="24" s="1"/>
  <c r="CR43" i="24"/>
  <c r="CQ43" i="24"/>
  <c r="CP43" i="24"/>
  <c r="CO43" i="24"/>
  <c r="CR92" i="24"/>
  <c r="CQ92" i="24"/>
  <c r="CP92" i="24"/>
  <c r="CO92" i="24"/>
  <c r="CR91" i="24"/>
  <c r="CQ91" i="24"/>
  <c r="CP91" i="24"/>
  <c r="CO91" i="24"/>
  <c r="CL91" i="24" s="1"/>
  <c r="DD23" i="24"/>
  <c r="DC23" i="24"/>
  <c r="DB23" i="24"/>
  <c r="DA23" i="24"/>
  <c r="CY23" i="24" s="1"/>
  <c r="CR23" i="24"/>
  <c r="CQ23" i="24"/>
  <c r="CP23" i="24"/>
  <c r="CO23" i="24"/>
  <c r="CS23" i="24" s="1"/>
  <c r="DF184" i="24"/>
  <c r="DD184" i="24"/>
  <c r="DC184" i="24"/>
  <c r="DB184" i="24"/>
  <c r="DA184" i="24"/>
  <c r="DE184" i="24" s="1"/>
  <c r="DF183" i="24"/>
  <c r="DD183" i="24"/>
  <c r="DC183" i="24"/>
  <c r="DB183" i="24"/>
  <c r="DA183" i="24"/>
  <c r="DE183" i="24" s="1"/>
  <c r="DF182" i="24"/>
  <c r="DD182" i="24"/>
  <c r="DC182" i="24"/>
  <c r="DB182" i="24"/>
  <c r="DA182" i="24"/>
  <c r="DE182" i="24" s="1"/>
  <c r="DF181" i="24"/>
  <c r="DD181" i="24"/>
  <c r="DC181" i="24"/>
  <c r="DB181" i="24"/>
  <c r="DA181" i="24"/>
  <c r="DE181" i="24" s="1"/>
  <c r="DF180" i="24"/>
  <c r="DD180" i="24"/>
  <c r="DC180" i="24"/>
  <c r="DB180" i="24"/>
  <c r="DA180" i="24"/>
  <c r="DE180" i="24" s="1"/>
  <c r="DF179" i="24"/>
  <c r="DD179" i="24"/>
  <c r="DC179" i="24"/>
  <c r="DB179" i="24"/>
  <c r="DA179" i="24"/>
  <c r="DE179" i="24" s="1"/>
  <c r="DF178" i="24"/>
  <c r="DD178" i="24"/>
  <c r="DC178" i="24"/>
  <c r="DB178" i="24"/>
  <c r="DA178" i="24"/>
  <c r="DE178" i="24" s="1"/>
  <c r="DF177" i="24"/>
  <c r="DD177" i="24"/>
  <c r="DC177" i="24"/>
  <c r="DB177" i="24"/>
  <c r="DA177" i="24"/>
  <c r="DE177" i="24" s="1"/>
  <c r="DF176" i="24"/>
  <c r="DD176" i="24"/>
  <c r="DC176" i="24"/>
  <c r="DB176" i="24"/>
  <c r="DA176" i="24"/>
  <c r="DE176" i="24" s="1"/>
  <c r="DF175" i="24"/>
  <c r="DD175" i="24"/>
  <c r="DC175" i="24"/>
  <c r="DB175" i="24"/>
  <c r="DA175" i="24"/>
  <c r="DE175" i="24" s="1"/>
  <c r="DF174" i="24"/>
  <c r="DD174" i="24"/>
  <c r="DC174" i="24"/>
  <c r="DB174" i="24"/>
  <c r="DA174" i="24"/>
  <c r="DE174" i="24" s="1"/>
  <c r="DF173" i="24"/>
  <c r="DD173" i="24"/>
  <c r="DC173" i="24"/>
  <c r="DB173" i="24"/>
  <c r="DA173" i="24"/>
  <c r="DE173" i="24" s="1"/>
  <c r="DF172" i="24"/>
  <c r="DD172" i="24"/>
  <c r="DC172" i="24"/>
  <c r="DB172" i="24"/>
  <c r="DA172" i="24"/>
  <c r="DE172" i="24" s="1"/>
  <c r="DF171" i="24"/>
  <c r="DD171" i="24"/>
  <c r="DC171" i="24"/>
  <c r="DB171" i="24"/>
  <c r="DA171" i="24"/>
  <c r="CW171" i="24" s="1"/>
  <c r="DF170" i="24"/>
  <c r="DD170" i="24"/>
  <c r="DC170" i="24"/>
  <c r="DB170" i="24"/>
  <c r="DA170" i="24"/>
  <c r="CW170" i="24" s="1"/>
  <c r="DF169" i="24"/>
  <c r="DD169" i="24"/>
  <c r="DC169" i="24"/>
  <c r="DB169" i="24"/>
  <c r="DA169" i="24"/>
  <c r="CW169" i="24" s="1"/>
  <c r="DF168" i="24"/>
  <c r="DD168" i="24"/>
  <c r="DC168" i="24"/>
  <c r="DB168" i="24"/>
  <c r="DA168" i="24"/>
  <c r="CW168" i="24" s="1"/>
  <c r="DF167" i="24"/>
  <c r="DD167" i="24"/>
  <c r="DC167" i="24"/>
  <c r="DB167" i="24"/>
  <c r="DA167" i="24"/>
  <c r="CW167" i="24" s="1"/>
  <c r="DF166" i="24"/>
  <c r="DD166" i="24"/>
  <c r="DC166" i="24"/>
  <c r="DB166" i="24"/>
  <c r="DA166" i="24"/>
  <c r="CW166" i="24" s="1"/>
  <c r="DF165" i="24"/>
  <c r="DD165" i="24"/>
  <c r="DC165" i="24"/>
  <c r="DB165" i="24"/>
  <c r="DA165" i="24"/>
  <c r="CW165" i="24" s="1"/>
  <c r="DF164" i="24"/>
  <c r="DD164" i="24"/>
  <c r="DC164" i="24"/>
  <c r="DB164" i="24"/>
  <c r="DA164" i="24"/>
  <c r="CW164" i="24" s="1"/>
  <c r="DF163" i="24"/>
  <c r="DD163" i="24"/>
  <c r="DC163" i="24"/>
  <c r="DB163" i="24"/>
  <c r="DA163" i="24"/>
  <c r="CW163" i="24" s="1"/>
  <c r="DF162" i="24"/>
  <c r="DD162" i="24"/>
  <c r="DC162" i="24"/>
  <c r="DB162" i="24"/>
  <c r="DA162" i="24"/>
  <c r="CW162" i="24" s="1"/>
  <c r="DF161" i="24"/>
  <c r="DD161" i="24"/>
  <c r="DC161" i="24"/>
  <c r="DB161" i="24"/>
  <c r="DA161" i="24"/>
  <c r="CW161" i="24" s="1"/>
  <c r="DF160" i="24"/>
  <c r="DD160" i="24"/>
  <c r="DC160" i="24"/>
  <c r="DB160" i="24"/>
  <c r="DA160" i="24"/>
  <c r="CW160" i="24" s="1"/>
  <c r="DF159" i="24"/>
  <c r="DD159" i="24"/>
  <c r="DC159" i="24"/>
  <c r="DB159" i="24"/>
  <c r="DA159" i="24"/>
  <c r="CW159" i="24" s="1"/>
  <c r="DF158" i="24"/>
  <c r="DD158" i="24"/>
  <c r="DC158" i="24"/>
  <c r="DB158" i="24"/>
  <c r="DA158" i="24"/>
  <c r="CW158" i="24" s="1"/>
  <c r="DF157" i="24"/>
  <c r="DD157" i="24"/>
  <c r="DC157" i="24"/>
  <c r="DB157" i="24"/>
  <c r="DA157" i="24"/>
  <c r="CW157" i="24" s="1"/>
  <c r="DF156" i="24"/>
  <c r="DD156" i="24"/>
  <c r="DC156" i="24"/>
  <c r="DB156" i="24"/>
  <c r="DA156" i="24"/>
  <c r="CW156" i="24" s="1"/>
  <c r="DF155" i="24"/>
  <c r="DD155" i="24"/>
  <c r="DC155" i="24"/>
  <c r="DB155" i="24"/>
  <c r="DA155" i="24"/>
  <c r="CW155" i="24" s="1"/>
  <c r="DF154" i="24"/>
  <c r="DD154" i="24"/>
  <c r="DC154" i="24"/>
  <c r="DB154" i="24"/>
  <c r="DA154" i="24"/>
  <c r="CW154" i="24" s="1"/>
  <c r="DF153" i="24"/>
  <c r="DD153" i="24"/>
  <c r="DC153" i="24"/>
  <c r="DB153" i="24"/>
  <c r="DA153" i="24"/>
  <c r="CX153" i="24" s="1"/>
  <c r="DF152" i="24"/>
  <c r="DD152" i="24"/>
  <c r="DC152" i="24"/>
  <c r="DB152" i="24"/>
  <c r="DA152" i="24"/>
  <c r="CX152" i="24" s="1"/>
  <c r="DF151" i="24"/>
  <c r="DD151" i="24"/>
  <c r="DC151" i="24"/>
  <c r="DB151" i="24"/>
  <c r="DA151" i="24"/>
  <c r="CX151" i="24" s="1"/>
  <c r="DF150" i="24"/>
  <c r="DD150" i="24"/>
  <c r="DC150" i="24"/>
  <c r="DB150" i="24"/>
  <c r="DA150" i="24"/>
  <c r="CX150" i="24" s="1"/>
  <c r="DF149" i="24"/>
  <c r="DD149" i="24"/>
  <c r="DC149" i="24"/>
  <c r="DB149" i="24"/>
  <c r="DA149" i="24"/>
  <c r="CX149" i="24" s="1"/>
  <c r="DF148" i="24"/>
  <c r="DD148" i="24"/>
  <c r="DC148" i="24"/>
  <c r="DB148" i="24"/>
  <c r="DA148" i="24"/>
  <c r="CX148" i="24" s="1"/>
  <c r="DF147" i="24"/>
  <c r="DD147" i="24"/>
  <c r="DC147" i="24"/>
  <c r="DB147" i="24"/>
  <c r="DA147" i="24"/>
  <c r="CX147" i="24" s="1"/>
  <c r="DF146" i="24"/>
  <c r="DD146" i="24"/>
  <c r="DC146" i="24"/>
  <c r="DB146" i="24"/>
  <c r="DA146" i="24"/>
  <c r="CX146" i="24" s="1"/>
  <c r="DF145" i="24"/>
  <c r="DD145" i="24"/>
  <c r="DC145" i="24"/>
  <c r="DB145" i="24"/>
  <c r="DA145" i="24"/>
  <c r="CX145" i="24" s="1"/>
  <c r="DF144" i="24"/>
  <c r="DD144" i="24"/>
  <c r="DC144" i="24"/>
  <c r="DB144" i="24"/>
  <c r="DA144" i="24"/>
  <c r="CX144" i="24" s="1"/>
  <c r="DF143" i="24"/>
  <c r="DD143" i="24"/>
  <c r="DC143" i="24"/>
  <c r="DB143" i="24"/>
  <c r="DA143" i="24"/>
  <c r="CX143" i="24" s="1"/>
  <c r="DF142" i="24"/>
  <c r="DD142" i="24"/>
  <c r="DC142" i="24"/>
  <c r="DB142" i="24"/>
  <c r="DA142" i="24"/>
  <c r="CX142" i="24" s="1"/>
  <c r="DF141" i="24"/>
  <c r="DD141" i="24"/>
  <c r="DC141" i="24"/>
  <c r="DB141" i="24"/>
  <c r="DA141" i="24"/>
  <c r="CX141" i="24" s="1"/>
  <c r="DF140" i="24"/>
  <c r="DD140" i="24"/>
  <c r="DC140" i="24"/>
  <c r="DB140" i="24"/>
  <c r="DA140" i="24"/>
  <c r="CX140" i="24" s="1"/>
  <c r="DF139" i="24"/>
  <c r="DD139" i="24"/>
  <c r="DC139" i="24"/>
  <c r="DB139" i="24"/>
  <c r="DA139" i="24"/>
  <c r="CX139" i="24" s="1"/>
  <c r="DF138" i="24"/>
  <c r="DD138" i="24"/>
  <c r="DC138" i="24"/>
  <c r="DB138" i="24"/>
  <c r="DA138" i="24"/>
  <c r="CX138" i="24" s="1"/>
  <c r="DF137" i="24"/>
  <c r="DD137" i="24"/>
  <c r="DC137" i="24"/>
  <c r="DB137" i="24"/>
  <c r="DA137" i="24"/>
  <c r="CX137" i="24" s="1"/>
  <c r="DF136" i="24"/>
  <c r="DD136" i="24"/>
  <c r="DC136" i="24"/>
  <c r="DB136" i="24"/>
  <c r="DA136" i="24"/>
  <c r="CX136" i="24" s="1"/>
  <c r="DF135" i="24"/>
  <c r="DD135" i="24"/>
  <c r="DC135" i="24"/>
  <c r="DB135" i="24"/>
  <c r="DA135" i="24"/>
  <c r="CX135" i="24" s="1"/>
  <c r="DF134" i="24"/>
  <c r="DD134" i="24"/>
  <c r="DC134" i="24"/>
  <c r="DB134" i="24"/>
  <c r="DA134" i="24"/>
  <c r="CX134" i="24" s="1"/>
  <c r="DF133" i="24"/>
  <c r="DD133" i="24"/>
  <c r="DC133" i="24"/>
  <c r="DB133" i="24"/>
  <c r="DA133" i="24"/>
  <c r="CX133" i="24" s="1"/>
  <c r="DF132" i="24"/>
  <c r="DD132" i="24"/>
  <c r="DC132" i="24"/>
  <c r="DB132" i="24"/>
  <c r="DA132" i="24"/>
  <c r="CX132" i="24" s="1"/>
  <c r="DF131" i="24"/>
  <c r="DD131" i="24"/>
  <c r="DC131" i="24"/>
  <c r="DB131" i="24"/>
  <c r="DA131" i="24"/>
  <c r="CX131" i="24" s="1"/>
  <c r="DF130" i="24"/>
  <c r="DD130" i="24"/>
  <c r="DC130" i="24"/>
  <c r="DB130" i="24"/>
  <c r="DA130" i="24"/>
  <c r="CX130" i="24" s="1"/>
  <c r="DF129" i="24"/>
  <c r="DD129" i="24"/>
  <c r="DC129" i="24"/>
  <c r="DB129" i="24"/>
  <c r="DA129" i="24"/>
  <c r="CX129" i="24" s="1"/>
  <c r="DF128" i="24"/>
  <c r="DD128" i="24"/>
  <c r="DC128" i="24"/>
  <c r="DB128" i="24"/>
  <c r="DA128" i="24"/>
  <c r="CX128" i="24" s="1"/>
  <c r="DF127" i="24"/>
  <c r="DD127" i="24"/>
  <c r="DC127" i="24"/>
  <c r="DB127" i="24"/>
  <c r="DA127" i="24"/>
  <c r="CX127" i="24" s="1"/>
  <c r="DF126" i="24"/>
  <c r="DD126" i="24"/>
  <c r="DC126" i="24"/>
  <c r="DB126" i="24"/>
  <c r="DA126" i="24"/>
  <c r="CX126" i="24" s="1"/>
  <c r="DF125" i="24"/>
  <c r="DD125" i="24"/>
  <c r="DC125" i="24"/>
  <c r="DB125" i="24"/>
  <c r="DA125" i="24"/>
  <c r="CX125" i="24" s="1"/>
  <c r="DF124" i="24"/>
  <c r="DD124" i="24"/>
  <c r="DC124" i="24"/>
  <c r="DB124" i="24"/>
  <c r="DA124" i="24"/>
  <c r="CX124" i="24" s="1"/>
  <c r="DF123" i="24"/>
  <c r="DD123" i="24"/>
  <c r="DC123" i="24"/>
  <c r="DB123" i="24"/>
  <c r="DA123" i="24"/>
  <c r="CX123" i="24" s="1"/>
  <c r="DF122" i="24"/>
  <c r="DD122" i="24"/>
  <c r="DC122" i="24"/>
  <c r="DB122" i="24"/>
  <c r="DA122" i="24"/>
  <c r="CX122" i="24" s="1"/>
  <c r="DF121" i="24"/>
  <c r="DD121" i="24"/>
  <c r="DC121" i="24"/>
  <c r="DB121" i="24"/>
  <c r="DA121" i="24"/>
  <c r="CX121" i="24" s="1"/>
  <c r="DF120" i="24"/>
  <c r="DD120" i="24"/>
  <c r="DC120" i="24"/>
  <c r="DB120" i="24"/>
  <c r="DA120" i="24"/>
  <c r="CX120" i="24" s="1"/>
  <c r="DF119" i="24"/>
  <c r="DD119" i="24"/>
  <c r="DC119" i="24"/>
  <c r="DB119" i="24"/>
  <c r="DA119" i="24"/>
  <c r="CX119" i="24" s="1"/>
  <c r="DF118" i="24"/>
  <c r="DD118" i="24"/>
  <c r="DC118" i="24"/>
  <c r="DB118" i="24"/>
  <c r="DA118" i="24"/>
  <c r="CX118" i="24" s="1"/>
  <c r="DF117" i="24"/>
  <c r="DD117" i="24"/>
  <c r="DC117" i="24"/>
  <c r="DB117" i="24"/>
  <c r="DA117" i="24"/>
  <c r="CX117" i="24" s="1"/>
  <c r="DF116" i="24"/>
  <c r="DD116" i="24"/>
  <c r="DC116" i="24"/>
  <c r="DB116" i="24"/>
  <c r="DA116" i="24"/>
  <c r="CX116" i="24" s="1"/>
  <c r="DF115" i="24"/>
  <c r="DD115" i="24"/>
  <c r="DC115" i="24"/>
  <c r="DB115" i="24"/>
  <c r="DA115" i="24"/>
  <c r="CX115" i="24" s="1"/>
  <c r="DF114" i="24"/>
  <c r="DD114" i="24"/>
  <c r="DC114" i="24"/>
  <c r="DB114" i="24"/>
  <c r="DA114" i="24"/>
  <c r="CX114" i="24" s="1"/>
  <c r="DF113" i="24"/>
  <c r="DD113" i="24"/>
  <c r="DC113" i="24"/>
  <c r="DB113" i="24"/>
  <c r="DA113" i="24"/>
  <c r="CX113" i="24" s="1"/>
  <c r="DF112" i="24"/>
  <c r="DD112" i="24"/>
  <c r="DC112" i="24"/>
  <c r="DB112" i="24"/>
  <c r="DA112" i="24"/>
  <c r="CX112" i="24" s="1"/>
  <c r="DF111" i="24"/>
  <c r="DD111" i="24"/>
  <c r="DC111" i="24"/>
  <c r="DB111" i="24"/>
  <c r="DA111" i="24"/>
  <c r="CX111" i="24" s="1"/>
  <c r="DF110" i="24"/>
  <c r="DD110" i="24"/>
  <c r="DC110" i="24"/>
  <c r="DB110" i="24"/>
  <c r="DA110" i="24"/>
  <c r="CX110" i="24" s="1"/>
  <c r="DF109" i="24"/>
  <c r="DD109" i="24"/>
  <c r="DC109" i="24"/>
  <c r="DB109" i="24"/>
  <c r="DA109" i="24"/>
  <c r="CX109" i="24" s="1"/>
  <c r="DF108" i="24"/>
  <c r="DD108" i="24"/>
  <c r="DC108" i="24"/>
  <c r="DB108" i="24"/>
  <c r="DA108" i="24"/>
  <c r="CX108" i="24" s="1"/>
  <c r="DF107" i="24"/>
  <c r="DD107" i="24"/>
  <c r="DC107" i="24"/>
  <c r="DB107" i="24"/>
  <c r="DA107" i="24"/>
  <c r="CX107" i="24" s="1"/>
  <c r="DF106" i="24"/>
  <c r="DD106" i="24"/>
  <c r="DC106" i="24"/>
  <c r="DB106" i="24"/>
  <c r="DA106" i="24"/>
  <c r="CX106" i="24" s="1"/>
  <c r="DF105" i="24"/>
  <c r="DD105" i="24"/>
  <c r="DC105" i="24"/>
  <c r="DB105" i="24"/>
  <c r="DA105" i="24"/>
  <c r="CX105" i="24" s="1"/>
  <c r="DD104" i="24"/>
  <c r="DC104" i="24"/>
  <c r="DB104" i="24"/>
  <c r="DA104" i="24"/>
  <c r="CW104" i="24" s="1"/>
  <c r="DD103" i="24"/>
  <c r="DC103" i="24"/>
  <c r="DB103" i="24"/>
  <c r="DA103" i="24"/>
  <c r="CX103" i="24" s="1"/>
  <c r="DD102" i="24"/>
  <c r="DC102" i="24"/>
  <c r="DB102" i="24"/>
  <c r="DA102" i="24"/>
  <c r="DE102" i="24" s="1"/>
  <c r="DD101" i="24"/>
  <c r="DC101" i="24"/>
  <c r="DB101" i="24"/>
  <c r="DA101" i="24"/>
  <c r="CX101" i="24" s="1"/>
  <c r="DD100" i="24"/>
  <c r="DC100" i="24"/>
  <c r="DB100" i="24"/>
  <c r="DA100" i="24"/>
  <c r="CX100" i="24" s="1"/>
  <c r="DD99" i="24"/>
  <c r="DC99" i="24"/>
  <c r="DB99" i="24"/>
  <c r="DA99" i="24"/>
  <c r="CX99" i="24" s="1"/>
  <c r="DD98" i="24"/>
  <c r="DC98" i="24"/>
  <c r="DB98" i="24"/>
  <c r="DA98" i="24"/>
  <c r="CX98" i="24" s="1"/>
  <c r="DD97" i="24"/>
  <c r="DC97" i="24"/>
  <c r="DB97" i="24"/>
  <c r="DA97" i="24"/>
  <c r="CX97" i="24" s="1"/>
  <c r="DD96" i="24"/>
  <c r="DC96" i="24"/>
  <c r="DB96" i="24"/>
  <c r="DA96" i="24"/>
  <c r="CW96" i="24" s="1"/>
  <c r="DD95" i="24"/>
  <c r="DC95" i="24"/>
  <c r="DB95" i="24"/>
  <c r="DA95" i="24"/>
  <c r="CX95" i="24" s="1"/>
  <c r="DD94" i="24"/>
  <c r="DC94" i="24"/>
  <c r="DB94" i="24"/>
  <c r="DA94" i="24"/>
  <c r="DE94" i="24" s="1"/>
  <c r="DD93" i="24"/>
  <c r="DC93" i="24"/>
  <c r="DB93" i="24"/>
  <c r="DA93" i="24"/>
  <c r="CX93" i="24" s="1"/>
  <c r="DD92" i="24"/>
  <c r="DC92" i="24"/>
  <c r="DB92" i="24"/>
  <c r="DA92" i="24"/>
  <c r="DE92" i="24" s="1"/>
  <c r="DD91" i="24"/>
  <c r="DC91" i="24"/>
  <c r="DB91" i="24"/>
  <c r="DA91" i="24"/>
  <c r="CW91" i="24" s="1"/>
  <c r="DD90" i="24"/>
  <c r="DC90" i="24"/>
  <c r="DB90" i="24"/>
  <c r="DA90" i="24"/>
  <c r="CZ90" i="24" s="1"/>
  <c r="DD89" i="24"/>
  <c r="DC89" i="24"/>
  <c r="DB89" i="24"/>
  <c r="DA89" i="24"/>
  <c r="CY89" i="24" s="1"/>
  <c r="DD88" i="24"/>
  <c r="DC88" i="24"/>
  <c r="DB88" i="24"/>
  <c r="DA88" i="24"/>
  <c r="DE88" i="24" s="1"/>
  <c r="DD87" i="24"/>
  <c r="DC87" i="24"/>
  <c r="DB87" i="24"/>
  <c r="DA87" i="24"/>
  <c r="CZ87" i="24" s="1"/>
  <c r="DD86" i="24"/>
  <c r="DC86" i="24"/>
  <c r="DB86" i="24"/>
  <c r="DA86" i="24"/>
  <c r="DE86" i="24" s="1"/>
  <c r="DD85" i="24"/>
  <c r="DC85" i="24"/>
  <c r="DB85" i="24"/>
  <c r="DA85" i="24"/>
  <c r="CZ85" i="24" s="1"/>
  <c r="DD84" i="24"/>
  <c r="DC84" i="24"/>
  <c r="DB84" i="24"/>
  <c r="DA84" i="24"/>
  <c r="CY84" i="24" s="1"/>
  <c r="DD83" i="24"/>
  <c r="DC83" i="24"/>
  <c r="DB83" i="24"/>
  <c r="DA83" i="24"/>
  <c r="CZ83" i="24" s="1"/>
  <c r="DD82" i="24"/>
  <c r="DC82" i="24"/>
  <c r="DB82" i="24"/>
  <c r="DA82" i="24"/>
  <c r="CZ82" i="24" s="1"/>
  <c r="DD81" i="24"/>
  <c r="DC81" i="24"/>
  <c r="DB81" i="24"/>
  <c r="DA81" i="24"/>
  <c r="CZ81" i="24" s="1"/>
  <c r="DD80" i="24"/>
  <c r="DC80" i="24"/>
  <c r="DB80" i="24"/>
  <c r="DA80" i="24"/>
  <c r="DE80" i="24" s="1"/>
  <c r="DD79" i="24"/>
  <c r="DC79" i="24"/>
  <c r="DB79" i="24"/>
  <c r="DA79" i="24"/>
  <c r="CZ79" i="24" s="1"/>
  <c r="DD78" i="24"/>
  <c r="DC78" i="24"/>
  <c r="DB78" i="24"/>
  <c r="DA78" i="24"/>
  <c r="CY78" i="24" s="1"/>
  <c r="DD77" i="24"/>
  <c r="DC77" i="24"/>
  <c r="DB77" i="24"/>
  <c r="DA77" i="24"/>
  <c r="CZ77" i="24" s="1"/>
  <c r="DD76" i="24"/>
  <c r="DC76" i="24"/>
  <c r="DB76" i="24"/>
  <c r="DA76" i="24"/>
  <c r="CY76" i="24" s="1"/>
  <c r="DD75" i="24"/>
  <c r="DC75" i="24"/>
  <c r="DB75" i="24"/>
  <c r="DA75" i="24"/>
  <c r="CZ75" i="24" s="1"/>
  <c r="DD74" i="24"/>
  <c r="DC74" i="24"/>
  <c r="DB74" i="24"/>
  <c r="DA74" i="24"/>
  <c r="CZ74" i="24" s="1"/>
  <c r="DD73" i="24"/>
  <c r="DC73" i="24"/>
  <c r="DB73" i="24"/>
  <c r="DA73" i="24"/>
  <c r="CY73" i="24" s="1"/>
  <c r="DD72" i="24"/>
  <c r="DC72" i="24"/>
  <c r="DB72" i="24"/>
  <c r="DA72" i="24"/>
  <c r="DE72" i="24" s="1"/>
  <c r="DD71" i="24"/>
  <c r="DC71" i="24"/>
  <c r="DB71" i="24"/>
  <c r="DA71" i="24"/>
  <c r="CZ71" i="24" s="1"/>
  <c r="CW71" i="24"/>
  <c r="DD70" i="24"/>
  <c r="DC70" i="24"/>
  <c r="DB70" i="24"/>
  <c r="DA70" i="24"/>
  <c r="CY70" i="24" s="1"/>
  <c r="DD69" i="24"/>
  <c r="DC69" i="24"/>
  <c r="DB69" i="24"/>
  <c r="DA69" i="24"/>
  <c r="CZ69" i="24" s="1"/>
  <c r="DD68" i="24"/>
  <c r="DC68" i="24"/>
  <c r="DB68" i="24"/>
  <c r="DA68" i="24"/>
  <c r="CY68" i="24" s="1"/>
  <c r="DD67" i="24"/>
  <c r="DC67" i="24"/>
  <c r="DB67" i="24"/>
  <c r="DA67" i="24"/>
  <c r="CZ67" i="24" s="1"/>
  <c r="DD66" i="24"/>
  <c r="DC66" i="24"/>
  <c r="DB66" i="24"/>
  <c r="DA66" i="24"/>
  <c r="CZ66" i="24" s="1"/>
  <c r="DD65" i="24"/>
  <c r="DC65" i="24"/>
  <c r="DB65" i="24"/>
  <c r="DA65" i="24"/>
  <c r="CZ65" i="24" s="1"/>
  <c r="DD64" i="24"/>
  <c r="DC64" i="24"/>
  <c r="DB64" i="24"/>
  <c r="DA64" i="24"/>
  <c r="DE64" i="24" s="1"/>
  <c r="DD63" i="24"/>
  <c r="DC63" i="24"/>
  <c r="DB63" i="24"/>
  <c r="DA63" i="24"/>
  <c r="CZ63" i="24" s="1"/>
  <c r="DD62" i="24"/>
  <c r="DC62" i="24"/>
  <c r="DB62" i="24"/>
  <c r="DA62" i="24"/>
  <c r="CZ62" i="24" s="1"/>
  <c r="DD61" i="24"/>
  <c r="DC61" i="24"/>
  <c r="DB61" i="24"/>
  <c r="DA61" i="24"/>
  <c r="CZ61" i="24" s="1"/>
  <c r="DD60" i="24"/>
  <c r="DC60" i="24"/>
  <c r="DB60" i="24"/>
  <c r="DA60" i="24"/>
  <c r="CY60" i="24" s="1"/>
  <c r="DD59" i="24"/>
  <c r="DC59" i="24"/>
  <c r="DB59" i="24"/>
  <c r="DA59" i="24"/>
  <c r="CZ59" i="24" s="1"/>
  <c r="DD58" i="24"/>
  <c r="DC58" i="24"/>
  <c r="DB58" i="24"/>
  <c r="DA58" i="24"/>
  <c r="CZ58" i="24" s="1"/>
  <c r="DD57" i="24"/>
  <c r="DC57" i="24"/>
  <c r="DB57" i="24"/>
  <c r="DA57" i="24"/>
  <c r="CZ57" i="24" s="1"/>
  <c r="DD56" i="24"/>
  <c r="DC56" i="24"/>
  <c r="DB56" i="24"/>
  <c r="DA56" i="24"/>
  <c r="DE56" i="24" s="1"/>
  <c r="DD55" i="24"/>
  <c r="DC55" i="24"/>
  <c r="DB55" i="24"/>
  <c r="DA55" i="24"/>
  <c r="CZ55" i="24" s="1"/>
  <c r="DD52" i="24"/>
  <c r="DC52" i="24"/>
  <c r="DB52" i="24"/>
  <c r="DA52" i="24"/>
  <c r="CY52" i="24" s="1"/>
  <c r="DD51" i="24"/>
  <c r="DC51" i="24"/>
  <c r="DB51" i="24"/>
  <c r="DA51" i="24"/>
  <c r="CZ51" i="24" s="1"/>
  <c r="DD50" i="24"/>
  <c r="DC50" i="24"/>
  <c r="DB50" i="24"/>
  <c r="DA50" i="24"/>
  <c r="CY50" i="24" s="1"/>
  <c r="DD49" i="24"/>
  <c r="DC49" i="24"/>
  <c r="DB49" i="24"/>
  <c r="DA49" i="24"/>
  <c r="CZ49" i="24" s="1"/>
  <c r="DD48" i="24"/>
  <c r="DC48" i="24"/>
  <c r="DB48" i="24"/>
  <c r="DA48" i="24"/>
  <c r="CZ48" i="24" s="1"/>
  <c r="DD47" i="24"/>
  <c r="DC47" i="24"/>
  <c r="DB47" i="24"/>
  <c r="DA47" i="24"/>
  <c r="CZ47" i="24" s="1"/>
  <c r="DD46" i="24"/>
  <c r="DC46" i="24"/>
  <c r="DB46" i="24"/>
  <c r="DA46" i="24"/>
  <c r="DE46" i="24" s="1"/>
  <c r="DD45" i="24"/>
  <c r="DC45" i="24"/>
  <c r="DB45" i="24"/>
  <c r="DA45" i="24"/>
  <c r="CZ45" i="24" s="1"/>
  <c r="DD44" i="24"/>
  <c r="DC44" i="24"/>
  <c r="DB44" i="24"/>
  <c r="DA44" i="24"/>
  <c r="CZ44" i="24" s="1"/>
  <c r="DD42" i="24"/>
  <c r="DC42" i="24"/>
  <c r="DB42" i="24"/>
  <c r="DA42" i="24"/>
  <c r="CZ42" i="24" s="1"/>
  <c r="DD41" i="24"/>
  <c r="DC41" i="24"/>
  <c r="DB41" i="24"/>
  <c r="DA41" i="24"/>
  <c r="CY41" i="24" s="1"/>
  <c r="DD40" i="24"/>
  <c r="DC40" i="24"/>
  <c r="DB40" i="24"/>
  <c r="DA40" i="24"/>
  <c r="CZ40" i="24" s="1"/>
  <c r="DD39" i="24"/>
  <c r="DC39" i="24"/>
  <c r="DB39" i="24"/>
  <c r="DA39" i="24"/>
  <c r="CZ39" i="24" s="1"/>
  <c r="DD38" i="24"/>
  <c r="DC38" i="24"/>
  <c r="DB38" i="24"/>
  <c r="DA38" i="24"/>
  <c r="DE38" i="24" s="1"/>
  <c r="DD37" i="24"/>
  <c r="DC37" i="24"/>
  <c r="DB37" i="24"/>
  <c r="DA37" i="24"/>
  <c r="DE37" i="24" s="1"/>
  <c r="DD36" i="24"/>
  <c r="DC36" i="24"/>
  <c r="DB36" i="24"/>
  <c r="DA36" i="24"/>
  <c r="CZ36" i="24" s="1"/>
  <c r="DD35" i="24"/>
  <c r="DC35" i="24"/>
  <c r="DB35" i="24"/>
  <c r="DA35" i="24"/>
  <c r="CZ35" i="24" s="1"/>
  <c r="DD34" i="24"/>
  <c r="DC34" i="24"/>
  <c r="DB34" i="24"/>
  <c r="DA34" i="24"/>
  <c r="CZ34" i="24" s="1"/>
  <c r="DD33" i="24"/>
  <c r="DC33" i="24"/>
  <c r="DB33" i="24"/>
  <c r="DA33" i="24"/>
  <c r="CY33" i="24" s="1"/>
  <c r="DD32" i="24"/>
  <c r="DC32" i="24"/>
  <c r="DB32" i="24"/>
  <c r="DA32" i="24"/>
  <c r="CZ32" i="24" s="1"/>
  <c r="DD31" i="24"/>
  <c r="DC31" i="24"/>
  <c r="DB31" i="24"/>
  <c r="DA31" i="24"/>
  <c r="CZ31" i="24" s="1"/>
  <c r="DD30" i="24"/>
  <c r="DC30" i="24"/>
  <c r="DB30" i="24"/>
  <c r="DA30" i="24"/>
  <c r="CY30" i="24" s="1"/>
  <c r="DD29" i="24"/>
  <c r="DC29" i="24"/>
  <c r="DB29" i="24"/>
  <c r="DA29" i="24"/>
  <c r="DE29" i="24" s="1"/>
  <c r="DD28" i="24"/>
  <c r="DC28" i="24"/>
  <c r="DB28" i="24"/>
  <c r="DA28" i="24"/>
  <c r="CZ28" i="24" s="1"/>
  <c r="DD27" i="24"/>
  <c r="DC27" i="24"/>
  <c r="DB27" i="24"/>
  <c r="DA27" i="24"/>
  <c r="CZ27" i="24" s="1"/>
  <c r="DD26" i="24"/>
  <c r="DC26" i="24"/>
  <c r="DB26" i="24"/>
  <c r="DA26" i="24"/>
  <c r="CZ26" i="24" s="1"/>
  <c r="DD25" i="24"/>
  <c r="DC25" i="24"/>
  <c r="DB25" i="24"/>
  <c r="DA25" i="24"/>
  <c r="CY25" i="24" s="1"/>
  <c r="DD22" i="24"/>
  <c r="DC22" i="24"/>
  <c r="DB22" i="24"/>
  <c r="DA22" i="24"/>
  <c r="CZ22" i="24" s="1"/>
  <c r="DD21" i="24"/>
  <c r="DC21" i="24"/>
  <c r="DB21" i="24"/>
  <c r="DA21" i="24"/>
  <c r="CZ21" i="24" s="1"/>
  <c r="DD19" i="24"/>
  <c r="DC19" i="24"/>
  <c r="DB19" i="24"/>
  <c r="DA19" i="24"/>
  <c r="CZ19" i="24" s="1"/>
  <c r="DD18" i="24"/>
  <c r="DC18" i="24"/>
  <c r="DB18" i="24"/>
  <c r="DA18" i="24"/>
  <c r="DE18" i="24" s="1"/>
  <c r="DD17" i="24"/>
  <c r="DC17" i="24"/>
  <c r="DB17" i="24"/>
  <c r="DA17" i="24"/>
  <c r="CZ17" i="24" s="1"/>
  <c r="DD16" i="24"/>
  <c r="DC16" i="24"/>
  <c r="DB16" i="24"/>
  <c r="DA16" i="24"/>
  <c r="CZ16" i="24" s="1"/>
  <c r="DD15" i="24"/>
  <c r="DC15" i="24"/>
  <c r="DB15" i="24"/>
  <c r="DA15" i="24"/>
  <c r="CZ15" i="24" s="1"/>
  <c r="DD14" i="24"/>
  <c r="DC14" i="24"/>
  <c r="DB14" i="24"/>
  <c r="DA14" i="24"/>
  <c r="CY14" i="24" s="1"/>
  <c r="DD13" i="24"/>
  <c r="DC13" i="24"/>
  <c r="DB13" i="24"/>
  <c r="DA13" i="24"/>
  <c r="CZ13" i="24" s="1"/>
  <c r="DD12" i="24"/>
  <c r="DC12" i="24"/>
  <c r="DB12" i="24"/>
  <c r="DA12" i="24"/>
  <c r="CZ12" i="24" s="1"/>
  <c r="DD11" i="24"/>
  <c r="DC11" i="24"/>
  <c r="DB11" i="24"/>
  <c r="DA11" i="24"/>
  <c r="CX11" i="24" s="1"/>
  <c r="CR156" i="24"/>
  <c r="CR155" i="24"/>
  <c r="CR154" i="24"/>
  <c r="CR153" i="24"/>
  <c r="CR152" i="24"/>
  <c r="CR151" i="24"/>
  <c r="CR150" i="24"/>
  <c r="CR149" i="24"/>
  <c r="CR148" i="24"/>
  <c r="CR147" i="24"/>
  <c r="CR146" i="24"/>
  <c r="CR145" i="24"/>
  <c r="CR144" i="24"/>
  <c r="CR143" i="24"/>
  <c r="CR142" i="24"/>
  <c r="CR141" i="24"/>
  <c r="CR140" i="24"/>
  <c r="CR139" i="24"/>
  <c r="CR138" i="24"/>
  <c r="CR137" i="24"/>
  <c r="CR136" i="24"/>
  <c r="CR135" i="24"/>
  <c r="CR134" i="24"/>
  <c r="CR133" i="24"/>
  <c r="CR132" i="24"/>
  <c r="CR131" i="24"/>
  <c r="CR130" i="24"/>
  <c r="CR129" i="24"/>
  <c r="CR128" i="24"/>
  <c r="CR127" i="24"/>
  <c r="CR126" i="24"/>
  <c r="CR125" i="24"/>
  <c r="CR124" i="24"/>
  <c r="CR123" i="24"/>
  <c r="CR122" i="24"/>
  <c r="CR121" i="24"/>
  <c r="CR120" i="24"/>
  <c r="CR119" i="24"/>
  <c r="CR118" i="24"/>
  <c r="CR117" i="24"/>
  <c r="CR116" i="24"/>
  <c r="CR115" i="24"/>
  <c r="CR114" i="24"/>
  <c r="CR113" i="24"/>
  <c r="CR112" i="24"/>
  <c r="CR111" i="24"/>
  <c r="CR110" i="24"/>
  <c r="CR109" i="24"/>
  <c r="CR108" i="24"/>
  <c r="CR107" i="24"/>
  <c r="CR106" i="24"/>
  <c r="CR105" i="24"/>
  <c r="CR104" i="24"/>
  <c r="CR103" i="24"/>
  <c r="CR102" i="24"/>
  <c r="CR101" i="24"/>
  <c r="CR100" i="24"/>
  <c r="CR99" i="24"/>
  <c r="CR98" i="24"/>
  <c r="CR97" i="24"/>
  <c r="CR96" i="24"/>
  <c r="CR90" i="24"/>
  <c r="CR89" i="24"/>
  <c r="CR88" i="24"/>
  <c r="CR87" i="24"/>
  <c r="CR86" i="24"/>
  <c r="CR85" i="24"/>
  <c r="CR84" i="24"/>
  <c r="CR83" i="24"/>
  <c r="CR82" i="24"/>
  <c r="CR81" i="24"/>
  <c r="CR80" i="24"/>
  <c r="CR79" i="24"/>
  <c r="CR78" i="24"/>
  <c r="CR77" i="24"/>
  <c r="CR76" i="24"/>
  <c r="CR75" i="24"/>
  <c r="CR74" i="24"/>
  <c r="CR73" i="24"/>
  <c r="CR72" i="24"/>
  <c r="CR71" i="24"/>
  <c r="CR70" i="24"/>
  <c r="CR69" i="24"/>
  <c r="CR68" i="24"/>
  <c r="CR67" i="24"/>
  <c r="CR66" i="24"/>
  <c r="CR65" i="24"/>
  <c r="CR64" i="24"/>
  <c r="CR63" i="24"/>
  <c r="CR62" i="24"/>
  <c r="CR61" i="24"/>
  <c r="CR60" i="24"/>
  <c r="CR59" i="24"/>
  <c r="CR58" i="24"/>
  <c r="CR57" i="24"/>
  <c r="CR56" i="24"/>
  <c r="CR55" i="24"/>
  <c r="CR52" i="24"/>
  <c r="CR51" i="24"/>
  <c r="CR50" i="24"/>
  <c r="CR49" i="24"/>
  <c r="CR48" i="24"/>
  <c r="CR47" i="24"/>
  <c r="CR46" i="24"/>
  <c r="CR45" i="24"/>
  <c r="CR44" i="24"/>
  <c r="CR42" i="24"/>
  <c r="CR41" i="24"/>
  <c r="CR40" i="24"/>
  <c r="CR39" i="24"/>
  <c r="CR38" i="24"/>
  <c r="CR37" i="24"/>
  <c r="CR36" i="24"/>
  <c r="CR35" i="24"/>
  <c r="CR34" i="24"/>
  <c r="CR33" i="24"/>
  <c r="CR32" i="24"/>
  <c r="CR31" i="24"/>
  <c r="CR30" i="24"/>
  <c r="CR29" i="24"/>
  <c r="CR28" i="24"/>
  <c r="CR27" i="24"/>
  <c r="CR26" i="24"/>
  <c r="CR25" i="24"/>
  <c r="CR22" i="24"/>
  <c r="CR21" i="24"/>
  <c r="CR19" i="24"/>
  <c r="CR18" i="24"/>
  <c r="CR17" i="24"/>
  <c r="CR16" i="24"/>
  <c r="CR15" i="24"/>
  <c r="CR14" i="24"/>
  <c r="CR13" i="24"/>
  <c r="CR12" i="24"/>
  <c r="CQ147" i="24"/>
  <c r="CP147" i="24"/>
  <c r="CO147" i="24"/>
  <c r="CS147" i="24" s="1"/>
  <c r="CQ146" i="24"/>
  <c r="CP146" i="24"/>
  <c r="CO146" i="24"/>
  <c r="CS146" i="24" s="1"/>
  <c r="CQ145" i="24"/>
  <c r="CP145" i="24"/>
  <c r="CO145" i="24"/>
  <c r="CS145" i="24" s="1"/>
  <c r="CQ144" i="24"/>
  <c r="CP144" i="24"/>
  <c r="CO144" i="24"/>
  <c r="CS144" i="24" s="1"/>
  <c r="CQ143" i="24"/>
  <c r="CP143" i="24"/>
  <c r="CO143" i="24"/>
  <c r="CL143" i="24" s="1"/>
  <c r="CQ142" i="24"/>
  <c r="CP142" i="24"/>
  <c r="CO142" i="24"/>
  <c r="CS142" i="24" s="1"/>
  <c r="CQ141" i="24"/>
  <c r="CP141" i="24"/>
  <c r="CO141" i="24"/>
  <c r="CS141" i="24" s="1"/>
  <c r="CQ140" i="24"/>
  <c r="CP140" i="24"/>
  <c r="CO140" i="24"/>
  <c r="CL140" i="24" s="1"/>
  <c r="CQ139" i="24"/>
  <c r="CP139" i="24"/>
  <c r="CO139" i="24"/>
  <c r="CS139" i="24" s="1"/>
  <c r="CQ138" i="24"/>
  <c r="CP138" i="24"/>
  <c r="CO138" i="24"/>
  <c r="CS138" i="24" s="1"/>
  <c r="CQ137" i="24"/>
  <c r="CP137" i="24"/>
  <c r="CO137" i="24"/>
  <c r="CS137" i="24" s="1"/>
  <c r="CQ136" i="24"/>
  <c r="CP136" i="24"/>
  <c r="CO136" i="24"/>
  <c r="CS136" i="24" s="1"/>
  <c r="CQ135" i="24"/>
  <c r="CP135" i="24"/>
  <c r="CO135" i="24"/>
  <c r="CS135" i="24" s="1"/>
  <c r="CQ134" i="24"/>
  <c r="CP134" i="24"/>
  <c r="CO134" i="24"/>
  <c r="CS134" i="24" s="1"/>
  <c r="CQ133" i="24"/>
  <c r="CP133" i="24"/>
  <c r="CO133" i="24"/>
  <c r="CS133" i="24" s="1"/>
  <c r="CQ132" i="24"/>
  <c r="CP132" i="24"/>
  <c r="CO132" i="24"/>
  <c r="CL132" i="24" s="1"/>
  <c r="CQ131" i="24"/>
  <c r="CP131" i="24"/>
  <c r="CO131" i="24"/>
  <c r="CS131" i="24" s="1"/>
  <c r="CQ130" i="24"/>
  <c r="CP130" i="24"/>
  <c r="CO130" i="24"/>
  <c r="CS130" i="24" s="1"/>
  <c r="CQ129" i="24"/>
  <c r="CP129" i="24"/>
  <c r="CO129" i="24"/>
  <c r="CS129" i="24" s="1"/>
  <c r="CQ128" i="24"/>
  <c r="CP128" i="24"/>
  <c r="CO128" i="24"/>
  <c r="CS128" i="24" s="1"/>
  <c r="CQ127" i="24"/>
  <c r="CP127" i="24"/>
  <c r="CO127" i="24"/>
  <c r="CS127" i="24" s="1"/>
  <c r="CQ126" i="24"/>
  <c r="CP126" i="24"/>
  <c r="CO126" i="24"/>
  <c r="CS126" i="24" s="1"/>
  <c r="CQ125" i="24"/>
  <c r="CP125" i="24"/>
  <c r="CO125" i="24"/>
  <c r="CS125" i="24" s="1"/>
  <c r="CQ124" i="24"/>
  <c r="CP124" i="24"/>
  <c r="CO124" i="24"/>
  <c r="CL124" i="24" s="1"/>
  <c r="CQ123" i="24"/>
  <c r="CP123" i="24"/>
  <c r="CO123" i="24"/>
  <c r="CS123" i="24" s="1"/>
  <c r="CQ122" i="24"/>
  <c r="CP122" i="24"/>
  <c r="CO122" i="24"/>
  <c r="CS122" i="24" s="1"/>
  <c r="CQ121" i="24"/>
  <c r="CP121" i="24"/>
  <c r="CO121" i="24"/>
  <c r="CS121" i="24" s="1"/>
  <c r="CQ120" i="24"/>
  <c r="CP120" i="24"/>
  <c r="CO120" i="24"/>
  <c r="CS120" i="24" s="1"/>
  <c r="CQ119" i="24"/>
  <c r="CP119" i="24"/>
  <c r="CO119" i="24"/>
  <c r="CS119" i="24" s="1"/>
  <c r="CQ118" i="24"/>
  <c r="CP118" i="24"/>
  <c r="CO118" i="24"/>
  <c r="CS118" i="24" s="1"/>
  <c r="CQ117" i="24"/>
  <c r="CP117" i="24"/>
  <c r="CO117" i="24"/>
  <c r="CS117" i="24" s="1"/>
  <c r="CQ116" i="24"/>
  <c r="CP116" i="24"/>
  <c r="CO116" i="24"/>
  <c r="CL116" i="24" s="1"/>
  <c r="CQ115" i="24"/>
  <c r="CP115" i="24"/>
  <c r="CO115" i="24"/>
  <c r="CS115" i="24" s="1"/>
  <c r="CQ114" i="24"/>
  <c r="CP114" i="24"/>
  <c r="CO114" i="24"/>
  <c r="CS114" i="24" s="1"/>
  <c r="CQ113" i="24"/>
  <c r="CP113" i="24"/>
  <c r="CO113" i="24"/>
  <c r="CS113" i="24" s="1"/>
  <c r="CQ112" i="24"/>
  <c r="CP112" i="24"/>
  <c r="CO112" i="24"/>
  <c r="CS112" i="24" s="1"/>
  <c r="CQ111" i="24"/>
  <c r="CP111" i="24"/>
  <c r="CO111" i="24"/>
  <c r="CS111" i="24" s="1"/>
  <c r="CQ110" i="24"/>
  <c r="CP110" i="24"/>
  <c r="CO110" i="24"/>
  <c r="CS110" i="24" s="1"/>
  <c r="CQ109" i="24"/>
  <c r="CP109" i="24"/>
  <c r="CO109" i="24"/>
  <c r="CS109" i="24" s="1"/>
  <c r="CQ108" i="24"/>
  <c r="CP108" i="24"/>
  <c r="CO108" i="24"/>
  <c r="CL108" i="24" s="1"/>
  <c r="CQ107" i="24"/>
  <c r="CP107" i="24"/>
  <c r="CO107" i="24"/>
  <c r="CS107" i="24" s="1"/>
  <c r="CQ106" i="24"/>
  <c r="CP106" i="24"/>
  <c r="CO106" i="24"/>
  <c r="CS106" i="24" s="1"/>
  <c r="CQ105" i="24"/>
  <c r="CP105" i="24"/>
  <c r="CO105" i="24"/>
  <c r="CS105" i="24" s="1"/>
  <c r="CQ104" i="24"/>
  <c r="CP104" i="24"/>
  <c r="CO104" i="24"/>
  <c r="CS104" i="24" s="1"/>
  <c r="CQ103" i="24"/>
  <c r="CP103" i="24"/>
  <c r="CO103" i="24"/>
  <c r="CS103" i="24" s="1"/>
  <c r="CQ102" i="24"/>
  <c r="CP102" i="24"/>
  <c r="CO102" i="24"/>
  <c r="CS102" i="24" s="1"/>
  <c r="CQ101" i="24"/>
  <c r="CP101" i="24"/>
  <c r="CO101" i="24"/>
  <c r="CS101" i="24" s="1"/>
  <c r="CQ100" i="24"/>
  <c r="CP100" i="24"/>
  <c r="CO100" i="24"/>
  <c r="CS100" i="24" s="1"/>
  <c r="CQ99" i="24"/>
  <c r="CP99" i="24"/>
  <c r="CO99" i="24"/>
  <c r="CS99" i="24" s="1"/>
  <c r="CQ98" i="24"/>
  <c r="CP98" i="24"/>
  <c r="CO98" i="24"/>
  <c r="CS98" i="24" s="1"/>
  <c r="CQ97" i="24"/>
  <c r="CP97" i="24"/>
  <c r="CO97" i="24"/>
  <c r="CS97" i="24" s="1"/>
  <c r="CQ96" i="24"/>
  <c r="CP96" i="24"/>
  <c r="CO96" i="24"/>
  <c r="CS96" i="24" s="1"/>
  <c r="CQ90" i="24"/>
  <c r="CP90" i="24"/>
  <c r="CO90" i="24"/>
  <c r="CS90" i="24" s="1"/>
  <c r="CQ89" i="24"/>
  <c r="CP89" i="24"/>
  <c r="CO89" i="24"/>
  <c r="CS89" i="24" s="1"/>
  <c r="CQ88" i="24"/>
  <c r="CP88" i="24"/>
  <c r="CO88" i="24"/>
  <c r="CN88" i="24" s="1"/>
  <c r="CQ87" i="24"/>
  <c r="CP87" i="24"/>
  <c r="CO87" i="24"/>
  <c r="CQ86" i="24"/>
  <c r="CP86" i="24"/>
  <c r="CO86" i="24"/>
  <c r="CS86" i="24" s="1"/>
  <c r="CQ85" i="24"/>
  <c r="CP85" i="24"/>
  <c r="CO85" i="24"/>
  <c r="CQ84" i="24"/>
  <c r="CP84" i="24"/>
  <c r="CO84" i="24"/>
  <c r="CL84" i="24" s="1"/>
  <c r="CQ83" i="24"/>
  <c r="CP83" i="24"/>
  <c r="CO83" i="24"/>
  <c r="CS83" i="24" s="1"/>
  <c r="CQ82" i="24"/>
  <c r="CP82" i="24"/>
  <c r="CO82" i="24"/>
  <c r="CS82" i="24" s="1"/>
  <c r="CQ81" i="24"/>
  <c r="CP81" i="24"/>
  <c r="CO81" i="24"/>
  <c r="CQ80" i="24"/>
  <c r="CP80" i="24"/>
  <c r="CO80" i="24"/>
  <c r="CQ79" i="24"/>
  <c r="CP79" i="24"/>
  <c r="CO79" i="24"/>
  <c r="CS79" i="24" s="1"/>
  <c r="CQ78" i="24"/>
  <c r="CP78" i="24"/>
  <c r="CO78" i="24"/>
  <c r="CS78" i="24" s="1"/>
  <c r="CQ77" i="24"/>
  <c r="CP77" i="24"/>
  <c r="CO77" i="24"/>
  <c r="CS77" i="24" s="1"/>
  <c r="CQ76" i="24"/>
  <c r="CP76" i="24"/>
  <c r="CO76" i="24"/>
  <c r="CL76" i="24" s="1"/>
  <c r="CQ75" i="24"/>
  <c r="CP75" i="24"/>
  <c r="CO75" i="24"/>
  <c r="CS75" i="24" s="1"/>
  <c r="CQ74" i="24"/>
  <c r="CP74" i="24"/>
  <c r="CO74" i="24"/>
  <c r="CS74" i="24" s="1"/>
  <c r="CQ73" i="24"/>
  <c r="CP73" i="24"/>
  <c r="CO73" i="24"/>
  <c r="CS73" i="24" s="1"/>
  <c r="CQ72" i="24"/>
  <c r="CP72" i="24"/>
  <c r="CO72" i="24"/>
  <c r="CS72" i="24" s="1"/>
  <c r="CQ71" i="24"/>
  <c r="CP71" i="24"/>
  <c r="CO71" i="24"/>
  <c r="CS71" i="24" s="1"/>
  <c r="CQ70" i="24"/>
  <c r="CP70" i="24"/>
  <c r="CO70" i="24"/>
  <c r="CS70" i="24" s="1"/>
  <c r="CQ69" i="24"/>
  <c r="CP69" i="24"/>
  <c r="CO69" i="24"/>
  <c r="CS69" i="24" s="1"/>
  <c r="CQ68" i="24"/>
  <c r="CP68" i="24"/>
  <c r="CO68" i="24"/>
  <c r="CL68" i="24" s="1"/>
  <c r="CQ67" i="24"/>
  <c r="CP67" i="24"/>
  <c r="CO67" i="24"/>
  <c r="CS67" i="24" s="1"/>
  <c r="CQ66" i="24"/>
  <c r="CP66" i="24"/>
  <c r="CO66" i="24"/>
  <c r="CK66" i="24" s="1"/>
  <c r="CQ65" i="24"/>
  <c r="CP65" i="24"/>
  <c r="CO65" i="24"/>
  <c r="CQ64" i="24"/>
  <c r="CP64" i="24"/>
  <c r="CO64" i="24"/>
  <c r="CQ63" i="24"/>
  <c r="CP63" i="24"/>
  <c r="CO63" i="24"/>
  <c r="CM63" i="24" s="1"/>
  <c r="CQ62" i="24"/>
  <c r="CP62" i="24"/>
  <c r="CO62" i="24"/>
  <c r="CN62" i="24" s="1"/>
  <c r="CQ61" i="24"/>
  <c r="CP61" i="24"/>
  <c r="CO61" i="24"/>
  <c r="CS61" i="24" s="1"/>
  <c r="CQ60" i="24"/>
  <c r="CP60" i="24"/>
  <c r="CO60" i="24"/>
  <c r="CL60" i="24" s="1"/>
  <c r="CQ59" i="24"/>
  <c r="CP59" i="24"/>
  <c r="CO59" i="24"/>
  <c r="CS59" i="24" s="1"/>
  <c r="CQ58" i="24"/>
  <c r="CP58" i="24"/>
  <c r="CO58" i="24"/>
  <c r="CS58" i="24" s="1"/>
  <c r="CQ57" i="24"/>
  <c r="CP57" i="24"/>
  <c r="CO57" i="24"/>
  <c r="CS57" i="24" s="1"/>
  <c r="CQ56" i="24"/>
  <c r="CP56" i="24"/>
  <c r="CO56" i="24"/>
  <c r="CS56" i="24" s="1"/>
  <c r="CQ55" i="24"/>
  <c r="CP55" i="24"/>
  <c r="CO55" i="24"/>
  <c r="CQ52" i="24"/>
  <c r="CP52" i="24"/>
  <c r="CO52" i="24"/>
  <c r="CQ51" i="24"/>
  <c r="CP51" i="24"/>
  <c r="CO51" i="24"/>
  <c r="CQ50" i="24"/>
  <c r="CP50" i="24"/>
  <c r="CO50" i="24"/>
  <c r="CL50" i="24" s="1"/>
  <c r="CQ49" i="24"/>
  <c r="CP49" i="24"/>
  <c r="CO49" i="24"/>
  <c r="CS49" i="24" s="1"/>
  <c r="CQ48" i="24"/>
  <c r="CP48" i="24"/>
  <c r="CO48" i="24"/>
  <c r="CL48" i="24" s="1"/>
  <c r="CQ47" i="24"/>
  <c r="CP47" i="24"/>
  <c r="CO47" i="24"/>
  <c r="CQ46" i="24"/>
  <c r="CP46" i="24"/>
  <c r="CO46" i="24"/>
  <c r="CS46" i="24" s="1"/>
  <c r="CQ45" i="24"/>
  <c r="CP45" i="24"/>
  <c r="CO45" i="24"/>
  <c r="CS45" i="24" s="1"/>
  <c r="CQ44" i="24"/>
  <c r="CP44" i="24"/>
  <c r="CO44" i="24"/>
  <c r="CN44" i="24" s="1"/>
  <c r="CQ42" i="24"/>
  <c r="CP42" i="24"/>
  <c r="CO42" i="24"/>
  <c r="CS42" i="24" s="1"/>
  <c r="CQ41" i="24"/>
  <c r="CP41" i="24"/>
  <c r="CO41" i="24"/>
  <c r="CL41" i="24" s="1"/>
  <c r="CQ40" i="24"/>
  <c r="CP40" i="24"/>
  <c r="CO40" i="24"/>
  <c r="CS40" i="24" s="1"/>
  <c r="CQ39" i="24"/>
  <c r="CP39" i="24"/>
  <c r="CO39" i="24"/>
  <c r="CK39" i="24" s="1"/>
  <c r="CQ38" i="24"/>
  <c r="CP38" i="24"/>
  <c r="CO38" i="24"/>
  <c r="CS38" i="24" s="1"/>
  <c r="CQ37" i="24"/>
  <c r="CP37" i="24"/>
  <c r="CO37" i="24"/>
  <c r="CQ36" i="24"/>
  <c r="CP36" i="24"/>
  <c r="CO36" i="24"/>
  <c r="CS36" i="24" s="1"/>
  <c r="CQ35" i="24"/>
  <c r="CP35" i="24"/>
  <c r="CO35" i="24"/>
  <c r="CN35" i="24" s="1"/>
  <c r="CQ34" i="24"/>
  <c r="CP34" i="24"/>
  <c r="CO34" i="24"/>
  <c r="CS34" i="24" s="1"/>
  <c r="CQ33" i="24"/>
  <c r="CP33" i="24"/>
  <c r="CO33" i="24"/>
  <c r="CL33" i="24" s="1"/>
  <c r="CQ32" i="24"/>
  <c r="CP32" i="24"/>
  <c r="CO32" i="24"/>
  <c r="CS32" i="24" s="1"/>
  <c r="CQ31" i="24"/>
  <c r="CP31" i="24"/>
  <c r="CO31" i="24"/>
  <c r="CL31" i="24" s="1"/>
  <c r="CQ30" i="24"/>
  <c r="CP30" i="24"/>
  <c r="CO30" i="24"/>
  <c r="CL30" i="24" s="1"/>
  <c r="CQ29" i="24"/>
  <c r="CP29" i="24"/>
  <c r="CO29" i="24"/>
  <c r="CQ28" i="24"/>
  <c r="CP28" i="24"/>
  <c r="CO28" i="24"/>
  <c r="CS28" i="24" s="1"/>
  <c r="CQ27" i="24"/>
  <c r="CP27" i="24"/>
  <c r="CO27" i="24"/>
  <c r="CN27" i="24" s="1"/>
  <c r="CQ26" i="24"/>
  <c r="CP26" i="24"/>
  <c r="CO26" i="24"/>
  <c r="CQ25" i="24"/>
  <c r="CP25" i="24"/>
  <c r="CO25" i="24"/>
  <c r="CQ22" i="24"/>
  <c r="CP22" i="24"/>
  <c r="CO22" i="24"/>
  <c r="CQ21" i="24"/>
  <c r="CP21" i="24"/>
  <c r="CO21" i="24"/>
  <c r="CQ19" i="24"/>
  <c r="CP19" i="24"/>
  <c r="CO19" i="24"/>
  <c r="CQ18" i="24"/>
  <c r="CP18" i="24"/>
  <c r="CO18" i="24"/>
  <c r="CS18" i="24" s="1"/>
  <c r="CQ17" i="24"/>
  <c r="CP17" i="24"/>
  <c r="CO17" i="24"/>
  <c r="CQ16" i="24"/>
  <c r="CP16" i="24"/>
  <c r="CO16" i="24"/>
  <c r="CN16" i="24" s="1"/>
  <c r="CQ15" i="24"/>
  <c r="CP15" i="24"/>
  <c r="CO15" i="24"/>
  <c r="CQ14" i="24"/>
  <c r="CP14" i="24"/>
  <c r="CO14" i="24"/>
  <c r="CL14" i="24" s="1"/>
  <c r="CQ13" i="24"/>
  <c r="CP13" i="24"/>
  <c r="CO13" i="24"/>
  <c r="CS13" i="24" s="1"/>
  <c r="CQ12" i="24"/>
  <c r="CP12" i="24"/>
  <c r="CO12" i="24"/>
  <c r="CL12" i="24" s="1"/>
  <c r="CL146" i="24"/>
  <c r="CK146" i="24"/>
  <c r="CL142" i="24"/>
  <c r="CK142" i="24"/>
  <c r="CL141" i="24"/>
  <c r="CK141" i="24"/>
  <c r="CK139" i="24"/>
  <c r="CL138" i="24"/>
  <c r="CK138" i="24"/>
  <c r="CL134" i="24"/>
  <c r="CK134" i="24"/>
  <c r="CL133" i="24"/>
  <c r="CK133" i="24"/>
  <c r="CL130" i="24"/>
  <c r="CK130" i="24"/>
  <c r="CL126" i="24"/>
  <c r="CK126" i="24"/>
  <c r="CL125" i="24"/>
  <c r="CK125" i="24"/>
  <c r="CL122" i="24"/>
  <c r="CK122" i="24"/>
  <c r="CL118" i="24"/>
  <c r="CK118" i="24"/>
  <c r="CL117" i="24"/>
  <c r="CK117" i="24"/>
  <c r="CL114" i="24"/>
  <c r="CK114" i="24"/>
  <c r="CL110" i="24"/>
  <c r="CK110" i="24"/>
  <c r="CL109" i="24"/>
  <c r="CK109" i="24"/>
  <c r="CL107" i="24"/>
  <c r="CL106" i="24"/>
  <c r="CK106" i="24"/>
  <c r="CL102" i="24"/>
  <c r="CK102" i="24"/>
  <c r="CL101" i="24"/>
  <c r="CK101" i="24"/>
  <c r="CL98" i="24"/>
  <c r="CK98" i="24"/>
  <c r="CL86" i="24"/>
  <c r="CK78" i="24"/>
  <c r="CL77" i="24"/>
  <c r="CL71" i="24"/>
  <c r="CL70" i="24"/>
  <c r="CK70" i="24"/>
  <c r="CL69" i="24"/>
  <c r="CK69" i="24"/>
  <c r="CK64" i="24"/>
  <c r="CL45" i="24"/>
  <c r="CK45" i="24"/>
  <c r="CL36" i="24"/>
  <c r="CK36" i="24"/>
  <c r="CK35" i="24"/>
  <c r="CL28" i="24"/>
  <c r="CK28" i="24"/>
  <c r="CK27" i="24"/>
  <c r="CN86" i="24"/>
  <c r="CM83" i="24"/>
  <c r="CN78" i="24"/>
  <c r="CM78" i="24"/>
  <c r="CN75" i="24"/>
  <c r="CN71" i="24"/>
  <c r="CM71" i="24"/>
  <c r="CN70" i="24"/>
  <c r="CM70" i="24"/>
  <c r="CN69" i="24"/>
  <c r="CM45" i="24"/>
  <c r="CM44" i="24"/>
  <c r="CN36" i="24"/>
  <c r="CM36" i="24"/>
  <c r="CM35" i="24"/>
  <c r="CN28" i="24"/>
  <c r="CM27" i="24"/>
  <c r="CT184" i="24"/>
  <c r="CR184" i="24"/>
  <c r="CQ184" i="24"/>
  <c r="CP184" i="24"/>
  <c r="CO184" i="24"/>
  <c r="CL184" i="24" s="1"/>
  <c r="CT183" i="24"/>
  <c r="CR183" i="24"/>
  <c r="CQ183" i="24"/>
  <c r="CP183" i="24"/>
  <c r="CO183" i="24"/>
  <c r="CL183" i="24" s="1"/>
  <c r="CT182" i="24"/>
  <c r="CR182" i="24"/>
  <c r="CQ182" i="24"/>
  <c r="CP182" i="24"/>
  <c r="CO182" i="24"/>
  <c r="CL182" i="24" s="1"/>
  <c r="CT181" i="24"/>
  <c r="CR181" i="24"/>
  <c r="CQ181" i="24"/>
  <c r="CP181" i="24"/>
  <c r="CO181" i="24"/>
  <c r="CL181" i="24" s="1"/>
  <c r="CT180" i="24"/>
  <c r="CR180" i="24"/>
  <c r="CQ180" i="24"/>
  <c r="CP180" i="24"/>
  <c r="CO180" i="24"/>
  <c r="CL180" i="24" s="1"/>
  <c r="CT179" i="24"/>
  <c r="CR179" i="24"/>
  <c r="CQ179" i="24"/>
  <c r="CP179" i="24"/>
  <c r="CO179" i="24"/>
  <c r="CL179" i="24" s="1"/>
  <c r="CT178" i="24"/>
  <c r="CR178" i="24"/>
  <c r="CQ178" i="24"/>
  <c r="CP178" i="24"/>
  <c r="CO178" i="24"/>
  <c r="CL178" i="24" s="1"/>
  <c r="CT177" i="24"/>
  <c r="CR177" i="24"/>
  <c r="CQ177" i="24"/>
  <c r="CP177" i="24"/>
  <c r="CO177" i="24"/>
  <c r="CK177" i="24" s="1"/>
  <c r="CT176" i="24"/>
  <c r="CR176" i="24"/>
  <c r="CQ176" i="24"/>
  <c r="CP176" i="24"/>
  <c r="CO176" i="24"/>
  <c r="CL176" i="24" s="1"/>
  <c r="CT175" i="24"/>
  <c r="CR175" i="24"/>
  <c r="CQ175" i="24"/>
  <c r="CP175" i="24"/>
  <c r="CO175" i="24"/>
  <c r="CL175" i="24" s="1"/>
  <c r="CT174" i="24"/>
  <c r="CR174" i="24"/>
  <c r="CQ174" i="24"/>
  <c r="CP174" i="24"/>
  <c r="CO174" i="24"/>
  <c r="CL174" i="24" s="1"/>
  <c r="CT173" i="24"/>
  <c r="CR173" i="24"/>
  <c r="CQ173" i="24"/>
  <c r="CP173" i="24"/>
  <c r="CO173" i="24"/>
  <c r="CK173" i="24" s="1"/>
  <c r="CT172" i="24"/>
  <c r="CR172" i="24"/>
  <c r="CQ172" i="24"/>
  <c r="CP172" i="24"/>
  <c r="CO172" i="24"/>
  <c r="CL172" i="24" s="1"/>
  <c r="CT171" i="24"/>
  <c r="CR171" i="24"/>
  <c r="CQ171" i="24"/>
  <c r="CP171" i="24"/>
  <c r="CO171" i="24"/>
  <c r="CL171" i="24" s="1"/>
  <c r="CT170" i="24"/>
  <c r="CR170" i="24"/>
  <c r="CQ170" i="24"/>
  <c r="CP170" i="24"/>
  <c r="CO170" i="24"/>
  <c r="CK170" i="24" s="1"/>
  <c r="CT169" i="24"/>
  <c r="CR169" i="24"/>
  <c r="CQ169" i="24"/>
  <c r="CP169" i="24"/>
  <c r="CO169" i="24"/>
  <c r="CK169" i="24" s="1"/>
  <c r="CT168" i="24"/>
  <c r="CR168" i="24"/>
  <c r="CQ168" i="24"/>
  <c r="CP168" i="24"/>
  <c r="CO168" i="24"/>
  <c r="CL168" i="24" s="1"/>
  <c r="CT167" i="24"/>
  <c r="CR167" i="24"/>
  <c r="CQ167" i="24"/>
  <c r="CP167" i="24"/>
  <c r="CO167" i="24"/>
  <c r="CL167" i="24" s="1"/>
  <c r="CT166" i="24"/>
  <c r="CR166" i="24"/>
  <c r="CQ166" i="24"/>
  <c r="CP166" i="24"/>
  <c r="CO166" i="24"/>
  <c r="CS166" i="24" s="1"/>
  <c r="CT165" i="24"/>
  <c r="CR165" i="24"/>
  <c r="CQ165" i="24"/>
  <c r="CP165" i="24"/>
  <c r="CO165" i="24"/>
  <c r="CK165" i="24" s="1"/>
  <c r="CT164" i="24"/>
  <c r="CR164" i="24"/>
  <c r="CQ164" i="24"/>
  <c r="CP164" i="24"/>
  <c r="CO164" i="24"/>
  <c r="CL164" i="24" s="1"/>
  <c r="CT163" i="24"/>
  <c r="CR163" i="24"/>
  <c r="CQ163" i="24"/>
  <c r="CP163" i="24"/>
  <c r="CO163" i="24"/>
  <c r="CS163" i="24" s="1"/>
  <c r="CT162" i="24"/>
  <c r="CR162" i="24"/>
  <c r="CQ162" i="24"/>
  <c r="CP162" i="24"/>
  <c r="CO162" i="24"/>
  <c r="CL162" i="24" s="1"/>
  <c r="CT161" i="24"/>
  <c r="CR161" i="24"/>
  <c r="CQ161" i="24"/>
  <c r="CP161" i="24"/>
  <c r="CO161" i="24"/>
  <c r="CK161" i="24" s="1"/>
  <c r="CT160" i="24"/>
  <c r="CR160" i="24"/>
  <c r="CQ160" i="24"/>
  <c r="CP160" i="24"/>
  <c r="CO160" i="24"/>
  <c r="CS160" i="24" s="1"/>
  <c r="CT159" i="24"/>
  <c r="CR159" i="24"/>
  <c r="CQ159" i="24"/>
  <c r="CP159" i="24"/>
  <c r="CO159" i="24"/>
  <c r="CL159" i="24" s="1"/>
  <c r="CT158" i="24"/>
  <c r="CR158" i="24"/>
  <c r="CQ158" i="24"/>
  <c r="CP158" i="24"/>
  <c r="CO158" i="24"/>
  <c r="CK158" i="24" s="1"/>
  <c r="CT157" i="24"/>
  <c r="CR157" i="24"/>
  <c r="CQ157" i="24"/>
  <c r="CP157" i="24"/>
  <c r="CO157" i="24"/>
  <c r="CK157" i="24" s="1"/>
  <c r="CT156" i="24"/>
  <c r="CQ156" i="24"/>
  <c r="CP156" i="24"/>
  <c r="CO156" i="24"/>
  <c r="CL156" i="24" s="1"/>
  <c r="CT155" i="24"/>
  <c r="CQ155" i="24"/>
  <c r="CP155" i="24"/>
  <c r="CO155" i="24"/>
  <c r="CL155" i="24" s="1"/>
  <c r="CT154" i="24"/>
  <c r="CQ154" i="24"/>
  <c r="CP154" i="24"/>
  <c r="CO154" i="24"/>
  <c r="CL154" i="24" s="1"/>
  <c r="CT153" i="24"/>
  <c r="CQ153" i="24"/>
  <c r="CP153" i="24"/>
  <c r="CO153" i="24"/>
  <c r="CS153" i="24" s="1"/>
  <c r="CT152" i="24"/>
  <c r="CQ152" i="24"/>
  <c r="CP152" i="24"/>
  <c r="CO152" i="24"/>
  <c r="CL152" i="24" s="1"/>
  <c r="CT151" i="24"/>
  <c r="CQ151" i="24"/>
  <c r="CP151" i="24"/>
  <c r="CO151" i="24"/>
  <c r="CL151" i="24" s="1"/>
  <c r="CT150" i="24"/>
  <c r="CQ150" i="24"/>
  <c r="CP150" i="24"/>
  <c r="CO150" i="24"/>
  <c r="CL150" i="24" s="1"/>
  <c r="CT149" i="24"/>
  <c r="CQ149" i="24"/>
  <c r="CP149" i="24"/>
  <c r="CO149" i="24"/>
  <c r="CS149" i="24" s="1"/>
  <c r="CT148" i="24"/>
  <c r="CQ148" i="24"/>
  <c r="CP148" i="24"/>
  <c r="CO148" i="24"/>
  <c r="CL148" i="24" s="1"/>
  <c r="CT147" i="24"/>
  <c r="CT146" i="24"/>
  <c r="CT145" i="24"/>
  <c r="CT144" i="24"/>
  <c r="CT143" i="24"/>
  <c r="CT142" i="24"/>
  <c r="CT141" i="24"/>
  <c r="CT140" i="24"/>
  <c r="CT139" i="24"/>
  <c r="CT138" i="24"/>
  <c r="CT137" i="24"/>
  <c r="CT136" i="24"/>
  <c r="CT135" i="24"/>
  <c r="CT134" i="24"/>
  <c r="CT133" i="24"/>
  <c r="CT132" i="24"/>
  <c r="CT131" i="24"/>
  <c r="CT130" i="24"/>
  <c r="CT129" i="24"/>
  <c r="CT128" i="24"/>
  <c r="CT127" i="24"/>
  <c r="CT126" i="24"/>
  <c r="CT125" i="24"/>
  <c r="CT124" i="24"/>
  <c r="CT123" i="24"/>
  <c r="CT122" i="24"/>
  <c r="CT121" i="24"/>
  <c r="CT120" i="24"/>
  <c r="CT119" i="24"/>
  <c r="CT118" i="24"/>
  <c r="CT117" i="24"/>
  <c r="CT116" i="24"/>
  <c r="CT115" i="24"/>
  <c r="CT114" i="24"/>
  <c r="CT113" i="24"/>
  <c r="CT112" i="24"/>
  <c r="CT111" i="24"/>
  <c r="CT110" i="24"/>
  <c r="CT109" i="24"/>
  <c r="CT108" i="24"/>
  <c r="CT107" i="24"/>
  <c r="CT106" i="24"/>
  <c r="CT105" i="24"/>
  <c r="CR11" i="24"/>
  <c r="CQ11" i="24"/>
  <c r="CP11" i="24"/>
  <c r="CO11" i="24"/>
  <c r="AN39" i="10"/>
  <c r="AN38" i="10"/>
  <c r="AP37" i="10"/>
  <c r="AN37" i="10"/>
  <c r="AN36" i="10"/>
  <c r="AP36" i="10"/>
  <c r="KO14" i="7"/>
  <c r="KI14" i="7"/>
  <c r="KJ14" i="7" s="1"/>
  <c r="KO13" i="7"/>
  <c r="KI13" i="7"/>
  <c r="KJ13" i="7" s="1"/>
  <c r="KC13" i="7"/>
  <c r="KD13" i="7" s="1"/>
  <c r="KO12" i="7"/>
  <c r="KI12" i="7"/>
  <c r="KJ12" i="7" s="1"/>
  <c r="KC12" i="7"/>
  <c r="KD12" i="7" s="1"/>
  <c r="KO11" i="7"/>
  <c r="KI11" i="7"/>
  <c r="KJ11" i="7" s="1"/>
  <c r="KC11" i="7"/>
  <c r="KD11" i="7" s="1"/>
  <c r="JW8" i="7"/>
  <c r="KC14" i="5"/>
  <c r="KD14" i="5" s="1"/>
  <c r="JZ14" i="5"/>
  <c r="KA14" i="5" s="1"/>
  <c r="KC13" i="5"/>
  <c r="KD13" i="5" s="1"/>
  <c r="JZ13" i="5"/>
  <c r="KA13" i="5" s="1"/>
  <c r="KC12" i="5"/>
  <c r="KD12" i="5" s="1"/>
  <c r="JZ12" i="5"/>
  <c r="KA12" i="5" s="1"/>
  <c r="KC11" i="5"/>
  <c r="KD11" i="5" s="1"/>
  <c r="JZ11" i="5"/>
  <c r="KA11" i="5" s="1"/>
  <c r="JW8" i="5"/>
  <c r="JW6" i="5"/>
  <c r="JF11" i="5"/>
  <c r="JG11" i="5"/>
  <c r="JI11" i="5"/>
  <c r="JJ11" i="5"/>
  <c r="JF12" i="5"/>
  <c r="JG12" i="5" s="1"/>
  <c r="JI12" i="5"/>
  <c r="JJ12" i="5"/>
  <c r="JF13" i="5"/>
  <c r="JG13" i="5"/>
  <c r="JI13" i="5"/>
  <c r="JJ13" i="5"/>
  <c r="JF14" i="5"/>
  <c r="JG14" i="5" s="1"/>
  <c r="JI14" i="5"/>
  <c r="JJ14" i="5"/>
  <c r="JC8" i="5"/>
  <c r="JC6" i="5"/>
  <c r="CM79" i="24" l="1"/>
  <c r="CS85" i="24"/>
  <c r="CM86" i="24"/>
  <c r="CM77" i="24"/>
  <c r="CL78" i="24"/>
  <c r="CN77" i="24"/>
  <c r="CK86" i="24"/>
  <c r="CK79" i="24"/>
  <c r="CL79" i="24"/>
  <c r="CM61" i="24"/>
  <c r="CK62" i="24"/>
  <c r="CM62" i="24"/>
  <c r="CS51" i="24"/>
  <c r="CN56" i="24"/>
  <c r="CK44" i="24"/>
  <c r="CL34" i="24"/>
  <c r="CS20" i="24"/>
  <c r="CN20" i="24"/>
  <c r="CS21" i="24"/>
  <c r="CK24" i="24"/>
  <c r="CL24" i="24"/>
  <c r="CN24" i="24"/>
  <c r="CS26" i="24"/>
  <c r="CK20" i="24"/>
  <c r="CK103" i="24"/>
  <c r="CM28" i="24"/>
  <c r="CS25" i="24"/>
  <c r="CS43" i="24"/>
  <c r="CK54" i="24"/>
  <c r="CS93" i="24"/>
  <c r="CN95" i="24"/>
  <c r="DE55" i="24"/>
  <c r="CL23" i="24"/>
  <c r="CZ76" i="24"/>
  <c r="CS54" i="24"/>
  <c r="CS11" i="24"/>
  <c r="CX82" i="24"/>
  <c r="CL145" i="24"/>
  <c r="CS19" i="24"/>
  <c r="CS30" i="24"/>
  <c r="CS47" i="24"/>
  <c r="CS81" i="24"/>
  <c r="CS65" i="24"/>
  <c r="CS94" i="24"/>
  <c r="CK94" i="24"/>
  <c r="CK95" i="24"/>
  <c r="CL94" i="24"/>
  <c r="CL95" i="24"/>
  <c r="CS88" i="24"/>
  <c r="CL93" i="24"/>
  <c r="CK93" i="24"/>
  <c r="CK26" i="24"/>
  <c r="CK53" i="24"/>
  <c r="CL53" i="24"/>
  <c r="CL54" i="24"/>
  <c r="CX52" i="24"/>
  <c r="CK16" i="24"/>
  <c r="CX91" i="24"/>
  <c r="CW177" i="24"/>
  <c r="CS29" i="24"/>
  <c r="CS37" i="24"/>
  <c r="CS64" i="24"/>
  <c r="CS80" i="24"/>
  <c r="CN58" i="24"/>
  <c r="CS15" i="24"/>
  <c r="CW73" i="24"/>
  <c r="CW19" i="24"/>
  <c r="CW60" i="24"/>
  <c r="CX73" i="24"/>
  <c r="CK43" i="24"/>
  <c r="DE44" i="24"/>
  <c r="CW68" i="24"/>
  <c r="CZ73" i="24"/>
  <c r="CN43" i="24"/>
  <c r="CS143" i="24"/>
  <c r="CM16" i="24"/>
  <c r="CL26" i="24"/>
  <c r="CK179" i="24"/>
  <c r="CX87" i="24"/>
  <c r="CS92" i="24"/>
  <c r="CL85" i="24"/>
  <c r="CN85" i="24"/>
  <c r="CS48" i="24"/>
  <c r="CL43" i="24"/>
  <c r="CK58" i="24"/>
  <c r="CK135" i="24"/>
  <c r="CN66" i="24"/>
  <c r="CN74" i="24"/>
  <c r="CN82" i="24"/>
  <c r="CN90" i="24"/>
  <c r="CK31" i="24"/>
  <c r="CL74" i="24"/>
  <c r="CL82" i="24"/>
  <c r="CX23" i="24"/>
  <c r="CM31" i="24"/>
  <c r="CN31" i="24"/>
  <c r="CN61" i="24"/>
  <c r="CL58" i="24"/>
  <c r="CK119" i="24"/>
  <c r="CS179" i="24"/>
  <c r="CM58" i="24"/>
  <c r="CM69" i="24"/>
  <c r="CK34" i="24"/>
  <c r="CK48" i="24"/>
  <c r="CL66" i="24"/>
  <c r="CK77" i="24"/>
  <c r="CK85" i="24"/>
  <c r="CS17" i="24"/>
  <c r="CS55" i="24"/>
  <c r="CS63" i="24"/>
  <c r="CS87" i="24"/>
  <c r="CZ23" i="24"/>
  <c r="CK111" i="24"/>
  <c r="CK127" i="24"/>
  <c r="CM34" i="24"/>
  <c r="CK61" i="24"/>
  <c r="CK90" i="24"/>
  <c r="CL111" i="24"/>
  <c r="CL119" i="24"/>
  <c r="CL127" i="24"/>
  <c r="CL135" i="24"/>
  <c r="CK143" i="24"/>
  <c r="CS22" i="24"/>
  <c r="CX37" i="24"/>
  <c r="DE52" i="24"/>
  <c r="CY66" i="24"/>
  <c r="CY82" i="24"/>
  <c r="CW181" i="24"/>
  <c r="CN34" i="24"/>
  <c r="CL61" i="24"/>
  <c r="CL90" i="24"/>
  <c r="CY55" i="24"/>
  <c r="DE149" i="24"/>
  <c r="DE23" i="24"/>
  <c r="CL103" i="24"/>
  <c r="CN48" i="24"/>
  <c r="CM74" i="24"/>
  <c r="CM90" i="24"/>
  <c r="CK74" i="24"/>
  <c r="CK82" i="24"/>
  <c r="CS62" i="24"/>
  <c r="DE45" i="24"/>
  <c r="CX88" i="24"/>
  <c r="DE111" i="24"/>
  <c r="CW23" i="24"/>
  <c r="CM91" i="24"/>
  <c r="CK52" i="24"/>
  <c r="CK51" i="24"/>
  <c r="CL51" i="24"/>
  <c r="CK42" i="24"/>
  <c r="CL42" i="24"/>
  <c r="CL92" i="24"/>
  <c r="CN91" i="24"/>
  <c r="CM92" i="24"/>
  <c r="CK91" i="24"/>
  <c r="CS91" i="24"/>
  <c r="CK92" i="24"/>
  <c r="CK87" i="24"/>
  <c r="CL87" i="24"/>
  <c r="CM87" i="24"/>
  <c r="CK80" i="24"/>
  <c r="CK63" i="24"/>
  <c r="CL63" i="24"/>
  <c r="CM55" i="24"/>
  <c r="CK55" i="24"/>
  <c r="CL55" i="24"/>
  <c r="CK37" i="24"/>
  <c r="CM37" i="24"/>
  <c r="CM32" i="24"/>
  <c r="CM21" i="24"/>
  <c r="CK21" i="24"/>
  <c r="CL21" i="24"/>
  <c r="CM17" i="24"/>
  <c r="CK17" i="24"/>
  <c r="CK15" i="24"/>
  <c r="CM15" i="24"/>
  <c r="CL15" i="24"/>
  <c r="CN15" i="24"/>
  <c r="CK23" i="24"/>
  <c r="CN40" i="24"/>
  <c r="CM49" i="24"/>
  <c r="CN83" i="24"/>
  <c r="CK83" i="24"/>
  <c r="CL139" i="24"/>
  <c r="CS35" i="24"/>
  <c r="DE25" i="24"/>
  <c r="CW52" i="24"/>
  <c r="CW55" i="24"/>
  <c r="CX72" i="24"/>
  <c r="CW112" i="24"/>
  <c r="DE122" i="24"/>
  <c r="CW173" i="24"/>
  <c r="CM59" i="24"/>
  <c r="CK13" i="24"/>
  <c r="CK22" i="24"/>
  <c r="CK40" i="24"/>
  <c r="CL115" i="24"/>
  <c r="CK147" i="24"/>
  <c r="CZ14" i="24"/>
  <c r="CW44" i="24"/>
  <c r="CZ52" i="24"/>
  <c r="DE70" i="24"/>
  <c r="CX75" i="24"/>
  <c r="CW87" i="24"/>
  <c r="CX90" i="24"/>
  <c r="DE98" i="24"/>
  <c r="CW117" i="24"/>
  <c r="CK115" i="24"/>
  <c r="CN59" i="24"/>
  <c r="CM67" i="24"/>
  <c r="CM73" i="24"/>
  <c r="CL13" i="24"/>
  <c r="CL22" i="24"/>
  <c r="CK32" i="24"/>
  <c r="CL40" i="24"/>
  <c r="CK49" i="24"/>
  <c r="CK123" i="24"/>
  <c r="CL147" i="24"/>
  <c r="CS31" i="24"/>
  <c r="DE50" i="24"/>
  <c r="DE104" i="24"/>
  <c r="CN49" i="24"/>
  <c r="CL83" i="24"/>
  <c r="CS181" i="24"/>
  <c r="CL49" i="24"/>
  <c r="CK59" i="24"/>
  <c r="CK67" i="24"/>
  <c r="CK99" i="24"/>
  <c r="CL123" i="24"/>
  <c r="CZ38" i="24"/>
  <c r="CW65" i="24"/>
  <c r="CW70" i="24"/>
  <c r="DE73" i="24"/>
  <c r="DE76" i="24"/>
  <c r="CX86" i="24"/>
  <c r="CY87" i="24"/>
  <c r="DE93" i="24"/>
  <c r="CW141" i="24"/>
  <c r="CM13" i="24"/>
  <c r="CM47" i="24"/>
  <c r="CL67" i="24"/>
  <c r="CK75" i="24"/>
  <c r="CL99" i="24"/>
  <c r="CK131" i="24"/>
  <c r="CY27" i="24"/>
  <c r="CX40" i="24"/>
  <c r="CX48" i="24"/>
  <c r="CZ70" i="24"/>
  <c r="CY74" i="24"/>
  <c r="CY81" i="24"/>
  <c r="CY86" i="24"/>
  <c r="DE95" i="24"/>
  <c r="CM75" i="24"/>
  <c r="CL75" i="24"/>
  <c r="CK107" i="24"/>
  <c r="CL113" i="24"/>
  <c r="CL131" i="24"/>
  <c r="CS66" i="24"/>
  <c r="CX29" i="24"/>
  <c r="CY48" i="24"/>
  <c r="CX67" i="24"/>
  <c r="CL17" i="24"/>
  <c r="CL37" i="24"/>
  <c r="CL64" i="24"/>
  <c r="CL80" i="24"/>
  <c r="CK96" i="24"/>
  <c r="CK112" i="24"/>
  <c r="CL149" i="24"/>
  <c r="CK166" i="24"/>
  <c r="CS16" i="24"/>
  <c r="CS52" i="24"/>
  <c r="DE148" i="24"/>
  <c r="CN37" i="24"/>
  <c r="CK182" i="24"/>
  <c r="CN32" i="24"/>
  <c r="CM39" i="24"/>
  <c r="CN45" i="24"/>
  <c r="CN79" i="24"/>
  <c r="CK18" i="24"/>
  <c r="CL32" i="24"/>
  <c r="CL39" i="24"/>
  <c r="CK46" i="24"/>
  <c r="CL59" i="24"/>
  <c r="CK71" i="24"/>
  <c r="CL81" i="24"/>
  <c r="CL96" i="24"/>
  <c r="CL112" i="24"/>
  <c r="CK128" i="24"/>
  <c r="CK144" i="24"/>
  <c r="CK150" i="24"/>
  <c r="CL169" i="24"/>
  <c r="CS39" i="24"/>
  <c r="CS150" i="24"/>
  <c r="CZ11" i="24"/>
  <c r="DE19" i="24"/>
  <c r="CZ30" i="24"/>
  <c r="CX55" i="24"/>
  <c r="CZ60" i="24"/>
  <c r="CX70" i="24"/>
  <c r="CY71" i="24"/>
  <c r="CZ78" i="24"/>
  <c r="CZ86" i="24"/>
  <c r="DE89" i="24"/>
  <c r="DE99" i="24"/>
  <c r="CW125" i="24"/>
  <c r="CM46" i="24"/>
  <c r="CM80" i="24"/>
  <c r="CL18" i="24"/>
  <c r="CL46" i="24"/>
  <c r="CL128" i="24"/>
  <c r="CL144" i="24"/>
  <c r="CL153" i="24"/>
  <c r="CK174" i="24"/>
  <c r="CS27" i="24"/>
  <c r="CW25" i="24"/>
  <c r="CW89" i="24"/>
  <c r="DE101" i="24"/>
  <c r="CW128" i="24"/>
  <c r="CW149" i="24"/>
  <c r="CS183" i="24"/>
  <c r="CN46" i="24"/>
  <c r="CK72" i="24"/>
  <c r="CK154" i="24"/>
  <c r="CL177" i="24"/>
  <c r="CZ25" i="24"/>
  <c r="DE28" i="24"/>
  <c r="DE33" i="24"/>
  <c r="DE47" i="24"/>
  <c r="CX89" i="24"/>
  <c r="DE114" i="24"/>
  <c r="DE135" i="24"/>
  <c r="DE138" i="24"/>
  <c r="CW152" i="24"/>
  <c r="CM29" i="24"/>
  <c r="CK29" i="24"/>
  <c r="CK56" i="24"/>
  <c r="CL72" i="24"/>
  <c r="CK88" i="24"/>
  <c r="CK104" i="24"/>
  <c r="CL157" i="24"/>
  <c r="CK178" i="24"/>
  <c r="DE27" i="24"/>
  <c r="CW47" i="24"/>
  <c r="DE65" i="24"/>
  <c r="CZ89" i="24"/>
  <c r="CW133" i="24"/>
  <c r="DE141" i="24"/>
  <c r="CM72" i="24"/>
  <c r="CL29" i="24"/>
  <c r="CL56" i="24"/>
  <c r="CL88" i="24"/>
  <c r="CL104" i="24"/>
  <c r="CK120" i="24"/>
  <c r="CK136" i="24"/>
  <c r="CL161" i="24"/>
  <c r="CW27" i="24"/>
  <c r="CW28" i="24"/>
  <c r="CX38" i="24"/>
  <c r="CX47" i="24"/>
  <c r="CW94" i="24"/>
  <c r="CL165" i="24"/>
  <c r="CS172" i="24"/>
  <c r="CS175" i="24"/>
  <c r="CN72" i="24"/>
  <c r="CL120" i="24"/>
  <c r="CL136" i="24"/>
  <c r="CK162" i="24"/>
  <c r="CS44" i="24"/>
  <c r="CS154" i="24"/>
  <c r="CW14" i="24"/>
  <c r="CX27" i="24"/>
  <c r="CX28" i="24"/>
  <c r="CW33" i="24"/>
  <c r="CY38" i="24"/>
  <c r="CY47" i="24"/>
  <c r="DE60" i="24"/>
  <c r="DE71" i="24"/>
  <c r="CY79" i="24"/>
  <c r="CZ84" i="24"/>
  <c r="CX94" i="24"/>
  <c r="DE125" i="24"/>
  <c r="CK47" i="24"/>
  <c r="CS174" i="24"/>
  <c r="CS182" i="24"/>
  <c r="CK19" i="24"/>
  <c r="CL47" i="24"/>
  <c r="CL73" i="24"/>
  <c r="CL105" i="24"/>
  <c r="CL137" i="24"/>
  <c r="CL158" i="24"/>
  <c r="CL166" i="24"/>
  <c r="CL170" i="24"/>
  <c r="CX19" i="24"/>
  <c r="CX21" i="24"/>
  <c r="CY28" i="24"/>
  <c r="CZ33" i="24"/>
  <c r="CW38" i="24"/>
  <c r="CX44" i="24"/>
  <c r="CW45" i="24"/>
  <c r="CX46" i="24"/>
  <c r="CX65" i="24"/>
  <c r="CX66" i="24"/>
  <c r="CX71" i="24"/>
  <c r="CW76" i="24"/>
  <c r="CX83" i="24"/>
  <c r="CW86" i="24"/>
  <c r="DE87" i="24"/>
  <c r="CY90" i="24"/>
  <c r="CW93" i="24"/>
  <c r="CW99" i="24"/>
  <c r="DE117" i="24"/>
  <c r="CW136" i="24"/>
  <c r="CW172" i="24"/>
  <c r="CW176" i="24"/>
  <c r="CW180" i="24"/>
  <c r="CW184" i="24"/>
  <c r="CK73" i="24"/>
  <c r="CK137" i="24"/>
  <c r="CM38" i="24"/>
  <c r="CL19" i="24"/>
  <c r="CK65" i="24"/>
  <c r="CK97" i="24"/>
  <c r="CK129" i="24"/>
  <c r="CK151" i="24"/>
  <c r="CK155" i="24"/>
  <c r="CK159" i="24"/>
  <c r="CK163" i="24"/>
  <c r="CK167" i="24"/>
  <c r="CK171" i="24"/>
  <c r="CK175" i="24"/>
  <c r="CS151" i="24"/>
  <c r="CS155" i="24"/>
  <c r="CW16" i="24"/>
  <c r="DE16" i="24"/>
  <c r="DE17" i="24"/>
  <c r="CY19" i="24"/>
  <c r="CY21" i="24"/>
  <c r="CX39" i="24"/>
  <c r="CY44" i="24"/>
  <c r="CX45" i="24"/>
  <c r="CW50" i="24"/>
  <c r="CX59" i="24"/>
  <c r="CW62" i="24"/>
  <c r="DE62" i="24"/>
  <c r="DE63" i="24"/>
  <c r="CY65" i="24"/>
  <c r="DE68" i="24"/>
  <c r="CW81" i="24"/>
  <c r="DE81" i="24"/>
  <c r="CW98" i="24"/>
  <c r="DE106" i="24"/>
  <c r="DE127" i="24"/>
  <c r="DE151" i="24"/>
  <c r="CS158" i="24"/>
  <c r="CS173" i="24"/>
  <c r="CS180" i="24"/>
  <c r="CK183" i="24"/>
  <c r="CN38" i="24"/>
  <c r="CM89" i="24"/>
  <c r="CK38" i="24"/>
  <c r="CL65" i="24"/>
  <c r="CL97" i="24"/>
  <c r="CL129" i="24"/>
  <c r="CL163" i="24"/>
  <c r="CX16" i="24"/>
  <c r="CW17" i="24"/>
  <c r="CX18" i="24"/>
  <c r="CX32" i="24"/>
  <c r="CW35" i="24"/>
  <c r="DE35" i="24"/>
  <c r="DE36" i="24"/>
  <c r="CY39" i="24"/>
  <c r="DE41" i="24"/>
  <c r="CY45" i="24"/>
  <c r="CZ50" i="24"/>
  <c r="CW57" i="24"/>
  <c r="DE57" i="24"/>
  <c r="CX62" i="24"/>
  <c r="CW63" i="24"/>
  <c r="CX64" i="24"/>
  <c r="CX81" i="24"/>
  <c r="DE103" i="24"/>
  <c r="DE109" i="24"/>
  <c r="DE120" i="24"/>
  <c r="DE130" i="24"/>
  <c r="CW175" i="24"/>
  <c r="CW179" i="24"/>
  <c r="CW183" i="24"/>
  <c r="CK105" i="24"/>
  <c r="CM57" i="24"/>
  <c r="CN89" i="24"/>
  <c r="CL38" i="24"/>
  <c r="CK89" i="24"/>
  <c r="CK121" i="24"/>
  <c r="CK148" i="24"/>
  <c r="CK152" i="24"/>
  <c r="CK156" i="24"/>
  <c r="CK160" i="24"/>
  <c r="CK164" i="24"/>
  <c r="CK168" i="24"/>
  <c r="CK172" i="24"/>
  <c r="CK176" i="24"/>
  <c r="CS14" i="24"/>
  <c r="CS33" i="24"/>
  <c r="CS41" i="24"/>
  <c r="CS50" i="24"/>
  <c r="CS60" i="24"/>
  <c r="CS68" i="24"/>
  <c r="CS76" i="24"/>
  <c r="CS84" i="24"/>
  <c r="CS108" i="24"/>
  <c r="CS116" i="24"/>
  <c r="CS124" i="24"/>
  <c r="CS132" i="24"/>
  <c r="CS140" i="24"/>
  <c r="CS148" i="24"/>
  <c r="CS152" i="24"/>
  <c r="CS156" i="24"/>
  <c r="DE11" i="24"/>
  <c r="CY16" i="24"/>
  <c r="CX17" i="24"/>
  <c r="CW30" i="24"/>
  <c r="DE30" i="24"/>
  <c r="CX35" i="24"/>
  <c r="CW36" i="24"/>
  <c r="CX57" i="24"/>
  <c r="CX58" i="24"/>
  <c r="CY62" i="24"/>
  <c r="CX63" i="24"/>
  <c r="CW78" i="24"/>
  <c r="DE78" i="24"/>
  <c r="DE79" i="24"/>
  <c r="DE84" i="24"/>
  <c r="DE91" i="24"/>
  <c r="DE119" i="24"/>
  <c r="DE133" i="24"/>
  <c r="DE143" i="24"/>
  <c r="CL11" i="24"/>
  <c r="CK181" i="24"/>
  <c r="CN57" i="24"/>
  <c r="CK57" i="24"/>
  <c r="CL89" i="24"/>
  <c r="CL121" i="24"/>
  <c r="CL160" i="24"/>
  <c r="CW11" i="24"/>
  <c r="CX12" i="24"/>
  <c r="DE14" i="24"/>
  <c r="CY17" i="24"/>
  <c r="CX30" i="24"/>
  <c r="CX31" i="24"/>
  <c r="CY35" i="24"/>
  <c r="CX36" i="24"/>
  <c r="CW41" i="24"/>
  <c r="CX49" i="24"/>
  <c r="CY57" i="24"/>
  <c r="CY58" i="24"/>
  <c r="CY63" i="24"/>
  <c r="CZ68" i="24"/>
  <c r="CX78" i="24"/>
  <c r="CW79" i="24"/>
  <c r="CX80" i="24"/>
  <c r="CW103" i="24"/>
  <c r="DE112" i="24"/>
  <c r="DE146" i="24"/>
  <c r="CW174" i="24"/>
  <c r="CW178" i="24"/>
  <c r="CW182" i="24"/>
  <c r="CL173" i="24"/>
  <c r="CN73" i="24"/>
  <c r="CN30" i="24"/>
  <c r="CK30" i="24"/>
  <c r="CL57" i="24"/>
  <c r="CK81" i="24"/>
  <c r="CK113" i="24"/>
  <c r="CK145" i="24"/>
  <c r="CK149" i="24"/>
  <c r="CK153" i="24"/>
  <c r="CY11" i="24"/>
  <c r="CY12" i="24"/>
  <c r="CY31" i="24"/>
  <c r="CY36" i="24"/>
  <c r="CZ41" i="24"/>
  <c r="CX56" i="24"/>
  <c r="CX74" i="24"/>
  <c r="CX79" i="24"/>
  <c r="CW84" i="24"/>
  <c r="CW109" i="24"/>
  <c r="CW120" i="24"/>
  <c r="CW144" i="24"/>
  <c r="CS12" i="24"/>
  <c r="CM12" i="24"/>
  <c r="CN12" i="24"/>
  <c r="CK12" i="24"/>
  <c r="CW12" i="24"/>
  <c r="DE12" i="24"/>
  <c r="CY18" i="24"/>
  <c r="CW21" i="24"/>
  <c r="DE21" i="24"/>
  <c r="CY29" i="24"/>
  <c r="CW31" i="24"/>
  <c r="DE31" i="24"/>
  <c r="CY37" i="24"/>
  <c r="CW39" i="24"/>
  <c r="DE39" i="24"/>
  <c r="CY46" i="24"/>
  <c r="CW48" i="24"/>
  <c r="DE48" i="24"/>
  <c r="CY56" i="24"/>
  <c r="CW58" i="24"/>
  <c r="DE58" i="24"/>
  <c r="CY64" i="24"/>
  <c r="CW66" i="24"/>
  <c r="DE66" i="24"/>
  <c r="CY72" i="24"/>
  <c r="CW74" i="24"/>
  <c r="DE74" i="24"/>
  <c r="CY80" i="24"/>
  <c r="CW82" i="24"/>
  <c r="DE82" i="24"/>
  <c r="CY88" i="24"/>
  <c r="CW90" i="24"/>
  <c r="DE90" i="24"/>
  <c r="CW92" i="24"/>
  <c r="DE96" i="24"/>
  <c r="CX104" i="24"/>
  <c r="DE108" i="24"/>
  <c r="CW111" i="24"/>
  <c r="DE116" i="24"/>
  <c r="CW119" i="24"/>
  <c r="DE124" i="24"/>
  <c r="CW127" i="24"/>
  <c r="DE132" i="24"/>
  <c r="CW135" i="24"/>
  <c r="DE140" i="24"/>
  <c r="CW143" i="24"/>
  <c r="CW151" i="24"/>
  <c r="DE157" i="24"/>
  <c r="CX157" i="24"/>
  <c r="DE161" i="24"/>
  <c r="CX161" i="24"/>
  <c r="DE165" i="24"/>
  <c r="CX165" i="24"/>
  <c r="DE169" i="24"/>
  <c r="CX169" i="24"/>
  <c r="CW13" i="24"/>
  <c r="DE13" i="24"/>
  <c r="CZ18" i="24"/>
  <c r="CW22" i="24"/>
  <c r="DE22" i="24"/>
  <c r="CZ29" i="24"/>
  <c r="CW32" i="24"/>
  <c r="DE32" i="24"/>
  <c r="CZ37" i="24"/>
  <c r="CW40" i="24"/>
  <c r="DE40" i="24"/>
  <c r="CZ46" i="24"/>
  <c r="CW49" i="24"/>
  <c r="DE49" i="24"/>
  <c r="CZ56" i="24"/>
  <c r="CW59" i="24"/>
  <c r="DE59" i="24"/>
  <c r="CZ64" i="24"/>
  <c r="CW67" i="24"/>
  <c r="DE67" i="24"/>
  <c r="CZ72" i="24"/>
  <c r="CW75" i="24"/>
  <c r="DE75" i="24"/>
  <c r="CZ80" i="24"/>
  <c r="CW83" i="24"/>
  <c r="DE83" i="24"/>
  <c r="CZ88" i="24"/>
  <c r="CX92" i="24"/>
  <c r="CW97" i="24"/>
  <c r="DE107" i="24"/>
  <c r="CW110" i="24"/>
  <c r="DE115" i="24"/>
  <c r="CW118" i="24"/>
  <c r="DE123" i="24"/>
  <c r="CW126" i="24"/>
  <c r="DE131" i="24"/>
  <c r="CW134" i="24"/>
  <c r="DE139" i="24"/>
  <c r="CW142" i="24"/>
  <c r="DE147" i="24"/>
  <c r="CW150" i="24"/>
  <c r="CX13" i="24"/>
  <c r="DE156" i="24"/>
  <c r="CX156" i="24"/>
  <c r="DE160" i="24"/>
  <c r="CX160" i="24"/>
  <c r="DE164" i="24"/>
  <c r="CX164" i="24"/>
  <c r="DE168" i="24"/>
  <c r="CX168" i="24"/>
  <c r="CX22" i="24"/>
  <c r="CY13" i="24"/>
  <c r="CX14" i="24"/>
  <c r="CW15" i="24"/>
  <c r="DE15" i="24"/>
  <c r="CY22" i="24"/>
  <c r="CX25" i="24"/>
  <c r="CW26" i="24"/>
  <c r="DE26" i="24"/>
  <c r="CY32" i="24"/>
  <c r="CX33" i="24"/>
  <c r="CW34" i="24"/>
  <c r="DE34" i="24"/>
  <c r="CY40" i="24"/>
  <c r="CX41" i="24"/>
  <c r="CW42" i="24"/>
  <c r="DE42" i="24"/>
  <c r="CY49" i="24"/>
  <c r="CX50" i="24"/>
  <c r="CW51" i="24"/>
  <c r="DE51" i="24"/>
  <c r="CY59" i="24"/>
  <c r="CX60" i="24"/>
  <c r="CW61" i="24"/>
  <c r="DE61" i="24"/>
  <c r="CY67" i="24"/>
  <c r="CX68" i="24"/>
  <c r="CW69" i="24"/>
  <c r="DE69" i="24"/>
  <c r="CY75" i="24"/>
  <c r="CX76" i="24"/>
  <c r="CW77" i="24"/>
  <c r="DE77" i="24"/>
  <c r="CY83" i="24"/>
  <c r="CX84" i="24"/>
  <c r="CW85" i="24"/>
  <c r="DE85" i="24"/>
  <c r="CX96" i="24"/>
  <c r="DE100" i="24"/>
  <c r="CW102" i="24"/>
  <c r="DE105" i="24"/>
  <c r="CW108" i="24"/>
  <c r="DE113" i="24"/>
  <c r="CW116" i="24"/>
  <c r="DE121" i="24"/>
  <c r="CW124" i="24"/>
  <c r="DE129" i="24"/>
  <c r="CW132" i="24"/>
  <c r="DE137" i="24"/>
  <c r="CW140" i="24"/>
  <c r="DE145" i="24"/>
  <c r="CW148" i="24"/>
  <c r="DE153" i="24"/>
  <c r="CX15" i="24"/>
  <c r="CX26" i="24"/>
  <c r="CX34" i="24"/>
  <c r="CX42" i="24"/>
  <c r="CX51" i="24"/>
  <c r="CX61" i="24"/>
  <c r="CX69" i="24"/>
  <c r="CX77" i="24"/>
  <c r="CX85" i="24"/>
  <c r="CW95" i="24"/>
  <c r="CW101" i="24"/>
  <c r="CX102" i="24"/>
  <c r="CW107" i="24"/>
  <c r="CW115" i="24"/>
  <c r="CW123" i="24"/>
  <c r="DE128" i="24"/>
  <c r="CW131" i="24"/>
  <c r="DE136" i="24"/>
  <c r="CW139" i="24"/>
  <c r="DE144" i="24"/>
  <c r="CW147" i="24"/>
  <c r="DE152" i="24"/>
  <c r="DE155" i="24"/>
  <c r="CX155" i="24"/>
  <c r="DE159" i="24"/>
  <c r="CX159" i="24"/>
  <c r="DE163" i="24"/>
  <c r="CX163" i="24"/>
  <c r="DE167" i="24"/>
  <c r="CX167" i="24"/>
  <c r="DE171" i="24"/>
  <c r="CX171" i="24"/>
  <c r="CY15" i="24"/>
  <c r="CY26" i="24"/>
  <c r="CY34" i="24"/>
  <c r="CY42" i="24"/>
  <c r="CY51" i="24"/>
  <c r="CY61" i="24"/>
  <c r="CY69" i="24"/>
  <c r="CY77" i="24"/>
  <c r="CY85" i="24"/>
  <c r="CW100" i="24"/>
  <c r="CW106" i="24"/>
  <c r="CW114" i="24"/>
  <c r="CW122" i="24"/>
  <c r="CW130" i="24"/>
  <c r="CW138" i="24"/>
  <c r="CW146" i="24"/>
  <c r="CW18" i="24"/>
  <c r="CW29" i="24"/>
  <c r="CW37" i="24"/>
  <c r="CW46" i="24"/>
  <c r="CW56" i="24"/>
  <c r="CW64" i="24"/>
  <c r="CW72" i="24"/>
  <c r="CW80" i="24"/>
  <c r="CW88" i="24"/>
  <c r="DE97" i="24"/>
  <c r="CW105" i="24"/>
  <c r="DE110" i="24"/>
  <c r="CW113" i="24"/>
  <c r="DE118" i="24"/>
  <c r="CW121" i="24"/>
  <c r="DE126" i="24"/>
  <c r="CW129" i="24"/>
  <c r="DE134" i="24"/>
  <c r="CW137" i="24"/>
  <c r="DE142" i="24"/>
  <c r="CW145" i="24"/>
  <c r="DE150" i="24"/>
  <c r="CW153" i="24"/>
  <c r="DE154" i="24"/>
  <c r="CX154" i="24"/>
  <c r="DE158" i="24"/>
  <c r="CX158" i="24"/>
  <c r="DE162" i="24"/>
  <c r="CX162" i="24"/>
  <c r="DE166" i="24"/>
  <c r="CX166" i="24"/>
  <c r="DE170" i="24"/>
  <c r="CX170" i="24"/>
  <c r="CX172" i="24"/>
  <c r="CX173" i="24"/>
  <c r="CX174" i="24"/>
  <c r="CX175" i="24"/>
  <c r="CX176" i="24"/>
  <c r="CX177" i="24"/>
  <c r="CX178" i="24"/>
  <c r="CX179" i="24"/>
  <c r="CX180" i="24"/>
  <c r="CX181" i="24"/>
  <c r="CX182" i="24"/>
  <c r="CX183" i="24"/>
  <c r="CX184" i="24"/>
  <c r="CL16" i="24"/>
  <c r="CL27" i="24"/>
  <c r="CL35" i="24"/>
  <c r="CL44" i="24"/>
  <c r="CL52" i="24"/>
  <c r="CL62" i="24"/>
  <c r="CM25" i="24"/>
  <c r="CM33" i="24"/>
  <c r="CM41" i="24"/>
  <c r="CM50" i="24"/>
  <c r="CM60" i="24"/>
  <c r="CM76" i="24"/>
  <c r="CM84" i="24"/>
  <c r="CN33" i="24"/>
  <c r="CN60" i="24"/>
  <c r="CN68" i="24"/>
  <c r="CN76" i="24"/>
  <c r="CN14" i="24"/>
  <c r="CK14" i="24"/>
  <c r="CK25" i="24"/>
  <c r="CK33" i="24"/>
  <c r="CK41" i="24"/>
  <c r="CK50" i="24"/>
  <c r="CK60" i="24"/>
  <c r="CK68" i="24"/>
  <c r="CK76" i="24"/>
  <c r="CK84" i="24"/>
  <c r="CK100" i="24"/>
  <c r="CK108" i="24"/>
  <c r="CK116" i="24"/>
  <c r="CK124" i="24"/>
  <c r="CK132" i="24"/>
  <c r="CK140" i="24"/>
  <c r="CL25" i="24"/>
  <c r="CL100" i="24"/>
  <c r="CM11" i="24"/>
  <c r="CS157" i="24"/>
  <c r="CS165" i="24"/>
  <c r="CK184" i="24"/>
  <c r="CN11" i="24"/>
  <c r="CS164" i="24"/>
  <c r="CS171" i="24"/>
  <c r="CS162" i="24"/>
  <c r="CS170" i="24"/>
  <c r="CS178" i="24"/>
  <c r="CS161" i="24"/>
  <c r="CS169" i="24"/>
  <c r="CS177" i="24"/>
  <c r="CK180" i="24"/>
  <c r="CS168" i="24"/>
  <c r="CS176" i="24"/>
  <c r="CS184" i="24"/>
  <c r="CK11" i="24"/>
  <c r="CS159" i="24"/>
  <c r="CS167" i="24"/>
  <c r="JU14" i="7"/>
  <c r="JU13" i="7"/>
  <c r="JU12" i="7"/>
  <c r="JU11" i="7"/>
  <c r="JO14" i="7"/>
  <c r="JP14" i="7" s="1"/>
  <c r="JO13" i="7"/>
  <c r="JO12" i="7"/>
  <c r="JO11" i="7"/>
  <c r="JK13" i="7"/>
  <c r="JK14" i="7" s="1"/>
  <c r="JC8" i="7"/>
  <c r="JI13" i="7"/>
  <c r="JI12" i="7"/>
  <c r="JI11" i="7"/>
  <c r="JP13" i="7" l="1"/>
  <c r="EY13" i="7"/>
  <c r="EZ13" i="7" s="1"/>
  <c r="EY12" i="7"/>
  <c r="EZ12" i="7" s="1"/>
  <c r="EY11" i="7"/>
  <c r="EE13" i="7"/>
  <c r="EF13" i="7" s="1"/>
  <c r="EE12" i="7"/>
  <c r="EF12" i="7" s="1"/>
  <c r="EE11" i="7"/>
  <c r="BW12" i="7"/>
  <c r="BW11" i="7"/>
  <c r="O12" i="7"/>
  <c r="O11" i="7"/>
  <c r="AI12" i="7"/>
  <c r="AI11" i="7"/>
  <c r="BC12" i="7"/>
  <c r="BC11" i="7"/>
  <c r="CQ12" i="7"/>
  <c r="CQ11" i="7"/>
  <c r="CR11" i="7" s="1"/>
  <c r="DK13" i="7"/>
  <c r="DL13" i="7" s="1"/>
  <c r="DK12" i="7"/>
  <c r="DL12" i="7" s="1"/>
  <c r="DK11" i="7"/>
  <c r="FS13" i="7"/>
  <c r="FS12" i="7"/>
  <c r="FS11" i="7"/>
  <c r="GM13" i="7"/>
  <c r="GM11" i="7"/>
  <c r="GM12" i="7"/>
  <c r="GN12" i="7" s="1"/>
  <c r="HG13" i="7"/>
  <c r="HG12" i="7"/>
  <c r="HH12" i="7" s="1"/>
  <c r="HG11" i="7"/>
  <c r="IA13" i="7"/>
  <c r="IA12" i="7"/>
  <c r="IA11" i="7"/>
  <c r="IB11" i="7" s="1"/>
  <c r="IB13" i="7"/>
  <c r="IU14" i="7"/>
  <c r="IV14" i="7" s="1"/>
  <c r="IU13" i="7"/>
  <c r="IV13" i="7" s="1"/>
  <c r="IU12" i="7"/>
  <c r="IU11" i="7"/>
  <c r="EZ11" i="7" l="1"/>
  <c r="BX11" i="7"/>
  <c r="BX12" i="7"/>
  <c r="IB12" i="7"/>
  <c r="EF11" i="7"/>
  <c r="JP12" i="7"/>
  <c r="HH11" i="7"/>
  <c r="JP11" i="7"/>
  <c r="FT13" i="7"/>
  <c r="HH13" i="7"/>
  <c r="CR12" i="7"/>
  <c r="DL11" i="7"/>
  <c r="FT11" i="7"/>
  <c r="FT12" i="7"/>
  <c r="GN11" i="7"/>
  <c r="IV11" i="7"/>
  <c r="IV12" i="7"/>
  <c r="GN13" i="7"/>
  <c r="AK35" i="10"/>
  <c r="AK34" i="10"/>
  <c r="AK33" i="10"/>
  <c r="AK32" i="10"/>
  <c r="AK15" i="10"/>
  <c r="AI15" i="10"/>
  <c r="AI32" i="10"/>
  <c r="AI33" i="10"/>
  <c r="AI34" i="10"/>
  <c r="AI35" i="10"/>
  <c r="AJ6" i="10"/>
  <c r="AH6" i="10"/>
  <c r="AC6" i="10"/>
  <c r="IQ14" i="7" l="1"/>
  <c r="IP12" i="7"/>
  <c r="IO13" i="7"/>
  <c r="JJ13" i="7" s="1"/>
  <c r="IO12" i="7"/>
  <c r="JJ12" i="7" s="1"/>
  <c r="IO11" i="7"/>
  <c r="JJ11" i="7" s="1"/>
  <c r="II8" i="7"/>
  <c r="II6" i="7"/>
  <c r="IO14" i="5"/>
  <c r="IO13" i="5"/>
  <c r="IO12" i="5"/>
  <c r="IO11" i="5"/>
  <c r="IL14" i="5"/>
  <c r="IL13" i="5"/>
  <c r="IL12" i="5"/>
  <c r="IL11" i="5"/>
  <c r="HO8" i="5"/>
  <c r="II8" i="5"/>
  <c r="II6" i="5"/>
  <c r="IP11" i="5" l="1"/>
  <c r="IM11" i="5"/>
  <c r="IM12" i="5"/>
  <c r="IP12" i="5"/>
  <c r="IP11" i="7"/>
  <c r="IM13" i="5"/>
  <c r="IP13" i="5"/>
  <c r="IM14" i="5"/>
  <c r="IP14" i="5"/>
  <c r="IP13" i="7"/>
  <c r="BJ90" i="24" l="1"/>
  <c r="BH90" i="24"/>
  <c r="BG90" i="24"/>
  <c r="BF90" i="24"/>
  <c r="BE90" i="24"/>
  <c r="BA90" i="24" s="1"/>
  <c r="AX90" i="24"/>
  <c r="AV90" i="24"/>
  <c r="AU90" i="24"/>
  <c r="AT90" i="24"/>
  <c r="AS90" i="24"/>
  <c r="AW90" i="24" s="1"/>
  <c r="BJ89" i="24"/>
  <c r="BH89" i="24"/>
  <c r="BG89" i="24"/>
  <c r="BF89" i="24"/>
  <c r="BE89" i="24"/>
  <c r="BI89" i="24" s="1"/>
  <c r="AX89" i="24"/>
  <c r="AV89" i="24"/>
  <c r="AU89" i="24"/>
  <c r="AT89" i="24"/>
  <c r="AS89" i="24"/>
  <c r="AW89" i="24" s="1"/>
  <c r="BJ88" i="24"/>
  <c r="BH88" i="24"/>
  <c r="BG88" i="24"/>
  <c r="BF88" i="24"/>
  <c r="BE88" i="24"/>
  <c r="BI88" i="24" s="1"/>
  <c r="AX88" i="24"/>
  <c r="AV88" i="24"/>
  <c r="AU88" i="24"/>
  <c r="AT88" i="24"/>
  <c r="AS88" i="24"/>
  <c r="AW88" i="24" s="1"/>
  <c r="N90" i="24"/>
  <c r="L90" i="24"/>
  <c r="K90" i="24"/>
  <c r="J90" i="24"/>
  <c r="I90" i="24"/>
  <c r="M90" i="24" s="1"/>
  <c r="N89" i="24"/>
  <c r="L89" i="24"/>
  <c r="K89" i="24"/>
  <c r="J89" i="24"/>
  <c r="I89" i="24"/>
  <c r="M89" i="24" s="1"/>
  <c r="N88" i="24"/>
  <c r="L88" i="24"/>
  <c r="K88" i="24"/>
  <c r="J88" i="24"/>
  <c r="I88" i="24"/>
  <c r="F88" i="24" s="1"/>
  <c r="AK91" i="24"/>
  <c r="CT177" i="27"/>
  <c r="CR177" i="27"/>
  <c r="CQ177" i="27"/>
  <c r="CP177" i="27"/>
  <c r="CO177" i="27"/>
  <c r="CK177" i="27"/>
  <c r="CH177" i="27"/>
  <c r="CF177" i="27"/>
  <c r="CE177" i="27"/>
  <c r="CD177" i="27"/>
  <c r="CC177" i="27"/>
  <c r="BY177" i="27"/>
  <c r="BV177" i="27"/>
  <c r="BT177" i="27"/>
  <c r="BS177" i="27"/>
  <c r="BR177" i="27"/>
  <c r="BQ177" i="27"/>
  <c r="BM177" i="27" s="1"/>
  <c r="BJ177" i="27"/>
  <c r="BH177" i="27"/>
  <c r="BG177" i="27"/>
  <c r="BF177" i="27"/>
  <c r="BE177" i="27"/>
  <c r="BA177" i="27" s="1"/>
  <c r="AX177" i="27"/>
  <c r="AV177" i="27"/>
  <c r="AU177" i="27"/>
  <c r="AT177" i="27"/>
  <c r="AS177" i="27"/>
  <c r="AO177" i="27"/>
  <c r="AL177" i="27"/>
  <c r="AJ177" i="27"/>
  <c r="AI177" i="27"/>
  <c r="AH177" i="27"/>
  <c r="AG177" i="27"/>
  <c r="AC177" i="27"/>
  <c r="Z177" i="27"/>
  <c r="X177" i="27"/>
  <c r="W177" i="27"/>
  <c r="V177" i="27"/>
  <c r="U177" i="27"/>
  <c r="Q177" i="27" s="1"/>
  <c r="N177" i="27"/>
  <c r="L177" i="27"/>
  <c r="K177" i="27"/>
  <c r="J177" i="27"/>
  <c r="I177" i="27"/>
  <c r="E177" i="27" s="1"/>
  <c r="CT176" i="27"/>
  <c r="CR176" i="27"/>
  <c r="CQ176" i="27"/>
  <c r="CP176" i="27"/>
  <c r="CO176" i="27"/>
  <c r="CK176" i="27"/>
  <c r="CH176" i="27"/>
  <c r="CF176" i="27"/>
  <c r="CE176" i="27"/>
  <c r="CD176" i="27"/>
  <c r="CC176" i="27"/>
  <c r="BY176" i="27"/>
  <c r="BV176" i="27"/>
  <c r="BT176" i="27"/>
  <c r="BS176" i="27"/>
  <c r="BR176" i="27"/>
  <c r="BQ176" i="27"/>
  <c r="BM176" i="27" s="1"/>
  <c r="BJ176" i="27"/>
  <c r="BH176" i="27"/>
  <c r="BG176" i="27"/>
  <c r="BF176" i="27"/>
  <c r="BE176" i="27"/>
  <c r="BA176" i="27" s="1"/>
  <c r="AX176" i="27"/>
  <c r="AV176" i="27"/>
  <c r="AU176" i="27"/>
  <c r="AT176" i="27"/>
  <c r="AS176" i="27"/>
  <c r="AO176" i="27"/>
  <c r="AL176" i="27"/>
  <c r="AJ176" i="27"/>
  <c r="AI176" i="27"/>
  <c r="AH176" i="27"/>
  <c r="AG176" i="27"/>
  <c r="AC176" i="27"/>
  <c r="Z176" i="27"/>
  <c r="X176" i="27"/>
  <c r="W176" i="27"/>
  <c r="V176" i="27"/>
  <c r="U176" i="27"/>
  <c r="Q176" i="27" s="1"/>
  <c r="N176" i="27"/>
  <c r="L176" i="27"/>
  <c r="K176" i="27"/>
  <c r="J176" i="27"/>
  <c r="I176" i="27"/>
  <c r="E176" i="27" s="1"/>
  <c r="CT175" i="27"/>
  <c r="CR175" i="27"/>
  <c r="CQ175" i="27"/>
  <c r="CP175" i="27"/>
  <c r="CO175" i="27"/>
  <c r="CK175" i="27"/>
  <c r="CH175" i="27"/>
  <c r="CF175" i="27"/>
  <c r="CE175" i="27"/>
  <c r="CD175" i="27"/>
  <c r="CC175" i="27"/>
  <c r="BY175" i="27"/>
  <c r="BV175" i="27"/>
  <c r="BT175" i="27"/>
  <c r="BS175" i="27"/>
  <c r="BR175" i="27"/>
  <c r="BQ175" i="27"/>
  <c r="BM175" i="27" s="1"/>
  <c r="BJ175" i="27"/>
  <c r="BH175" i="27"/>
  <c r="BG175" i="27"/>
  <c r="BF175" i="27"/>
  <c r="BE175" i="27"/>
  <c r="BA175" i="27" s="1"/>
  <c r="AX175" i="27"/>
  <c r="AV175" i="27"/>
  <c r="AU175" i="27"/>
  <c r="AT175" i="27"/>
  <c r="AS175" i="27"/>
  <c r="AO175" i="27"/>
  <c r="AL175" i="27"/>
  <c r="AJ175" i="27"/>
  <c r="AI175" i="27"/>
  <c r="AH175" i="27"/>
  <c r="AG175" i="27"/>
  <c r="AC175" i="27"/>
  <c r="Z175" i="27"/>
  <c r="X175" i="27"/>
  <c r="W175" i="27"/>
  <c r="V175" i="27"/>
  <c r="U175" i="27"/>
  <c r="Q175" i="27" s="1"/>
  <c r="N175" i="27"/>
  <c r="L175" i="27"/>
  <c r="K175" i="27"/>
  <c r="J175" i="27"/>
  <c r="I175" i="27"/>
  <c r="E175" i="27" s="1"/>
  <c r="CT174" i="27"/>
  <c r="CR174" i="27"/>
  <c r="CQ174" i="27"/>
  <c r="CP174" i="27"/>
  <c r="CO174" i="27"/>
  <c r="CK174" i="27"/>
  <c r="CH174" i="27"/>
  <c r="CF174" i="27"/>
  <c r="CE174" i="27"/>
  <c r="CD174" i="27"/>
  <c r="CC174" i="27"/>
  <c r="BY174" i="27"/>
  <c r="BV174" i="27"/>
  <c r="BT174" i="27"/>
  <c r="BS174" i="27"/>
  <c r="BR174" i="27"/>
  <c r="BQ174" i="27"/>
  <c r="BM174" i="27" s="1"/>
  <c r="BJ174" i="27"/>
  <c r="BH174" i="27"/>
  <c r="BG174" i="27"/>
  <c r="BF174" i="27"/>
  <c r="BE174" i="27"/>
  <c r="BA174" i="27" s="1"/>
  <c r="AX174" i="27"/>
  <c r="AV174" i="27"/>
  <c r="AU174" i="27"/>
  <c r="AT174" i="27"/>
  <c r="AS174" i="27"/>
  <c r="AO174" i="27" s="1"/>
  <c r="AL174" i="27"/>
  <c r="AJ174" i="27"/>
  <c r="AI174" i="27"/>
  <c r="AH174" i="27"/>
  <c r="AG174" i="27"/>
  <c r="AC174" i="27"/>
  <c r="Z174" i="27"/>
  <c r="X174" i="27"/>
  <c r="W174" i="27"/>
  <c r="V174" i="27"/>
  <c r="U174" i="27"/>
  <c r="Q174" i="27" s="1"/>
  <c r="N174" i="27"/>
  <c r="L174" i="27"/>
  <c r="K174" i="27"/>
  <c r="J174" i="27"/>
  <c r="I174" i="27"/>
  <c r="E174" i="27" s="1"/>
  <c r="CT173" i="27"/>
  <c r="CR173" i="27"/>
  <c r="CQ173" i="27"/>
  <c r="CP173" i="27"/>
  <c r="CO173" i="27"/>
  <c r="CK173" i="27" s="1"/>
  <c r="CH173" i="27"/>
  <c r="CF173" i="27"/>
  <c r="CE173" i="27"/>
  <c r="CD173" i="27"/>
  <c r="CC173" i="27"/>
  <c r="BY173" i="27"/>
  <c r="BV173" i="27"/>
  <c r="BT173" i="27"/>
  <c r="BS173" i="27"/>
  <c r="BR173" i="27"/>
  <c r="BQ173" i="27"/>
  <c r="BM173" i="27" s="1"/>
  <c r="BJ173" i="27"/>
  <c r="BH173" i="27"/>
  <c r="BG173" i="27"/>
  <c r="BF173" i="27"/>
  <c r="BE173" i="27"/>
  <c r="BA173" i="27" s="1"/>
  <c r="AX173" i="27"/>
  <c r="AV173" i="27"/>
  <c r="AU173" i="27"/>
  <c r="AT173" i="27"/>
  <c r="AS173" i="27"/>
  <c r="AO173" i="27" s="1"/>
  <c r="AL173" i="27"/>
  <c r="AJ173" i="27"/>
  <c r="AI173" i="27"/>
  <c r="AH173" i="27"/>
  <c r="AG173" i="27"/>
  <c r="AC173" i="27"/>
  <c r="Z173" i="27"/>
  <c r="X173" i="27"/>
  <c r="W173" i="27"/>
  <c r="V173" i="27"/>
  <c r="U173" i="27"/>
  <c r="Q173" i="27" s="1"/>
  <c r="N173" i="27"/>
  <c r="L173" i="27"/>
  <c r="K173" i="27"/>
  <c r="J173" i="27"/>
  <c r="I173" i="27"/>
  <c r="E173" i="27" s="1"/>
  <c r="CT172" i="27"/>
  <c r="CR172" i="27"/>
  <c r="CQ172" i="27"/>
  <c r="CP172" i="27"/>
  <c r="CO172" i="27"/>
  <c r="CK172" i="27" s="1"/>
  <c r="CH172" i="27"/>
  <c r="CF172" i="27"/>
  <c r="CE172" i="27"/>
  <c r="CD172" i="27"/>
  <c r="CC172" i="27"/>
  <c r="BY172" i="27"/>
  <c r="BV172" i="27"/>
  <c r="BT172" i="27"/>
  <c r="BS172" i="27"/>
  <c r="BR172" i="27"/>
  <c r="BQ172" i="27"/>
  <c r="BM172" i="27" s="1"/>
  <c r="BJ172" i="27"/>
  <c r="BH172" i="27"/>
  <c r="BG172" i="27"/>
  <c r="BF172" i="27"/>
  <c r="BE172" i="27"/>
  <c r="BA172" i="27" s="1"/>
  <c r="AX172" i="27"/>
  <c r="AV172" i="27"/>
  <c r="AU172" i="27"/>
  <c r="AT172" i="27"/>
  <c r="AS172" i="27"/>
  <c r="AO172" i="27" s="1"/>
  <c r="AL172" i="27"/>
  <c r="AJ172" i="27"/>
  <c r="AI172" i="27"/>
  <c r="AH172" i="27"/>
  <c r="AG172" i="27"/>
  <c r="AC172" i="27"/>
  <c r="Z172" i="27"/>
  <c r="X172" i="27"/>
  <c r="W172" i="27"/>
  <c r="V172" i="27"/>
  <c r="U172" i="27"/>
  <c r="Q172" i="27" s="1"/>
  <c r="N172" i="27"/>
  <c r="L172" i="27"/>
  <c r="K172" i="27"/>
  <c r="J172" i="27"/>
  <c r="I172" i="27"/>
  <c r="E172" i="27" s="1"/>
  <c r="CT171" i="27"/>
  <c r="CR171" i="27"/>
  <c r="CQ171" i="27"/>
  <c r="CP171" i="27"/>
  <c r="CO171" i="27"/>
  <c r="CK171" i="27" s="1"/>
  <c r="CH171" i="27"/>
  <c r="CF171" i="27"/>
  <c r="CE171" i="27"/>
  <c r="CD171" i="27"/>
  <c r="CC171" i="27"/>
  <c r="BY171" i="27"/>
  <c r="BV171" i="27"/>
  <c r="BT171" i="27"/>
  <c r="BS171" i="27"/>
  <c r="BR171" i="27"/>
  <c r="BQ171" i="27"/>
  <c r="BM171" i="27" s="1"/>
  <c r="BJ171" i="27"/>
  <c r="BH171" i="27"/>
  <c r="BG171" i="27"/>
  <c r="BF171" i="27"/>
  <c r="BE171" i="27"/>
  <c r="BA171" i="27" s="1"/>
  <c r="AX171" i="27"/>
  <c r="AV171" i="27"/>
  <c r="AU171" i="27"/>
  <c r="AT171" i="27"/>
  <c r="AS171" i="27"/>
  <c r="AO171" i="27" s="1"/>
  <c r="AL171" i="27"/>
  <c r="AJ171" i="27"/>
  <c r="AI171" i="27"/>
  <c r="AH171" i="27"/>
  <c r="AG171" i="27"/>
  <c r="AC171" i="27"/>
  <c r="Z171" i="27"/>
  <c r="X171" i="27"/>
  <c r="W171" i="27"/>
  <c r="V171" i="27"/>
  <c r="U171" i="27"/>
  <c r="Q171" i="27" s="1"/>
  <c r="N171" i="27"/>
  <c r="L171" i="27"/>
  <c r="K171" i="27"/>
  <c r="J171" i="27"/>
  <c r="I171" i="27"/>
  <c r="E171" i="27" s="1"/>
  <c r="CT170" i="27"/>
  <c r="CR170" i="27"/>
  <c r="CQ170" i="27"/>
  <c r="CP170" i="27"/>
  <c r="CO170" i="27"/>
  <c r="CK170" i="27" s="1"/>
  <c r="CH170" i="27"/>
  <c r="CF170" i="27"/>
  <c r="CE170" i="27"/>
  <c r="CD170" i="27"/>
  <c r="CC170" i="27"/>
  <c r="BY170" i="27"/>
  <c r="BV170" i="27"/>
  <c r="BT170" i="27"/>
  <c r="BS170" i="27"/>
  <c r="BR170" i="27"/>
  <c r="BQ170" i="27"/>
  <c r="BM170" i="27" s="1"/>
  <c r="BJ170" i="27"/>
  <c r="BH170" i="27"/>
  <c r="BG170" i="27"/>
  <c r="BF170" i="27"/>
  <c r="BE170" i="27"/>
  <c r="BA170" i="27" s="1"/>
  <c r="AX170" i="27"/>
  <c r="AV170" i="27"/>
  <c r="AU170" i="27"/>
  <c r="AT170" i="27"/>
  <c r="AS170" i="27"/>
  <c r="AO170" i="27" s="1"/>
  <c r="AL170" i="27"/>
  <c r="AJ170" i="27"/>
  <c r="AI170" i="27"/>
  <c r="AH170" i="27"/>
  <c r="AG170" i="27"/>
  <c r="AC170" i="27"/>
  <c r="Z170" i="27"/>
  <c r="X170" i="27"/>
  <c r="W170" i="27"/>
  <c r="V170" i="27"/>
  <c r="U170" i="27"/>
  <c r="Q170" i="27" s="1"/>
  <c r="N170" i="27"/>
  <c r="L170" i="27"/>
  <c r="K170" i="27"/>
  <c r="J170" i="27"/>
  <c r="I170" i="27"/>
  <c r="E170" i="27" s="1"/>
  <c r="CT169" i="27"/>
  <c r="CR169" i="27"/>
  <c r="CQ169" i="27"/>
  <c r="CP169" i="27"/>
  <c r="CO169" i="27"/>
  <c r="CK169" i="27" s="1"/>
  <c r="CH169" i="27"/>
  <c r="CF169" i="27"/>
  <c r="CE169" i="27"/>
  <c r="CD169" i="27"/>
  <c r="CC169" i="27"/>
  <c r="BY169" i="27"/>
  <c r="BV169" i="27"/>
  <c r="BT169" i="27"/>
  <c r="BS169" i="27"/>
  <c r="BR169" i="27"/>
  <c r="BQ169" i="27"/>
  <c r="BM169" i="27" s="1"/>
  <c r="BJ169" i="27"/>
  <c r="BH169" i="27"/>
  <c r="BG169" i="27"/>
  <c r="BF169" i="27"/>
  <c r="BE169" i="27"/>
  <c r="BA169" i="27" s="1"/>
  <c r="AX169" i="27"/>
  <c r="AV169" i="27"/>
  <c r="AU169" i="27"/>
  <c r="AT169" i="27"/>
  <c r="AS169" i="27"/>
  <c r="AO169" i="27" s="1"/>
  <c r="AL169" i="27"/>
  <c r="AJ169" i="27"/>
  <c r="AI169" i="27"/>
  <c r="AH169" i="27"/>
  <c r="AG169" i="27"/>
  <c r="AC169" i="27"/>
  <c r="Z169" i="27"/>
  <c r="X169" i="27"/>
  <c r="W169" i="27"/>
  <c r="V169" i="27"/>
  <c r="U169" i="27"/>
  <c r="Q169" i="27" s="1"/>
  <c r="N169" i="27"/>
  <c r="L169" i="27"/>
  <c r="K169" i="27"/>
  <c r="J169" i="27"/>
  <c r="I169" i="27"/>
  <c r="E169" i="27" s="1"/>
  <c r="CT168" i="27"/>
  <c r="CR168" i="27"/>
  <c r="CQ168" i="27"/>
  <c r="CP168" i="27"/>
  <c r="CO168" i="27"/>
  <c r="CK168" i="27" s="1"/>
  <c r="CH168" i="27"/>
  <c r="CF168" i="27"/>
  <c r="CE168" i="27"/>
  <c r="CD168" i="27"/>
  <c r="CC168" i="27"/>
  <c r="BY168" i="27"/>
  <c r="BV168" i="27"/>
  <c r="BT168" i="27"/>
  <c r="BS168" i="27"/>
  <c r="BR168" i="27"/>
  <c r="BQ168" i="27"/>
  <c r="BM168" i="27" s="1"/>
  <c r="BJ168" i="27"/>
  <c r="BH168" i="27"/>
  <c r="BG168" i="27"/>
  <c r="BF168" i="27"/>
  <c r="BE168" i="27"/>
  <c r="BA168" i="27" s="1"/>
  <c r="AX168" i="27"/>
  <c r="AV168" i="27"/>
  <c r="AU168" i="27"/>
  <c r="AT168" i="27"/>
  <c r="AS168" i="27"/>
  <c r="AO168" i="27" s="1"/>
  <c r="AL168" i="27"/>
  <c r="AJ168" i="27"/>
  <c r="AI168" i="27"/>
  <c r="AH168" i="27"/>
  <c r="AG168" i="27"/>
  <c r="AC168" i="27"/>
  <c r="Z168" i="27"/>
  <c r="X168" i="27"/>
  <c r="W168" i="27"/>
  <c r="V168" i="27"/>
  <c r="U168" i="27"/>
  <c r="Q168" i="27" s="1"/>
  <c r="N168" i="27"/>
  <c r="L168" i="27"/>
  <c r="K168" i="27"/>
  <c r="J168" i="27"/>
  <c r="I168" i="27"/>
  <c r="E168" i="27" s="1"/>
  <c r="CT167" i="27"/>
  <c r="CR167" i="27"/>
  <c r="CQ167" i="27"/>
  <c r="CP167" i="27"/>
  <c r="CO167" i="27"/>
  <c r="CK167" i="27" s="1"/>
  <c r="CH167" i="27"/>
  <c r="CF167" i="27"/>
  <c r="CE167" i="27"/>
  <c r="CD167" i="27"/>
  <c r="CC167" i="27"/>
  <c r="BY167" i="27"/>
  <c r="BV167" i="27"/>
  <c r="BT167" i="27"/>
  <c r="BS167" i="27"/>
  <c r="BR167" i="27"/>
  <c r="BQ167" i="27"/>
  <c r="BM167" i="27" s="1"/>
  <c r="BJ167" i="27"/>
  <c r="BH167" i="27"/>
  <c r="BG167" i="27"/>
  <c r="BF167" i="27"/>
  <c r="BE167" i="27"/>
  <c r="BI167" i="27" s="1"/>
  <c r="AX167" i="27"/>
  <c r="AV167" i="27"/>
  <c r="AU167" i="27"/>
  <c r="AT167" i="27"/>
  <c r="AS167" i="27"/>
  <c r="AW167" i="27" s="1"/>
  <c r="AP167" i="27"/>
  <c r="AL167" i="27"/>
  <c r="AJ167" i="27"/>
  <c r="AI167" i="27"/>
  <c r="AH167" i="27"/>
  <c r="AG167" i="27"/>
  <c r="AK167" i="27" s="1"/>
  <c r="AC167" i="27"/>
  <c r="Z167" i="27"/>
  <c r="X167" i="27"/>
  <c r="W167" i="27"/>
  <c r="V167" i="27"/>
  <c r="U167" i="27"/>
  <c r="N167" i="27"/>
  <c r="L167" i="27"/>
  <c r="K167" i="27"/>
  <c r="J167" i="27"/>
  <c r="I167" i="27"/>
  <c r="M167" i="27" s="1"/>
  <c r="F167" i="27"/>
  <c r="CT166" i="27"/>
  <c r="CR166" i="27"/>
  <c r="CQ166" i="27"/>
  <c r="CP166" i="27"/>
  <c r="CO166" i="27"/>
  <c r="CS166" i="27" s="1"/>
  <c r="CL166" i="27"/>
  <c r="CK166" i="27"/>
  <c r="CH166" i="27"/>
  <c r="CF166" i="27"/>
  <c r="CE166" i="27"/>
  <c r="CD166" i="27"/>
  <c r="CC166" i="27"/>
  <c r="CG166" i="27" s="1"/>
  <c r="BY166" i="27"/>
  <c r="BV166" i="27"/>
  <c r="BT166" i="27"/>
  <c r="BS166" i="27"/>
  <c r="BR166" i="27"/>
  <c r="BQ166" i="27"/>
  <c r="BU166" i="27" s="1"/>
  <c r="BN166" i="27"/>
  <c r="BJ166" i="27"/>
  <c r="BH166" i="27"/>
  <c r="BG166" i="27"/>
  <c r="BF166" i="27"/>
  <c r="BE166" i="27"/>
  <c r="BI166" i="27" s="1"/>
  <c r="AX166" i="27"/>
  <c r="AV166" i="27"/>
  <c r="AU166" i="27"/>
  <c r="AT166" i="27"/>
  <c r="AS166" i="27"/>
  <c r="AW166" i="27" s="1"/>
  <c r="AP166" i="27"/>
  <c r="AL166" i="27"/>
  <c r="AJ166" i="27"/>
  <c r="AI166" i="27"/>
  <c r="AH166" i="27"/>
  <c r="AG166" i="27"/>
  <c r="AK166" i="27" s="1"/>
  <c r="AC166" i="27"/>
  <c r="Z166" i="27"/>
  <c r="X166" i="27"/>
  <c r="W166" i="27"/>
  <c r="V166" i="27"/>
  <c r="U166" i="27"/>
  <c r="N166" i="27"/>
  <c r="L166" i="27"/>
  <c r="K166" i="27"/>
  <c r="J166" i="27"/>
  <c r="I166" i="27"/>
  <c r="M166" i="27" s="1"/>
  <c r="F166" i="27"/>
  <c r="CT165" i="27"/>
  <c r="CR165" i="27"/>
  <c r="CQ165" i="27"/>
  <c r="CP165" i="27"/>
  <c r="CO165" i="27"/>
  <c r="CS165" i="27" s="1"/>
  <c r="CL165" i="27"/>
  <c r="CK165" i="27"/>
  <c r="CH165" i="27"/>
  <c r="CF165" i="27"/>
  <c r="CE165" i="27"/>
  <c r="CD165" i="27"/>
  <c r="CC165" i="27"/>
  <c r="CG165" i="27" s="1"/>
  <c r="BY165" i="27"/>
  <c r="BV165" i="27"/>
  <c r="BT165" i="27"/>
  <c r="BS165" i="27"/>
  <c r="BR165" i="27"/>
  <c r="BQ165" i="27"/>
  <c r="BU165" i="27" s="1"/>
  <c r="BN165" i="27"/>
  <c r="BJ165" i="27"/>
  <c r="BH165" i="27"/>
  <c r="BG165" i="27"/>
  <c r="BF165" i="27"/>
  <c r="BE165" i="27"/>
  <c r="BI165" i="27" s="1"/>
  <c r="AX165" i="27"/>
  <c r="AV165" i="27"/>
  <c r="AU165" i="27"/>
  <c r="AT165" i="27"/>
  <c r="AS165" i="27"/>
  <c r="AW165" i="27" s="1"/>
  <c r="AP165" i="27"/>
  <c r="AL165" i="27"/>
  <c r="AJ165" i="27"/>
  <c r="AI165" i="27"/>
  <c r="AH165" i="27"/>
  <c r="AG165" i="27"/>
  <c r="AK165" i="27" s="1"/>
  <c r="AC165" i="27"/>
  <c r="Z165" i="27"/>
  <c r="X165" i="27"/>
  <c r="W165" i="27"/>
  <c r="V165" i="27"/>
  <c r="U165" i="27"/>
  <c r="N165" i="27"/>
  <c r="L165" i="27"/>
  <c r="K165" i="27"/>
  <c r="J165" i="27"/>
  <c r="I165" i="27"/>
  <c r="M165" i="27" s="1"/>
  <c r="F165" i="27"/>
  <c r="CT164" i="27"/>
  <c r="CR164" i="27"/>
  <c r="CQ164" i="27"/>
  <c r="CP164" i="27"/>
  <c r="CO164" i="27"/>
  <c r="CS164" i="27" s="1"/>
  <c r="CL164" i="27"/>
  <c r="CK164" i="27"/>
  <c r="CH164" i="27"/>
  <c r="CF164" i="27"/>
  <c r="CE164" i="27"/>
  <c r="CD164" i="27"/>
  <c r="CC164" i="27"/>
  <c r="CG164" i="27" s="1"/>
  <c r="BY164" i="27"/>
  <c r="BV164" i="27"/>
  <c r="BT164" i="27"/>
  <c r="BS164" i="27"/>
  <c r="BR164" i="27"/>
  <c r="BQ164" i="27"/>
  <c r="BU164" i="27" s="1"/>
  <c r="BN164" i="27"/>
  <c r="BJ164" i="27"/>
  <c r="BH164" i="27"/>
  <c r="BG164" i="27"/>
  <c r="BF164" i="27"/>
  <c r="BE164" i="27"/>
  <c r="BI164" i="27" s="1"/>
  <c r="AX164" i="27"/>
  <c r="AV164" i="27"/>
  <c r="AU164" i="27"/>
  <c r="AT164" i="27"/>
  <c r="AS164" i="27"/>
  <c r="AW164" i="27" s="1"/>
  <c r="AP164" i="27"/>
  <c r="AL164" i="27"/>
  <c r="AJ164" i="27"/>
  <c r="AI164" i="27"/>
  <c r="AH164" i="27"/>
  <c r="AG164" i="27"/>
  <c r="AK164" i="27" s="1"/>
  <c r="AC164" i="27"/>
  <c r="Z164" i="27"/>
  <c r="X164" i="27"/>
  <c r="W164" i="27"/>
  <c r="V164" i="27"/>
  <c r="U164" i="27"/>
  <c r="N164" i="27"/>
  <c r="L164" i="27"/>
  <c r="K164" i="27"/>
  <c r="J164" i="27"/>
  <c r="I164" i="27"/>
  <c r="M164" i="27" s="1"/>
  <c r="F164" i="27"/>
  <c r="CT163" i="27"/>
  <c r="CR163" i="27"/>
  <c r="CQ163" i="27"/>
  <c r="CP163" i="27"/>
  <c r="CO163" i="27"/>
  <c r="CS163" i="27" s="1"/>
  <c r="CL163" i="27"/>
  <c r="CK163" i="27"/>
  <c r="CH163" i="27"/>
  <c r="CF163" i="27"/>
  <c r="CE163" i="27"/>
  <c r="CD163" i="27"/>
  <c r="CC163" i="27"/>
  <c r="CG163" i="27" s="1"/>
  <c r="BY163" i="27"/>
  <c r="BV163" i="27"/>
  <c r="BT163" i="27"/>
  <c r="BS163" i="27"/>
  <c r="BR163" i="27"/>
  <c r="BQ163" i="27"/>
  <c r="BU163" i="27" s="1"/>
  <c r="BN163" i="27"/>
  <c r="BJ163" i="27"/>
  <c r="BH163" i="27"/>
  <c r="BG163" i="27"/>
  <c r="BF163" i="27"/>
  <c r="BE163" i="27"/>
  <c r="BI163" i="27" s="1"/>
  <c r="AX163" i="27"/>
  <c r="AV163" i="27"/>
  <c r="AU163" i="27"/>
  <c r="AT163" i="27"/>
  <c r="AS163" i="27"/>
  <c r="AW163" i="27" s="1"/>
  <c r="AP163" i="27"/>
  <c r="AL163" i="27"/>
  <c r="AJ163" i="27"/>
  <c r="AI163" i="27"/>
  <c r="AH163" i="27"/>
  <c r="AG163" i="27"/>
  <c r="AK163" i="27" s="1"/>
  <c r="AC163" i="27"/>
  <c r="Z163" i="27"/>
  <c r="X163" i="27"/>
  <c r="W163" i="27"/>
  <c r="V163" i="27"/>
  <c r="U163" i="27"/>
  <c r="N163" i="27"/>
  <c r="L163" i="27"/>
  <c r="K163" i="27"/>
  <c r="J163" i="27"/>
  <c r="I163" i="27"/>
  <c r="M163" i="27" s="1"/>
  <c r="F163" i="27"/>
  <c r="CT162" i="27"/>
  <c r="CR162" i="27"/>
  <c r="CQ162" i="27"/>
  <c r="CP162" i="27"/>
  <c r="CO162" i="27"/>
  <c r="CS162" i="27" s="1"/>
  <c r="CL162" i="27"/>
  <c r="CK162" i="27"/>
  <c r="CH162" i="27"/>
  <c r="CF162" i="27"/>
  <c r="CE162" i="27"/>
  <c r="CD162" i="27"/>
  <c r="CC162" i="27"/>
  <c r="CG162" i="27" s="1"/>
  <c r="BY162" i="27"/>
  <c r="BV162" i="27"/>
  <c r="BT162" i="27"/>
  <c r="BS162" i="27"/>
  <c r="BR162" i="27"/>
  <c r="BQ162" i="27"/>
  <c r="BU162" i="27" s="1"/>
  <c r="BN162" i="27"/>
  <c r="BJ162" i="27"/>
  <c r="BH162" i="27"/>
  <c r="BG162" i="27"/>
  <c r="BF162" i="27"/>
  <c r="BE162" i="27"/>
  <c r="BI162" i="27" s="1"/>
  <c r="AX162" i="27"/>
  <c r="AV162" i="27"/>
  <c r="AU162" i="27"/>
  <c r="AT162" i="27"/>
  <c r="AS162" i="27"/>
  <c r="AW162" i="27" s="1"/>
  <c r="AP162" i="27"/>
  <c r="AL162" i="27"/>
  <c r="AJ162" i="27"/>
  <c r="AI162" i="27"/>
  <c r="AH162" i="27"/>
  <c r="AG162" i="27"/>
  <c r="AK162" i="27" s="1"/>
  <c r="AC162" i="27"/>
  <c r="Z162" i="27"/>
  <c r="X162" i="27"/>
  <c r="W162" i="27"/>
  <c r="V162" i="27"/>
  <c r="U162" i="27"/>
  <c r="N162" i="27"/>
  <c r="L162" i="27"/>
  <c r="K162" i="27"/>
  <c r="J162" i="27"/>
  <c r="I162" i="27"/>
  <c r="M162" i="27" s="1"/>
  <c r="F162" i="27"/>
  <c r="CT161" i="27"/>
  <c r="CR161" i="27"/>
  <c r="CQ161" i="27"/>
  <c r="CP161" i="27"/>
  <c r="CO161" i="27"/>
  <c r="CS161" i="27" s="1"/>
  <c r="CL161" i="27"/>
  <c r="CK161" i="27"/>
  <c r="CH161" i="27"/>
  <c r="CF161" i="27"/>
  <c r="CE161" i="27"/>
  <c r="CD161" i="27"/>
  <c r="CC161" i="27"/>
  <c r="CG161" i="27" s="1"/>
  <c r="BY161" i="27"/>
  <c r="BV161" i="27"/>
  <c r="BT161" i="27"/>
  <c r="BS161" i="27"/>
  <c r="BR161" i="27"/>
  <c r="BQ161" i="27"/>
  <c r="BU161" i="27" s="1"/>
  <c r="BN161" i="27"/>
  <c r="BJ161" i="27"/>
  <c r="BH161" i="27"/>
  <c r="BG161" i="27"/>
  <c r="BF161" i="27"/>
  <c r="BE161" i="27"/>
  <c r="BI161" i="27" s="1"/>
  <c r="AX161" i="27"/>
  <c r="AV161" i="27"/>
  <c r="AU161" i="27"/>
  <c r="AT161" i="27"/>
  <c r="AS161" i="27"/>
  <c r="AW161" i="27" s="1"/>
  <c r="AP161" i="27"/>
  <c r="AL161" i="27"/>
  <c r="AJ161" i="27"/>
  <c r="AI161" i="27"/>
  <c r="AH161" i="27"/>
  <c r="AG161" i="27"/>
  <c r="AK161" i="27" s="1"/>
  <c r="AC161" i="27"/>
  <c r="Z161" i="27"/>
  <c r="X161" i="27"/>
  <c r="W161" i="27"/>
  <c r="V161" i="27"/>
  <c r="U161" i="27"/>
  <c r="N161" i="27"/>
  <c r="L161" i="27"/>
  <c r="K161" i="27"/>
  <c r="J161" i="27"/>
  <c r="I161" i="27"/>
  <c r="M161" i="27" s="1"/>
  <c r="F161" i="27"/>
  <c r="CT160" i="27"/>
  <c r="CR160" i="27"/>
  <c r="CQ160" i="27"/>
  <c r="CP160" i="27"/>
  <c r="CO160" i="27"/>
  <c r="CS160" i="27" s="1"/>
  <c r="CL160" i="27"/>
  <c r="CK160" i="27"/>
  <c r="CH160" i="27"/>
  <c r="CF160" i="27"/>
  <c r="CE160" i="27"/>
  <c r="CD160" i="27"/>
  <c r="CC160" i="27"/>
  <c r="CG160" i="27" s="1"/>
  <c r="BY160" i="27"/>
  <c r="BV160" i="27"/>
  <c r="BT160" i="27"/>
  <c r="BS160" i="27"/>
  <c r="BR160" i="27"/>
  <c r="BQ160" i="27"/>
  <c r="BU160" i="27" s="1"/>
  <c r="BN160" i="27"/>
  <c r="BJ160" i="27"/>
  <c r="BH160" i="27"/>
  <c r="BG160" i="27"/>
  <c r="BF160" i="27"/>
  <c r="BE160" i="27"/>
  <c r="BI160" i="27" s="1"/>
  <c r="AX160" i="27"/>
  <c r="AV160" i="27"/>
  <c r="AU160" i="27"/>
  <c r="AT160" i="27"/>
  <c r="AS160" i="27"/>
  <c r="AW160" i="27" s="1"/>
  <c r="AP160" i="27"/>
  <c r="AL160" i="27"/>
  <c r="AJ160" i="27"/>
  <c r="AI160" i="27"/>
  <c r="AH160" i="27"/>
  <c r="AG160" i="27"/>
  <c r="AK160" i="27" s="1"/>
  <c r="AC160" i="27"/>
  <c r="Z160" i="27"/>
  <c r="X160" i="27"/>
  <c r="W160" i="27"/>
  <c r="V160" i="27"/>
  <c r="U160" i="27"/>
  <c r="N160" i="27"/>
  <c r="L160" i="27"/>
  <c r="K160" i="27"/>
  <c r="J160" i="27"/>
  <c r="I160" i="27"/>
  <c r="M160" i="27" s="1"/>
  <c r="F160" i="27"/>
  <c r="CT159" i="27"/>
  <c r="CR159" i="27"/>
  <c r="CQ159" i="27"/>
  <c r="CP159" i="27"/>
  <c r="CO159" i="27"/>
  <c r="CS159" i="27" s="1"/>
  <c r="CL159" i="27"/>
  <c r="CK159" i="27"/>
  <c r="CH159" i="27"/>
  <c r="CF159" i="27"/>
  <c r="CE159" i="27"/>
  <c r="CD159" i="27"/>
  <c r="CC159" i="27"/>
  <c r="CG159" i="27" s="1"/>
  <c r="BY159" i="27"/>
  <c r="BV159" i="27"/>
  <c r="BT159" i="27"/>
  <c r="BS159" i="27"/>
  <c r="BR159" i="27"/>
  <c r="BQ159" i="27"/>
  <c r="BU159" i="27" s="1"/>
  <c r="BN159" i="27"/>
  <c r="BJ159" i="27"/>
  <c r="BH159" i="27"/>
  <c r="BG159" i="27"/>
  <c r="BF159" i="27"/>
  <c r="BE159" i="27"/>
  <c r="BI159" i="27" s="1"/>
  <c r="AX159" i="27"/>
  <c r="AV159" i="27"/>
  <c r="AU159" i="27"/>
  <c r="AT159" i="27"/>
  <c r="AS159" i="27"/>
  <c r="AW159" i="27" s="1"/>
  <c r="AP159" i="27"/>
  <c r="AL159" i="27"/>
  <c r="AJ159" i="27"/>
  <c r="AI159" i="27"/>
  <c r="AH159" i="27"/>
  <c r="AG159" i="27"/>
  <c r="AK159" i="27" s="1"/>
  <c r="AC159" i="27"/>
  <c r="Z159" i="27"/>
  <c r="X159" i="27"/>
  <c r="W159" i="27"/>
  <c r="V159" i="27"/>
  <c r="U159" i="27"/>
  <c r="N159" i="27"/>
  <c r="L159" i="27"/>
  <c r="K159" i="27"/>
  <c r="J159" i="27"/>
  <c r="I159" i="27"/>
  <c r="M159" i="27" s="1"/>
  <c r="F159" i="27"/>
  <c r="CT158" i="27"/>
  <c r="CR158" i="27"/>
  <c r="CQ158" i="27"/>
  <c r="CP158" i="27"/>
  <c r="CO158" i="27"/>
  <c r="CS158" i="27" s="1"/>
  <c r="CL158" i="27"/>
  <c r="CK158" i="27"/>
  <c r="CH158" i="27"/>
  <c r="CF158" i="27"/>
  <c r="CE158" i="27"/>
  <c r="CD158" i="27"/>
  <c r="CC158" i="27"/>
  <c r="CG158" i="27" s="1"/>
  <c r="BY158" i="27"/>
  <c r="BV158" i="27"/>
  <c r="BT158" i="27"/>
  <c r="BS158" i="27"/>
  <c r="BR158" i="27"/>
  <c r="BQ158" i="27"/>
  <c r="BU158" i="27" s="1"/>
  <c r="BN158" i="27"/>
  <c r="BJ158" i="27"/>
  <c r="BH158" i="27"/>
  <c r="BG158" i="27"/>
  <c r="BF158" i="27"/>
  <c r="BE158" i="27"/>
  <c r="BI158" i="27" s="1"/>
  <c r="AX158" i="27"/>
  <c r="AV158" i="27"/>
  <c r="AU158" i="27"/>
  <c r="AT158" i="27"/>
  <c r="AS158" i="27"/>
  <c r="AW158" i="27" s="1"/>
  <c r="AP158" i="27"/>
  <c r="AL158" i="27"/>
  <c r="AJ158" i="27"/>
  <c r="AI158" i="27"/>
  <c r="AH158" i="27"/>
  <c r="AG158" i="27"/>
  <c r="AK158" i="27" s="1"/>
  <c r="AC158" i="27"/>
  <c r="Z158" i="27"/>
  <c r="X158" i="27"/>
  <c r="W158" i="27"/>
  <c r="V158" i="27"/>
  <c r="U158" i="27"/>
  <c r="N158" i="27"/>
  <c r="L158" i="27"/>
  <c r="K158" i="27"/>
  <c r="J158" i="27"/>
  <c r="I158" i="27"/>
  <c r="M158" i="27" s="1"/>
  <c r="F158" i="27"/>
  <c r="CT157" i="27"/>
  <c r="CR157" i="27"/>
  <c r="CQ157" i="27"/>
  <c r="CP157" i="27"/>
  <c r="CO157" i="27"/>
  <c r="CS157" i="27" s="1"/>
  <c r="CL157" i="27"/>
  <c r="CK157" i="27"/>
  <c r="CH157" i="27"/>
  <c r="CF157" i="27"/>
  <c r="CE157" i="27"/>
  <c r="CD157" i="27"/>
  <c r="CC157" i="27"/>
  <c r="CG157" i="27" s="1"/>
  <c r="BY157" i="27"/>
  <c r="BV157" i="27"/>
  <c r="BT157" i="27"/>
  <c r="BS157" i="27"/>
  <c r="BR157" i="27"/>
  <c r="BQ157" i="27"/>
  <c r="BU157" i="27" s="1"/>
  <c r="BN157" i="27"/>
  <c r="BJ157" i="27"/>
  <c r="BH157" i="27"/>
  <c r="BG157" i="27"/>
  <c r="BF157" i="27"/>
  <c r="BE157" i="27"/>
  <c r="BI157" i="27" s="1"/>
  <c r="AX157" i="27"/>
  <c r="AV157" i="27"/>
  <c r="AU157" i="27"/>
  <c r="AT157" i="27"/>
  <c r="AS157" i="27"/>
  <c r="AW157" i="27" s="1"/>
  <c r="AP157" i="27"/>
  <c r="AL157" i="27"/>
  <c r="AJ157" i="27"/>
  <c r="AI157" i="27"/>
  <c r="AH157" i="27"/>
  <c r="AG157" i="27"/>
  <c r="AK157" i="27" s="1"/>
  <c r="AC157" i="27"/>
  <c r="Z157" i="27"/>
  <c r="X157" i="27"/>
  <c r="W157" i="27"/>
  <c r="V157" i="27"/>
  <c r="U157" i="27"/>
  <c r="N157" i="27"/>
  <c r="L157" i="27"/>
  <c r="K157" i="27"/>
  <c r="J157" i="27"/>
  <c r="I157" i="27"/>
  <c r="M157" i="27" s="1"/>
  <c r="F157" i="27"/>
  <c r="CT156" i="27"/>
  <c r="CR156" i="27"/>
  <c r="CQ156" i="27"/>
  <c r="CP156" i="27"/>
  <c r="CO156" i="27"/>
  <c r="CS156" i="27" s="1"/>
  <c r="CL156" i="27"/>
  <c r="CK156" i="27"/>
  <c r="CH156" i="27"/>
  <c r="CF156" i="27"/>
  <c r="CE156" i="27"/>
  <c r="CD156" i="27"/>
  <c r="CC156" i="27"/>
  <c r="CG156" i="27" s="1"/>
  <c r="BY156" i="27"/>
  <c r="BV156" i="27"/>
  <c r="BT156" i="27"/>
  <c r="BS156" i="27"/>
  <c r="BR156" i="27"/>
  <c r="BQ156" i="27"/>
  <c r="BU156" i="27" s="1"/>
  <c r="BN156" i="27"/>
  <c r="BJ156" i="27"/>
  <c r="BH156" i="27"/>
  <c r="BG156" i="27"/>
  <c r="BF156" i="27"/>
  <c r="BE156" i="27"/>
  <c r="BI156" i="27" s="1"/>
  <c r="AX156" i="27"/>
  <c r="AV156" i="27"/>
  <c r="AU156" i="27"/>
  <c r="AT156" i="27"/>
  <c r="AS156" i="27"/>
  <c r="AW156" i="27" s="1"/>
  <c r="AP156" i="27"/>
  <c r="AL156" i="27"/>
  <c r="AJ156" i="27"/>
  <c r="AI156" i="27"/>
  <c r="AH156" i="27"/>
  <c r="AG156" i="27"/>
  <c r="AK156" i="27" s="1"/>
  <c r="AC156" i="27"/>
  <c r="Z156" i="27"/>
  <c r="X156" i="27"/>
  <c r="W156" i="27"/>
  <c r="V156" i="27"/>
  <c r="U156" i="27"/>
  <c r="N156" i="27"/>
  <c r="L156" i="27"/>
  <c r="K156" i="27"/>
  <c r="J156" i="27"/>
  <c r="I156" i="27"/>
  <c r="M156" i="27" s="1"/>
  <c r="F156" i="27"/>
  <c r="CT155" i="27"/>
  <c r="CR155" i="27"/>
  <c r="CQ155" i="27"/>
  <c r="CP155" i="27"/>
  <c r="CO155" i="27"/>
  <c r="CS155" i="27" s="1"/>
  <c r="CL155" i="27"/>
  <c r="CK155" i="27"/>
  <c r="CH155" i="27"/>
  <c r="CF155" i="27"/>
  <c r="CE155" i="27"/>
  <c r="CD155" i="27"/>
  <c r="CC155" i="27"/>
  <c r="CG155" i="27" s="1"/>
  <c r="BY155" i="27"/>
  <c r="BV155" i="27"/>
  <c r="BT155" i="27"/>
  <c r="BS155" i="27"/>
  <c r="BR155" i="27"/>
  <c r="BQ155" i="27"/>
  <c r="BU155" i="27" s="1"/>
  <c r="BN155" i="27"/>
  <c r="BJ155" i="27"/>
  <c r="BH155" i="27"/>
  <c r="BG155" i="27"/>
  <c r="BF155" i="27"/>
  <c r="BE155" i="27"/>
  <c r="BI155" i="27" s="1"/>
  <c r="AX155" i="27"/>
  <c r="AV155" i="27"/>
  <c r="AU155" i="27"/>
  <c r="AT155" i="27"/>
  <c r="AS155" i="27"/>
  <c r="AW155" i="27" s="1"/>
  <c r="AP155" i="27"/>
  <c r="AL155" i="27"/>
  <c r="AJ155" i="27"/>
  <c r="AI155" i="27"/>
  <c r="AH155" i="27"/>
  <c r="AG155" i="27"/>
  <c r="AK155" i="27" s="1"/>
  <c r="AC155" i="27"/>
  <c r="Z155" i="27"/>
  <c r="X155" i="27"/>
  <c r="W155" i="27"/>
  <c r="V155" i="27"/>
  <c r="U155" i="27"/>
  <c r="N155" i="27"/>
  <c r="L155" i="27"/>
  <c r="K155" i="27"/>
  <c r="J155" i="27"/>
  <c r="I155" i="27"/>
  <c r="M155" i="27" s="1"/>
  <c r="F155" i="27"/>
  <c r="CT154" i="27"/>
  <c r="CR154" i="27"/>
  <c r="CQ154" i="27"/>
  <c r="CP154" i="27"/>
  <c r="CO154" i="27"/>
  <c r="CS154" i="27" s="1"/>
  <c r="CL154" i="27"/>
  <c r="CK154" i="27"/>
  <c r="CH154" i="27"/>
  <c r="CF154" i="27"/>
  <c r="CE154" i="27"/>
  <c r="CD154" i="27"/>
  <c r="CC154" i="27"/>
  <c r="CG154" i="27" s="1"/>
  <c r="BY154" i="27"/>
  <c r="BV154" i="27"/>
  <c r="BT154" i="27"/>
  <c r="BS154" i="27"/>
  <c r="BR154" i="27"/>
  <c r="BQ154" i="27"/>
  <c r="BU154" i="27" s="1"/>
  <c r="BN154" i="27"/>
  <c r="BJ154" i="27"/>
  <c r="BH154" i="27"/>
  <c r="BG154" i="27"/>
  <c r="BF154" i="27"/>
  <c r="BE154" i="27"/>
  <c r="BI154" i="27" s="1"/>
  <c r="AX154" i="27"/>
  <c r="AV154" i="27"/>
  <c r="AU154" i="27"/>
  <c r="AT154" i="27"/>
  <c r="AS154" i="27"/>
  <c r="AW154" i="27" s="1"/>
  <c r="AP154" i="27"/>
  <c r="AL154" i="27"/>
  <c r="AJ154" i="27"/>
  <c r="AI154" i="27"/>
  <c r="AH154" i="27"/>
  <c r="AG154" i="27"/>
  <c r="AK154" i="27" s="1"/>
  <c r="AC154" i="27"/>
  <c r="Z154" i="27"/>
  <c r="X154" i="27"/>
  <c r="W154" i="27"/>
  <c r="V154" i="27"/>
  <c r="U154" i="27"/>
  <c r="N154" i="27"/>
  <c r="L154" i="27"/>
  <c r="K154" i="27"/>
  <c r="J154" i="27"/>
  <c r="I154" i="27"/>
  <c r="M154" i="27" s="1"/>
  <c r="F154" i="27"/>
  <c r="CT153" i="27"/>
  <c r="CR153" i="27"/>
  <c r="CQ153" i="27"/>
  <c r="CP153" i="27"/>
  <c r="CO153" i="27"/>
  <c r="CS153" i="27" s="1"/>
  <c r="CL153" i="27"/>
  <c r="CK153" i="27"/>
  <c r="CH153" i="27"/>
  <c r="CF153" i="27"/>
  <c r="CE153" i="27"/>
  <c r="CD153" i="27"/>
  <c r="CC153" i="27"/>
  <c r="CG153" i="27" s="1"/>
  <c r="BY153" i="27"/>
  <c r="BV153" i="27"/>
  <c r="BT153" i="27"/>
  <c r="BS153" i="27"/>
  <c r="BR153" i="27"/>
  <c r="BQ153" i="27"/>
  <c r="BU153" i="27" s="1"/>
  <c r="BN153" i="27"/>
  <c r="BJ153" i="27"/>
  <c r="BH153" i="27"/>
  <c r="BG153" i="27"/>
  <c r="BF153" i="27"/>
  <c r="BE153" i="27"/>
  <c r="BI153" i="27" s="1"/>
  <c r="AX153" i="27"/>
  <c r="AV153" i="27"/>
  <c r="AU153" i="27"/>
  <c r="AT153" i="27"/>
  <c r="AS153" i="27"/>
  <c r="AW153" i="27" s="1"/>
  <c r="AP153" i="27"/>
  <c r="AL153" i="27"/>
  <c r="AJ153" i="27"/>
  <c r="AI153" i="27"/>
  <c r="AH153" i="27"/>
  <c r="AG153" i="27"/>
  <c r="AK153" i="27" s="1"/>
  <c r="AC153" i="27"/>
  <c r="Z153" i="27"/>
  <c r="X153" i="27"/>
  <c r="W153" i="27"/>
  <c r="V153" i="27"/>
  <c r="U153" i="27"/>
  <c r="N153" i="27"/>
  <c r="L153" i="27"/>
  <c r="K153" i="27"/>
  <c r="J153" i="27"/>
  <c r="I153" i="27"/>
  <c r="M153" i="27" s="1"/>
  <c r="F153" i="27"/>
  <c r="CT152" i="27"/>
  <c r="CR152" i="27"/>
  <c r="CQ152" i="27"/>
  <c r="CP152" i="27"/>
  <c r="CO152" i="27"/>
  <c r="CS152" i="27" s="1"/>
  <c r="CL152" i="27"/>
  <c r="CK152" i="27"/>
  <c r="CH152" i="27"/>
  <c r="CF152" i="27"/>
  <c r="CE152" i="27"/>
  <c r="CD152" i="27"/>
  <c r="CC152" i="27"/>
  <c r="CG152" i="27" s="1"/>
  <c r="BY152" i="27"/>
  <c r="BV152" i="27"/>
  <c r="BT152" i="27"/>
  <c r="BS152" i="27"/>
  <c r="BR152" i="27"/>
  <c r="BQ152" i="27"/>
  <c r="BU152" i="27" s="1"/>
  <c r="BN152" i="27"/>
  <c r="BJ152" i="27"/>
  <c r="BH152" i="27"/>
  <c r="BG152" i="27"/>
  <c r="BF152" i="27"/>
  <c r="BE152" i="27"/>
  <c r="BI152" i="27" s="1"/>
  <c r="AX152" i="27"/>
  <c r="AV152" i="27"/>
  <c r="AU152" i="27"/>
  <c r="AT152" i="27"/>
  <c r="AS152" i="27"/>
  <c r="AW152" i="27" s="1"/>
  <c r="AP152" i="27"/>
  <c r="AL152" i="27"/>
  <c r="AJ152" i="27"/>
  <c r="AI152" i="27"/>
  <c r="AH152" i="27"/>
  <c r="AG152" i="27"/>
  <c r="AK152" i="27" s="1"/>
  <c r="AC152" i="27"/>
  <c r="Z152" i="27"/>
  <c r="X152" i="27"/>
  <c r="W152" i="27"/>
  <c r="V152" i="27"/>
  <c r="U152" i="27"/>
  <c r="N152" i="27"/>
  <c r="L152" i="27"/>
  <c r="K152" i="27"/>
  <c r="J152" i="27"/>
  <c r="I152" i="27"/>
  <c r="M152" i="27" s="1"/>
  <c r="F152" i="27"/>
  <c r="CT151" i="27"/>
  <c r="CR151" i="27"/>
  <c r="CQ151" i="27"/>
  <c r="CP151" i="27"/>
  <c r="CO151" i="27"/>
  <c r="CS151" i="27" s="1"/>
  <c r="CL151" i="27"/>
  <c r="CK151" i="27"/>
  <c r="CH151" i="27"/>
  <c r="CF151" i="27"/>
  <c r="CE151" i="27"/>
  <c r="CD151" i="27"/>
  <c r="CC151" i="27"/>
  <c r="CG151" i="27" s="1"/>
  <c r="BY151" i="27"/>
  <c r="BV151" i="27"/>
  <c r="BT151" i="27"/>
  <c r="BS151" i="27"/>
  <c r="BR151" i="27"/>
  <c r="BQ151" i="27"/>
  <c r="BU151" i="27" s="1"/>
  <c r="BN151" i="27"/>
  <c r="BJ151" i="27"/>
  <c r="BH151" i="27"/>
  <c r="BG151" i="27"/>
  <c r="BF151" i="27"/>
  <c r="BE151" i="27"/>
  <c r="BI151" i="27" s="1"/>
  <c r="AX151" i="27"/>
  <c r="AV151" i="27"/>
  <c r="AU151" i="27"/>
  <c r="AT151" i="27"/>
  <c r="AS151" i="27"/>
  <c r="AW151" i="27" s="1"/>
  <c r="AP151" i="27"/>
  <c r="AL151" i="27"/>
  <c r="AJ151" i="27"/>
  <c r="AI151" i="27"/>
  <c r="AH151" i="27"/>
  <c r="AG151" i="27"/>
  <c r="AK151" i="27" s="1"/>
  <c r="AC151" i="27"/>
  <c r="Z151" i="27"/>
  <c r="X151" i="27"/>
  <c r="W151" i="27"/>
  <c r="V151" i="27"/>
  <c r="U151" i="27"/>
  <c r="N151" i="27"/>
  <c r="L151" i="27"/>
  <c r="K151" i="27"/>
  <c r="J151" i="27"/>
  <c r="I151" i="27"/>
  <c r="M151" i="27" s="1"/>
  <c r="F151" i="27"/>
  <c r="CT150" i="27"/>
  <c r="CR150" i="27"/>
  <c r="CQ150" i="27"/>
  <c r="CP150" i="27"/>
  <c r="CO150" i="27"/>
  <c r="CS150" i="27" s="1"/>
  <c r="CL150" i="27"/>
  <c r="CK150" i="27"/>
  <c r="CH150" i="27"/>
  <c r="CF150" i="27"/>
  <c r="CE150" i="27"/>
  <c r="CD150" i="27"/>
  <c r="CC150" i="27"/>
  <c r="CG150" i="27" s="1"/>
  <c r="BY150" i="27"/>
  <c r="BV150" i="27"/>
  <c r="BT150" i="27"/>
  <c r="BS150" i="27"/>
  <c r="BR150" i="27"/>
  <c r="BQ150" i="27"/>
  <c r="BU150" i="27" s="1"/>
  <c r="BN150" i="27"/>
  <c r="BJ150" i="27"/>
  <c r="BH150" i="27"/>
  <c r="BG150" i="27"/>
  <c r="BF150" i="27"/>
  <c r="BE150" i="27"/>
  <c r="BI150" i="27" s="1"/>
  <c r="AX150" i="27"/>
  <c r="AV150" i="27"/>
  <c r="AU150" i="27"/>
  <c r="AT150" i="27"/>
  <c r="AS150" i="27"/>
  <c r="AW150" i="27" s="1"/>
  <c r="AP150" i="27"/>
  <c r="AL150" i="27"/>
  <c r="AJ150" i="27"/>
  <c r="AI150" i="27"/>
  <c r="AH150" i="27"/>
  <c r="AG150" i="27"/>
  <c r="AK150" i="27" s="1"/>
  <c r="AC150" i="27"/>
  <c r="Z150" i="27"/>
  <c r="X150" i="27"/>
  <c r="W150" i="27"/>
  <c r="V150" i="27"/>
  <c r="U150" i="27"/>
  <c r="N150" i="27"/>
  <c r="L150" i="27"/>
  <c r="K150" i="27"/>
  <c r="J150" i="27"/>
  <c r="I150" i="27"/>
  <c r="M150" i="27" s="1"/>
  <c r="F150" i="27"/>
  <c r="CT149" i="27"/>
  <c r="CR149" i="27"/>
  <c r="CQ149" i="27"/>
  <c r="CP149" i="27"/>
  <c r="CO149" i="27"/>
  <c r="CS149" i="27" s="1"/>
  <c r="CL149" i="27"/>
  <c r="CK149" i="27"/>
  <c r="CH149" i="27"/>
  <c r="CF149" i="27"/>
  <c r="CE149" i="27"/>
  <c r="CD149" i="27"/>
  <c r="CC149" i="27"/>
  <c r="CG149" i="27" s="1"/>
  <c r="BY149" i="27"/>
  <c r="BV149" i="27"/>
  <c r="BT149" i="27"/>
  <c r="BS149" i="27"/>
  <c r="BR149" i="27"/>
  <c r="BQ149" i="27"/>
  <c r="BU149" i="27" s="1"/>
  <c r="BN149" i="27"/>
  <c r="BJ149" i="27"/>
  <c r="BH149" i="27"/>
  <c r="BG149" i="27"/>
  <c r="BF149" i="27"/>
  <c r="BE149" i="27"/>
  <c r="BI149" i="27" s="1"/>
  <c r="AX149" i="27"/>
  <c r="AV149" i="27"/>
  <c r="AU149" i="27"/>
  <c r="AT149" i="27"/>
  <c r="AS149" i="27"/>
  <c r="AW149" i="27" s="1"/>
  <c r="AP149" i="27"/>
  <c r="AL149" i="27"/>
  <c r="AJ149" i="27"/>
  <c r="AI149" i="27"/>
  <c r="AH149" i="27"/>
  <c r="AG149" i="27"/>
  <c r="AK149" i="27" s="1"/>
  <c r="AC149" i="27"/>
  <c r="Z149" i="27"/>
  <c r="X149" i="27"/>
  <c r="W149" i="27"/>
  <c r="V149" i="27"/>
  <c r="U149" i="27"/>
  <c r="N149" i="27"/>
  <c r="L149" i="27"/>
  <c r="K149" i="27"/>
  <c r="J149" i="27"/>
  <c r="I149" i="27"/>
  <c r="M149" i="27" s="1"/>
  <c r="F149" i="27"/>
  <c r="CT148" i="27"/>
  <c r="CR148" i="27"/>
  <c r="CQ148" i="27"/>
  <c r="CP148" i="27"/>
  <c r="CO148" i="27"/>
  <c r="CS148" i="27" s="1"/>
  <c r="CL148" i="27"/>
  <c r="CK148" i="27"/>
  <c r="CH148" i="27"/>
  <c r="CF148" i="27"/>
  <c r="CE148" i="27"/>
  <c r="CD148" i="27"/>
  <c r="CC148" i="27"/>
  <c r="CG148" i="27" s="1"/>
  <c r="BY148" i="27"/>
  <c r="BV148" i="27"/>
  <c r="BT148" i="27"/>
  <c r="BS148" i="27"/>
  <c r="BR148" i="27"/>
  <c r="BQ148" i="27"/>
  <c r="BU148" i="27" s="1"/>
  <c r="BN148" i="27"/>
  <c r="BJ148" i="27"/>
  <c r="BH148" i="27"/>
  <c r="BG148" i="27"/>
  <c r="BF148" i="27"/>
  <c r="BE148" i="27"/>
  <c r="BI148" i="27" s="1"/>
  <c r="AX148" i="27"/>
  <c r="AV148" i="27"/>
  <c r="AU148" i="27"/>
  <c r="AT148" i="27"/>
  <c r="AS148" i="27"/>
  <c r="AW148" i="27" s="1"/>
  <c r="AP148" i="27"/>
  <c r="AL148" i="27"/>
  <c r="AJ148" i="27"/>
  <c r="AI148" i="27"/>
  <c r="AH148" i="27"/>
  <c r="AG148" i="27"/>
  <c r="AK148" i="27" s="1"/>
  <c r="AC148" i="27"/>
  <c r="Z148" i="27"/>
  <c r="X148" i="27"/>
  <c r="W148" i="27"/>
  <c r="V148" i="27"/>
  <c r="U148" i="27"/>
  <c r="N148" i="27"/>
  <c r="L148" i="27"/>
  <c r="K148" i="27"/>
  <c r="J148" i="27"/>
  <c r="I148" i="27"/>
  <c r="M148" i="27" s="1"/>
  <c r="F148" i="27"/>
  <c r="CT147" i="27"/>
  <c r="CR147" i="27"/>
  <c r="CQ147" i="27"/>
  <c r="CP147" i="27"/>
  <c r="CO147" i="27"/>
  <c r="CS147" i="27" s="1"/>
  <c r="CL147" i="27"/>
  <c r="CK147" i="27"/>
  <c r="CH147" i="27"/>
  <c r="CF147" i="27"/>
  <c r="CE147" i="27"/>
  <c r="CD147" i="27"/>
  <c r="CC147" i="27"/>
  <c r="CG147" i="27" s="1"/>
  <c r="BY147" i="27"/>
  <c r="BV147" i="27"/>
  <c r="BT147" i="27"/>
  <c r="BS147" i="27"/>
  <c r="BR147" i="27"/>
  <c r="BQ147" i="27"/>
  <c r="BU147" i="27" s="1"/>
  <c r="BN147" i="27"/>
  <c r="BJ147" i="27"/>
  <c r="BH147" i="27"/>
  <c r="BG147" i="27"/>
  <c r="BF147" i="27"/>
  <c r="BE147" i="27"/>
  <c r="BI147" i="27" s="1"/>
  <c r="AX147" i="27"/>
  <c r="AV147" i="27"/>
  <c r="AU147" i="27"/>
  <c r="AT147" i="27"/>
  <c r="AS147" i="27"/>
  <c r="AW147" i="27" s="1"/>
  <c r="AP147" i="27"/>
  <c r="AO147" i="27"/>
  <c r="AL147" i="27"/>
  <c r="AJ147" i="27"/>
  <c r="AI147" i="27"/>
  <c r="AH147" i="27"/>
  <c r="AG147" i="27"/>
  <c r="AK147" i="27" s="1"/>
  <c r="AC147" i="27"/>
  <c r="Z147" i="27"/>
  <c r="X147" i="27"/>
  <c r="W147" i="27"/>
  <c r="V147" i="27"/>
  <c r="U147" i="27"/>
  <c r="N147" i="27"/>
  <c r="L147" i="27"/>
  <c r="K147" i="27"/>
  <c r="J147" i="27"/>
  <c r="I147" i="27"/>
  <c r="M147" i="27" s="1"/>
  <c r="F147" i="27"/>
  <c r="CT146" i="27"/>
  <c r="CR146" i="27"/>
  <c r="CQ146" i="27"/>
  <c r="CP146" i="27"/>
  <c r="CO146" i="27"/>
  <c r="CS146" i="27" s="1"/>
  <c r="CL146" i="27"/>
  <c r="CK146" i="27"/>
  <c r="CH146" i="27"/>
  <c r="CF146" i="27"/>
  <c r="CE146" i="27"/>
  <c r="CD146" i="27"/>
  <c r="CC146" i="27"/>
  <c r="CG146" i="27" s="1"/>
  <c r="BY146" i="27"/>
  <c r="BV146" i="27"/>
  <c r="BT146" i="27"/>
  <c r="BS146" i="27"/>
  <c r="BR146" i="27"/>
  <c r="BQ146" i="27"/>
  <c r="BU146" i="27" s="1"/>
  <c r="BN146" i="27"/>
  <c r="BJ146" i="27"/>
  <c r="BH146" i="27"/>
  <c r="BG146" i="27"/>
  <c r="BF146" i="27"/>
  <c r="BE146" i="27"/>
  <c r="BI146" i="27" s="1"/>
  <c r="AX146" i="27"/>
  <c r="AV146" i="27"/>
  <c r="AU146" i="27"/>
  <c r="AT146" i="27"/>
  <c r="AS146" i="27"/>
  <c r="AW146" i="27" s="1"/>
  <c r="AP146" i="27"/>
  <c r="AO146" i="27"/>
  <c r="AL146" i="27"/>
  <c r="AJ146" i="27"/>
  <c r="AI146" i="27"/>
  <c r="AH146" i="27"/>
  <c r="AG146" i="27"/>
  <c r="Z146" i="27"/>
  <c r="X146" i="27"/>
  <c r="W146" i="27"/>
  <c r="V146" i="27"/>
  <c r="U146" i="27"/>
  <c r="N146" i="27"/>
  <c r="L146" i="27"/>
  <c r="K146" i="27"/>
  <c r="J146" i="27"/>
  <c r="I146" i="27"/>
  <c r="CT145" i="27"/>
  <c r="CR145" i="27"/>
  <c r="CQ145" i="27"/>
  <c r="CP145" i="27"/>
  <c r="CO145" i="27"/>
  <c r="CH145" i="27"/>
  <c r="CF145" i="27"/>
  <c r="CE145" i="27"/>
  <c r="CD145" i="27"/>
  <c r="CC145" i="27"/>
  <c r="BV145" i="27"/>
  <c r="BT145" i="27"/>
  <c r="BS145" i="27"/>
  <c r="BR145" i="27"/>
  <c r="BQ145" i="27"/>
  <c r="BJ145" i="27"/>
  <c r="BH145" i="27"/>
  <c r="BG145" i="27"/>
  <c r="BF145" i="27"/>
  <c r="BE145" i="27"/>
  <c r="AX145" i="27"/>
  <c r="AV145" i="27"/>
  <c r="AU145" i="27"/>
  <c r="AT145" i="27"/>
  <c r="AS145" i="27"/>
  <c r="AL145" i="27"/>
  <c r="AJ145" i="27"/>
  <c r="AI145" i="27"/>
  <c r="AH145" i="27"/>
  <c r="AG145" i="27"/>
  <c r="Z145" i="27"/>
  <c r="X145" i="27"/>
  <c r="W145" i="27"/>
  <c r="V145" i="27"/>
  <c r="U145" i="27"/>
  <c r="N145" i="27"/>
  <c r="L145" i="27"/>
  <c r="K145" i="27"/>
  <c r="J145" i="27"/>
  <c r="I145" i="27"/>
  <c r="CT144" i="27"/>
  <c r="CR144" i="27"/>
  <c r="CQ144" i="27"/>
  <c r="CP144" i="27"/>
  <c r="CO144" i="27"/>
  <c r="CH144" i="27"/>
  <c r="CF144" i="27"/>
  <c r="CE144" i="27"/>
  <c r="CD144" i="27"/>
  <c r="CC144" i="27"/>
  <c r="BV144" i="27"/>
  <c r="BT144" i="27"/>
  <c r="BS144" i="27"/>
  <c r="BR144" i="27"/>
  <c r="BQ144" i="27"/>
  <c r="BJ144" i="27"/>
  <c r="BH144" i="27"/>
  <c r="BG144" i="27"/>
  <c r="BF144" i="27"/>
  <c r="BE144" i="27"/>
  <c r="AX144" i="27"/>
  <c r="AV144" i="27"/>
  <c r="AU144" i="27"/>
  <c r="AT144" i="27"/>
  <c r="AS144" i="27"/>
  <c r="AL144" i="27"/>
  <c r="AJ144" i="27"/>
  <c r="AI144" i="27"/>
  <c r="AH144" i="27"/>
  <c r="AG144" i="27"/>
  <c r="Z144" i="27"/>
  <c r="X144" i="27"/>
  <c r="W144" i="27"/>
  <c r="V144" i="27"/>
  <c r="U144" i="27"/>
  <c r="N144" i="27"/>
  <c r="L144" i="27"/>
  <c r="K144" i="27"/>
  <c r="J144" i="27"/>
  <c r="I144" i="27"/>
  <c r="CT143" i="27"/>
  <c r="CR143" i="27"/>
  <c r="CQ143" i="27"/>
  <c r="CP143" i="27"/>
  <c r="CO143" i="27"/>
  <c r="CH143" i="27"/>
  <c r="CF143" i="27"/>
  <c r="CE143" i="27"/>
  <c r="CD143" i="27"/>
  <c r="CC143" i="27"/>
  <c r="BV143" i="27"/>
  <c r="BT143" i="27"/>
  <c r="BS143" i="27"/>
  <c r="BR143" i="27"/>
  <c r="BQ143" i="27"/>
  <c r="BJ143" i="27"/>
  <c r="BH143" i="27"/>
  <c r="BG143" i="27"/>
  <c r="BF143" i="27"/>
  <c r="BE143" i="27"/>
  <c r="AX143" i="27"/>
  <c r="AV143" i="27"/>
  <c r="AU143" i="27"/>
  <c r="AT143" i="27"/>
  <c r="AS143" i="27"/>
  <c r="AL143" i="27"/>
  <c r="AJ143" i="27"/>
  <c r="AI143" i="27"/>
  <c r="AH143" i="27"/>
  <c r="AG143" i="27"/>
  <c r="Z143" i="27"/>
  <c r="X143" i="27"/>
  <c r="W143" i="27"/>
  <c r="V143" i="27"/>
  <c r="U143" i="27"/>
  <c r="N143" i="27"/>
  <c r="L143" i="27"/>
  <c r="K143" i="27"/>
  <c r="J143" i="27"/>
  <c r="I143" i="27"/>
  <c r="CT142" i="27"/>
  <c r="CR142" i="27"/>
  <c r="CQ142" i="27"/>
  <c r="CP142" i="27"/>
  <c r="CO142" i="27"/>
  <c r="CH142" i="27"/>
  <c r="CF142" i="27"/>
  <c r="CE142" i="27"/>
  <c r="CD142" i="27"/>
  <c r="CC142" i="27"/>
  <c r="BV142" i="27"/>
  <c r="BT142" i="27"/>
  <c r="BS142" i="27"/>
  <c r="BR142" i="27"/>
  <c r="BQ142" i="27"/>
  <c r="BJ142" i="27"/>
  <c r="BH142" i="27"/>
  <c r="BG142" i="27"/>
  <c r="BF142" i="27"/>
  <c r="BE142" i="27"/>
  <c r="AX142" i="27"/>
  <c r="AV142" i="27"/>
  <c r="AU142" i="27"/>
  <c r="AT142" i="27"/>
  <c r="AS142" i="27"/>
  <c r="AL142" i="27"/>
  <c r="AJ142" i="27"/>
  <c r="AI142" i="27"/>
  <c r="AH142" i="27"/>
  <c r="AG142" i="27"/>
  <c r="Z142" i="27"/>
  <c r="X142" i="27"/>
  <c r="W142" i="27"/>
  <c r="V142" i="27"/>
  <c r="U142" i="27"/>
  <c r="N142" i="27"/>
  <c r="L142" i="27"/>
  <c r="K142" i="27"/>
  <c r="J142" i="27"/>
  <c r="I142" i="27"/>
  <c r="CT141" i="27"/>
  <c r="CR141" i="27"/>
  <c r="CQ141" i="27"/>
  <c r="CP141" i="27"/>
  <c r="CO141" i="27"/>
  <c r="CH141" i="27"/>
  <c r="CF141" i="27"/>
  <c r="CE141" i="27"/>
  <c r="CD141" i="27"/>
  <c r="CC141" i="27"/>
  <c r="BV141" i="27"/>
  <c r="BT141" i="27"/>
  <c r="BS141" i="27"/>
  <c r="BR141" i="27"/>
  <c r="BQ141" i="27"/>
  <c r="BJ141" i="27"/>
  <c r="BH141" i="27"/>
  <c r="BG141" i="27"/>
  <c r="BF141" i="27"/>
  <c r="BE141" i="27"/>
  <c r="AX141" i="27"/>
  <c r="AV141" i="27"/>
  <c r="AU141" i="27"/>
  <c r="AT141" i="27"/>
  <c r="AS141" i="27"/>
  <c r="AL141" i="27"/>
  <c r="AJ141" i="27"/>
  <c r="AI141" i="27"/>
  <c r="AH141" i="27"/>
  <c r="AG141" i="27"/>
  <c r="Z141" i="27"/>
  <c r="X141" i="27"/>
  <c r="W141" i="27"/>
  <c r="V141" i="27"/>
  <c r="U141" i="27"/>
  <c r="N141" i="27"/>
  <c r="L141" i="27"/>
  <c r="K141" i="27"/>
  <c r="J141" i="27"/>
  <c r="I141" i="27"/>
  <c r="CT140" i="27"/>
  <c r="CR140" i="27"/>
  <c r="CQ140" i="27"/>
  <c r="CP140" i="27"/>
  <c r="CO140" i="27"/>
  <c r="CH140" i="27"/>
  <c r="CF140" i="27"/>
  <c r="CE140" i="27"/>
  <c r="CD140" i="27"/>
  <c r="CC140" i="27"/>
  <c r="BV140" i="27"/>
  <c r="BT140" i="27"/>
  <c r="BS140" i="27"/>
  <c r="BR140" i="27"/>
  <c r="BQ140" i="27"/>
  <c r="BJ140" i="27"/>
  <c r="BH140" i="27"/>
  <c r="BG140" i="27"/>
  <c r="BF140" i="27"/>
  <c r="BE140" i="27"/>
  <c r="AX140" i="27"/>
  <c r="AV140" i="27"/>
  <c r="AU140" i="27"/>
  <c r="AT140" i="27"/>
  <c r="AS140" i="27"/>
  <c r="AL140" i="27"/>
  <c r="AJ140" i="27"/>
  <c r="AI140" i="27"/>
  <c r="AH140" i="27"/>
  <c r="AG140" i="27"/>
  <c r="Z140" i="27"/>
  <c r="X140" i="27"/>
  <c r="W140" i="27"/>
  <c r="V140" i="27"/>
  <c r="U140" i="27"/>
  <c r="N140" i="27"/>
  <c r="L140" i="27"/>
  <c r="K140" i="27"/>
  <c r="J140" i="27"/>
  <c r="I140" i="27"/>
  <c r="CT139" i="27"/>
  <c r="CR139" i="27"/>
  <c r="CQ139" i="27"/>
  <c r="CP139" i="27"/>
  <c r="CO139" i="27"/>
  <c r="CH139" i="27"/>
  <c r="CF139" i="27"/>
  <c r="CE139" i="27"/>
  <c r="CD139" i="27"/>
  <c r="CC139" i="27"/>
  <c r="BV139" i="27"/>
  <c r="BT139" i="27"/>
  <c r="BS139" i="27"/>
  <c r="BR139" i="27"/>
  <c r="BQ139" i="27"/>
  <c r="BJ139" i="27"/>
  <c r="BH139" i="27"/>
  <c r="BG139" i="27"/>
  <c r="BF139" i="27"/>
  <c r="BE139" i="27"/>
  <c r="AX139" i="27"/>
  <c r="AV139" i="27"/>
  <c r="AU139" i="27"/>
  <c r="AT139" i="27"/>
  <c r="AS139" i="27"/>
  <c r="AL139" i="27"/>
  <c r="AJ139" i="27"/>
  <c r="AI139" i="27"/>
  <c r="AH139" i="27"/>
  <c r="AG139" i="27"/>
  <c r="Z139" i="27"/>
  <c r="X139" i="27"/>
  <c r="W139" i="27"/>
  <c r="V139" i="27"/>
  <c r="U139" i="27"/>
  <c r="N139" i="27"/>
  <c r="L139" i="27"/>
  <c r="K139" i="27"/>
  <c r="J139" i="27"/>
  <c r="I139" i="27"/>
  <c r="CT138" i="27"/>
  <c r="CR138" i="27"/>
  <c r="CQ138" i="27"/>
  <c r="CP138" i="27"/>
  <c r="CO138" i="27"/>
  <c r="CH138" i="27"/>
  <c r="CF138" i="27"/>
  <c r="CE138" i="27"/>
  <c r="CD138" i="27"/>
  <c r="CC138" i="27"/>
  <c r="BV138" i="27"/>
  <c r="BT138" i="27"/>
  <c r="BS138" i="27"/>
  <c r="BR138" i="27"/>
  <c r="BQ138" i="27"/>
  <c r="BJ138" i="27"/>
  <c r="BH138" i="27"/>
  <c r="BG138" i="27"/>
  <c r="BF138" i="27"/>
  <c r="BE138" i="27"/>
  <c r="AX138" i="27"/>
  <c r="AV138" i="27"/>
  <c r="AU138" i="27"/>
  <c r="AT138" i="27"/>
  <c r="AS138" i="27"/>
  <c r="AP138" i="27" s="1"/>
  <c r="AO138" i="27"/>
  <c r="AL138" i="27"/>
  <c r="AJ138" i="27"/>
  <c r="AI138" i="27"/>
  <c r="AH138" i="27"/>
  <c r="AG138" i="27"/>
  <c r="AD138" i="27" s="1"/>
  <c r="AC138" i="27"/>
  <c r="Z138" i="27"/>
  <c r="X138" i="27"/>
  <c r="W138" i="27"/>
  <c r="V138" i="27"/>
  <c r="U138" i="27"/>
  <c r="R138" i="27" s="1"/>
  <c r="N138" i="27"/>
  <c r="L138" i="27"/>
  <c r="K138" i="27"/>
  <c r="J138" i="27"/>
  <c r="I138" i="27"/>
  <c r="CT137" i="27"/>
  <c r="CR137" i="27"/>
  <c r="CQ137" i="27"/>
  <c r="CP137" i="27"/>
  <c r="CO137" i="27"/>
  <c r="CL137" i="27" s="1"/>
  <c r="CK137" i="27"/>
  <c r="CH137" i="27"/>
  <c r="CF137" i="27"/>
  <c r="CE137" i="27"/>
  <c r="CD137" i="27"/>
  <c r="CC137" i="27"/>
  <c r="BV137" i="27"/>
  <c r="BT137" i="27"/>
  <c r="BS137" i="27"/>
  <c r="BR137" i="27"/>
  <c r="BQ137" i="27"/>
  <c r="BN137" i="27" s="1"/>
  <c r="BJ137" i="27"/>
  <c r="BH137" i="27"/>
  <c r="BG137" i="27"/>
  <c r="BF137" i="27"/>
  <c r="BE137" i="27"/>
  <c r="AX137" i="27"/>
  <c r="AV137" i="27"/>
  <c r="AU137" i="27"/>
  <c r="AT137" i="27"/>
  <c r="AS137" i="27"/>
  <c r="AL137" i="27"/>
  <c r="AJ137" i="27"/>
  <c r="AI137" i="27"/>
  <c r="AH137" i="27"/>
  <c r="AG137" i="27"/>
  <c r="AD137" i="27" s="1"/>
  <c r="AC137" i="27"/>
  <c r="Z137" i="27"/>
  <c r="X137" i="27"/>
  <c r="W137" i="27"/>
  <c r="V137" i="27"/>
  <c r="U137" i="27"/>
  <c r="R137" i="27" s="1"/>
  <c r="N137" i="27"/>
  <c r="L137" i="27"/>
  <c r="K137" i="27"/>
  <c r="J137" i="27"/>
  <c r="I137" i="27"/>
  <c r="CT136" i="27"/>
  <c r="CR136" i="27"/>
  <c r="CQ136" i="27"/>
  <c r="CP136" i="27"/>
  <c r="CO136" i="27"/>
  <c r="CL136" i="27" s="1"/>
  <c r="CK136" i="27"/>
  <c r="CH136" i="27"/>
  <c r="CF136" i="27"/>
  <c r="CE136" i="27"/>
  <c r="CD136" i="27"/>
  <c r="CC136" i="27"/>
  <c r="BZ136" i="27" s="1"/>
  <c r="BY136" i="27"/>
  <c r="BV136" i="27"/>
  <c r="BT136" i="27"/>
  <c r="BS136" i="27"/>
  <c r="BR136" i="27"/>
  <c r="BQ136" i="27"/>
  <c r="BJ136" i="27"/>
  <c r="BH136" i="27"/>
  <c r="BG136" i="27"/>
  <c r="BF136" i="27"/>
  <c r="BE136" i="27"/>
  <c r="BB136" i="27" s="1"/>
  <c r="AX136" i="27"/>
  <c r="AV136" i="27"/>
  <c r="AU136" i="27"/>
  <c r="AT136" i="27"/>
  <c r="AS136" i="27"/>
  <c r="AL136" i="27"/>
  <c r="AJ136" i="27"/>
  <c r="AI136" i="27"/>
  <c r="AH136" i="27"/>
  <c r="AG136" i="27"/>
  <c r="AD136" i="27" s="1"/>
  <c r="Z136" i="27"/>
  <c r="X136" i="27"/>
  <c r="W136" i="27"/>
  <c r="V136" i="27"/>
  <c r="U136" i="27"/>
  <c r="N136" i="27"/>
  <c r="L136" i="27"/>
  <c r="K136" i="27"/>
  <c r="J136" i="27"/>
  <c r="I136" i="27"/>
  <c r="F136" i="27" s="1"/>
  <c r="E136" i="27"/>
  <c r="CT135" i="27"/>
  <c r="CR135" i="27"/>
  <c r="CQ135" i="27"/>
  <c r="CP135" i="27"/>
  <c r="CO135" i="27"/>
  <c r="CL135" i="27" s="1"/>
  <c r="CK135" i="27"/>
  <c r="CH135" i="27"/>
  <c r="CF135" i="27"/>
  <c r="CE135" i="27"/>
  <c r="CD135" i="27"/>
  <c r="CC135" i="27"/>
  <c r="BV135" i="27"/>
  <c r="BT135" i="27"/>
  <c r="BS135" i="27"/>
  <c r="BR135" i="27"/>
  <c r="BQ135" i="27"/>
  <c r="BN135" i="27" s="1"/>
  <c r="BM135" i="27"/>
  <c r="BJ135" i="27"/>
  <c r="BH135" i="27"/>
  <c r="BG135" i="27"/>
  <c r="BF135" i="27"/>
  <c r="BE135" i="27"/>
  <c r="BB135" i="27" s="1"/>
  <c r="BA135" i="27"/>
  <c r="AX135" i="27"/>
  <c r="AV135" i="27"/>
  <c r="AU135" i="27"/>
  <c r="AT135" i="27"/>
  <c r="AS135" i="27"/>
  <c r="AP135" i="27" s="1"/>
  <c r="AL135" i="27"/>
  <c r="AJ135" i="27"/>
  <c r="AI135" i="27"/>
  <c r="AH135" i="27"/>
  <c r="AG135" i="27"/>
  <c r="Z135" i="27"/>
  <c r="X135" i="27"/>
  <c r="W135" i="27"/>
  <c r="V135" i="27"/>
  <c r="U135" i="27"/>
  <c r="R135" i="27" s="1"/>
  <c r="Q135" i="27"/>
  <c r="N135" i="27"/>
  <c r="L135" i="27"/>
  <c r="K135" i="27"/>
  <c r="J135" i="27"/>
  <c r="I135" i="27"/>
  <c r="F135" i="27" s="1"/>
  <c r="E135" i="27"/>
  <c r="CT134" i="27"/>
  <c r="CR134" i="27"/>
  <c r="CQ134" i="27"/>
  <c r="CP134" i="27"/>
  <c r="CO134" i="27"/>
  <c r="CL134" i="27" s="1"/>
  <c r="CH134" i="27"/>
  <c r="CF134" i="27"/>
  <c r="CE134" i="27"/>
  <c r="CD134" i="27"/>
  <c r="CC134" i="27"/>
  <c r="BV134" i="27"/>
  <c r="BT134" i="27"/>
  <c r="BS134" i="27"/>
  <c r="BR134" i="27"/>
  <c r="BQ134" i="27"/>
  <c r="BN134" i="27" s="1"/>
  <c r="BM134" i="27"/>
  <c r="BJ134" i="27"/>
  <c r="BH134" i="27"/>
  <c r="BG134" i="27"/>
  <c r="BF134" i="27"/>
  <c r="BE134" i="27"/>
  <c r="AX134" i="27"/>
  <c r="AV134" i="27"/>
  <c r="AU134" i="27"/>
  <c r="AT134" i="27"/>
  <c r="AS134" i="27"/>
  <c r="AP134" i="27" s="1"/>
  <c r="AL134" i="27"/>
  <c r="AJ134" i="27"/>
  <c r="AI134" i="27"/>
  <c r="AH134" i="27"/>
  <c r="AG134" i="27"/>
  <c r="Z134" i="27"/>
  <c r="X134" i="27"/>
  <c r="W134" i="27"/>
  <c r="V134" i="27"/>
  <c r="U134" i="27"/>
  <c r="N134" i="27"/>
  <c r="L134" i="27"/>
  <c r="K134" i="27"/>
  <c r="J134" i="27"/>
  <c r="I134" i="27"/>
  <c r="F134" i="27" s="1"/>
  <c r="E134" i="27"/>
  <c r="CT133" i="27"/>
  <c r="CR133" i="27"/>
  <c r="CQ133" i="27"/>
  <c r="CP133" i="27"/>
  <c r="CO133" i="27"/>
  <c r="CL133" i="27" s="1"/>
  <c r="CH133" i="27"/>
  <c r="CF133" i="27"/>
  <c r="CE133" i="27"/>
  <c r="CD133" i="27"/>
  <c r="CC133" i="27"/>
  <c r="BV133" i="27"/>
  <c r="BT133" i="27"/>
  <c r="BS133" i="27"/>
  <c r="BR133" i="27"/>
  <c r="BQ133" i="27"/>
  <c r="BN133" i="27" s="1"/>
  <c r="BM133" i="27"/>
  <c r="BJ133" i="27"/>
  <c r="BH133" i="27"/>
  <c r="BG133" i="27"/>
  <c r="BF133" i="27"/>
  <c r="BE133" i="27"/>
  <c r="BB133" i="27" s="1"/>
  <c r="BA133" i="27"/>
  <c r="AX133" i="27"/>
  <c r="AV133" i="27"/>
  <c r="AU133" i="27"/>
  <c r="AT133" i="27"/>
  <c r="AS133" i="27"/>
  <c r="AP133" i="27" s="1"/>
  <c r="AL133" i="27"/>
  <c r="AJ133" i="27"/>
  <c r="AI133" i="27"/>
  <c r="AH133" i="27"/>
  <c r="AG133" i="27"/>
  <c r="Z133" i="27"/>
  <c r="X133" i="27"/>
  <c r="W133" i="27"/>
  <c r="V133" i="27"/>
  <c r="U133" i="27"/>
  <c r="R133" i="27" s="1"/>
  <c r="Q133" i="27"/>
  <c r="N133" i="27"/>
  <c r="L133" i="27"/>
  <c r="K133" i="27"/>
  <c r="J133" i="27"/>
  <c r="I133" i="27"/>
  <c r="F133" i="27" s="1"/>
  <c r="E133" i="27"/>
  <c r="CT132" i="27"/>
  <c r="CR132" i="27"/>
  <c r="CQ132" i="27"/>
  <c r="CP132" i="27"/>
  <c r="CO132" i="27"/>
  <c r="CL132" i="27" s="1"/>
  <c r="CH132" i="27"/>
  <c r="CF132" i="27"/>
  <c r="CE132" i="27"/>
  <c r="CD132" i="27"/>
  <c r="CC132" i="27"/>
  <c r="BV132" i="27"/>
  <c r="BT132" i="27"/>
  <c r="BS132" i="27"/>
  <c r="BR132" i="27"/>
  <c r="BQ132" i="27"/>
  <c r="BN132" i="27" s="1"/>
  <c r="BM132" i="27"/>
  <c r="BJ132" i="27"/>
  <c r="BH132" i="27"/>
  <c r="BG132" i="27"/>
  <c r="BF132" i="27"/>
  <c r="BE132" i="27"/>
  <c r="AX132" i="27"/>
  <c r="AV132" i="27"/>
  <c r="AU132" i="27"/>
  <c r="AT132" i="27"/>
  <c r="AS132" i="27"/>
  <c r="AP132" i="27" s="1"/>
  <c r="AL132" i="27"/>
  <c r="AJ132" i="27"/>
  <c r="AI132" i="27"/>
  <c r="AH132" i="27"/>
  <c r="AG132" i="27"/>
  <c r="Z132" i="27"/>
  <c r="X132" i="27"/>
  <c r="W132" i="27"/>
  <c r="V132" i="27"/>
  <c r="U132" i="27"/>
  <c r="N132" i="27"/>
  <c r="L132" i="27"/>
  <c r="K132" i="27"/>
  <c r="J132" i="27"/>
  <c r="I132" i="27"/>
  <c r="F132" i="27" s="1"/>
  <c r="E132" i="27"/>
  <c r="CT131" i="27"/>
  <c r="CR131" i="27"/>
  <c r="CQ131" i="27"/>
  <c r="CP131" i="27"/>
  <c r="CO131" i="27"/>
  <c r="CL131" i="27" s="1"/>
  <c r="CH131" i="27"/>
  <c r="CF131" i="27"/>
  <c r="CE131" i="27"/>
  <c r="CD131" i="27"/>
  <c r="CC131" i="27"/>
  <c r="BV131" i="27"/>
  <c r="BT131" i="27"/>
  <c r="BS131" i="27"/>
  <c r="BR131" i="27"/>
  <c r="BQ131" i="27"/>
  <c r="BN131" i="27" s="1"/>
  <c r="BM131" i="27"/>
  <c r="BJ131" i="27"/>
  <c r="BH131" i="27"/>
  <c r="BG131" i="27"/>
  <c r="BF131" i="27"/>
  <c r="BE131" i="27"/>
  <c r="BB131" i="27" s="1"/>
  <c r="AX131" i="27"/>
  <c r="AV131" i="27"/>
  <c r="AU131" i="27"/>
  <c r="AT131" i="27"/>
  <c r="AS131" i="27"/>
  <c r="AP131" i="27" s="1"/>
  <c r="AL131" i="27"/>
  <c r="AJ131" i="27"/>
  <c r="AI131" i="27"/>
  <c r="AH131" i="27"/>
  <c r="AG131" i="27"/>
  <c r="Z131" i="27"/>
  <c r="X131" i="27"/>
  <c r="W131" i="27"/>
  <c r="V131" i="27"/>
  <c r="U131" i="27"/>
  <c r="R131" i="27" s="1"/>
  <c r="N131" i="27"/>
  <c r="L131" i="27"/>
  <c r="K131" i="27"/>
  <c r="J131" i="27"/>
  <c r="I131" i="27"/>
  <c r="F131" i="27" s="1"/>
  <c r="E131" i="27"/>
  <c r="CT130" i="27"/>
  <c r="CR130" i="27"/>
  <c r="CQ130" i="27"/>
  <c r="CP130" i="27"/>
  <c r="CO130" i="27"/>
  <c r="CL130" i="27" s="1"/>
  <c r="CH130" i="27"/>
  <c r="CF130" i="27"/>
  <c r="CE130" i="27"/>
  <c r="CD130" i="27"/>
  <c r="CC130" i="27"/>
  <c r="BV130" i="27"/>
  <c r="BT130" i="27"/>
  <c r="BS130" i="27"/>
  <c r="BR130" i="27"/>
  <c r="BQ130" i="27"/>
  <c r="BN130" i="27" s="1"/>
  <c r="BJ130" i="27"/>
  <c r="BH130" i="27"/>
  <c r="BG130" i="27"/>
  <c r="BF130" i="27"/>
  <c r="BE130" i="27"/>
  <c r="BB130" i="27" s="1"/>
  <c r="BA130" i="27"/>
  <c r="AX130" i="27"/>
  <c r="AV130" i="27"/>
  <c r="AU130" i="27"/>
  <c r="AT130" i="27"/>
  <c r="AS130" i="27"/>
  <c r="AP130" i="27" s="1"/>
  <c r="AL130" i="27"/>
  <c r="AJ130" i="27"/>
  <c r="AI130" i="27"/>
  <c r="AH130" i="27"/>
  <c r="AG130" i="27"/>
  <c r="Z130" i="27"/>
  <c r="X130" i="27"/>
  <c r="W130" i="27"/>
  <c r="V130" i="27"/>
  <c r="U130" i="27"/>
  <c r="R130" i="27" s="1"/>
  <c r="N130" i="27"/>
  <c r="L130" i="27"/>
  <c r="K130" i="27"/>
  <c r="J130" i="27"/>
  <c r="I130" i="27"/>
  <c r="F130" i="27" s="1"/>
  <c r="CT129" i="27"/>
  <c r="CR129" i="27"/>
  <c r="CQ129" i="27"/>
  <c r="CP129" i="27"/>
  <c r="CO129" i="27"/>
  <c r="CL129" i="27" s="1"/>
  <c r="CH129" i="27"/>
  <c r="CF129" i="27"/>
  <c r="CE129" i="27"/>
  <c r="CD129" i="27"/>
  <c r="CC129" i="27"/>
  <c r="BV129" i="27"/>
  <c r="BT129" i="27"/>
  <c r="BS129" i="27"/>
  <c r="BR129" i="27"/>
  <c r="BQ129" i="27"/>
  <c r="BN129" i="27" s="1"/>
  <c r="BJ129" i="27"/>
  <c r="BH129" i="27"/>
  <c r="BG129" i="27"/>
  <c r="BF129" i="27"/>
  <c r="BE129" i="27"/>
  <c r="BB129" i="27" s="1"/>
  <c r="BA129" i="27"/>
  <c r="AX129" i="27"/>
  <c r="AV129" i="27"/>
  <c r="AU129" i="27"/>
  <c r="AT129" i="27"/>
  <c r="AS129" i="27"/>
  <c r="AP129" i="27" s="1"/>
  <c r="AL129" i="27"/>
  <c r="AJ129" i="27"/>
  <c r="AI129" i="27"/>
  <c r="AH129" i="27"/>
  <c r="AG129" i="27"/>
  <c r="Z129" i="27"/>
  <c r="X129" i="27"/>
  <c r="W129" i="27"/>
  <c r="V129" i="27"/>
  <c r="U129" i="27"/>
  <c r="R129" i="27" s="1"/>
  <c r="N129" i="27"/>
  <c r="L129" i="27"/>
  <c r="K129" i="27"/>
  <c r="J129" i="27"/>
  <c r="I129" i="27"/>
  <c r="F129" i="27" s="1"/>
  <c r="E129" i="27"/>
  <c r="CT128" i="27"/>
  <c r="CR128" i="27"/>
  <c r="CQ128" i="27"/>
  <c r="CP128" i="27"/>
  <c r="CO128" i="27"/>
  <c r="CL128" i="27" s="1"/>
  <c r="CH128" i="27"/>
  <c r="CF128" i="27"/>
  <c r="CE128" i="27"/>
  <c r="CD128" i="27"/>
  <c r="CC128" i="27"/>
  <c r="BV128" i="27"/>
  <c r="BT128" i="27"/>
  <c r="BS128" i="27"/>
  <c r="BR128" i="27"/>
  <c r="BQ128" i="27"/>
  <c r="BN128" i="27" s="1"/>
  <c r="BJ128" i="27"/>
  <c r="BH128" i="27"/>
  <c r="BG128" i="27"/>
  <c r="BF128" i="27"/>
  <c r="BE128" i="27"/>
  <c r="BB128" i="27" s="1"/>
  <c r="AX128" i="27"/>
  <c r="AV128" i="27"/>
  <c r="AU128" i="27"/>
  <c r="AT128" i="27"/>
  <c r="AS128" i="27"/>
  <c r="AP128" i="27" s="1"/>
  <c r="AL128" i="27"/>
  <c r="AJ128" i="27"/>
  <c r="AI128" i="27"/>
  <c r="AH128" i="27"/>
  <c r="AG128" i="27"/>
  <c r="Z128" i="27"/>
  <c r="X128" i="27"/>
  <c r="W128" i="27"/>
  <c r="V128" i="27"/>
  <c r="U128" i="27"/>
  <c r="R128" i="27" s="1"/>
  <c r="N128" i="27"/>
  <c r="L128" i="27"/>
  <c r="K128" i="27"/>
  <c r="J128" i="27"/>
  <c r="I128" i="27"/>
  <c r="CT127" i="27"/>
  <c r="CR127" i="27"/>
  <c r="CQ127" i="27"/>
  <c r="CP127" i="27"/>
  <c r="CO127" i="27"/>
  <c r="CL127" i="27" s="1"/>
  <c r="CH127" i="27"/>
  <c r="CF127" i="27"/>
  <c r="CE127" i="27"/>
  <c r="CD127" i="27"/>
  <c r="CC127" i="27"/>
  <c r="BV127" i="27"/>
  <c r="BT127" i="27"/>
  <c r="BS127" i="27"/>
  <c r="BR127" i="27"/>
  <c r="BQ127" i="27"/>
  <c r="BN127" i="27" s="1"/>
  <c r="BJ127" i="27"/>
  <c r="BH127" i="27"/>
  <c r="BG127" i="27"/>
  <c r="BF127" i="27"/>
  <c r="BE127" i="27"/>
  <c r="BB127" i="27" s="1"/>
  <c r="AX127" i="27"/>
  <c r="AV127" i="27"/>
  <c r="AU127" i="27"/>
  <c r="AT127" i="27"/>
  <c r="AS127" i="27"/>
  <c r="AP127" i="27" s="1"/>
  <c r="AL127" i="27"/>
  <c r="AJ127" i="27"/>
  <c r="AI127" i="27"/>
  <c r="AH127" i="27"/>
  <c r="AG127" i="27"/>
  <c r="Z127" i="27"/>
  <c r="X127" i="27"/>
  <c r="W127" i="27"/>
  <c r="V127" i="27"/>
  <c r="U127" i="27"/>
  <c r="R127" i="27" s="1"/>
  <c r="N127" i="27"/>
  <c r="L127" i="27"/>
  <c r="K127" i="27"/>
  <c r="J127" i="27"/>
  <c r="I127" i="27"/>
  <c r="F127" i="27" s="1"/>
  <c r="E127" i="27"/>
  <c r="CT126" i="27"/>
  <c r="CR126" i="27"/>
  <c r="CQ126" i="27"/>
  <c r="CP126" i="27"/>
  <c r="CO126" i="27"/>
  <c r="CL126" i="27" s="1"/>
  <c r="CH126" i="27"/>
  <c r="CF126" i="27"/>
  <c r="CE126" i="27"/>
  <c r="CD126" i="27"/>
  <c r="CC126" i="27"/>
  <c r="BV126" i="27"/>
  <c r="BT126" i="27"/>
  <c r="BS126" i="27"/>
  <c r="BR126" i="27"/>
  <c r="BQ126" i="27"/>
  <c r="BN126" i="27" s="1"/>
  <c r="BJ126" i="27"/>
  <c r="BH126" i="27"/>
  <c r="BG126" i="27"/>
  <c r="BF126" i="27"/>
  <c r="BE126" i="27"/>
  <c r="BB126" i="27" s="1"/>
  <c r="BA126" i="27"/>
  <c r="AX126" i="27"/>
  <c r="AV126" i="27"/>
  <c r="AU126" i="27"/>
  <c r="AT126" i="27"/>
  <c r="AS126" i="27"/>
  <c r="AP126" i="27" s="1"/>
  <c r="AL126" i="27"/>
  <c r="AJ126" i="27"/>
  <c r="AI126" i="27"/>
  <c r="AH126" i="27"/>
  <c r="AG126" i="27"/>
  <c r="Z126" i="27"/>
  <c r="X126" i="27"/>
  <c r="W126" i="27"/>
  <c r="V126" i="27"/>
  <c r="U126" i="27"/>
  <c r="R126" i="27" s="1"/>
  <c r="N126" i="27"/>
  <c r="L126" i="27"/>
  <c r="K126" i="27"/>
  <c r="J126" i="27"/>
  <c r="I126" i="27"/>
  <c r="F126" i="27" s="1"/>
  <c r="CT125" i="27"/>
  <c r="CR125" i="27"/>
  <c r="CQ125" i="27"/>
  <c r="CP125" i="27"/>
  <c r="CO125" i="27"/>
  <c r="CL125" i="27" s="1"/>
  <c r="CH125" i="27"/>
  <c r="CF125" i="27"/>
  <c r="CE125" i="27"/>
  <c r="CD125" i="27"/>
  <c r="CC125" i="27"/>
  <c r="BV125" i="27"/>
  <c r="BT125" i="27"/>
  <c r="BS125" i="27"/>
  <c r="BR125" i="27"/>
  <c r="BQ125" i="27"/>
  <c r="BN125" i="27" s="1"/>
  <c r="BJ125" i="27"/>
  <c r="BH125" i="27"/>
  <c r="BG125" i="27"/>
  <c r="BF125" i="27"/>
  <c r="BE125" i="27"/>
  <c r="BB125" i="27" s="1"/>
  <c r="BA125" i="27"/>
  <c r="AX125" i="27"/>
  <c r="AV125" i="27"/>
  <c r="AU125" i="27"/>
  <c r="AT125" i="27"/>
  <c r="AS125" i="27"/>
  <c r="AP125" i="27" s="1"/>
  <c r="AL125" i="27"/>
  <c r="AJ125" i="27"/>
  <c r="AI125" i="27"/>
  <c r="AH125" i="27"/>
  <c r="AG125" i="27"/>
  <c r="Z125" i="27"/>
  <c r="X125" i="27"/>
  <c r="W125" i="27"/>
  <c r="V125" i="27"/>
  <c r="U125" i="27"/>
  <c r="R125" i="27" s="1"/>
  <c r="N125" i="27"/>
  <c r="L125" i="27"/>
  <c r="K125" i="27"/>
  <c r="J125" i="27"/>
  <c r="I125" i="27"/>
  <c r="F125" i="27" s="1"/>
  <c r="E125" i="27"/>
  <c r="CT124" i="27"/>
  <c r="CR124" i="27"/>
  <c r="CQ124" i="27"/>
  <c r="CP124" i="27"/>
  <c r="CO124" i="27"/>
  <c r="CL124" i="27" s="1"/>
  <c r="CH124" i="27"/>
  <c r="CF124" i="27"/>
  <c r="CE124" i="27"/>
  <c r="CD124" i="27"/>
  <c r="CC124" i="27"/>
  <c r="BV124" i="27"/>
  <c r="BT124" i="27"/>
  <c r="BS124" i="27"/>
  <c r="BR124" i="27"/>
  <c r="BQ124" i="27"/>
  <c r="BN124" i="27" s="1"/>
  <c r="BJ124" i="27"/>
  <c r="BH124" i="27"/>
  <c r="BG124" i="27"/>
  <c r="BF124" i="27"/>
  <c r="BE124" i="27"/>
  <c r="BB124" i="27" s="1"/>
  <c r="AX124" i="27"/>
  <c r="AV124" i="27"/>
  <c r="AU124" i="27"/>
  <c r="AT124" i="27"/>
  <c r="AS124" i="27"/>
  <c r="AP124" i="27" s="1"/>
  <c r="AL124" i="27"/>
  <c r="AJ124" i="27"/>
  <c r="AI124" i="27"/>
  <c r="AH124" i="27"/>
  <c r="AG124" i="27"/>
  <c r="Z124" i="27"/>
  <c r="X124" i="27"/>
  <c r="W124" i="27"/>
  <c r="V124" i="27"/>
  <c r="U124" i="27"/>
  <c r="R124" i="27" s="1"/>
  <c r="N124" i="27"/>
  <c r="L124" i="27"/>
  <c r="K124" i="27"/>
  <c r="J124" i="27"/>
  <c r="I124" i="27"/>
  <c r="CT123" i="27"/>
  <c r="CR123" i="27"/>
  <c r="CQ123" i="27"/>
  <c r="CP123" i="27"/>
  <c r="CO123" i="27"/>
  <c r="CL123" i="27" s="1"/>
  <c r="CH123" i="27"/>
  <c r="CF123" i="27"/>
  <c r="CE123" i="27"/>
  <c r="CD123" i="27"/>
  <c r="CC123" i="27"/>
  <c r="BV123" i="27"/>
  <c r="BT123" i="27"/>
  <c r="BS123" i="27"/>
  <c r="BR123" i="27"/>
  <c r="BQ123" i="27"/>
  <c r="BN123" i="27" s="1"/>
  <c r="BJ123" i="27"/>
  <c r="BH123" i="27"/>
  <c r="BG123" i="27"/>
  <c r="BF123" i="27"/>
  <c r="BE123" i="27"/>
  <c r="BB123" i="27" s="1"/>
  <c r="AX123" i="27"/>
  <c r="AV123" i="27"/>
  <c r="AU123" i="27"/>
  <c r="AT123" i="27"/>
  <c r="AS123" i="27"/>
  <c r="AP123" i="27" s="1"/>
  <c r="AL123" i="27"/>
  <c r="AJ123" i="27"/>
  <c r="AI123" i="27"/>
  <c r="AH123" i="27"/>
  <c r="AG123" i="27"/>
  <c r="Z123" i="27"/>
  <c r="X123" i="27"/>
  <c r="W123" i="27"/>
  <c r="V123" i="27"/>
  <c r="U123" i="27"/>
  <c r="R123" i="27" s="1"/>
  <c r="N123" i="27"/>
  <c r="L123" i="27"/>
  <c r="K123" i="27"/>
  <c r="J123" i="27"/>
  <c r="I123" i="27"/>
  <c r="F123" i="27" s="1"/>
  <c r="E123" i="27"/>
  <c r="CT122" i="27"/>
  <c r="CR122" i="27"/>
  <c r="CQ122" i="27"/>
  <c r="CP122" i="27"/>
  <c r="CO122" i="27"/>
  <c r="CL122" i="27" s="1"/>
  <c r="CH122" i="27"/>
  <c r="CF122" i="27"/>
  <c r="CE122" i="27"/>
  <c r="CD122" i="27"/>
  <c r="CC122" i="27"/>
  <c r="BV122" i="27"/>
  <c r="BT122" i="27"/>
  <c r="BS122" i="27"/>
  <c r="BR122" i="27"/>
  <c r="BQ122" i="27"/>
  <c r="BN122" i="27" s="1"/>
  <c r="BJ122" i="27"/>
  <c r="BH122" i="27"/>
  <c r="BG122" i="27"/>
  <c r="BF122" i="27"/>
  <c r="BE122" i="27"/>
  <c r="BB122" i="27" s="1"/>
  <c r="BA122" i="27"/>
  <c r="AX122" i="27"/>
  <c r="AV122" i="27"/>
  <c r="AU122" i="27"/>
  <c r="AT122" i="27"/>
  <c r="AS122" i="27"/>
  <c r="AP122" i="27" s="1"/>
  <c r="AL122" i="27"/>
  <c r="AJ122" i="27"/>
  <c r="AI122" i="27"/>
  <c r="AH122" i="27"/>
  <c r="AG122" i="27"/>
  <c r="Z122" i="27"/>
  <c r="X122" i="27"/>
  <c r="W122" i="27"/>
  <c r="V122" i="27"/>
  <c r="U122" i="27"/>
  <c r="R122" i="27" s="1"/>
  <c r="N122" i="27"/>
  <c r="L122" i="27"/>
  <c r="K122" i="27"/>
  <c r="J122" i="27"/>
  <c r="I122" i="27"/>
  <c r="F122" i="27" s="1"/>
  <c r="CT121" i="27"/>
  <c r="CR121" i="27"/>
  <c r="CQ121" i="27"/>
  <c r="CP121" i="27"/>
  <c r="CO121" i="27"/>
  <c r="CL121" i="27" s="1"/>
  <c r="CH121" i="27"/>
  <c r="CF121" i="27"/>
  <c r="CE121" i="27"/>
  <c r="CD121" i="27"/>
  <c r="CC121" i="27"/>
  <c r="BV121" i="27"/>
  <c r="BT121" i="27"/>
  <c r="BS121" i="27"/>
  <c r="BR121" i="27"/>
  <c r="BQ121" i="27"/>
  <c r="BN121" i="27" s="1"/>
  <c r="BJ121" i="27"/>
  <c r="BH121" i="27"/>
  <c r="BG121" i="27"/>
  <c r="BF121" i="27"/>
  <c r="BE121" i="27"/>
  <c r="BB121" i="27" s="1"/>
  <c r="AX121" i="27"/>
  <c r="AV121" i="27"/>
  <c r="AU121" i="27"/>
  <c r="AT121" i="27"/>
  <c r="AS121" i="27"/>
  <c r="AP121" i="27" s="1"/>
  <c r="AL121" i="27"/>
  <c r="AJ121" i="27"/>
  <c r="AI121" i="27"/>
  <c r="AH121" i="27"/>
  <c r="AG121" i="27"/>
  <c r="Z121" i="27"/>
  <c r="X121" i="27"/>
  <c r="W121" i="27"/>
  <c r="V121" i="27"/>
  <c r="U121" i="27"/>
  <c r="R121" i="27" s="1"/>
  <c r="N121" i="27"/>
  <c r="L121" i="27"/>
  <c r="K121" i="27"/>
  <c r="J121" i="27"/>
  <c r="I121" i="27"/>
  <c r="F121" i="27" s="1"/>
  <c r="E121" i="27"/>
  <c r="CT120" i="27"/>
  <c r="CR120" i="27"/>
  <c r="CQ120" i="27"/>
  <c r="CP120" i="27"/>
  <c r="CO120" i="27"/>
  <c r="CL120" i="27" s="1"/>
  <c r="CH120" i="27"/>
  <c r="CF120" i="27"/>
  <c r="CE120" i="27"/>
  <c r="CD120" i="27"/>
  <c r="CC120" i="27"/>
  <c r="BV120" i="27"/>
  <c r="BT120" i="27"/>
  <c r="BS120" i="27"/>
  <c r="BR120" i="27"/>
  <c r="BQ120" i="27"/>
  <c r="BN120" i="27" s="1"/>
  <c r="BJ120" i="27"/>
  <c r="BH120" i="27"/>
  <c r="BG120" i="27"/>
  <c r="BF120" i="27"/>
  <c r="BE120" i="27"/>
  <c r="BB120" i="27" s="1"/>
  <c r="AX120" i="27"/>
  <c r="AV120" i="27"/>
  <c r="AU120" i="27"/>
  <c r="AT120" i="27"/>
  <c r="AS120" i="27"/>
  <c r="AP120" i="27" s="1"/>
  <c r="AL120" i="27"/>
  <c r="AJ120" i="27"/>
  <c r="AI120" i="27"/>
  <c r="AH120" i="27"/>
  <c r="AG120" i="27"/>
  <c r="Z120" i="27"/>
  <c r="X120" i="27"/>
  <c r="W120" i="27"/>
  <c r="V120" i="27"/>
  <c r="U120" i="27"/>
  <c r="R120" i="27" s="1"/>
  <c r="N120" i="27"/>
  <c r="L120" i="27"/>
  <c r="K120" i="27"/>
  <c r="J120" i="27"/>
  <c r="I120" i="27"/>
  <c r="CT119" i="27"/>
  <c r="CR119" i="27"/>
  <c r="CQ119" i="27"/>
  <c r="CP119" i="27"/>
  <c r="CO119" i="27"/>
  <c r="CL119" i="27" s="1"/>
  <c r="CH119" i="27"/>
  <c r="CF119" i="27"/>
  <c r="CE119" i="27"/>
  <c r="CD119" i="27"/>
  <c r="CC119" i="27"/>
  <c r="BV119" i="27"/>
  <c r="BT119" i="27"/>
  <c r="BS119" i="27"/>
  <c r="BR119" i="27"/>
  <c r="BQ119" i="27"/>
  <c r="BN119" i="27" s="1"/>
  <c r="BJ119" i="27"/>
  <c r="BH119" i="27"/>
  <c r="BG119" i="27"/>
  <c r="BF119" i="27"/>
  <c r="BE119" i="27"/>
  <c r="BB119" i="27" s="1"/>
  <c r="AX119" i="27"/>
  <c r="AV119" i="27"/>
  <c r="AU119" i="27"/>
  <c r="AT119" i="27"/>
  <c r="AS119" i="27"/>
  <c r="AP119" i="27" s="1"/>
  <c r="AL119" i="27"/>
  <c r="AJ119" i="27"/>
  <c r="AI119" i="27"/>
  <c r="AH119" i="27"/>
  <c r="AG119" i="27"/>
  <c r="Z119" i="27"/>
  <c r="X119" i="27"/>
  <c r="W119" i="27"/>
  <c r="V119" i="27"/>
  <c r="U119" i="27"/>
  <c r="R119" i="27" s="1"/>
  <c r="N119" i="27"/>
  <c r="L119" i="27"/>
  <c r="K119" i="27"/>
  <c r="J119" i="27"/>
  <c r="I119" i="27"/>
  <c r="F119" i="27" s="1"/>
  <c r="E119" i="27"/>
  <c r="CT118" i="27"/>
  <c r="CR118" i="27"/>
  <c r="CQ118" i="27"/>
  <c r="CP118" i="27"/>
  <c r="CO118" i="27"/>
  <c r="CL118" i="27" s="1"/>
  <c r="CH118" i="27"/>
  <c r="CF118" i="27"/>
  <c r="CE118" i="27"/>
  <c r="CD118" i="27"/>
  <c r="CC118" i="27"/>
  <c r="BV118" i="27"/>
  <c r="BT118" i="27"/>
  <c r="BS118" i="27"/>
  <c r="BR118" i="27"/>
  <c r="BQ118" i="27"/>
  <c r="BN118" i="27" s="1"/>
  <c r="BJ118" i="27"/>
  <c r="BH118" i="27"/>
  <c r="BG118" i="27"/>
  <c r="BF118" i="27"/>
  <c r="BE118" i="27"/>
  <c r="BB118" i="27" s="1"/>
  <c r="BA118" i="27"/>
  <c r="AX118" i="27"/>
  <c r="AV118" i="27"/>
  <c r="AU118" i="27"/>
  <c r="AT118" i="27"/>
  <c r="AS118" i="27"/>
  <c r="AP118" i="27" s="1"/>
  <c r="AL118" i="27"/>
  <c r="AJ118" i="27"/>
  <c r="AI118" i="27"/>
  <c r="AH118" i="27"/>
  <c r="AG118" i="27"/>
  <c r="Z118" i="27"/>
  <c r="X118" i="27"/>
  <c r="W118" i="27"/>
  <c r="V118" i="27"/>
  <c r="U118" i="27"/>
  <c r="R118" i="27" s="1"/>
  <c r="N118" i="27"/>
  <c r="L118" i="27"/>
  <c r="K118" i="27"/>
  <c r="J118" i="27"/>
  <c r="I118" i="27"/>
  <c r="F118" i="27" s="1"/>
  <c r="CT117" i="27"/>
  <c r="CR117" i="27"/>
  <c r="CQ117" i="27"/>
  <c r="CP117" i="27"/>
  <c r="CO117" i="27"/>
  <c r="CL117" i="27" s="1"/>
  <c r="CH117" i="27"/>
  <c r="CF117" i="27"/>
  <c r="CE117" i="27"/>
  <c r="CD117" i="27"/>
  <c r="CC117" i="27"/>
  <c r="BV117" i="27"/>
  <c r="BT117" i="27"/>
  <c r="BS117" i="27"/>
  <c r="BR117" i="27"/>
  <c r="BQ117" i="27"/>
  <c r="BN117" i="27" s="1"/>
  <c r="BJ117" i="27"/>
  <c r="BH117" i="27"/>
  <c r="BG117" i="27"/>
  <c r="BF117" i="27"/>
  <c r="BE117" i="27"/>
  <c r="BB117" i="27" s="1"/>
  <c r="BA117" i="27"/>
  <c r="AX117" i="27"/>
  <c r="AV117" i="27"/>
  <c r="AU117" i="27"/>
  <c r="AT117" i="27"/>
  <c r="AS117" i="27"/>
  <c r="AP117" i="27" s="1"/>
  <c r="AL117" i="27"/>
  <c r="AJ117" i="27"/>
  <c r="AI117" i="27"/>
  <c r="AH117" i="27"/>
  <c r="AG117" i="27"/>
  <c r="Z117" i="27"/>
  <c r="X117" i="27"/>
  <c r="W117" i="27"/>
  <c r="V117" i="27"/>
  <c r="U117" i="27"/>
  <c r="R117" i="27" s="1"/>
  <c r="N117" i="27"/>
  <c r="L117" i="27"/>
  <c r="K117" i="27"/>
  <c r="J117" i="27"/>
  <c r="I117" i="27"/>
  <c r="F117" i="27" s="1"/>
  <c r="E117" i="27"/>
  <c r="CT116" i="27"/>
  <c r="CR116" i="27"/>
  <c r="CQ116" i="27"/>
  <c r="CP116" i="27"/>
  <c r="CO116" i="27"/>
  <c r="CL116" i="27" s="1"/>
  <c r="CH116" i="27"/>
  <c r="CF116" i="27"/>
  <c r="CE116" i="27"/>
  <c r="CD116" i="27"/>
  <c r="CC116" i="27"/>
  <c r="BV116" i="27"/>
  <c r="BT116" i="27"/>
  <c r="BS116" i="27"/>
  <c r="BR116" i="27"/>
  <c r="BQ116" i="27"/>
  <c r="BN116" i="27" s="1"/>
  <c r="BJ116" i="27"/>
  <c r="BH116" i="27"/>
  <c r="BG116" i="27"/>
  <c r="BF116" i="27"/>
  <c r="BE116" i="27"/>
  <c r="BB116" i="27" s="1"/>
  <c r="AX116" i="27"/>
  <c r="AV116" i="27"/>
  <c r="AU116" i="27"/>
  <c r="AT116" i="27"/>
  <c r="AS116" i="27"/>
  <c r="AP116" i="27" s="1"/>
  <c r="AL116" i="27"/>
  <c r="AJ116" i="27"/>
  <c r="AI116" i="27"/>
  <c r="AH116" i="27"/>
  <c r="AG116" i="27"/>
  <c r="Z116" i="27"/>
  <c r="X116" i="27"/>
  <c r="W116" i="27"/>
  <c r="V116" i="27"/>
  <c r="U116" i="27"/>
  <c r="R116" i="27" s="1"/>
  <c r="N116" i="27"/>
  <c r="L116" i="27"/>
  <c r="K116" i="27"/>
  <c r="J116" i="27"/>
  <c r="I116" i="27"/>
  <c r="CT115" i="27"/>
  <c r="CR115" i="27"/>
  <c r="CQ115" i="27"/>
  <c r="CP115" i="27"/>
  <c r="CO115" i="27"/>
  <c r="CL115" i="27" s="1"/>
  <c r="CH115" i="27"/>
  <c r="CF115" i="27"/>
  <c r="CE115" i="27"/>
  <c r="CD115" i="27"/>
  <c r="CC115" i="27"/>
  <c r="BV115" i="27"/>
  <c r="BT115" i="27"/>
  <c r="BS115" i="27"/>
  <c r="BR115" i="27"/>
  <c r="BQ115" i="27"/>
  <c r="BN115" i="27" s="1"/>
  <c r="BJ115" i="27"/>
  <c r="BH115" i="27"/>
  <c r="BG115" i="27"/>
  <c r="BF115" i="27"/>
  <c r="BE115" i="27"/>
  <c r="BB115" i="27" s="1"/>
  <c r="AX115" i="27"/>
  <c r="AV115" i="27"/>
  <c r="AU115" i="27"/>
  <c r="AT115" i="27"/>
  <c r="AS115" i="27"/>
  <c r="AP115" i="27" s="1"/>
  <c r="AL115" i="27"/>
  <c r="AJ115" i="27"/>
  <c r="AI115" i="27"/>
  <c r="AH115" i="27"/>
  <c r="AG115" i="27"/>
  <c r="Z115" i="27"/>
  <c r="X115" i="27"/>
  <c r="W115" i="27"/>
  <c r="V115" i="27"/>
  <c r="U115" i="27"/>
  <c r="R115" i="27" s="1"/>
  <c r="N115" i="27"/>
  <c r="L115" i="27"/>
  <c r="K115" i="27"/>
  <c r="J115" i="27"/>
  <c r="I115" i="27"/>
  <c r="F115" i="27" s="1"/>
  <c r="E115" i="27"/>
  <c r="CT114" i="27"/>
  <c r="CR114" i="27"/>
  <c r="CQ114" i="27"/>
  <c r="CP114" i="27"/>
  <c r="CO114" i="27"/>
  <c r="CL114" i="27" s="1"/>
  <c r="CH114" i="27"/>
  <c r="CF114" i="27"/>
  <c r="CE114" i="27"/>
  <c r="CD114" i="27"/>
  <c r="CC114" i="27"/>
  <c r="BV114" i="27"/>
  <c r="BT114" i="27"/>
  <c r="BS114" i="27"/>
  <c r="BR114" i="27"/>
  <c r="BQ114" i="27"/>
  <c r="BN114" i="27" s="1"/>
  <c r="BJ114" i="27"/>
  <c r="BH114" i="27"/>
  <c r="BG114" i="27"/>
  <c r="BF114" i="27"/>
  <c r="BE114" i="27"/>
  <c r="BB114" i="27" s="1"/>
  <c r="BA114" i="27"/>
  <c r="AX114" i="27"/>
  <c r="AV114" i="27"/>
  <c r="AU114" i="27"/>
  <c r="AT114" i="27"/>
  <c r="AS114" i="27"/>
  <c r="AP114" i="27" s="1"/>
  <c r="AL114" i="27"/>
  <c r="AJ114" i="27"/>
  <c r="AI114" i="27"/>
  <c r="AH114" i="27"/>
  <c r="AG114" i="27"/>
  <c r="Z114" i="27"/>
  <c r="X114" i="27"/>
  <c r="W114" i="27"/>
  <c r="V114" i="27"/>
  <c r="U114" i="27"/>
  <c r="R114" i="27" s="1"/>
  <c r="N114" i="27"/>
  <c r="L114" i="27"/>
  <c r="K114" i="27"/>
  <c r="J114" i="27"/>
  <c r="I114" i="27"/>
  <c r="F114" i="27" s="1"/>
  <c r="CT113" i="27"/>
  <c r="CR113" i="27"/>
  <c r="CQ113" i="27"/>
  <c r="CP113" i="27"/>
  <c r="CO113" i="27"/>
  <c r="CL113" i="27" s="1"/>
  <c r="CH113" i="27"/>
  <c r="CF113" i="27"/>
  <c r="CE113" i="27"/>
  <c r="CD113" i="27"/>
  <c r="CC113" i="27"/>
  <c r="BV113" i="27"/>
  <c r="BT113" i="27"/>
  <c r="BS113" i="27"/>
  <c r="BR113" i="27"/>
  <c r="BQ113" i="27"/>
  <c r="BN113" i="27" s="1"/>
  <c r="BJ113" i="27"/>
  <c r="BH113" i="27"/>
  <c r="BG113" i="27"/>
  <c r="BF113" i="27"/>
  <c r="BE113" i="27"/>
  <c r="BB113" i="27" s="1"/>
  <c r="BA113" i="27"/>
  <c r="AX113" i="27"/>
  <c r="AV113" i="27"/>
  <c r="AU113" i="27"/>
  <c r="AT113" i="27"/>
  <c r="AS113" i="27"/>
  <c r="AP113" i="27" s="1"/>
  <c r="AL113" i="27"/>
  <c r="AJ113" i="27"/>
  <c r="AI113" i="27"/>
  <c r="AH113" i="27"/>
  <c r="AG113" i="27"/>
  <c r="Z113" i="27"/>
  <c r="X113" i="27"/>
  <c r="W113" i="27"/>
  <c r="V113" i="27"/>
  <c r="U113" i="27"/>
  <c r="R113" i="27" s="1"/>
  <c r="N113" i="27"/>
  <c r="L113" i="27"/>
  <c r="K113" i="27"/>
  <c r="J113" i="27"/>
  <c r="I113" i="27"/>
  <c r="F113" i="27" s="1"/>
  <c r="E113" i="27"/>
  <c r="CT112" i="27"/>
  <c r="CR112" i="27"/>
  <c r="CQ112" i="27"/>
  <c r="CP112" i="27"/>
  <c r="CO112" i="27"/>
  <c r="CL112" i="27" s="1"/>
  <c r="CH112" i="27"/>
  <c r="CF112" i="27"/>
  <c r="CE112" i="27"/>
  <c r="CD112" i="27"/>
  <c r="CC112" i="27"/>
  <c r="BV112" i="27"/>
  <c r="BT112" i="27"/>
  <c r="BS112" i="27"/>
  <c r="BR112" i="27"/>
  <c r="BQ112" i="27"/>
  <c r="BN112" i="27" s="1"/>
  <c r="BJ112" i="27"/>
  <c r="BH112" i="27"/>
  <c r="BG112" i="27"/>
  <c r="BF112" i="27"/>
  <c r="BE112" i="27"/>
  <c r="BB112" i="27" s="1"/>
  <c r="AX112" i="27"/>
  <c r="AV112" i="27"/>
  <c r="AU112" i="27"/>
  <c r="AT112" i="27"/>
  <c r="AS112" i="27"/>
  <c r="AP112" i="27" s="1"/>
  <c r="AL112" i="27"/>
  <c r="AJ112" i="27"/>
  <c r="AI112" i="27"/>
  <c r="AH112" i="27"/>
  <c r="AG112" i="27"/>
  <c r="Z112" i="27"/>
  <c r="X112" i="27"/>
  <c r="W112" i="27"/>
  <c r="V112" i="27"/>
  <c r="U112" i="27"/>
  <c r="R112" i="27" s="1"/>
  <c r="N112" i="27"/>
  <c r="L112" i="27"/>
  <c r="K112" i="27"/>
  <c r="J112" i="27"/>
  <c r="I112" i="27"/>
  <c r="CT111" i="27"/>
  <c r="CR111" i="27"/>
  <c r="CQ111" i="27"/>
  <c r="CP111" i="27"/>
  <c r="CO111" i="27"/>
  <c r="CL111" i="27" s="1"/>
  <c r="CH111" i="27"/>
  <c r="CF111" i="27"/>
  <c r="CE111" i="27"/>
  <c r="CD111" i="27"/>
  <c r="CC111" i="27"/>
  <c r="BV111" i="27"/>
  <c r="BT111" i="27"/>
  <c r="BS111" i="27"/>
  <c r="BR111" i="27"/>
  <c r="BQ111" i="27"/>
  <c r="BN111" i="27" s="1"/>
  <c r="BJ111" i="27"/>
  <c r="BH111" i="27"/>
  <c r="BG111" i="27"/>
  <c r="BF111" i="27"/>
  <c r="BE111" i="27"/>
  <c r="BB111" i="27" s="1"/>
  <c r="AX111" i="27"/>
  <c r="AV111" i="27"/>
  <c r="AU111" i="27"/>
  <c r="AT111" i="27"/>
  <c r="AS111" i="27"/>
  <c r="AP111" i="27" s="1"/>
  <c r="AL111" i="27"/>
  <c r="AJ111" i="27"/>
  <c r="AI111" i="27"/>
  <c r="AH111" i="27"/>
  <c r="AG111" i="27"/>
  <c r="Z111" i="27"/>
  <c r="X111" i="27"/>
  <c r="W111" i="27"/>
  <c r="V111" i="27"/>
  <c r="U111" i="27"/>
  <c r="R111" i="27" s="1"/>
  <c r="N111" i="27"/>
  <c r="L111" i="27"/>
  <c r="K111" i="27"/>
  <c r="J111" i="27"/>
  <c r="I111" i="27"/>
  <c r="F111" i="27" s="1"/>
  <c r="E111" i="27"/>
  <c r="CT110" i="27"/>
  <c r="CR110" i="27"/>
  <c r="CQ110" i="27"/>
  <c r="CP110" i="27"/>
  <c r="CO110" i="27"/>
  <c r="CL110" i="27" s="1"/>
  <c r="CH110" i="27"/>
  <c r="CF110" i="27"/>
  <c r="CE110" i="27"/>
  <c r="CD110" i="27"/>
  <c r="CC110" i="27"/>
  <c r="BV110" i="27"/>
  <c r="BT110" i="27"/>
  <c r="BS110" i="27"/>
  <c r="BR110" i="27"/>
  <c r="BQ110" i="27"/>
  <c r="BN110" i="27" s="1"/>
  <c r="BJ110" i="27"/>
  <c r="BH110" i="27"/>
  <c r="BG110" i="27"/>
  <c r="BF110" i="27"/>
  <c r="BE110" i="27"/>
  <c r="BB110" i="27" s="1"/>
  <c r="BA110" i="27"/>
  <c r="AX110" i="27"/>
  <c r="AV110" i="27"/>
  <c r="AU110" i="27"/>
  <c r="AT110" i="27"/>
  <c r="AS110" i="27"/>
  <c r="AP110" i="27" s="1"/>
  <c r="AL110" i="27"/>
  <c r="AJ110" i="27"/>
  <c r="AI110" i="27"/>
  <c r="AH110" i="27"/>
  <c r="AG110" i="27"/>
  <c r="Z110" i="27"/>
  <c r="X110" i="27"/>
  <c r="W110" i="27"/>
  <c r="V110" i="27"/>
  <c r="U110" i="27"/>
  <c r="R110" i="27" s="1"/>
  <c r="N110" i="27"/>
  <c r="L110" i="27"/>
  <c r="K110" i="27"/>
  <c r="J110" i="27"/>
  <c r="I110" i="27"/>
  <c r="F110" i="27" s="1"/>
  <c r="CT109" i="27"/>
  <c r="CR109" i="27"/>
  <c r="CQ109" i="27"/>
  <c r="CP109" i="27"/>
  <c r="CO109" i="27"/>
  <c r="CL109" i="27" s="1"/>
  <c r="CH109" i="27"/>
  <c r="CF109" i="27"/>
  <c r="CE109" i="27"/>
  <c r="CD109" i="27"/>
  <c r="CC109" i="27"/>
  <c r="BV109" i="27"/>
  <c r="BT109" i="27"/>
  <c r="BS109" i="27"/>
  <c r="BR109" i="27"/>
  <c r="BQ109" i="27"/>
  <c r="BN109" i="27" s="1"/>
  <c r="BJ109" i="27"/>
  <c r="BH109" i="27"/>
  <c r="BG109" i="27"/>
  <c r="BF109" i="27"/>
  <c r="BE109" i="27"/>
  <c r="BB109" i="27" s="1"/>
  <c r="BA109" i="27"/>
  <c r="AX109" i="27"/>
  <c r="AV109" i="27"/>
  <c r="AU109" i="27"/>
  <c r="AT109" i="27"/>
  <c r="AS109" i="27"/>
  <c r="AP109" i="27" s="1"/>
  <c r="AL109" i="27"/>
  <c r="AJ109" i="27"/>
  <c r="AI109" i="27"/>
  <c r="AH109" i="27"/>
  <c r="AG109" i="27"/>
  <c r="Z109" i="27"/>
  <c r="X109" i="27"/>
  <c r="W109" i="27"/>
  <c r="V109" i="27"/>
  <c r="U109" i="27"/>
  <c r="R109" i="27" s="1"/>
  <c r="N109" i="27"/>
  <c r="L109" i="27"/>
  <c r="K109" i="27"/>
  <c r="J109" i="27"/>
  <c r="I109" i="27"/>
  <c r="F109" i="27" s="1"/>
  <c r="E109" i="27"/>
  <c r="CT108" i="27"/>
  <c r="CR108" i="27"/>
  <c r="CQ108" i="27"/>
  <c r="CP108" i="27"/>
  <c r="CO108" i="27"/>
  <c r="CL108" i="27" s="1"/>
  <c r="CH108" i="27"/>
  <c r="CF108" i="27"/>
  <c r="CE108" i="27"/>
  <c r="CD108" i="27"/>
  <c r="CC108" i="27"/>
  <c r="BV108" i="27"/>
  <c r="BT108" i="27"/>
  <c r="BS108" i="27"/>
  <c r="BR108" i="27"/>
  <c r="BQ108" i="27"/>
  <c r="BN108" i="27" s="1"/>
  <c r="BJ108" i="27"/>
  <c r="BH108" i="27"/>
  <c r="BG108" i="27"/>
  <c r="BF108" i="27"/>
  <c r="BE108" i="27"/>
  <c r="BB108" i="27" s="1"/>
  <c r="AX108" i="27"/>
  <c r="AV108" i="27"/>
  <c r="AU108" i="27"/>
  <c r="AT108" i="27"/>
  <c r="AS108" i="27"/>
  <c r="AP108" i="27" s="1"/>
  <c r="AL108" i="27"/>
  <c r="AJ108" i="27"/>
  <c r="AI108" i="27"/>
  <c r="AH108" i="27"/>
  <c r="AG108" i="27"/>
  <c r="Z108" i="27"/>
  <c r="X108" i="27"/>
  <c r="W108" i="27"/>
  <c r="V108" i="27"/>
  <c r="U108" i="27"/>
  <c r="R108" i="27" s="1"/>
  <c r="N108" i="27"/>
  <c r="L108" i="27"/>
  <c r="K108" i="27"/>
  <c r="J108" i="27"/>
  <c r="I108" i="27"/>
  <c r="CT107" i="27"/>
  <c r="CR107" i="27"/>
  <c r="CQ107" i="27"/>
  <c r="CP107" i="27"/>
  <c r="CO107" i="27"/>
  <c r="CL107" i="27" s="1"/>
  <c r="CH107" i="27"/>
  <c r="CF107" i="27"/>
  <c r="CE107" i="27"/>
  <c r="CD107" i="27"/>
  <c r="CC107" i="27"/>
  <c r="BV107" i="27"/>
  <c r="BT107" i="27"/>
  <c r="BS107" i="27"/>
  <c r="BR107" i="27"/>
  <c r="BQ107" i="27"/>
  <c r="BN107" i="27" s="1"/>
  <c r="BJ107" i="27"/>
  <c r="BH107" i="27"/>
  <c r="BG107" i="27"/>
  <c r="BF107" i="27"/>
  <c r="BE107" i="27"/>
  <c r="BB107" i="27" s="1"/>
  <c r="AX107" i="27"/>
  <c r="AV107" i="27"/>
  <c r="AU107" i="27"/>
  <c r="AT107" i="27"/>
  <c r="AS107" i="27"/>
  <c r="AP107" i="27" s="1"/>
  <c r="AL107" i="27"/>
  <c r="AJ107" i="27"/>
  <c r="AI107" i="27"/>
  <c r="AH107" i="27"/>
  <c r="AG107" i="27"/>
  <c r="Z107" i="27"/>
  <c r="X107" i="27"/>
  <c r="W107" i="27"/>
  <c r="V107" i="27"/>
  <c r="U107" i="27"/>
  <c r="R107" i="27" s="1"/>
  <c r="N107" i="27"/>
  <c r="L107" i="27"/>
  <c r="K107" i="27"/>
  <c r="J107" i="27"/>
  <c r="I107" i="27"/>
  <c r="F107" i="27" s="1"/>
  <c r="E107" i="27"/>
  <c r="CT106" i="27"/>
  <c r="CR106" i="27"/>
  <c r="CQ106" i="27"/>
  <c r="CP106" i="27"/>
  <c r="CO106" i="27"/>
  <c r="CL106" i="27" s="1"/>
  <c r="CH106" i="27"/>
  <c r="CF106" i="27"/>
  <c r="CE106" i="27"/>
  <c r="CD106" i="27"/>
  <c r="CC106" i="27"/>
  <c r="BV106" i="27"/>
  <c r="BT106" i="27"/>
  <c r="BS106" i="27"/>
  <c r="BR106" i="27"/>
  <c r="BQ106" i="27"/>
  <c r="BN106" i="27" s="1"/>
  <c r="BJ106" i="27"/>
  <c r="BH106" i="27"/>
  <c r="BG106" i="27"/>
  <c r="BF106" i="27"/>
  <c r="BE106" i="27"/>
  <c r="BB106" i="27" s="1"/>
  <c r="BA106" i="27"/>
  <c r="AX106" i="27"/>
  <c r="AV106" i="27"/>
  <c r="AU106" i="27"/>
  <c r="AT106" i="27"/>
  <c r="AS106" i="27"/>
  <c r="AP106" i="27" s="1"/>
  <c r="AL106" i="27"/>
  <c r="AJ106" i="27"/>
  <c r="AI106" i="27"/>
  <c r="AH106" i="27"/>
  <c r="AG106" i="27"/>
  <c r="Z106" i="27"/>
  <c r="X106" i="27"/>
  <c r="W106" i="27"/>
  <c r="V106" i="27"/>
  <c r="U106" i="27"/>
  <c r="R106" i="27" s="1"/>
  <c r="N106" i="27"/>
  <c r="L106" i="27"/>
  <c r="K106" i="27"/>
  <c r="J106" i="27"/>
  <c r="I106" i="27"/>
  <c r="F106" i="27" s="1"/>
  <c r="CT105" i="27"/>
  <c r="CR105" i="27"/>
  <c r="CQ105" i="27"/>
  <c r="CP105" i="27"/>
  <c r="CO105" i="27"/>
  <c r="CL105" i="27" s="1"/>
  <c r="CH105" i="27"/>
  <c r="CF105" i="27"/>
  <c r="CE105" i="27"/>
  <c r="CD105" i="27"/>
  <c r="CC105" i="27"/>
  <c r="BV105" i="27"/>
  <c r="BT105" i="27"/>
  <c r="BS105" i="27"/>
  <c r="BR105" i="27"/>
  <c r="BQ105" i="27"/>
  <c r="BN105" i="27" s="1"/>
  <c r="BJ105" i="27"/>
  <c r="BH105" i="27"/>
  <c r="BG105" i="27"/>
  <c r="BF105" i="27"/>
  <c r="BE105" i="27"/>
  <c r="BB105" i="27" s="1"/>
  <c r="BA105" i="27"/>
  <c r="AX105" i="27"/>
  <c r="AV105" i="27"/>
  <c r="AU105" i="27"/>
  <c r="AT105" i="27"/>
  <c r="AS105" i="27"/>
  <c r="AP105" i="27" s="1"/>
  <c r="AL105" i="27"/>
  <c r="AJ105" i="27"/>
  <c r="AI105" i="27"/>
  <c r="AH105" i="27"/>
  <c r="AG105" i="27"/>
  <c r="Z105" i="27"/>
  <c r="X105" i="27"/>
  <c r="W105" i="27"/>
  <c r="V105" i="27"/>
  <c r="U105" i="27"/>
  <c r="R105" i="27" s="1"/>
  <c r="N105" i="27"/>
  <c r="L105" i="27"/>
  <c r="K105" i="27"/>
  <c r="J105" i="27"/>
  <c r="I105" i="27"/>
  <c r="F105" i="27" s="1"/>
  <c r="E105" i="27"/>
  <c r="CT104" i="27"/>
  <c r="CR104" i="27"/>
  <c r="CQ104" i="27"/>
  <c r="CP104" i="27"/>
  <c r="CO104" i="27"/>
  <c r="CL104" i="27" s="1"/>
  <c r="CH104" i="27"/>
  <c r="CF104" i="27"/>
  <c r="CE104" i="27"/>
  <c r="CD104" i="27"/>
  <c r="CC104" i="27"/>
  <c r="BV104" i="27"/>
  <c r="BT104" i="27"/>
  <c r="BS104" i="27"/>
  <c r="BR104" i="27"/>
  <c r="BQ104" i="27"/>
  <c r="BN104" i="27" s="1"/>
  <c r="BJ104" i="27"/>
  <c r="BH104" i="27"/>
  <c r="BG104" i="27"/>
  <c r="BF104" i="27"/>
  <c r="BE104" i="27"/>
  <c r="BB104" i="27" s="1"/>
  <c r="AX104" i="27"/>
  <c r="AV104" i="27"/>
  <c r="AU104" i="27"/>
  <c r="AT104" i="27"/>
  <c r="AS104" i="27"/>
  <c r="AP104" i="27" s="1"/>
  <c r="AL104" i="27"/>
  <c r="AJ104" i="27"/>
  <c r="AI104" i="27"/>
  <c r="AH104" i="27"/>
  <c r="AG104" i="27"/>
  <c r="Z104" i="27"/>
  <c r="X104" i="27"/>
  <c r="W104" i="27"/>
  <c r="V104" i="27"/>
  <c r="U104" i="27"/>
  <c r="R104" i="27" s="1"/>
  <c r="N104" i="27"/>
  <c r="L104" i="27"/>
  <c r="K104" i="27"/>
  <c r="J104" i="27"/>
  <c r="I104" i="27"/>
  <c r="CT103" i="27"/>
  <c r="CR103" i="27"/>
  <c r="CQ103" i="27"/>
  <c r="CP103" i="27"/>
  <c r="CO103" i="27"/>
  <c r="CL103" i="27" s="1"/>
  <c r="CH103" i="27"/>
  <c r="CF103" i="27"/>
  <c r="CE103" i="27"/>
  <c r="CD103" i="27"/>
  <c r="CC103" i="27"/>
  <c r="BV103" i="27"/>
  <c r="BT103" i="27"/>
  <c r="BS103" i="27"/>
  <c r="BR103" i="27"/>
  <c r="BQ103" i="27"/>
  <c r="BN103" i="27" s="1"/>
  <c r="BJ103" i="27"/>
  <c r="BH103" i="27"/>
  <c r="BG103" i="27"/>
  <c r="BF103" i="27"/>
  <c r="BE103" i="27"/>
  <c r="BB103" i="27" s="1"/>
  <c r="AX103" i="27"/>
  <c r="AV103" i="27"/>
  <c r="AU103" i="27"/>
  <c r="AT103" i="27"/>
  <c r="AS103" i="27"/>
  <c r="AP103" i="27" s="1"/>
  <c r="AL103" i="27"/>
  <c r="AJ103" i="27"/>
  <c r="AI103" i="27"/>
  <c r="AH103" i="27"/>
  <c r="AG103" i="27"/>
  <c r="Z103" i="27"/>
  <c r="X103" i="27"/>
  <c r="W103" i="27"/>
  <c r="V103" i="27"/>
  <c r="U103" i="27"/>
  <c r="R103" i="27" s="1"/>
  <c r="N103" i="27"/>
  <c r="L103" i="27"/>
  <c r="K103" i="27"/>
  <c r="J103" i="27"/>
  <c r="I103" i="27"/>
  <c r="F103" i="27" s="1"/>
  <c r="E103" i="27"/>
  <c r="CT102" i="27"/>
  <c r="CR102" i="27"/>
  <c r="CQ102" i="27"/>
  <c r="CP102" i="27"/>
  <c r="CO102" i="27"/>
  <c r="CL102" i="27" s="1"/>
  <c r="CH102" i="27"/>
  <c r="CF102" i="27"/>
  <c r="CE102" i="27"/>
  <c r="CD102" i="27"/>
  <c r="CC102" i="27"/>
  <c r="BV102" i="27"/>
  <c r="BT102" i="27"/>
  <c r="BS102" i="27"/>
  <c r="BR102" i="27"/>
  <c r="BQ102" i="27"/>
  <c r="BN102" i="27" s="1"/>
  <c r="BJ102" i="27"/>
  <c r="BH102" i="27"/>
  <c r="BG102" i="27"/>
  <c r="BF102" i="27"/>
  <c r="BE102" i="27"/>
  <c r="BB102" i="27" s="1"/>
  <c r="BA102" i="27"/>
  <c r="AX102" i="27"/>
  <c r="AV102" i="27"/>
  <c r="AU102" i="27"/>
  <c r="AT102" i="27"/>
  <c r="AS102" i="27"/>
  <c r="AP102" i="27" s="1"/>
  <c r="AL102" i="27"/>
  <c r="AJ102" i="27"/>
  <c r="AI102" i="27"/>
  <c r="AH102" i="27"/>
  <c r="AG102" i="27"/>
  <c r="Z102" i="27"/>
  <c r="X102" i="27"/>
  <c r="W102" i="27"/>
  <c r="V102" i="27"/>
  <c r="U102" i="27"/>
  <c r="R102" i="27" s="1"/>
  <c r="N102" i="27"/>
  <c r="L102" i="27"/>
  <c r="K102" i="27"/>
  <c r="J102" i="27"/>
  <c r="I102" i="27"/>
  <c r="F102" i="27" s="1"/>
  <c r="CT101" i="27"/>
  <c r="CR101" i="27"/>
  <c r="CQ101" i="27"/>
  <c r="CP101" i="27"/>
  <c r="CO101" i="27"/>
  <c r="CL101" i="27" s="1"/>
  <c r="CH101" i="27"/>
  <c r="CF101" i="27"/>
  <c r="CE101" i="27"/>
  <c r="CD101" i="27"/>
  <c r="CC101" i="27"/>
  <c r="BV101" i="27"/>
  <c r="BT101" i="27"/>
  <c r="BS101" i="27"/>
  <c r="BR101" i="27"/>
  <c r="BQ101" i="27"/>
  <c r="BN101" i="27" s="1"/>
  <c r="BJ101" i="27"/>
  <c r="BH101" i="27"/>
  <c r="BG101" i="27"/>
  <c r="BF101" i="27"/>
  <c r="BE101" i="27"/>
  <c r="BB101" i="27" s="1"/>
  <c r="BA101" i="27"/>
  <c r="AX101" i="27"/>
  <c r="AV101" i="27"/>
  <c r="AU101" i="27"/>
  <c r="AT101" i="27"/>
  <c r="AS101" i="27"/>
  <c r="AP101" i="27" s="1"/>
  <c r="AL101" i="27"/>
  <c r="AJ101" i="27"/>
  <c r="AI101" i="27"/>
  <c r="AH101" i="27"/>
  <c r="AG101" i="27"/>
  <c r="Z101" i="27"/>
  <c r="X101" i="27"/>
  <c r="W101" i="27"/>
  <c r="V101" i="27"/>
  <c r="U101" i="27"/>
  <c r="R101" i="27" s="1"/>
  <c r="N101" i="27"/>
  <c r="L101" i="27"/>
  <c r="K101" i="27"/>
  <c r="J101" i="27"/>
  <c r="I101" i="27"/>
  <c r="F101" i="27" s="1"/>
  <c r="E101" i="27"/>
  <c r="CT100" i="27"/>
  <c r="CR100" i="27"/>
  <c r="CQ100" i="27"/>
  <c r="CP100" i="27"/>
  <c r="CO100" i="27"/>
  <c r="CL100" i="27" s="1"/>
  <c r="CH100" i="27"/>
  <c r="CF100" i="27"/>
  <c r="CE100" i="27"/>
  <c r="CD100" i="27"/>
  <c r="CC100" i="27"/>
  <c r="BV100" i="27"/>
  <c r="BT100" i="27"/>
  <c r="BS100" i="27"/>
  <c r="BR100" i="27"/>
  <c r="BQ100" i="27"/>
  <c r="BN100" i="27" s="1"/>
  <c r="BJ100" i="27"/>
  <c r="BH100" i="27"/>
  <c r="BG100" i="27"/>
  <c r="BF100" i="27"/>
  <c r="BE100" i="27"/>
  <c r="BB100" i="27" s="1"/>
  <c r="AX100" i="27"/>
  <c r="AV100" i="27"/>
  <c r="AU100" i="27"/>
  <c r="AT100" i="27"/>
  <c r="AS100" i="27"/>
  <c r="AP100" i="27" s="1"/>
  <c r="AL100" i="27"/>
  <c r="AJ100" i="27"/>
  <c r="AI100" i="27"/>
  <c r="AH100" i="27"/>
  <c r="AG100" i="27"/>
  <c r="Z100" i="27"/>
  <c r="X100" i="27"/>
  <c r="W100" i="27"/>
  <c r="V100" i="27"/>
  <c r="U100" i="27"/>
  <c r="R100" i="27" s="1"/>
  <c r="N100" i="27"/>
  <c r="L100" i="27"/>
  <c r="K100" i="27"/>
  <c r="J100" i="27"/>
  <c r="I100" i="27"/>
  <c r="CT99" i="27"/>
  <c r="CR99" i="27"/>
  <c r="CQ99" i="27"/>
  <c r="CP99" i="27"/>
  <c r="CO99" i="27"/>
  <c r="CL99" i="27" s="1"/>
  <c r="CH99" i="27"/>
  <c r="CF99" i="27"/>
  <c r="CE99" i="27"/>
  <c r="CD99" i="27"/>
  <c r="CC99" i="27"/>
  <c r="BV99" i="27"/>
  <c r="BT99" i="27"/>
  <c r="BS99" i="27"/>
  <c r="BR99" i="27"/>
  <c r="BQ99" i="27"/>
  <c r="BN99" i="27" s="1"/>
  <c r="BJ99" i="27"/>
  <c r="BH99" i="27"/>
  <c r="BG99" i="27"/>
  <c r="BF99" i="27"/>
  <c r="BE99" i="27"/>
  <c r="BI99" i="27" s="1"/>
  <c r="BA99" i="27"/>
  <c r="AX99" i="27"/>
  <c r="AV99" i="27"/>
  <c r="AU99" i="27"/>
  <c r="AT99" i="27"/>
  <c r="AS99" i="27"/>
  <c r="AW99" i="27" s="1"/>
  <c r="AL99" i="27"/>
  <c r="AJ99" i="27"/>
  <c r="AI99" i="27"/>
  <c r="AH99" i="27"/>
  <c r="AG99" i="27"/>
  <c r="AK99" i="27" s="1"/>
  <c r="Z99" i="27"/>
  <c r="X99" i="27"/>
  <c r="W99" i="27"/>
  <c r="V99" i="27"/>
  <c r="U99" i="27"/>
  <c r="Y99" i="27" s="1"/>
  <c r="R99" i="27"/>
  <c r="Q99" i="27"/>
  <c r="N99" i="27"/>
  <c r="L99" i="27"/>
  <c r="K99" i="27"/>
  <c r="J99" i="27"/>
  <c r="I99" i="27"/>
  <c r="M99" i="27" s="1"/>
  <c r="F99" i="27"/>
  <c r="E99" i="27"/>
  <c r="CT98" i="27"/>
  <c r="CR98" i="27"/>
  <c r="CQ98" i="27"/>
  <c r="CP98" i="27"/>
  <c r="CO98" i="27"/>
  <c r="CH98" i="27"/>
  <c r="CF98" i="27"/>
  <c r="CE98" i="27"/>
  <c r="CD98" i="27"/>
  <c r="CC98" i="27"/>
  <c r="CG98" i="27" s="1"/>
  <c r="BZ98" i="27"/>
  <c r="BV98" i="27"/>
  <c r="BT98" i="27"/>
  <c r="BS98" i="27"/>
  <c r="BR98" i="27"/>
  <c r="BQ98" i="27"/>
  <c r="BU98" i="27" s="1"/>
  <c r="BN98" i="27"/>
  <c r="BM98" i="27"/>
  <c r="BJ98" i="27"/>
  <c r="BH98" i="27"/>
  <c r="BG98" i="27"/>
  <c r="BF98" i="27"/>
  <c r="BE98" i="27"/>
  <c r="BI98" i="27" s="1"/>
  <c r="BA98" i="27"/>
  <c r="AX98" i="27"/>
  <c r="AV98" i="27"/>
  <c r="AU98" i="27"/>
  <c r="AT98" i="27"/>
  <c r="AS98" i="27"/>
  <c r="AW98" i="27" s="1"/>
  <c r="AL98" i="27"/>
  <c r="AJ98" i="27"/>
  <c r="AI98" i="27"/>
  <c r="AH98" i="27"/>
  <c r="AG98" i="27"/>
  <c r="AK98" i="27" s="1"/>
  <c r="Z98" i="27"/>
  <c r="X98" i="27"/>
  <c r="W98" i="27"/>
  <c r="V98" i="27"/>
  <c r="U98" i="27"/>
  <c r="Y98" i="27" s="1"/>
  <c r="R98" i="27"/>
  <c r="N98" i="27"/>
  <c r="L98" i="27"/>
  <c r="K98" i="27"/>
  <c r="J98" i="27"/>
  <c r="I98" i="27"/>
  <c r="M98" i="27" s="1"/>
  <c r="F98" i="27"/>
  <c r="E98" i="27"/>
  <c r="CT97" i="27"/>
  <c r="CR97" i="27"/>
  <c r="CQ97" i="27"/>
  <c r="CP97" i="27"/>
  <c r="CO97" i="27"/>
  <c r="CH97" i="27"/>
  <c r="CF97" i="27"/>
  <c r="CE97" i="27"/>
  <c r="CD97" i="27"/>
  <c r="CC97" i="27"/>
  <c r="CG97" i="27" s="1"/>
  <c r="BZ97" i="27"/>
  <c r="BV97" i="27"/>
  <c r="BT97" i="27"/>
  <c r="BS97" i="27"/>
  <c r="BR97" i="27"/>
  <c r="BQ97" i="27"/>
  <c r="BU97" i="27" s="1"/>
  <c r="BN97" i="27"/>
  <c r="BM97" i="27"/>
  <c r="BJ97" i="27"/>
  <c r="BH97" i="27"/>
  <c r="BG97" i="27"/>
  <c r="BF97" i="27"/>
  <c r="BE97" i="27"/>
  <c r="BI97" i="27" s="1"/>
  <c r="BA97" i="27"/>
  <c r="AX97" i="27"/>
  <c r="AV97" i="27"/>
  <c r="AU97" i="27"/>
  <c r="AT97" i="27"/>
  <c r="AS97" i="27"/>
  <c r="AW97" i="27" s="1"/>
  <c r="AL97" i="27"/>
  <c r="AJ97" i="27"/>
  <c r="AI97" i="27"/>
  <c r="AH97" i="27"/>
  <c r="AG97" i="27"/>
  <c r="AK97" i="27" s="1"/>
  <c r="Z97" i="27"/>
  <c r="X97" i="27"/>
  <c r="W97" i="27"/>
  <c r="V97" i="27"/>
  <c r="U97" i="27"/>
  <c r="Y97" i="27" s="1"/>
  <c r="R97" i="27"/>
  <c r="N97" i="27"/>
  <c r="L97" i="27"/>
  <c r="K97" i="27"/>
  <c r="J97" i="27"/>
  <c r="I97" i="27"/>
  <c r="M97" i="27" s="1"/>
  <c r="F97" i="27"/>
  <c r="E97" i="27"/>
  <c r="CT96" i="27"/>
  <c r="CR96" i="27"/>
  <c r="CQ96" i="27"/>
  <c r="CP96" i="27"/>
  <c r="CO96" i="27"/>
  <c r="CH96" i="27"/>
  <c r="CF96" i="27"/>
  <c r="CE96" i="27"/>
  <c r="CD96" i="27"/>
  <c r="CC96" i="27"/>
  <c r="CG96" i="27" s="1"/>
  <c r="BZ96" i="27"/>
  <c r="BV96" i="27"/>
  <c r="BT96" i="27"/>
  <c r="BS96" i="27"/>
  <c r="BR96" i="27"/>
  <c r="BQ96" i="27"/>
  <c r="BU96" i="27" s="1"/>
  <c r="BN96" i="27"/>
  <c r="BM96" i="27"/>
  <c r="BJ96" i="27"/>
  <c r="BH96" i="27"/>
  <c r="BG96" i="27"/>
  <c r="BF96" i="27"/>
  <c r="BE96" i="27"/>
  <c r="BI96" i="27" s="1"/>
  <c r="BA96" i="27"/>
  <c r="AX96" i="27"/>
  <c r="AV96" i="27"/>
  <c r="AU96" i="27"/>
  <c r="AT96" i="27"/>
  <c r="AS96" i="27"/>
  <c r="AW96" i="27" s="1"/>
  <c r="AL96" i="27"/>
  <c r="AJ96" i="27"/>
  <c r="AI96" i="27"/>
  <c r="AH96" i="27"/>
  <c r="AG96" i="27"/>
  <c r="Z96" i="27"/>
  <c r="X96" i="27"/>
  <c r="W96" i="27"/>
  <c r="V96" i="27"/>
  <c r="U96" i="27"/>
  <c r="Y96" i="27" s="1"/>
  <c r="R96" i="27"/>
  <c r="N96" i="27"/>
  <c r="L96" i="27"/>
  <c r="K96" i="27"/>
  <c r="J96" i="27"/>
  <c r="I96" i="27"/>
  <c r="M96" i="27" s="1"/>
  <c r="F96" i="27"/>
  <c r="E96" i="27"/>
  <c r="CT95" i="27"/>
  <c r="CR95" i="27"/>
  <c r="CQ95" i="27"/>
  <c r="CP95" i="27"/>
  <c r="CO95" i="27"/>
  <c r="CH95" i="27"/>
  <c r="CF95" i="27"/>
  <c r="CE95" i="27"/>
  <c r="CD95" i="27"/>
  <c r="CC95" i="27"/>
  <c r="BZ95" i="27" s="1"/>
  <c r="BV95" i="27"/>
  <c r="BT95" i="27"/>
  <c r="BS95" i="27"/>
  <c r="BR95" i="27"/>
  <c r="BQ95" i="27"/>
  <c r="BU95" i="27" s="1"/>
  <c r="BN95" i="27"/>
  <c r="BM95" i="27"/>
  <c r="BJ95" i="27"/>
  <c r="BH95" i="27"/>
  <c r="BG95" i="27"/>
  <c r="BF95" i="27"/>
  <c r="BE95" i="27"/>
  <c r="BI95" i="27" s="1"/>
  <c r="BA95" i="27"/>
  <c r="AX95" i="27"/>
  <c r="AV95" i="27"/>
  <c r="AU95" i="27"/>
  <c r="AT95" i="27"/>
  <c r="AS95" i="27"/>
  <c r="AW95" i="27" s="1"/>
  <c r="AL95" i="27"/>
  <c r="AJ95" i="27"/>
  <c r="AI95" i="27"/>
  <c r="AH95" i="27"/>
  <c r="AG95" i="27"/>
  <c r="Z95" i="27"/>
  <c r="X95" i="27"/>
  <c r="W95" i="27"/>
  <c r="V95" i="27"/>
  <c r="U95" i="27"/>
  <c r="Y95" i="27" s="1"/>
  <c r="R95" i="27"/>
  <c r="Q95" i="27"/>
  <c r="N95" i="27"/>
  <c r="L95" i="27"/>
  <c r="K95" i="27"/>
  <c r="J95" i="27"/>
  <c r="I95" i="27"/>
  <c r="M95" i="27" s="1"/>
  <c r="F95" i="27"/>
  <c r="E95" i="27"/>
  <c r="CT94" i="27"/>
  <c r="CR94" i="27"/>
  <c r="CQ94" i="27"/>
  <c r="CP94" i="27"/>
  <c r="CO94" i="27"/>
  <c r="CH94" i="27"/>
  <c r="CF94" i="27"/>
  <c r="CE94" i="27"/>
  <c r="CD94" i="27"/>
  <c r="CC94" i="27"/>
  <c r="BZ94" i="27" s="1"/>
  <c r="BV94" i="27"/>
  <c r="BT94" i="27"/>
  <c r="BS94" i="27"/>
  <c r="BR94" i="27"/>
  <c r="BQ94" i="27"/>
  <c r="BU94" i="27" s="1"/>
  <c r="BN94" i="27"/>
  <c r="BM94" i="27"/>
  <c r="BJ94" i="27"/>
  <c r="BH94" i="27"/>
  <c r="BG94" i="27"/>
  <c r="BF94" i="27"/>
  <c r="BE94" i="27"/>
  <c r="BI94" i="27" s="1"/>
  <c r="BA94" i="27"/>
  <c r="AX94" i="27"/>
  <c r="AV94" i="27"/>
  <c r="AU94" i="27"/>
  <c r="AT94" i="27"/>
  <c r="AS94" i="27"/>
  <c r="AW94" i="27" s="1"/>
  <c r="AL94" i="27"/>
  <c r="AJ94" i="27"/>
  <c r="AI94" i="27"/>
  <c r="AH94" i="27"/>
  <c r="AG94" i="27"/>
  <c r="Z94" i="27"/>
  <c r="X94" i="27"/>
  <c r="W94" i="27"/>
  <c r="V94" i="27"/>
  <c r="U94" i="27"/>
  <c r="Y94" i="27" s="1"/>
  <c r="R94" i="27"/>
  <c r="Q94" i="27"/>
  <c r="N94" i="27"/>
  <c r="L94" i="27"/>
  <c r="K94" i="27"/>
  <c r="J94" i="27"/>
  <c r="I94" i="27"/>
  <c r="M94" i="27" s="1"/>
  <c r="F94" i="27"/>
  <c r="E94" i="27"/>
  <c r="CT93" i="27"/>
  <c r="CR93" i="27"/>
  <c r="CQ93" i="27"/>
  <c r="CP93" i="27"/>
  <c r="CO93" i="27"/>
  <c r="CH93" i="27"/>
  <c r="CF93" i="27"/>
  <c r="CE93" i="27"/>
  <c r="CD93" i="27"/>
  <c r="CC93" i="27"/>
  <c r="BZ93" i="27" s="1"/>
  <c r="BV93" i="27"/>
  <c r="BT93" i="27"/>
  <c r="BS93" i="27"/>
  <c r="BR93" i="27"/>
  <c r="BQ93" i="27"/>
  <c r="BU93" i="27" s="1"/>
  <c r="BN93" i="27"/>
  <c r="BM93" i="27"/>
  <c r="BJ93" i="27"/>
  <c r="BH93" i="27"/>
  <c r="BG93" i="27"/>
  <c r="BF93" i="27"/>
  <c r="BE93" i="27"/>
  <c r="BI93" i="27" s="1"/>
  <c r="BA93" i="27"/>
  <c r="AX93" i="27"/>
  <c r="AV93" i="27"/>
  <c r="AU93" i="27"/>
  <c r="AT93" i="27"/>
  <c r="AS93" i="27"/>
  <c r="AW93" i="27" s="1"/>
  <c r="AL93" i="27"/>
  <c r="AJ93" i="27"/>
  <c r="AI93" i="27"/>
  <c r="AH93" i="27"/>
  <c r="AG93" i="27"/>
  <c r="Z93" i="27"/>
  <c r="X93" i="27"/>
  <c r="W93" i="27"/>
  <c r="V93" i="27"/>
  <c r="U93" i="27"/>
  <c r="Y93" i="27" s="1"/>
  <c r="R93" i="27"/>
  <c r="Q93" i="27"/>
  <c r="N93" i="27"/>
  <c r="L93" i="27"/>
  <c r="K93" i="27"/>
  <c r="J93" i="27"/>
  <c r="I93" i="27"/>
  <c r="M93" i="27" s="1"/>
  <c r="F93" i="27"/>
  <c r="E93" i="27"/>
  <c r="CT92" i="27"/>
  <c r="CR92" i="27"/>
  <c r="CQ92" i="27"/>
  <c r="CP92" i="27"/>
  <c r="CO92" i="27"/>
  <c r="CH92" i="27"/>
  <c r="CF92" i="27"/>
  <c r="CE92" i="27"/>
  <c r="CD92" i="27"/>
  <c r="CC92" i="27"/>
  <c r="BZ92" i="27" s="1"/>
  <c r="BV92" i="27"/>
  <c r="BT92" i="27"/>
  <c r="BS92" i="27"/>
  <c r="BR92" i="27"/>
  <c r="BQ92" i="27"/>
  <c r="BU92" i="27" s="1"/>
  <c r="BN92" i="27"/>
  <c r="BM92" i="27"/>
  <c r="BJ92" i="27"/>
  <c r="BH92" i="27"/>
  <c r="BG92" i="27"/>
  <c r="BF92" i="27"/>
  <c r="BE92" i="27"/>
  <c r="BI92" i="27" s="1"/>
  <c r="BA92" i="27"/>
  <c r="AX92" i="27"/>
  <c r="AV92" i="27"/>
  <c r="AU92" i="27"/>
  <c r="AT92" i="27"/>
  <c r="AS92" i="27"/>
  <c r="AW92" i="27" s="1"/>
  <c r="AL92" i="27"/>
  <c r="AJ92" i="27"/>
  <c r="AI92" i="27"/>
  <c r="AH92" i="27"/>
  <c r="AG92" i="27"/>
  <c r="Z92" i="27"/>
  <c r="X92" i="27"/>
  <c r="W92" i="27"/>
  <c r="V92" i="27"/>
  <c r="U92" i="27"/>
  <c r="Y92" i="27" s="1"/>
  <c r="R92" i="27"/>
  <c r="Q92" i="27"/>
  <c r="N92" i="27"/>
  <c r="L92" i="27"/>
  <c r="K92" i="27"/>
  <c r="J92" i="27"/>
  <c r="I92" i="27"/>
  <c r="M92" i="27" s="1"/>
  <c r="F92" i="27"/>
  <c r="E92" i="27"/>
  <c r="CT91" i="27"/>
  <c r="CR91" i="27"/>
  <c r="CQ91" i="27"/>
  <c r="CP91" i="27"/>
  <c r="CO91" i="27"/>
  <c r="CH91" i="27"/>
  <c r="CF91" i="27"/>
  <c r="CE91" i="27"/>
  <c r="CD91" i="27"/>
  <c r="CC91" i="27"/>
  <c r="BZ91" i="27" s="1"/>
  <c r="BV91" i="27"/>
  <c r="BT91" i="27"/>
  <c r="BS91" i="27"/>
  <c r="BR91" i="27"/>
  <c r="BQ91" i="27"/>
  <c r="BU91" i="27" s="1"/>
  <c r="BN91" i="27"/>
  <c r="BM91" i="27"/>
  <c r="BJ91" i="27"/>
  <c r="BH91" i="27"/>
  <c r="BG91" i="27"/>
  <c r="BF91" i="27"/>
  <c r="BE91" i="27"/>
  <c r="BI91" i="27" s="1"/>
  <c r="BA91" i="27"/>
  <c r="AX91" i="27"/>
  <c r="AV91" i="27"/>
  <c r="AU91" i="27"/>
  <c r="AT91" i="27"/>
  <c r="AS91" i="27"/>
  <c r="AW91" i="27" s="1"/>
  <c r="AL91" i="27"/>
  <c r="AJ91" i="27"/>
  <c r="AI91" i="27"/>
  <c r="AH91" i="27"/>
  <c r="AG91" i="27"/>
  <c r="Z91" i="27"/>
  <c r="X91" i="27"/>
  <c r="W91" i="27"/>
  <c r="V91" i="27"/>
  <c r="U91" i="27"/>
  <c r="Y91" i="27" s="1"/>
  <c r="R91" i="27"/>
  <c r="Q91" i="27"/>
  <c r="N91" i="27"/>
  <c r="L91" i="27"/>
  <c r="K91" i="27"/>
  <c r="J91" i="27"/>
  <c r="I91" i="27"/>
  <c r="M91" i="27" s="1"/>
  <c r="F91" i="27"/>
  <c r="E91" i="27"/>
  <c r="CT90" i="27"/>
  <c r="CR90" i="27"/>
  <c r="CQ90" i="27"/>
  <c r="CP90" i="27"/>
  <c r="CO90" i="27"/>
  <c r="CH90" i="27"/>
  <c r="CF90" i="27"/>
  <c r="CE90" i="27"/>
  <c r="CD90" i="27"/>
  <c r="CC90" i="27"/>
  <c r="BZ90" i="27" s="1"/>
  <c r="BV90" i="27"/>
  <c r="BT90" i="27"/>
  <c r="BS90" i="27"/>
  <c r="BR90" i="27"/>
  <c r="BQ90" i="27"/>
  <c r="BU90" i="27" s="1"/>
  <c r="BN90" i="27"/>
  <c r="BM90" i="27"/>
  <c r="BJ90" i="27"/>
  <c r="BH90" i="27"/>
  <c r="BG90" i="27"/>
  <c r="BF90" i="27"/>
  <c r="BE90" i="27"/>
  <c r="BI90" i="27" s="1"/>
  <c r="BA90" i="27"/>
  <c r="AX90" i="27"/>
  <c r="AV90" i="27"/>
  <c r="AU90" i="27"/>
  <c r="AT90" i="27"/>
  <c r="AS90" i="27"/>
  <c r="AL90" i="27"/>
  <c r="AJ90" i="27"/>
  <c r="AI90" i="27"/>
  <c r="AH90" i="27"/>
  <c r="AG90" i="27"/>
  <c r="AD90" i="27" s="1"/>
  <c r="Z90" i="27"/>
  <c r="X90" i="27"/>
  <c r="W90" i="27"/>
  <c r="V90" i="27"/>
  <c r="U90" i="27"/>
  <c r="Y90" i="27" s="1"/>
  <c r="Q90" i="27"/>
  <c r="N90" i="27"/>
  <c r="L90" i="27"/>
  <c r="K90" i="27"/>
  <c r="J90" i="27"/>
  <c r="I90" i="27"/>
  <c r="M90" i="27" s="1"/>
  <c r="F90" i="27"/>
  <c r="E90" i="27"/>
  <c r="CH89" i="27"/>
  <c r="CF89" i="27"/>
  <c r="CE89" i="27"/>
  <c r="CD89" i="27"/>
  <c r="CC89" i="27"/>
  <c r="BV89" i="27"/>
  <c r="BT89" i="27"/>
  <c r="BS89" i="27"/>
  <c r="BR89" i="27"/>
  <c r="BQ89" i="27"/>
  <c r="BN89" i="27"/>
  <c r="BJ89" i="27"/>
  <c r="BH89" i="27"/>
  <c r="BG89" i="27"/>
  <c r="BF89" i="27"/>
  <c r="BE89" i="27"/>
  <c r="BI89" i="27" s="1"/>
  <c r="BB89" i="27"/>
  <c r="BA89" i="27"/>
  <c r="AX89" i="27"/>
  <c r="AV89" i="27"/>
  <c r="AU89" i="27"/>
  <c r="AT89" i="27"/>
  <c r="AS89" i="27"/>
  <c r="AW89" i="27" s="1"/>
  <c r="AO89" i="27"/>
  <c r="AL89" i="27"/>
  <c r="AJ89" i="27"/>
  <c r="AI89" i="27"/>
  <c r="AH89" i="27"/>
  <c r="AG89" i="27"/>
  <c r="Z89" i="27"/>
  <c r="X89" i="27"/>
  <c r="W89" i="27"/>
  <c r="V89" i="27"/>
  <c r="U89" i="27"/>
  <c r="R89" i="27"/>
  <c r="N89" i="27"/>
  <c r="L89" i="27"/>
  <c r="K89" i="27"/>
  <c r="J89" i="27"/>
  <c r="I89" i="27"/>
  <c r="M89" i="27" s="1"/>
  <c r="E89" i="27"/>
  <c r="CH88" i="27"/>
  <c r="CF88" i="27"/>
  <c r="CE88" i="27"/>
  <c r="CD88" i="27"/>
  <c r="CC88" i="27"/>
  <c r="CG88" i="27" s="1"/>
  <c r="BZ88" i="27"/>
  <c r="BY88" i="27"/>
  <c r="BV88" i="27"/>
  <c r="BT88" i="27"/>
  <c r="BS88" i="27"/>
  <c r="BR88" i="27"/>
  <c r="BQ88" i="27"/>
  <c r="BM88" i="27" s="1"/>
  <c r="BJ88" i="27"/>
  <c r="BH88" i="27"/>
  <c r="BG88" i="27"/>
  <c r="BF88" i="27"/>
  <c r="BE88" i="27"/>
  <c r="BI88" i="27" s="1"/>
  <c r="AX88" i="27"/>
  <c r="AV88" i="27"/>
  <c r="AU88" i="27"/>
  <c r="AT88" i="27"/>
  <c r="AS88" i="27"/>
  <c r="AW88" i="27" s="1"/>
  <c r="AP88" i="27"/>
  <c r="AO88" i="27"/>
  <c r="AL88" i="27"/>
  <c r="AJ88" i="27"/>
  <c r="AI88" i="27"/>
  <c r="AH88" i="27"/>
  <c r="AG88" i="27"/>
  <c r="AK88" i="27" s="1"/>
  <c r="AC88" i="27"/>
  <c r="Z88" i="27"/>
  <c r="X88" i="27"/>
  <c r="W88" i="27"/>
  <c r="V88" i="27"/>
  <c r="U88" i="27"/>
  <c r="N88" i="27"/>
  <c r="L88" i="27"/>
  <c r="K88" i="27"/>
  <c r="J88" i="27"/>
  <c r="I88" i="27"/>
  <c r="F88" i="27" s="1"/>
  <c r="CH87" i="27"/>
  <c r="CF87" i="27"/>
  <c r="CE87" i="27"/>
  <c r="CD87" i="27"/>
  <c r="CC87" i="27"/>
  <c r="CG87" i="27" s="1"/>
  <c r="BZ87" i="27"/>
  <c r="BY87" i="27"/>
  <c r="BV87" i="27"/>
  <c r="BT87" i="27"/>
  <c r="BS87" i="27"/>
  <c r="BR87" i="27"/>
  <c r="BQ87" i="27"/>
  <c r="BU87" i="27" s="1"/>
  <c r="BN87" i="27"/>
  <c r="BM87" i="27"/>
  <c r="BJ87" i="27"/>
  <c r="BH87" i="27"/>
  <c r="BG87" i="27"/>
  <c r="BF87" i="27"/>
  <c r="BE87" i="27"/>
  <c r="BI87" i="27" s="1"/>
  <c r="BB87" i="27"/>
  <c r="BA87" i="27"/>
  <c r="AX87" i="27"/>
  <c r="AV87" i="27"/>
  <c r="AU87" i="27"/>
  <c r="AT87" i="27"/>
  <c r="AS87" i="27"/>
  <c r="AW87" i="27" s="1"/>
  <c r="AL87" i="27"/>
  <c r="AJ87" i="27"/>
  <c r="AI87" i="27"/>
  <c r="AH87" i="27"/>
  <c r="AG87" i="27"/>
  <c r="AK87" i="27" s="1"/>
  <c r="AD87" i="27"/>
  <c r="AC87" i="27"/>
  <c r="Z87" i="27"/>
  <c r="X87" i="27"/>
  <c r="W87" i="27"/>
  <c r="V87" i="27"/>
  <c r="U87" i="27"/>
  <c r="Y87" i="27" s="1"/>
  <c r="Q87" i="27"/>
  <c r="N87" i="27"/>
  <c r="L87" i="27"/>
  <c r="K87" i="27"/>
  <c r="J87" i="27"/>
  <c r="I87" i="27"/>
  <c r="CH86" i="27"/>
  <c r="CF86" i="27"/>
  <c r="CE86" i="27"/>
  <c r="CD86" i="27"/>
  <c r="CC86" i="27"/>
  <c r="BZ86" i="27"/>
  <c r="BV86" i="27"/>
  <c r="BT86" i="27"/>
  <c r="BS86" i="27"/>
  <c r="BR86" i="27"/>
  <c r="BQ86" i="27"/>
  <c r="BU86" i="27" s="1"/>
  <c r="BN86" i="27"/>
  <c r="BM86" i="27"/>
  <c r="BJ86" i="27"/>
  <c r="BH86" i="27"/>
  <c r="BG86" i="27"/>
  <c r="BF86" i="27"/>
  <c r="BE86" i="27"/>
  <c r="BI86" i="27" s="1"/>
  <c r="BA86" i="27"/>
  <c r="AX86" i="27"/>
  <c r="AV86" i="27"/>
  <c r="AU86" i="27"/>
  <c r="AT86" i="27"/>
  <c r="AS86" i="27"/>
  <c r="AW86" i="27" s="1"/>
  <c r="AL86" i="27"/>
  <c r="AJ86" i="27"/>
  <c r="AI86" i="27"/>
  <c r="AH86" i="27"/>
  <c r="AG86" i="27"/>
  <c r="AK86" i="27" s="1"/>
  <c r="Z86" i="27"/>
  <c r="X86" i="27"/>
  <c r="W86" i="27"/>
  <c r="V86" i="27"/>
  <c r="U86" i="27"/>
  <c r="Y86" i="27" s="1"/>
  <c r="R86" i="27"/>
  <c r="Q86" i="27"/>
  <c r="N86" i="27"/>
  <c r="L86" i="27"/>
  <c r="K86" i="27"/>
  <c r="J86" i="27"/>
  <c r="I86" i="27"/>
  <c r="E86" i="27"/>
  <c r="CH85" i="27"/>
  <c r="CF85" i="27"/>
  <c r="CE85" i="27"/>
  <c r="CD85" i="27"/>
  <c r="CC85" i="27"/>
  <c r="BZ85" i="27" s="1"/>
  <c r="BV85" i="27"/>
  <c r="BT85" i="27"/>
  <c r="BS85" i="27"/>
  <c r="BR85" i="27"/>
  <c r="BQ85" i="27"/>
  <c r="BU85" i="27" s="1"/>
  <c r="BM85" i="27"/>
  <c r="BJ85" i="27"/>
  <c r="BH85" i="27"/>
  <c r="BG85" i="27"/>
  <c r="BF85" i="27"/>
  <c r="BE85" i="27"/>
  <c r="BI85" i="27" s="1"/>
  <c r="AX85" i="27"/>
  <c r="AV85" i="27"/>
  <c r="AU85" i="27"/>
  <c r="AT85" i="27"/>
  <c r="AS85" i="27"/>
  <c r="AW85" i="27" s="1"/>
  <c r="AL85" i="27"/>
  <c r="AJ85" i="27"/>
  <c r="AI85" i="27"/>
  <c r="AH85" i="27"/>
  <c r="AG85" i="27"/>
  <c r="AK85" i="27" s="1"/>
  <c r="AD85" i="27"/>
  <c r="AC85" i="27"/>
  <c r="Z85" i="27"/>
  <c r="X85" i="27"/>
  <c r="W85" i="27"/>
  <c r="V85" i="27"/>
  <c r="U85" i="27"/>
  <c r="Y85" i="27" s="1"/>
  <c r="R85" i="27"/>
  <c r="Q85" i="27"/>
  <c r="N85" i="27"/>
  <c r="L85" i="27"/>
  <c r="K85" i="27"/>
  <c r="J85" i="27"/>
  <c r="I85" i="27"/>
  <c r="M85" i="27" s="1"/>
  <c r="F85" i="27"/>
  <c r="E85" i="27"/>
  <c r="CH84" i="27"/>
  <c r="CF84" i="27"/>
  <c r="CE84" i="27"/>
  <c r="CD84" i="27"/>
  <c r="CC84" i="27"/>
  <c r="BY84" i="27" s="1"/>
  <c r="BV84" i="27"/>
  <c r="BT84" i="27"/>
  <c r="BS84" i="27"/>
  <c r="BR84" i="27"/>
  <c r="BQ84" i="27"/>
  <c r="BN84" i="27" s="1"/>
  <c r="BJ84" i="27"/>
  <c r="BH84" i="27"/>
  <c r="BG84" i="27"/>
  <c r="BF84" i="27"/>
  <c r="BE84" i="27"/>
  <c r="BI84" i="27" s="1"/>
  <c r="AX84" i="27"/>
  <c r="AV84" i="27"/>
  <c r="AU84" i="27"/>
  <c r="AT84" i="27"/>
  <c r="AS84" i="27"/>
  <c r="AW84" i="27" s="1"/>
  <c r="AP84" i="27"/>
  <c r="AO84" i="27"/>
  <c r="AL84" i="27"/>
  <c r="AJ84" i="27"/>
  <c r="AI84" i="27"/>
  <c r="AH84" i="27"/>
  <c r="AG84" i="27"/>
  <c r="AK84" i="27" s="1"/>
  <c r="AD84" i="27"/>
  <c r="AC84" i="27"/>
  <c r="Z84" i="27"/>
  <c r="X84" i="27"/>
  <c r="W84" i="27"/>
  <c r="V84" i="27"/>
  <c r="U84" i="27"/>
  <c r="Y84" i="27" s="1"/>
  <c r="R84" i="27"/>
  <c r="Q84" i="27"/>
  <c r="N84" i="27"/>
  <c r="L84" i="27"/>
  <c r="K84" i="27"/>
  <c r="J84" i="27"/>
  <c r="I84" i="27"/>
  <c r="M84" i="27" s="1"/>
  <c r="CH83" i="27"/>
  <c r="CF83" i="27"/>
  <c r="CE83" i="27"/>
  <c r="CD83" i="27"/>
  <c r="CC83" i="27"/>
  <c r="CB83" i="27"/>
  <c r="BZ83" i="27"/>
  <c r="BY83" i="27"/>
  <c r="BV83" i="27"/>
  <c r="BT83" i="27"/>
  <c r="BS83" i="27"/>
  <c r="BR83" i="27"/>
  <c r="BQ83" i="27"/>
  <c r="BM83" i="27" s="1"/>
  <c r="BJ83" i="27"/>
  <c r="BH83" i="27"/>
  <c r="BG83" i="27"/>
  <c r="BF83" i="27"/>
  <c r="BE83" i="27"/>
  <c r="BA83" i="27" s="1"/>
  <c r="AX83" i="27"/>
  <c r="AV83" i="27"/>
  <c r="AU83" i="27"/>
  <c r="AT83" i="27"/>
  <c r="AS83" i="27"/>
  <c r="AO83" i="27" s="1"/>
  <c r="AP83" i="27"/>
  <c r="AL83" i="27"/>
  <c r="AJ83" i="27"/>
  <c r="AI83" i="27"/>
  <c r="AH83" i="27"/>
  <c r="AG83" i="27"/>
  <c r="AC83" i="27" s="1"/>
  <c r="Z83" i="27"/>
  <c r="X83" i="27"/>
  <c r="W83" i="27"/>
  <c r="V83" i="27"/>
  <c r="U83" i="27"/>
  <c r="Q83" i="27" s="1"/>
  <c r="N83" i="27"/>
  <c r="L83" i="27"/>
  <c r="K83" i="27"/>
  <c r="J83" i="27"/>
  <c r="I83" i="27"/>
  <c r="E83" i="27" s="1"/>
  <c r="F83" i="27"/>
  <c r="CF82" i="27"/>
  <c r="CE82" i="27"/>
  <c r="CD82" i="27"/>
  <c r="CC82" i="27"/>
  <c r="CG82" i="27" s="1"/>
  <c r="BZ82" i="27"/>
  <c r="BV82" i="27"/>
  <c r="BT82" i="27"/>
  <c r="BS82" i="27"/>
  <c r="BR82" i="27"/>
  <c r="BQ82" i="27"/>
  <c r="BU82" i="27" s="1"/>
  <c r="BN82" i="27"/>
  <c r="BM82" i="27"/>
  <c r="BJ82" i="27"/>
  <c r="BH82" i="27"/>
  <c r="BG82" i="27"/>
  <c r="BF82" i="27"/>
  <c r="BE82" i="27"/>
  <c r="BI82" i="27" s="1"/>
  <c r="AX82" i="27"/>
  <c r="AV82" i="27"/>
  <c r="AU82" i="27"/>
  <c r="AT82" i="27"/>
  <c r="AS82" i="27"/>
  <c r="AW82" i="27" s="1"/>
  <c r="AL82" i="27"/>
  <c r="AJ82" i="27"/>
  <c r="AI82" i="27"/>
  <c r="AH82" i="27"/>
  <c r="AG82" i="27"/>
  <c r="AK82" i="27" s="1"/>
  <c r="Z82" i="27"/>
  <c r="X82" i="27"/>
  <c r="W82" i="27"/>
  <c r="V82" i="27"/>
  <c r="U82" i="27"/>
  <c r="Y82" i="27" s="1"/>
  <c r="R82" i="27"/>
  <c r="Q82" i="27"/>
  <c r="N82" i="27"/>
  <c r="L82" i="27"/>
  <c r="K82" i="27"/>
  <c r="J82" i="27"/>
  <c r="I82" i="27"/>
  <c r="M82" i="27" s="1"/>
  <c r="F82" i="27"/>
  <c r="E82" i="27"/>
  <c r="CF81" i="27"/>
  <c r="CE81" i="27"/>
  <c r="CD81" i="27"/>
  <c r="CC81" i="27"/>
  <c r="CG81" i="27" s="1"/>
  <c r="BV81" i="27"/>
  <c r="BT81" i="27"/>
  <c r="BS81" i="27"/>
  <c r="BR81" i="27"/>
  <c r="BQ81" i="27"/>
  <c r="BM81" i="27" s="1"/>
  <c r="BJ81" i="27"/>
  <c r="BH81" i="27"/>
  <c r="BG81" i="27"/>
  <c r="BF81" i="27"/>
  <c r="BE81" i="27"/>
  <c r="BB81" i="27" s="1"/>
  <c r="AX81" i="27"/>
  <c r="AV81" i="27"/>
  <c r="AU81" i="27"/>
  <c r="AT81" i="27"/>
  <c r="AS81" i="27"/>
  <c r="AP81" i="27" s="1"/>
  <c r="AL81" i="27"/>
  <c r="AJ81" i="27"/>
  <c r="AI81" i="27"/>
  <c r="AH81" i="27"/>
  <c r="AG81" i="27"/>
  <c r="AD81" i="27" s="1"/>
  <c r="Z81" i="27"/>
  <c r="X81" i="27"/>
  <c r="W81" i="27"/>
  <c r="V81" i="27"/>
  <c r="U81" i="27"/>
  <c r="R81" i="27" s="1"/>
  <c r="N81" i="27"/>
  <c r="L81" i="27"/>
  <c r="K81" i="27"/>
  <c r="J81" i="27"/>
  <c r="I81" i="27"/>
  <c r="F81" i="27" s="1"/>
  <c r="CH80" i="27"/>
  <c r="CF80" i="27"/>
  <c r="CE80" i="27"/>
  <c r="CD80" i="27"/>
  <c r="CC80" i="27"/>
  <c r="BZ80" i="27" s="1"/>
  <c r="BJ80" i="27"/>
  <c r="BH80" i="27"/>
  <c r="BG80" i="27"/>
  <c r="BF80" i="27"/>
  <c r="BE80" i="27"/>
  <c r="BB80" i="27" s="1"/>
  <c r="BA80" i="27"/>
  <c r="AX80" i="27"/>
  <c r="AV80" i="27"/>
  <c r="AU80" i="27"/>
  <c r="AT80" i="27"/>
  <c r="AS80" i="27"/>
  <c r="AP80" i="27" s="1"/>
  <c r="AL80" i="27"/>
  <c r="AJ80" i="27"/>
  <c r="AI80" i="27"/>
  <c r="AH80" i="27"/>
  <c r="AG80" i="27"/>
  <c r="AD80" i="27" s="1"/>
  <c r="Z80" i="27"/>
  <c r="X80" i="27"/>
  <c r="W80" i="27"/>
  <c r="V80" i="27"/>
  <c r="U80" i="27"/>
  <c r="R80" i="27" s="1"/>
  <c r="N80" i="27"/>
  <c r="L80" i="27"/>
  <c r="K80" i="27"/>
  <c r="J80" i="27"/>
  <c r="I80" i="27"/>
  <c r="F80" i="27" s="1"/>
  <c r="CH79" i="27"/>
  <c r="CF79" i="27"/>
  <c r="CE79" i="27"/>
  <c r="CD79" i="27"/>
  <c r="CC79" i="27"/>
  <c r="CB79" i="27" s="1"/>
  <c r="CF78" i="27"/>
  <c r="CE78" i="27"/>
  <c r="CD78" i="27"/>
  <c r="CC78" i="27"/>
  <c r="BZ78" i="27" s="1"/>
  <c r="CH77" i="27"/>
  <c r="CF77" i="27"/>
  <c r="CE77" i="27"/>
  <c r="CD77" i="27"/>
  <c r="CC77" i="27"/>
  <c r="CA77" i="27" s="1"/>
  <c r="CH75" i="27"/>
  <c r="CF75" i="27"/>
  <c r="CE75" i="27"/>
  <c r="CD75" i="27"/>
  <c r="CC75" i="27"/>
  <c r="CG75" i="27" s="1"/>
  <c r="CH74" i="27"/>
  <c r="CE74" i="27"/>
  <c r="CD74" i="27"/>
  <c r="CC74" i="27"/>
  <c r="BZ74" i="27" s="1"/>
  <c r="CH73" i="27"/>
  <c r="CF73" i="27"/>
  <c r="CE73" i="27"/>
  <c r="CD73" i="27"/>
  <c r="CC73" i="27"/>
  <c r="BZ73" i="27" s="1"/>
  <c r="CA73" i="27"/>
  <c r="CB72" i="27"/>
  <c r="CA72" i="27"/>
  <c r="BS72" i="27"/>
  <c r="BR72" i="27"/>
  <c r="BQ72" i="27"/>
  <c r="BM72" i="27" s="1"/>
  <c r="CH71" i="27"/>
  <c r="CF71" i="27"/>
  <c r="CE71" i="27"/>
  <c r="CD71" i="27"/>
  <c r="CC71" i="27"/>
  <c r="BZ71" i="27" s="1"/>
  <c r="CB71" i="27"/>
  <c r="CH70" i="27"/>
  <c r="CF70" i="27"/>
  <c r="CE70" i="27"/>
  <c r="CD70" i="27"/>
  <c r="CC70" i="27"/>
  <c r="CA70" i="27" s="1"/>
  <c r="CH67" i="27"/>
  <c r="CF67" i="27"/>
  <c r="CE67" i="27"/>
  <c r="CD67" i="27"/>
  <c r="CC67" i="27"/>
  <c r="CG67" i="27" s="1"/>
  <c r="CB67" i="27"/>
  <c r="BZ67" i="27"/>
  <c r="BY67" i="27"/>
  <c r="CT66" i="27"/>
  <c r="CR66" i="27"/>
  <c r="CQ66" i="27"/>
  <c r="CP66" i="27"/>
  <c r="CO66" i="27"/>
  <c r="CM66" i="27" s="1"/>
  <c r="CH66" i="27"/>
  <c r="CF66" i="27"/>
  <c r="CE66" i="27"/>
  <c r="CD66" i="27"/>
  <c r="CC66" i="27"/>
  <c r="CG66" i="27" s="1"/>
  <c r="CB66" i="27"/>
  <c r="BZ66" i="27"/>
  <c r="CT64" i="27"/>
  <c r="CR64" i="27"/>
  <c r="CQ64" i="27"/>
  <c r="CP64" i="27"/>
  <c r="CO64" i="27"/>
  <c r="CM64" i="27" s="1"/>
  <c r="CH64" i="27"/>
  <c r="CF64" i="27"/>
  <c r="CE64" i="27"/>
  <c r="CD64" i="27"/>
  <c r="CC64" i="27"/>
  <c r="CA64" i="27" s="1"/>
  <c r="CT63" i="27"/>
  <c r="CR63" i="27"/>
  <c r="CQ63" i="27"/>
  <c r="CP63" i="27"/>
  <c r="CO63" i="27"/>
  <c r="CS63" i="27" s="1"/>
  <c r="CN63" i="27"/>
  <c r="CH63" i="27"/>
  <c r="CF63" i="27"/>
  <c r="CE63" i="27"/>
  <c r="CD63" i="27"/>
  <c r="CC63" i="27"/>
  <c r="CA63" i="27" s="1"/>
  <c r="CT62" i="27"/>
  <c r="CR62" i="27"/>
  <c r="CQ62" i="27"/>
  <c r="CP62" i="27"/>
  <c r="CO62" i="27"/>
  <c r="CS62" i="27" s="1"/>
  <c r="CN62" i="27"/>
  <c r="CM62" i="27"/>
  <c r="CL62" i="27"/>
  <c r="CK62" i="27"/>
  <c r="CH62" i="27"/>
  <c r="CF62" i="27"/>
  <c r="CE62" i="27"/>
  <c r="CD62" i="27"/>
  <c r="CC62" i="27"/>
  <c r="CA62" i="27" s="1"/>
  <c r="BZ62" i="27"/>
  <c r="CT61" i="27"/>
  <c r="CR61" i="27"/>
  <c r="CQ61" i="27"/>
  <c r="CP61" i="27"/>
  <c r="CO61" i="27"/>
  <c r="CN61" i="27"/>
  <c r="CM61" i="27"/>
  <c r="CL61" i="27"/>
  <c r="CK61" i="27"/>
  <c r="CH61" i="27"/>
  <c r="CF61" i="27"/>
  <c r="CE61" i="27"/>
  <c r="CD61" i="27"/>
  <c r="CC61" i="27"/>
  <c r="CA61" i="27" s="1"/>
  <c r="CB61" i="27"/>
  <c r="CN60" i="27"/>
  <c r="CM60" i="27"/>
  <c r="CB60" i="27"/>
  <c r="CA60" i="27"/>
  <c r="BS60" i="27"/>
  <c r="BR60" i="27"/>
  <c r="BQ60" i="27"/>
  <c r="BN60" i="27" s="1"/>
  <c r="CB59" i="27"/>
  <c r="CA59" i="27"/>
  <c r="BS59" i="27"/>
  <c r="BR59" i="27"/>
  <c r="BQ59" i="27"/>
  <c r="BU59" i="27" s="1"/>
  <c r="CH58" i="27"/>
  <c r="CF58" i="27"/>
  <c r="CE58" i="27"/>
  <c r="CD58" i="27"/>
  <c r="CC58" i="27"/>
  <c r="BY58" i="27" s="1"/>
  <c r="CB58" i="27"/>
  <c r="CT57" i="27"/>
  <c r="CR57" i="27"/>
  <c r="CQ57" i="27"/>
  <c r="CP57" i="27"/>
  <c r="CO57" i="27"/>
  <c r="CM57" i="27" s="1"/>
  <c r="CH57" i="27"/>
  <c r="CF57" i="27"/>
  <c r="CE57" i="27"/>
  <c r="CD57" i="27"/>
  <c r="CC57" i="27"/>
  <c r="CG57" i="27" s="1"/>
  <c r="BZ57" i="27"/>
  <c r="CH56" i="27"/>
  <c r="CF56" i="27"/>
  <c r="CE56" i="27"/>
  <c r="CD56" i="27"/>
  <c r="CC56" i="27"/>
  <c r="CG56" i="27" s="1"/>
  <c r="CB56" i="27"/>
  <c r="BZ56" i="27"/>
  <c r="CF55" i="27"/>
  <c r="CE55" i="27"/>
  <c r="CD55" i="27"/>
  <c r="CC55" i="27"/>
  <c r="BZ55" i="27"/>
  <c r="BY55" i="27"/>
  <c r="CH54" i="27"/>
  <c r="CF54" i="27"/>
  <c r="CE54" i="27"/>
  <c r="CD54" i="27"/>
  <c r="CC54" i="27"/>
  <c r="CG54" i="27" s="1"/>
  <c r="BY54" i="27"/>
  <c r="CH53" i="27"/>
  <c r="CF53" i="27"/>
  <c r="CE53" i="27"/>
  <c r="CD53" i="27"/>
  <c r="CC53" i="27"/>
  <c r="BY53" i="27" s="1"/>
  <c r="CF52" i="27"/>
  <c r="CE52" i="27"/>
  <c r="CD52" i="27"/>
  <c r="CC52" i="27"/>
  <c r="CG52" i="27" s="1"/>
  <c r="CH51" i="27"/>
  <c r="CF51" i="27"/>
  <c r="CE51" i="27"/>
  <c r="CD51" i="27"/>
  <c r="CC51" i="27"/>
  <c r="BY51" i="27" s="1"/>
  <c r="BZ51" i="27"/>
  <c r="CF50" i="27"/>
  <c r="CE50" i="27"/>
  <c r="CD50" i="27"/>
  <c r="CC50" i="27"/>
  <c r="CG50" i="27" s="1"/>
  <c r="BZ50" i="27"/>
  <c r="CH49" i="27"/>
  <c r="CF49" i="27"/>
  <c r="CE49" i="27"/>
  <c r="CD49" i="27"/>
  <c r="CC49" i="27"/>
  <c r="CG49" i="27" s="1"/>
  <c r="CA49" i="27"/>
  <c r="BZ49" i="27"/>
  <c r="BY49" i="27"/>
  <c r="CT20" i="27"/>
  <c r="CR20" i="27"/>
  <c r="CQ20" i="27"/>
  <c r="CP20" i="27"/>
  <c r="CO20" i="27"/>
  <c r="CM20" i="27"/>
  <c r="CL20" i="27"/>
  <c r="CK20" i="27"/>
  <c r="CT19" i="27"/>
  <c r="CS19" i="27"/>
  <c r="CR19" i="27"/>
  <c r="CQ19" i="27"/>
  <c r="CT18" i="27"/>
  <c r="CS18" i="27"/>
  <c r="CR18" i="27"/>
  <c r="CQ18" i="27"/>
  <c r="CT17" i="27"/>
  <c r="CS17" i="27"/>
  <c r="CR17" i="27"/>
  <c r="CQ17" i="27"/>
  <c r="CT16" i="27"/>
  <c r="CS16" i="27"/>
  <c r="CR16" i="27"/>
  <c r="CQ16" i="27"/>
  <c r="CT15" i="27"/>
  <c r="CS15" i="27"/>
  <c r="CR15" i="27"/>
  <c r="CQ15" i="27"/>
  <c r="CT14" i="27"/>
  <c r="CS14" i="27"/>
  <c r="CR14" i="27"/>
  <c r="CQ14" i="27"/>
  <c r="CT13" i="27"/>
  <c r="CS13" i="27"/>
  <c r="CR13" i="27"/>
  <c r="CQ13" i="27"/>
  <c r="CT12" i="27"/>
  <c r="CR12" i="27"/>
  <c r="CQ12" i="27"/>
  <c r="CP12" i="27"/>
  <c r="CO12" i="27"/>
  <c r="CN12" i="27" s="1"/>
  <c r="CT11" i="27"/>
  <c r="CR11" i="27"/>
  <c r="CQ11" i="27"/>
  <c r="CP11" i="27"/>
  <c r="CO11" i="27"/>
  <c r="CL11" i="27" s="1"/>
  <c r="E89" i="24" l="1"/>
  <c r="BB88" i="24"/>
  <c r="E90" i="24"/>
  <c r="BA89" i="24"/>
  <c r="F90" i="24"/>
  <c r="BB89" i="24"/>
  <c r="BA88" i="24"/>
  <c r="AD82" i="27"/>
  <c r="M87" i="27"/>
  <c r="F87" i="27"/>
  <c r="E87" i="27"/>
  <c r="CG89" i="27"/>
  <c r="BZ89" i="27"/>
  <c r="CS96" i="27"/>
  <c r="CL96" i="27"/>
  <c r="CK96" i="27"/>
  <c r="F100" i="27"/>
  <c r="E100" i="27"/>
  <c r="F108" i="27"/>
  <c r="E108" i="27"/>
  <c r="F116" i="27"/>
  <c r="E116" i="27"/>
  <c r="AP137" i="27"/>
  <c r="AO137" i="27"/>
  <c r="Y147" i="27"/>
  <c r="R147" i="27"/>
  <c r="Q147" i="27"/>
  <c r="Y148" i="27"/>
  <c r="R148" i="27"/>
  <c r="Q148" i="27"/>
  <c r="Y156" i="27"/>
  <c r="R156" i="27"/>
  <c r="Q156" i="27"/>
  <c r="Y164" i="27"/>
  <c r="R164" i="27"/>
  <c r="Q164" i="27"/>
  <c r="AW90" i="27"/>
  <c r="AP90" i="27"/>
  <c r="AO90" i="27"/>
  <c r="CS90" i="27"/>
  <c r="CL90" i="27"/>
  <c r="CK90" i="27"/>
  <c r="CS91" i="27"/>
  <c r="CL91" i="27"/>
  <c r="CK91" i="27"/>
  <c r="CS92" i="27"/>
  <c r="CL92" i="27"/>
  <c r="CK92" i="27"/>
  <c r="CS93" i="27"/>
  <c r="CL93" i="27"/>
  <c r="CK93" i="27"/>
  <c r="CS94" i="27"/>
  <c r="CL94" i="27"/>
  <c r="CK94" i="27"/>
  <c r="CS95" i="27"/>
  <c r="CL95" i="27"/>
  <c r="CK95" i="27"/>
  <c r="Y155" i="27"/>
  <c r="R155" i="27"/>
  <c r="Q155" i="27"/>
  <c r="Y163" i="27"/>
  <c r="R163" i="27"/>
  <c r="Q163" i="27"/>
  <c r="BZ53" i="27"/>
  <c r="BZ54" i="27"/>
  <c r="BY70" i="27"/>
  <c r="E84" i="27"/>
  <c r="M86" i="27"/>
  <c r="F86" i="27"/>
  <c r="AO87" i="27"/>
  <c r="Y89" i="27"/>
  <c r="Q89" i="27"/>
  <c r="BU89" i="27"/>
  <c r="BM89" i="27"/>
  <c r="BZ135" i="27"/>
  <c r="BY135" i="27"/>
  <c r="Y154" i="27"/>
  <c r="R154" i="27"/>
  <c r="Q154" i="27"/>
  <c r="Y162" i="27"/>
  <c r="R162" i="27"/>
  <c r="Q162" i="27"/>
  <c r="CB53" i="27"/>
  <c r="CA54" i="27"/>
  <c r="CG55" i="27"/>
  <c r="BZ58" i="27"/>
  <c r="BU60" i="27"/>
  <c r="BY66" i="27"/>
  <c r="CA67" i="27"/>
  <c r="BZ70" i="27"/>
  <c r="BU72" i="27"/>
  <c r="CG74" i="27"/>
  <c r="BY82" i="27"/>
  <c r="F84" i="27"/>
  <c r="CG86" i="27"/>
  <c r="BY86" i="27"/>
  <c r="AP87" i="27"/>
  <c r="F89" i="27"/>
  <c r="AK96" i="27"/>
  <c r="AD96" i="27"/>
  <c r="AC96" i="27"/>
  <c r="F128" i="27"/>
  <c r="E128" i="27"/>
  <c r="BB134" i="27"/>
  <c r="BA134" i="27"/>
  <c r="Y153" i="27"/>
  <c r="R153" i="27"/>
  <c r="Q153" i="27"/>
  <c r="Y161" i="27"/>
  <c r="R161" i="27"/>
  <c r="Q161" i="27"/>
  <c r="E80" i="27"/>
  <c r="AO80" i="27"/>
  <c r="BY81" i="27"/>
  <c r="CG84" i="27"/>
  <c r="BZ84" i="27"/>
  <c r="CG85" i="27"/>
  <c r="BY85" i="27"/>
  <c r="Y88" i="27"/>
  <c r="R88" i="27"/>
  <c r="Q88" i="27"/>
  <c r="AK90" i="27"/>
  <c r="AC90" i="27"/>
  <c r="CG90" i="27"/>
  <c r="BY90" i="27"/>
  <c r="AK91" i="27"/>
  <c r="AD91" i="27"/>
  <c r="AC91" i="27"/>
  <c r="CG91" i="27"/>
  <c r="BY91" i="27"/>
  <c r="AK92" i="27"/>
  <c r="AD92" i="27"/>
  <c r="AC92" i="27"/>
  <c r="CG92" i="27"/>
  <c r="BY92" i="27"/>
  <c r="AK93" i="27"/>
  <c r="AD93" i="27"/>
  <c r="AC93" i="27"/>
  <c r="CG93" i="27"/>
  <c r="BY93" i="27"/>
  <c r="AK94" i="27"/>
  <c r="AD94" i="27"/>
  <c r="AC94" i="27"/>
  <c r="CG94" i="27"/>
  <c r="BY94" i="27"/>
  <c r="AK95" i="27"/>
  <c r="AD95" i="27"/>
  <c r="AC95" i="27"/>
  <c r="CG95" i="27"/>
  <c r="BY95" i="27"/>
  <c r="F104" i="27"/>
  <c r="E104" i="27"/>
  <c r="F112" i="27"/>
  <c r="E112" i="27"/>
  <c r="F120" i="27"/>
  <c r="E120" i="27"/>
  <c r="R134" i="27"/>
  <c r="Q134" i="27"/>
  <c r="Y152" i="27"/>
  <c r="R152" i="27"/>
  <c r="Q152" i="27"/>
  <c r="Y160" i="27"/>
  <c r="R160" i="27"/>
  <c r="Q160" i="27"/>
  <c r="BY52" i="27"/>
  <c r="CK11" i="27"/>
  <c r="CK12" i="27"/>
  <c r="BZ52" i="27"/>
  <c r="CK63" i="27"/>
  <c r="CN64" i="27"/>
  <c r="CA66" i="27"/>
  <c r="BY75" i="27"/>
  <c r="BA82" i="27"/>
  <c r="CG83" i="27"/>
  <c r="BA85" i="27"/>
  <c r="BN85" i="27"/>
  <c r="AO86" i="27"/>
  <c r="BB86" i="27"/>
  <c r="R90" i="27"/>
  <c r="BB132" i="27"/>
  <c r="BA132" i="27"/>
  <c r="Y151" i="27"/>
  <c r="R151" i="27"/>
  <c r="Q151" i="27"/>
  <c r="Y159" i="27"/>
  <c r="R159" i="27"/>
  <c r="Q159" i="27"/>
  <c r="Y167" i="27"/>
  <c r="R167" i="27"/>
  <c r="Q167" i="27"/>
  <c r="CL63" i="27"/>
  <c r="BY64" i="27"/>
  <c r="BY73" i="27"/>
  <c r="BY74" i="27"/>
  <c r="BZ75" i="27"/>
  <c r="BY79" i="27"/>
  <c r="AO82" i="27"/>
  <c r="BB82" i="27"/>
  <c r="BA84" i="27"/>
  <c r="BU84" i="27"/>
  <c r="BM84" i="27"/>
  <c r="AO85" i="27"/>
  <c r="BB85" i="27"/>
  <c r="AC86" i="27"/>
  <c r="AP86" i="27"/>
  <c r="BA88" i="27"/>
  <c r="BU88" i="27"/>
  <c r="BN88" i="27"/>
  <c r="CS98" i="27"/>
  <c r="CL98" i="27"/>
  <c r="CK98" i="27"/>
  <c r="R132" i="27"/>
  <c r="Q132" i="27"/>
  <c r="Y150" i="27"/>
  <c r="R150" i="27"/>
  <c r="Q150" i="27"/>
  <c r="Y158" i="27"/>
  <c r="R158" i="27"/>
  <c r="Q158" i="27"/>
  <c r="Y166" i="27"/>
  <c r="R166" i="27"/>
  <c r="Q166" i="27"/>
  <c r="CM11" i="27"/>
  <c r="CN11" i="27"/>
  <c r="BY50" i="27"/>
  <c r="CG51" i="27"/>
  <c r="BY56" i="27"/>
  <c r="BY57" i="27"/>
  <c r="BP60" i="27"/>
  <c r="BY62" i="27"/>
  <c r="CB63" i="27"/>
  <c r="CM63" i="27"/>
  <c r="BZ64" i="27"/>
  <c r="BP72" i="27"/>
  <c r="CB75" i="27"/>
  <c r="AC81" i="27"/>
  <c r="AC82" i="27"/>
  <c r="AP82" i="27"/>
  <c r="BB83" i="27"/>
  <c r="BB84" i="27"/>
  <c r="AP85" i="27"/>
  <c r="AD86" i="27"/>
  <c r="M88" i="27"/>
  <c r="E88" i="27"/>
  <c r="BB88" i="27"/>
  <c r="AK89" i="27"/>
  <c r="AD89" i="27"/>
  <c r="AC89" i="27"/>
  <c r="BY89" i="27"/>
  <c r="CS97" i="27"/>
  <c r="CL97" i="27"/>
  <c r="CK97" i="27"/>
  <c r="F124" i="27"/>
  <c r="E124" i="27"/>
  <c r="BZ137" i="27"/>
  <c r="BY137" i="27"/>
  <c r="Y149" i="27"/>
  <c r="R149" i="27"/>
  <c r="Q149" i="27"/>
  <c r="Y157" i="27"/>
  <c r="R157" i="27"/>
  <c r="Q157" i="27"/>
  <c r="Y165" i="27"/>
  <c r="R165" i="27"/>
  <c r="Q165" i="27"/>
  <c r="BA121" i="27"/>
  <c r="AC136" i="27"/>
  <c r="AD147" i="27"/>
  <c r="AD148" i="27"/>
  <c r="AD149" i="27"/>
  <c r="AD150" i="27"/>
  <c r="AD151" i="27"/>
  <c r="AD152" i="27"/>
  <c r="AD153" i="27"/>
  <c r="AD154" i="27"/>
  <c r="AD155" i="27"/>
  <c r="AD156" i="27"/>
  <c r="AD157" i="27"/>
  <c r="AD158" i="27"/>
  <c r="AD159" i="27"/>
  <c r="AD160" i="27"/>
  <c r="AD161" i="27"/>
  <c r="AD162" i="27"/>
  <c r="AD163" i="27"/>
  <c r="AD164" i="27"/>
  <c r="AD165" i="27"/>
  <c r="AD166" i="27"/>
  <c r="AD167" i="27"/>
  <c r="M88" i="24"/>
  <c r="E88" i="24"/>
  <c r="BI90" i="24"/>
  <c r="BB90" i="24"/>
  <c r="BY96" i="27"/>
  <c r="BY97" i="27"/>
  <c r="BY98" i="27"/>
  <c r="E147" i="27"/>
  <c r="E148" i="27"/>
  <c r="E149" i="27"/>
  <c r="E150" i="27"/>
  <c r="E151" i="27"/>
  <c r="E152" i="27"/>
  <c r="E153" i="27"/>
  <c r="E154" i="27"/>
  <c r="E155" i="27"/>
  <c r="E156" i="27"/>
  <c r="E157" i="27"/>
  <c r="E158" i="27"/>
  <c r="E159" i="27"/>
  <c r="E160" i="27"/>
  <c r="E161" i="27"/>
  <c r="E162" i="27"/>
  <c r="E163" i="27"/>
  <c r="E164" i="27"/>
  <c r="E165" i="27"/>
  <c r="E166" i="27"/>
  <c r="E167" i="27"/>
  <c r="CL167" i="27"/>
  <c r="CS167" i="27"/>
  <c r="AP168" i="27"/>
  <c r="AW168" i="27"/>
  <c r="CL168" i="27"/>
  <c r="CS168" i="27"/>
  <c r="AP169" i="27"/>
  <c r="AW169" i="27"/>
  <c r="CL169" i="27"/>
  <c r="CS169" i="27"/>
  <c r="AP170" i="27"/>
  <c r="AW170" i="27"/>
  <c r="CL170" i="27"/>
  <c r="CS170" i="27"/>
  <c r="AP171" i="27"/>
  <c r="AW171" i="27"/>
  <c r="CL171" i="27"/>
  <c r="CS171" i="27"/>
  <c r="AP172" i="27"/>
  <c r="AW172" i="27"/>
  <c r="CL172" i="27"/>
  <c r="CS172" i="27"/>
  <c r="AP173" i="27"/>
  <c r="AW173" i="27"/>
  <c r="CL173" i="27"/>
  <c r="CS173" i="27"/>
  <c r="AP174" i="27"/>
  <c r="AW174" i="27"/>
  <c r="CL174" i="27"/>
  <c r="CS174" i="27"/>
  <c r="AP175" i="27"/>
  <c r="AW175" i="27"/>
  <c r="CL175" i="27"/>
  <c r="CS175" i="27"/>
  <c r="AP176" i="27"/>
  <c r="AW176" i="27"/>
  <c r="CL176" i="27"/>
  <c r="CS176" i="27"/>
  <c r="AP177" i="27"/>
  <c r="AW177" i="27"/>
  <c r="CL177" i="27"/>
  <c r="CS177" i="27"/>
  <c r="BZ167" i="27"/>
  <c r="CG167" i="27"/>
  <c r="AD168" i="27"/>
  <c r="AK168" i="27"/>
  <c r="BZ168" i="27"/>
  <c r="CG168" i="27"/>
  <c r="AD169" i="27"/>
  <c r="AK169" i="27"/>
  <c r="BZ169" i="27"/>
  <c r="CG169" i="27"/>
  <c r="AD170" i="27"/>
  <c r="AK170" i="27"/>
  <c r="BZ170" i="27"/>
  <c r="CG170" i="27"/>
  <c r="AD171" i="27"/>
  <c r="AK171" i="27"/>
  <c r="BZ171" i="27"/>
  <c r="CG171" i="27"/>
  <c r="AD172" i="27"/>
  <c r="AK172" i="27"/>
  <c r="BZ172" i="27"/>
  <c r="CG172" i="27"/>
  <c r="AD173" i="27"/>
  <c r="AK173" i="27"/>
  <c r="BZ173" i="27"/>
  <c r="CG173" i="27"/>
  <c r="AD174" i="27"/>
  <c r="AK174" i="27"/>
  <c r="BZ174" i="27"/>
  <c r="CG174" i="27"/>
  <c r="AD175" i="27"/>
  <c r="AK175" i="27"/>
  <c r="BZ175" i="27"/>
  <c r="CG175" i="27"/>
  <c r="AD176" i="27"/>
  <c r="AK176" i="27"/>
  <c r="BZ176" i="27"/>
  <c r="CG176" i="27"/>
  <c r="AD177" i="27"/>
  <c r="AK177" i="27"/>
  <c r="BZ177" i="27"/>
  <c r="CG177" i="27"/>
  <c r="R87" i="27"/>
  <c r="AD88" i="27"/>
  <c r="AP89" i="27"/>
  <c r="BB90" i="27"/>
  <c r="AO91" i="27"/>
  <c r="BB91" i="27"/>
  <c r="AO92" i="27"/>
  <c r="BB92" i="27"/>
  <c r="AO93" i="27"/>
  <c r="BB93" i="27"/>
  <c r="AO94" i="27"/>
  <c r="BB94" i="27"/>
  <c r="AO95" i="27"/>
  <c r="BB95" i="27"/>
  <c r="AO96" i="27"/>
  <c r="BB96" i="27"/>
  <c r="AO97" i="27"/>
  <c r="BB97" i="27"/>
  <c r="AO98" i="27"/>
  <c r="BB98" i="27"/>
  <c r="AO99" i="27"/>
  <c r="BB99" i="27"/>
  <c r="BA103" i="27"/>
  <c r="BA107" i="27"/>
  <c r="BA111" i="27"/>
  <c r="BA115" i="27"/>
  <c r="BA119" i="27"/>
  <c r="BA123" i="27"/>
  <c r="BA127" i="27"/>
  <c r="BM146" i="27"/>
  <c r="BZ146" i="27"/>
  <c r="BM147" i="27"/>
  <c r="BZ147" i="27"/>
  <c r="BM148" i="27"/>
  <c r="BZ148" i="27"/>
  <c r="BM149" i="27"/>
  <c r="BZ149" i="27"/>
  <c r="BM150" i="27"/>
  <c r="BZ150" i="27"/>
  <c r="BM151" i="27"/>
  <c r="BZ151" i="27"/>
  <c r="BM152" i="27"/>
  <c r="BZ152" i="27"/>
  <c r="BM153" i="27"/>
  <c r="BZ153" i="27"/>
  <c r="BM154" i="27"/>
  <c r="BZ154" i="27"/>
  <c r="BM155" i="27"/>
  <c r="BZ155" i="27"/>
  <c r="BM156" i="27"/>
  <c r="BZ156" i="27"/>
  <c r="BM157" i="27"/>
  <c r="BZ157" i="27"/>
  <c r="BM158" i="27"/>
  <c r="BZ158" i="27"/>
  <c r="BM159" i="27"/>
  <c r="BZ159" i="27"/>
  <c r="BM160" i="27"/>
  <c r="BZ160" i="27"/>
  <c r="BM161" i="27"/>
  <c r="BZ161" i="27"/>
  <c r="BM162" i="27"/>
  <c r="BZ162" i="27"/>
  <c r="BM163" i="27"/>
  <c r="BZ163" i="27"/>
  <c r="BM164" i="27"/>
  <c r="BZ164" i="27"/>
  <c r="BM165" i="27"/>
  <c r="BZ165" i="27"/>
  <c r="BM166" i="27"/>
  <c r="BZ166" i="27"/>
  <c r="AP91" i="27"/>
  <c r="AP92" i="27"/>
  <c r="AP93" i="27"/>
  <c r="AP94" i="27"/>
  <c r="AP95" i="27"/>
  <c r="AP96" i="27"/>
  <c r="AC97" i="27"/>
  <c r="AP97" i="27"/>
  <c r="AC98" i="27"/>
  <c r="AP98" i="27"/>
  <c r="AC99" i="27"/>
  <c r="AP99" i="27"/>
  <c r="E102" i="27"/>
  <c r="E106" i="27"/>
  <c r="E110" i="27"/>
  <c r="E114" i="27"/>
  <c r="E118" i="27"/>
  <c r="E122" i="27"/>
  <c r="E126" i="27"/>
  <c r="E130" i="27"/>
  <c r="Q131" i="27"/>
  <c r="BA131" i="27"/>
  <c r="BA146" i="27"/>
  <c r="BA147" i="27"/>
  <c r="BA148" i="27"/>
  <c r="BA149" i="27"/>
  <c r="BA150" i="27"/>
  <c r="BA151" i="27"/>
  <c r="BA152" i="27"/>
  <c r="BA153" i="27"/>
  <c r="BA154" i="27"/>
  <c r="BA155" i="27"/>
  <c r="BA156" i="27"/>
  <c r="BA157" i="27"/>
  <c r="BA158" i="27"/>
  <c r="BA159" i="27"/>
  <c r="BA160" i="27"/>
  <c r="BA161" i="27"/>
  <c r="BA162" i="27"/>
  <c r="BA163" i="27"/>
  <c r="BA164" i="27"/>
  <c r="BA165" i="27"/>
  <c r="BA166" i="27"/>
  <c r="BA167" i="27"/>
  <c r="BN167" i="27"/>
  <c r="BU167" i="27"/>
  <c r="R168" i="27"/>
  <c r="Y168" i="27"/>
  <c r="BN168" i="27"/>
  <c r="BU168" i="27"/>
  <c r="R169" i="27"/>
  <c r="Y169" i="27"/>
  <c r="BN169" i="27"/>
  <c r="BU169" i="27"/>
  <c r="R170" i="27"/>
  <c r="Y170" i="27"/>
  <c r="BN170" i="27"/>
  <c r="BU170" i="27"/>
  <c r="R171" i="27"/>
  <c r="Y171" i="27"/>
  <c r="BN171" i="27"/>
  <c r="BU171" i="27"/>
  <c r="R172" i="27"/>
  <c r="Y172" i="27"/>
  <c r="BN172" i="27"/>
  <c r="BU172" i="27"/>
  <c r="R173" i="27"/>
  <c r="Y173" i="27"/>
  <c r="BN173" i="27"/>
  <c r="BU173" i="27"/>
  <c r="R174" i="27"/>
  <c r="Y174" i="27"/>
  <c r="BN174" i="27"/>
  <c r="BU174" i="27"/>
  <c r="R175" i="27"/>
  <c r="Y175" i="27"/>
  <c r="BN175" i="27"/>
  <c r="BU175" i="27"/>
  <c r="R176" i="27"/>
  <c r="Y176" i="27"/>
  <c r="BN176" i="27"/>
  <c r="BU176" i="27"/>
  <c r="R177" i="27"/>
  <c r="Y177" i="27"/>
  <c r="BN177" i="27"/>
  <c r="BU177" i="27"/>
  <c r="Q96" i="27"/>
  <c r="Q97" i="27"/>
  <c r="AD97" i="27"/>
  <c r="Q98" i="27"/>
  <c r="AD98" i="27"/>
  <c r="AD99" i="27"/>
  <c r="BA100" i="27"/>
  <c r="BA104" i="27"/>
  <c r="BA108" i="27"/>
  <c r="BA112" i="27"/>
  <c r="BA116" i="27"/>
  <c r="BA120" i="27"/>
  <c r="BA124" i="27"/>
  <c r="BA128" i="27"/>
  <c r="BB146" i="27"/>
  <c r="BB147" i="27"/>
  <c r="AO148" i="27"/>
  <c r="BB148" i="27"/>
  <c r="AO149" i="27"/>
  <c r="BB149" i="27"/>
  <c r="AO150" i="27"/>
  <c r="BB150" i="27"/>
  <c r="AO151" i="27"/>
  <c r="BB151" i="27"/>
  <c r="AO152" i="27"/>
  <c r="BB152" i="27"/>
  <c r="AO153" i="27"/>
  <c r="BB153" i="27"/>
  <c r="AO154" i="27"/>
  <c r="BB154" i="27"/>
  <c r="AO155" i="27"/>
  <c r="BB155" i="27"/>
  <c r="AO156" i="27"/>
  <c r="BB156" i="27"/>
  <c r="AO157" i="27"/>
  <c r="BB157" i="27"/>
  <c r="AO158" i="27"/>
  <c r="BB158" i="27"/>
  <c r="AO159" i="27"/>
  <c r="BB159" i="27"/>
  <c r="AO160" i="27"/>
  <c r="BB160" i="27"/>
  <c r="AO161" i="27"/>
  <c r="BB161" i="27"/>
  <c r="AO162" i="27"/>
  <c r="BB162" i="27"/>
  <c r="AO163" i="27"/>
  <c r="BB163" i="27"/>
  <c r="AO164" i="27"/>
  <c r="BB164" i="27"/>
  <c r="AO165" i="27"/>
  <c r="BB165" i="27"/>
  <c r="AO166" i="27"/>
  <c r="BB166" i="27"/>
  <c r="AO167" i="27"/>
  <c r="BB167" i="27"/>
  <c r="F168" i="27"/>
  <c r="M168" i="27"/>
  <c r="BB168" i="27"/>
  <c r="BI168" i="27"/>
  <c r="F169" i="27"/>
  <c r="M169" i="27"/>
  <c r="BB169" i="27"/>
  <c r="BI169" i="27"/>
  <c r="F170" i="27"/>
  <c r="M170" i="27"/>
  <c r="BB170" i="27"/>
  <c r="BI170" i="27"/>
  <c r="F171" i="27"/>
  <c r="M171" i="27"/>
  <c r="BB171" i="27"/>
  <c r="BI171" i="27"/>
  <c r="F172" i="27"/>
  <c r="M172" i="27"/>
  <c r="BB172" i="27"/>
  <c r="BI172" i="27"/>
  <c r="F173" i="27"/>
  <c r="M173" i="27"/>
  <c r="BB173" i="27"/>
  <c r="BI173" i="27"/>
  <c r="F174" i="27"/>
  <c r="M174" i="27"/>
  <c r="BB174" i="27"/>
  <c r="BI174" i="27"/>
  <c r="F175" i="27"/>
  <c r="M175" i="27"/>
  <c r="BB175" i="27"/>
  <c r="BI175" i="27"/>
  <c r="F176" i="27"/>
  <c r="M176" i="27"/>
  <c r="BB176" i="27"/>
  <c r="BI176" i="27"/>
  <c r="F177" i="27"/>
  <c r="M177" i="27"/>
  <c r="BB177" i="27"/>
  <c r="BI177" i="27"/>
  <c r="AO89" i="24"/>
  <c r="F89" i="24"/>
  <c r="AP89" i="24"/>
  <c r="AO88" i="24"/>
  <c r="AO90" i="24"/>
  <c r="AP88" i="24"/>
  <c r="AP90" i="24"/>
  <c r="CS12" i="27"/>
  <c r="Y80" i="27"/>
  <c r="Y83" i="27"/>
  <c r="BU83" i="27"/>
  <c r="BU99" i="27"/>
  <c r="Y100" i="27"/>
  <c r="BU100" i="27"/>
  <c r="Y101" i="27"/>
  <c r="BU101" i="27"/>
  <c r="Y102" i="27"/>
  <c r="BU102" i="27"/>
  <c r="Y103" i="27"/>
  <c r="BU103" i="27"/>
  <c r="Y104" i="27"/>
  <c r="BU104" i="27"/>
  <c r="Y105" i="27"/>
  <c r="BU105" i="27"/>
  <c r="Y106" i="27"/>
  <c r="BU106" i="27"/>
  <c r="Y107" i="27"/>
  <c r="BU107" i="27"/>
  <c r="Y108" i="27"/>
  <c r="BU108" i="27"/>
  <c r="Y109" i="27"/>
  <c r="BU109" i="27"/>
  <c r="Y110" i="27"/>
  <c r="BU110" i="27"/>
  <c r="Y111" i="27"/>
  <c r="BU111" i="27"/>
  <c r="Y112" i="27"/>
  <c r="BU112" i="27"/>
  <c r="Y113" i="27"/>
  <c r="BU113" i="27"/>
  <c r="Y114" i="27"/>
  <c r="BU114" i="27"/>
  <c r="Y115" i="27"/>
  <c r="BU115" i="27"/>
  <c r="Y116" i="27"/>
  <c r="BU116" i="27"/>
  <c r="Y117" i="27"/>
  <c r="BU117" i="27"/>
  <c r="Y118" i="27"/>
  <c r="BU118" i="27"/>
  <c r="Y119" i="27"/>
  <c r="BU119" i="27"/>
  <c r="Y120" i="27"/>
  <c r="BU120" i="27"/>
  <c r="Y121" i="27"/>
  <c r="BU121" i="27"/>
  <c r="Y122" i="27"/>
  <c r="BU122" i="27"/>
  <c r="Y123" i="27"/>
  <c r="BU123" i="27"/>
  <c r="Y124" i="27"/>
  <c r="BU124" i="27"/>
  <c r="Y125" i="27"/>
  <c r="BU125" i="27"/>
  <c r="Y126" i="27"/>
  <c r="BU126" i="27"/>
  <c r="Y127" i="27"/>
  <c r="BU127" i="27"/>
  <c r="Y128" i="27"/>
  <c r="BU128" i="27"/>
  <c r="Y129" i="27"/>
  <c r="BU129" i="27"/>
  <c r="Y130" i="27"/>
  <c r="BU130" i="27"/>
  <c r="BZ131" i="27"/>
  <c r="BY131" i="27"/>
  <c r="CG131" i="27"/>
  <c r="BZ133" i="27"/>
  <c r="BY133" i="27"/>
  <c r="CG133" i="27"/>
  <c r="AD142" i="27"/>
  <c r="AC142" i="27"/>
  <c r="AK142" i="27"/>
  <c r="AK146" i="27"/>
  <c r="AD146" i="27"/>
  <c r="AC146" i="27"/>
  <c r="CS57" i="27"/>
  <c r="CG77" i="27"/>
  <c r="CG80" i="27"/>
  <c r="AW81" i="27"/>
  <c r="CL12" i="27"/>
  <c r="CG53" i="27"/>
  <c r="CK57" i="27"/>
  <c r="CG58" i="27"/>
  <c r="CG61" i="27"/>
  <c r="CG63" i="27"/>
  <c r="CK66" i="27"/>
  <c r="CG70" i="27"/>
  <c r="CG71" i="27"/>
  <c r="BZ79" i="27"/>
  <c r="M80" i="27"/>
  <c r="BI80" i="27"/>
  <c r="Q81" i="27"/>
  <c r="AK81" i="27"/>
  <c r="M83" i="27"/>
  <c r="BI83" i="27"/>
  <c r="AD131" i="27"/>
  <c r="AC131" i="27"/>
  <c r="AK131" i="27"/>
  <c r="AD133" i="27"/>
  <c r="AC133" i="27"/>
  <c r="AK133" i="27"/>
  <c r="AD135" i="27"/>
  <c r="AC135" i="27"/>
  <c r="AK135" i="27"/>
  <c r="AP136" i="27"/>
  <c r="AO136" i="27"/>
  <c r="AW136" i="27"/>
  <c r="AD139" i="27"/>
  <c r="AC139" i="27"/>
  <c r="AK139" i="27"/>
  <c r="AD143" i="27"/>
  <c r="AC143" i="27"/>
  <c r="AK143" i="27"/>
  <c r="CS66" i="27"/>
  <c r="CS11" i="27"/>
  <c r="CM12" i="27"/>
  <c r="CA57" i="27"/>
  <c r="CL57" i="27"/>
  <c r="BY61" i="27"/>
  <c r="CB62" i="27"/>
  <c r="BY63" i="27"/>
  <c r="CB64" i="27"/>
  <c r="CS64" i="27"/>
  <c r="CL66" i="27"/>
  <c r="CG73" i="27"/>
  <c r="BY77" i="27"/>
  <c r="BY78" i="27"/>
  <c r="CG79" i="27"/>
  <c r="AC80" i="27"/>
  <c r="AW80" i="27"/>
  <c r="E81" i="27"/>
  <c r="Y81" i="27"/>
  <c r="BA81" i="27"/>
  <c r="BU81" i="27"/>
  <c r="BN81" i="27"/>
  <c r="AD83" i="27"/>
  <c r="AW83" i="27"/>
  <c r="BZ99" i="27"/>
  <c r="BY99" i="27"/>
  <c r="CG99" i="27"/>
  <c r="AD100" i="27"/>
  <c r="AC100" i="27"/>
  <c r="AK100" i="27"/>
  <c r="BZ100" i="27"/>
  <c r="BY100" i="27"/>
  <c r="CG100" i="27"/>
  <c r="AD101" i="27"/>
  <c r="AC101" i="27"/>
  <c r="AK101" i="27"/>
  <c r="BZ101" i="27"/>
  <c r="BY101" i="27"/>
  <c r="CG101" i="27"/>
  <c r="AD102" i="27"/>
  <c r="AC102" i="27"/>
  <c r="AK102" i="27"/>
  <c r="BZ102" i="27"/>
  <c r="BY102" i="27"/>
  <c r="CG102" i="27"/>
  <c r="AD103" i="27"/>
  <c r="AC103" i="27"/>
  <c r="AK103" i="27"/>
  <c r="BZ103" i="27"/>
  <c r="BY103" i="27"/>
  <c r="CG103" i="27"/>
  <c r="AD104" i="27"/>
  <c r="AC104" i="27"/>
  <c r="AK104" i="27"/>
  <c r="BZ104" i="27"/>
  <c r="BY104" i="27"/>
  <c r="CG104" i="27"/>
  <c r="AD105" i="27"/>
  <c r="AC105" i="27"/>
  <c r="AK105" i="27"/>
  <c r="BZ105" i="27"/>
  <c r="BY105" i="27"/>
  <c r="CG105" i="27"/>
  <c r="AD106" i="27"/>
  <c r="AC106" i="27"/>
  <c r="AK106" i="27"/>
  <c r="BZ106" i="27"/>
  <c r="BY106" i="27"/>
  <c r="CG106" i="27"/>
  <c r="AD107" i="27"/>
  <c r="AC107" i="27"/>
  <c r="AK107" i="27"/>
  <c r="BZ107" i="27"/>
  <c r="BY107" i="27"/>
  <c r="CG107" i="27"/>
  <c r="AD108" i="27"/>
  <c r="AC108" i="27"/>
  <c r="AK108" i="27"/>
  <c r="BZ108" i="27"/>
  <c r="BY108" i="27"/>
  <c r="CG108" i="27"/>
  <c r="AD109" i="27"/>
  <c r="AC109" i="27"/>
  <c r="AK109" i="27"/>
  <c r="BZ109" i="27"/>
  <c r="BY109" i="27"/>
  <c r="CG109" i="27"/>
  <c r="AD110" i="27"/>
  <c r="AC110" i="27"/>
  <c r="AK110" i="27"/>
  <c r="BZ110" i="27"/>
  <c r="BY110" i="27"/>
  <c r="CG110" i="27"/>
  <c r="AD111" i="27"/>
  <c r="AC111" i="27"/>
  <c r="AK111" i="27"/>
  <c r="BZ111" i="27"/>
  <c r="BY111" i="27"/>
  <c r="CG111" i="27"/>
  <c r="AD112" i="27"/>
  <c r="AC112" i="27"/>
  <c r="AK112" i="27"/>
  <c r="BZ112" i="27"/>
  <c r="BY112" i="27"/>
  <c r="CG112" i="27"/>
  <c r="AD113" i="27"/>
  <c r="AC113" i="27"/>
  <c r="AK113" i="27"/>
  <c r="BZ113" i="27"/>
  <c r="BY113" i="27"/>
  <c r="CG113" i="27"/>
  <c r="AD114" i="27"/>
  <c r="AC114" i="27"/>
  <c r="AK114" i="27"/>
  <c r="BZ114" i="27"/>
  <c r="BY114" i="27"/>
  <c r="CG114" i="27"/>
  <c r="AD115" i="27"/>
  <c r="AC115" i="27"/>
  <c r="AK115" i="27"/>
  <c r="BZ115" i="27"/>
  <c r="BY115" i="27"/>
  <c r="CG115" i="27"/>
  <c r="AD116" i="27"/>
  <c r="AC116" i="27"/>
  <c r="AK116" i="27"/>
  <c r="BZ116" i="27"/>
  <c r="BY116" i="27"/>
  <c r="CG116" i="27"/>
  <c r="AD117" i="27"/>
  <c r="AC117" i="27"/>
  <c r="AK117" i="27"/>
  <c r="BZ117" i="27"/>
  <c r="BY117" i="27"/>
  <c r="CG117" i="27"/>
  <c r="AD118" i="27"/>
  <c r="AC118" i="27"/>
  <c r="AK118" i="27"/>
  <c r="BZ118" i="27"/>
  <c r="BY118" i="27"/>
  <c r="CG118" i="27"/>
  <c r="AD119" i="27"/>
  <c r="AC119" i="27"/>
  <c r="AK119" i="27"/>
  <c r="BZ119" i="27"/>
  <c r="BY119" i="27"/>
  <c r="CG119" i="27"/>
  <c r="AD120" i="27"/>
  <c r="AC120" i="27"/>
  <c r="AK120" i="27"/>
  <c r="BZ120" i="27"/>
  <c r="BY120" i="27"/>
  <c r="CG120" i="27"/>
  <c r="AD121" i="27"/>
  <c r="AC121" i="27"/>
  <c r="AK121" i="27"/>
  <c r="BZ121" i="27"/>
  <c r="BY121" i="27"/>
  <c r="CG121" i="27"/>
  <c r="AD122" i="27"/>
  <c r="AC122" i="27"/>
  <c r="AK122" i="27"/>
  <c r="BZ122" i="27"/>
  <c r="BY122" i="27"/>
  <c r="CG122" i="27"/>
  <c r="AD123" i="27"/>
  <c r="AC123" i="27"/>
  <c r="AK123" i="27"/>
  <c r="BZ123" i="27"/>
  <c r="BY123" i="27"/>
  <c r="CG123" i="27"/>
  <c r="AD124" i="27"/>
  <c r="AC124" i="27"/>
  <c r="AK124" i="27"/>
  <c r="BZ124" i="27"/>
  <c r="BY124" i="27"/>
  <c r="CG124" i="27"/>
  <c r="AD125" i="27"/>
  <c r="AC125" i="27"/>
  <c r="AK125" i="27"/>
  <c r="BZ125" i="27"/>
  <c r="BY125" i="27"/>
  <c r="CG125" i="27"/>
  <c r="AD126" i="27"/>
  <c r="AC126" i="27"/>
  <c r="AK126" i="27"/>
  <c r="BZ126" i="27"/>
  <c r="BY126" i="27"/>
  <c r="CG126" i="27"/>
  <c r="AD127" i="27"/>
  <c r="AC127" i="27"/>
  <c r="AK127" i="27"/>
  <c r="BZ127" i="27"/>
  <c r="BY127" i="27"/>
  <c r="CG127" i="27"/>
  <c r="AD128" i="27"/>
  <c r="AC128" i="27"/>
  <c r="AK128" i="27"/>
  <c r="BZ128" i="27"/>
  <c r="BY128" i="27"/>
  <c r="CG128" i="27"/>
  <c r="AD129" i="27"/>
  <c r="AC129" i="27"/>
  <c r="AK129" i="27"/>
  <c r="BZ129" i="27"/>
  <c r="BY129" i="27"/>
  <c r="CG129" i="27"/>
  <c r="AD130" i="27"/>
  <c r="AC130" i="27"/>
  <c r="AK130" i="27"/>
  <c r="BZ130" i="27"/>
  <c r="BY130" i="27"/>
  <c r="CG130" i="27"/>
  <c r="BZ132" i="27"/>
  <c r="BY132" i="27"/>
  <c r="CG132" i="27"/>
  <c r="BZ134" i="27"/>
  <c r="BY134" i="27"/>
  <c r="CG134" i="27"/>
  <c r="AD140" i="27"/>
  <c r="AC140" i="27"/>
  <c r="AK140" i="27"/>
  <c r="AD144" i="27"/>
  <c r="AC144" i="27"/>
  <c r="AK144" i="27"/>
  <c r="BZ61" i="27"/>
  <c r="CS61" i="27"/>
  <c r="CG62" i="27"/>
  <c r="BZ63" i="27"/>
  <c r="CG64" i="27"/>
  <c r="CN66" i="27"/>
  <c r="BY71" i="27"/>
  <c r="BN72" i="27"/>
  <c r="BZ77" i="27"/>
  <c r="CG78" i="27"/>
  <c r="Q80" i="27"/>
  <c r="AK80" i="27"/>
  <c r="BY80" i="27"/>
  <c r="M81" i="27"/>
  <c r="AO81" i="27"/>
  <c r="BI81" i="27"/>
  <c r="R83" i="27"/>
  <c r="AK83" i="27"/>
  <c r="BN83" i="27"/>
  <c r="BM99" i="27"/>
  <c r="Q100" i="27"/>
  <c r="BM100" i="27"/>
  <c r="Q101" i="27"/>
  <c r="BM101" i="27"/>
  <c r="Q102" i="27"/>
  <c r="BM102" i="27"/>
  <c r="Q103" i="27"/>
  <c r="BM103" i="27"/>
  <c r="Q104" i="27"/>
  <c r="BM104" i="27"/>
  <c r="Q105" i="27"/>
  <c r="BM105" i="27"/>
  <c r="Q106" i="27"/>
  <c r="BM106" i="27"/>
  <c r="Q107" i="27"/>
  <c r="BM107" i="27"/>
  <c r="Q108" i="27"/>
  <c r="BM108" i="27"/>
  <c r="Q109" i="27"/>
  <c r="BM109" i="27"/>
  <c r="Q110" i="27"/>
  <c r="BM110" i="27"/>
  <c r="Q111" i="27"/>
  <c r="BM111" i="27"/>
  <c r="Q112" i="27"/>
  <c r="BM112" i="27"/>
  <c r="Q113" i="27"/>
  <c r="BM113" i="27"/>
  <c r="Q114" i="27"/>
  <c r="BM114" i="27"/>
  <c r="Q115" i="27"/>
  <c r="BM115" i="27"/>
  <c r="Q116" i="27"/>
  <c r="BM116" i="27"/>
  <c r="Q117" i="27"/>
  <c r="BM117" i="27"/>
  <c r="Q118" i="27"/>
  <c r="BM118" i="27"/>
  <c r="Q119" i="27"/>
  <c r="BM119" i="27"/>
  <c r="Q120" i="27"/>
  <c r="BM120" i="27"/>
  <c r="Q121" i="27"/>
  <c r="BM121" i="27"/>
  <c r="Q122" i="27"/>
  <c r="BM122" i="27"/>
  <c r="Q123" i="27"/>
  <c r="BM123" i="27"/>
  <c r="Q124" i="27"/>
  <c r="BM124" i="27"/>
  <c r="Q125" i="27"/>
  <c r="BM125" i="27"/>
  <c r="Q126" i="27"/>
  <c r="BM126" i="27"/>
  <c r="Q127" i="27"/>
  <c r="BM127" i="27"/>
  <c r="Q128" i="27"/>
  <c r="BM128" i="27"/>
  <c r="Q129" i="27"/>
  <c r="BM129" i="27"/>
  <c r="Q130" i="27"/>
  <c r="BM130" i="27"/>
  <c r="AD132" i="27"/>
  <c r="AC132" i="27"/>
  <c r="AK132" i="27"/>
  <c r="AD134" i="27"/>
  <c r="AC134" i="27"/>
  <c r="AK134" i="27"/>
  <c r="AD141" i="27"/>
  <c r="AC141" i="27"/>
  <c r="AK141" i="27"/>
  <c r="AD145" i="27"/>
  <c r="AC145" i="27"/>
  <c r="AK145" i="27"/>
  <c r="Y131" i="27"/>
  <c r="BU131" i="27"/>
  <c r="Y132" i="27"/>
  <c r="BU132" i="27"/>
  <c r="Y133" i="27"/>
  <c r="BU133" i="27"/>
  <c r="Y134" i="27"/>
  <c r="BU134" i="27"/>
  <c r="Y135" i="27"/>
  <c r="BU135" i="27"/>
  <c r="M136" i="27"/>
  <c r="BN136" i="27"/>
  <c r="BU136" i="27"/>
  <c r="BM136" i="27"/>
  <c r="CS136" i="27"/>
  <c r="AW137" i="27"/>
  <c r="CS137" i="27"/>
  <c r="AW138" i="27"/>
  <c r="F139" i="27"/>
  <c r="E139" i="27"/>
  <c r="M139" i="27"/>
  <c r="F140" i="27"/>
  <c r="E140" i="27"/>
  <c r="M140" i="27"/>
  <c r="F141" i="27"/>
  <c r="E141" i="27"/>
  <c r="M141" i="27"/>
  <c r="F142" i="27"/>
  <c r="E142" i="27"/>
  <c r="M142" i="27"/>
  <c r="F143" i="27"/>
  <c r="E143" i="27"/>
  <c r="M143" i="27"/>
  <c r="F144" i="27"/>
  <c r="E144" i="27"/>
  <c r="M144" i="27"/>
  <c r="F145" i="27"/>
  <c r="E145" i="27"/>
  <c r="M145" i="27"/>
  <c r="F146" i="27"/>
  <c r="E146" i="27"/>
  <c r="M146" i="27"/>
  <c r="BZ81" i="27"/>
  <c r="CK99" i="27"/>
  <c r="M100" i="27"/>
  <c r="AO100" i="27"/>
  <c r="BI100" i="27"/>
  <c r="CK100" i="27"/>
  <c r="M101" i="27"/>
  <c r="AO101" i="27"/>
  <c r="BI101" i="27"/>
  <c r="CK101" i="27"/>
  <c r="M102" i="27"/>
  <c r="AO102" i="27"/>
  <c r="BI102" i="27"/>
  <c r="CK102" i="27"/>
  <c r="M103" i="27"/>
  <c r="AO103" i="27"/>
  <c r="BI103" i="27"/>
  <c r="CK103" i="27"/>
  <c r="M104" i="27"/>
  <c r="AO104" i="27"/>
  <c r="BI104" i="27"/>
  <c r="CK104" i="27"/>
  <c r="M105" i="27"/>
  <c r="AO105" i="27"/>
  <c r="BI105" i="27"/>
  <c r="CK105" i="27"/>
  <c r="M106" i="27"/>
  <c r="AO106" i="27"/>
  <c r="BI106" i="27"/>
  <c r="CK106" i="27"/>
  <c r="M107" i="27"/>
  <c r="AO107" i="27"/>
  <c r="BI107" i="27"/>
  <c r="CK107" i="27"/>
  <c r="M108" i="27"/>
  <c r="AO108" i="27"/>
  <c r="BI108" i="27"/>
  <c r="CK108" i="27"/>
  <c r="M109" i="27"/>
  <c r="AO109" i="27"/>
  <c r="BI109" i="27"/>
  <c r="CK109" i="27"/>
  <c r="M110" i="27"/>
  <c r="AO110" i="27"/>
  <c r="BI110" i="27"/>
  <c r="CK110" i="27"/>
  <c r="M111" i="27"/>
  <c r="AO111" i="27"/>
  <c r="BI111" i="27"/>
  <c r="CK111" i="27"/>
  <c r="M112" i="27"/>
  <c r="AO112" i="27"/>
  <c r="BI112" i="27"/>
  <c r="CK112" i="27"/>
  <c r="M113" i="27"/>
  <c r="AO113" i="27"/>
  <c r="BI113" i="27"/>
  <c r="CK113" i="27"/>
  <c r="M114" i="27"/>
  <c r="AO114" i="27"/>
  <c r="BI114" i="27"/>
  <c r="CK114" i="27"/>
  <c r="M115" i="27"/>
  <c r="AO115" i="27"/>
  <c r="BI115" i="27"/>
  <c r="CK115" i="27"/>
  <c r="M116" i="27"/>
  <c r="AO116" i="27"/>
  <c r="BI116" i="27"/>
  <c r="CK116" i="27"/>
  <c r="M117" i="27"/>
  <c r="AO117" i="27"/>
  <c r="BI117" i="27"/>
  <c r="CK117" i="27"/>
  <c r="M118" i="27"/>
  <c r="AO118" i="27"/>
  <c r="BI118" i="27"/>
  <c r="CK118" i="27"/>
  <c r="M119" i="27"/>
  <c r="AO119" i="27"/>
  <c r="BI119" i="27"/>
  <c r="CK119" i="27"/>
  <c r="M120" i="27"/>
  <c r="AO120" i="27"/>
  <c r="BI120" i="27"/>
  <c r="CK120" i="27"/>
  <c r="M121" i="27"/>
  <c r="AO121" i="27"/>
  <c r="BI121" i="27"/>
  <c r="CK121" i="27"/>
  <c r="M122" i="27"/>
  <c r="AO122" i="27"/>
  <c r="BI122" i="27"/>
  <c r="CK122" i="27"/>
  <c r="M123" i="27"/>
  <c r="AO123" i="27"/>
  <c r="BI123" i="27"/>
  <c r="CK123" i="27"/>
  <c r="M124" i="27"/>
  <c r="AO124" i="27"/>
  <c r="BI124" i="27"/>
  <c r="CK124" i="27"/>
  <c r="M125" i="27"/>
  <c r="AO125" i="27"/>
  <c r="BI125" i="27"/>
  <c r="CK125" i="27"/>
  <c r="M126" i="27"/>
  <c r="AO126" i="27"/>
  <c r="BI126" i="27"/>
  <c r="CK126" i="27"/>
  <c r="M127" i="27"/>
  <c r="AO127" i="27"/>
  <c r="BI127" i="27"/>
  <c r="CK127" i="27"/>
  <c r="M128" i="27"/>
  <c r="AO128" i="27"/>
  <c r="BI128" i="27"/>
  <c r="CK128" i="27"/>
  <c r="M129" i="27"/>
  <c r="AO129" i="27"/>
  <c r="BI129" i="27"/>
  <c r="CK129" i="27"/>
  <c r="M130" i="27"/>
  <c r="AO130" i="27"/>
  <c r="BI130" i="27"/>
  <c r="CK130" i="27"/>
  <c r="M131" i="27"/>
  <c r="AO131" i="27"/>
  <c r="BI131" i="27"/>
  <c r="CK131" i="27"/>
  <c r="M132" i="27"/>
  <c r="AO132" i="27"/>
  <c r="BI132" i="27"/>
  <c r="CK132" i="27"/>
  <c r="M133" i="27"/>
  <c r="AO133" i="27"/>
  <c r="BI133" i="27"/>
  <c r="CK133" i="27"/>
  <c r="M134" i="27"/>
  <c r="AO134" i="27"/>
  <c r="BI134" i="27"/>
  <c r="CK134" i="27"/>
  <c r="M135" i="27"/>
  <c r="AO135" i="27"/>
  <c r="BI135" i="27"/>
  <c r="CS135" i="27"/>
  <c r="BA136" i="27"/>
  <c r="BZ138" i="27"/>
  <c r="BY138" i="27"/>
  <c r="CG138" i="27"/>
  <c r="BZ139" i="27"/>
  <c r="BY139" i="27"/>
  <c r="CG139" i="27"/>
  <c r="BZ140" i="27"/>
  <c r="BY140" i="27"/>
  <c r="CG140" i="27"/>
  <c r="BZ141" i="27"/>
  <c r="BY141" i="27"/>
  <c r="CG141" i="27"/>
  <c r="BZ142" i="27"/>
  <c r="BY142" i="27"/>
  <c r="CG142" i="27"/>
  <c r="BZ143" i="27"/>
  <c r="BY143" i="27"/>
  <c r="CG143" i="27"/>
  <c r="BZ144" i="27"/>
  <c r="BY144" i="27"/>
  <c r="CG144" i="27"/>
  <c r="BZ145" i="27"/>
  <c r="BY145" i="27"/>
  <c r="CG145" i="27"/>
  <c r="CS99" i="27"/>
  <c r="AW100" i="27"/>
  <c r="CS100" i="27"/>
  <c r="AW101" i="27"/>
  <c r="CS101" i="27"/>
  <c r="AW102" i="27"/>
  <c r="CS102" i="27"/>
  <c r="AW103" i="27"/>
  <c r="CS103" i="27"/>
  <c r="AW104" i="27"/>
  <c r="CS104" i="27"/>
  <c r="AW105" i="27"/>
  <c r="CS105" i="27"/>
  <c r="AW106" i="27"/>
  <c r="CS106" i="27"/>
  <c r="AW107" i="27"/>
  <c r="CS107" i="27"/>
  <c r="AW108" i="27"/>
  <c r="CS108" i="27"/>
  <c r="AW109" i="27"/>
  <c r="CS109" i="27"/>
  <c r="AW110" i="27"/>
  <c r="CS110" i="27"/>
  <c r="AW111" i="27"/>
  <c r="CS111" i="27"/>
  <c r="AW112" i="27"/>
  <c r="CS112" i="27"/>
  <c r="AW113" i="27"/>
  <c r="CS113" i="27"/>
  <c r="AW114" i="27"/>
  <c r="CS114" i="27"/>
  <c r="AW115" i="27"/>
  <c r="CS115" i="27"/>
  <c r="AW116" i="27"/>
  <c r="CS116" i="27"/>
  <c r="AW117" i="27"/>
  <c r="CS117" i="27"/>
  <c r="AW118" i="27"/>
  <c r="CS118" i="27"/>
  <c r="AW119" i="27"/>
  <c r="CS119" i="27"/>
  <c r="AW120" i="27"/>
  <c r="CS120" i="27"/>
  <c r="AW121" i="27"/>
  <c r="CS121" i="27"/>
  <c r="AW122" i="27"/>
  <c r="CS122" i="27"/>
  <c r="AW123" i="27"/>
  <c r="CS123" i="27"/>
  <c r="AW124" i="27"/>
  <c r="CS124" i="27"/>
  <c r="AW125" i="27"/>
  <c r="CS125" i="27"/>
  <c r="AW126" i="27"/>
  <c r="CS126" i="27"/>
  <c r="AW127" i="27"/>
  <c r="CS127" i="27"/>
  <c r="AW128" i="27"/>
  <c r="CS128" i="27"/>
  <c r="AW129" i="27"/>
  <c r="CS129" i="27"/>
  <c r="AW130" i="27"/>
  <c r="CS130" i="27"/>
  <c r="AW131" i="27"/>
  <c r="CS131" i="27"/>
  <c r="AW132" i="27"/>
  <c r="CS132" i="27"/>
  <c r="AW133" i="27"/>
  <c r="CS133" i="27"/>
  <c r="AW134" i="27"/>
  <c r="CS134" i="27"/>
  <c r="AW135" i="27"/>
  <c r="R136" i="27"/>
  <c r="Q136" i="27"/>
  <c r="Y136" i="27"/>
  <c r="BI136" i="27"/>
  <c r="F137" i="27"/>
  <c r="E137" i="27"/>
  <c r="M137" i="27"/>
  <c r="BB137" i="27"/>
  <c r="BA137" i="27"/>
  <c r="BI137" i="27"/>
  <c r="F138" i="27"/>
  <c r="E138" i="27"/>
  <c r="M138" i="27"/>
  <c r="BB138" i="27"/>
  <c r="BA138" i="27"/>
  <c r="BI138" i="27"/>
  <c r="BB139" i="27"/>
  <c r="BA139" i="27"/>
  <c r="BI139" i="27"/>
  <c r="BB140" i="27"/>
  <c r="BA140" i="27"/>
  <c r="BI140" i="27"/>
  <c r="BB141" i="27"/>
  <c r="BA141" i="27"/>
  <c r="BI141" i="27"/>
  <c r="BB142" i="27"/>
  <c r="BA142" i="27"/>
  <c r="BI142" i="27"/>
  <c r="BB143" i="27"/>
  <c r="BA143" i="27"/>
  <c r="BI143" i="27"/>
  <c r="BB144" i="27"/>
  <c r="BA144" i="27"/>
  <c r="BI144" i="27"/>
  <c r="BB145" i="27"/>
  <c r="BA145" i="27"/>
  <c r="BI145" i="27"/>
  <c r="CG135" i="27"/>
  <c r="AK136" i="27"/>
  <c r="CG136" i="27"/>
  <c r="Q137" i="27"/>
  <c r="AK137" i="27"/>
  <c r="BM137" i="27"/>
  <c r="CG137" i="27"/>
  <c r="Q138" i="27"/>
  <c r="AK138" i="27"/>
  <c r="BN138" i="27"/>
  <c r="BM138" i="27"/>
  <c r="BU138" i="27"/>
  <c r="CL138" i="27"/>
  <c r="CK138" i="27"/>
  <c r="CS138" i="27"/>
  <c r="R139" i="27"/>
  <c r="Q139" i="27"/>
  <c r="Y139" i="27"/>
  <c r="AP139" i="27"/>
  <c r="AO139" i="27"/>
  <c r="AW139" i="27"/>
  <c r="BN139" i="27"/>
  <c r="BM139" i="27"/>
  <c r="BU139" i="27"/>
  <c r="CL139" i="27"/>
  <c r="CK139" i="27"/>
  <c r="CS139" i="27"/>
  <c r="R140" i="27"/>
  <c r="Q140" i="27"/>
  <c r="Y140" i="27"/>
  <c r="AP140" i="27"/>
  <c r="AO140" i="27"/>
  <c r="AW140" i="27"/>
  <c r="BN140" i="27"/>
  <c r="BM140" i="27"/>
  <c r="BU140" i="27"/>
  <c r="CL140" i="27"/>
  <c r="CK140" i="27"/>
  <c r="CS140" i="27"/>
  <c r="R141" i="27"/>
  <c r="Q141" i="27"/>
  <c r="Y141" i="27"/>
  <c r="AP141" i="27"/>
  <c r="AO141" i="27"/>
  <c r="AW141" i="27"/>
  <c r="BN141" i="27"/>
  <c r="BM141" i="27"/>
  <c r="BU141" i="27"/>
  <c r="CL141" i="27"/>
  <c r="CK141" i="27"/>
  <c r="CS141" i="27"/>
  <c r="R142" i="27"/>
  <c r="Q142" i="27"/>
  <c r="Y142" i="27"/>
  <c r="AP142" i="27"/>
  <c r="AO142" i="27"/>
  <c r="AW142" i="27"/>
  <c r="BN142" i="27"/>
  <c r="BM142" i="27"/>
  <c r="BU142" i="27"/>
  <c r="CL142" i="27"/>
  <c r="CK142" i="27"/>
  <c r="CS142" i="27"/>
  <c r="R143" i="27"/>
  <c r="Q143" i="27"/>
  <c r="Y143" i="27"/>
  <c r="AP143" i="27"/>
  <c r="AO143" i="27"/>
  <c r="AW143" i="27"/>
  <c r="BN143" i="27"/>
  <c r="BM143" i="27"/>
  <c r="BU143" i="27"/>
  <c r="CL143" i="27"/>
  <c r="CK143" i="27"/>
  <c r="CS143" i="27"/>
  <c r="R144" i="27"/>
  <c r="Q144" i="27"/>
  <c r="Y144" i="27"/>
  <c r="AP144" i="27"/>
  <c r="AO144" i="27"/>
  <c r="AW144" i="27"/>
  <c r="BN144" i="27"/>
  <c r="BM144" i="27"/>
  <c r="BU144" i="27"/>
  <c r="CL144" i="27"/>
  <c r="CK144" i="27"/>
  <c r="CS144" i="27"/>
  <c r="R145" i="27"/>
  <c r="Q145" i="27"/>
  <c r="Y145" i="27"/>
  <c r="AP145" i="27"/>
  <c r="AO145" i="27"/>
  <c r="AW145" i="27"/>
  <c r="BN145" i="27"/>
  <c r="BM145" i="27"/>
  <c r="BU145" i="27"/>
  <c r="CL145" i="27"/>
  <c r="CK145" i="27"/>
  <c r="CS145" i="27"/>
  <c r="R146" i="27"/>
  <c r="Q146" i="27"/>
  <c r="Y146" i="27"/>
  <c r="Y137" i="27"/>
  <c r="BU137" i="27"/>
  <c r="Y138" i="27"/>
  <c r="CI69" i="24"/>
  <c r="CH69" i="24" l="1"/>
  <c r="CC45" i="24"/>
  <c r="CD45" i="24"/>
  <c r="CE45" i="24"/>
  <c r="CF45" i="24"/>
  <c r="CF46" i="24"/>
  <c r="CE46" i="24"/>
  <c r="CD46" i="24"/>
  <c r="CC46" i="24"/>
  <c r="BZ46" i="24" s="1"/>
  <c r="CG45" i="24" l="1"/>
  <c r="BY45" i="24"/>
  <c r="BY46" i="24"/>
  <c r="CB46" i="24"/>
  <c r="BZ45" i="24"/>
  <c r="CG46" i="24"/>
  <c r="AC201" i="26"/>
  <c r="AB201" i="26"/>
  <c r="AC200" i="26"/>
  <c r="AB200" i="26"/>
  <c r="AA200" i="26"/>
  <c r="Z200" i="26"/>
  <c r="Y200" i="26"/>
  <c r="X200" i="26"/>
  <c r="W200" i="26"/>
  <c r="V200" i="26"/>
  <c r="U200" i="26"/>
  <c r="T200" i="26"/>
  <c r="S200" i="26"/>
  <c r="R200" i="26"/>
  <c r="Q200" i="26"/>
  <c r="P200" i="26"/>
  <c r="O200" i="26"/>
  <c r="N200" i="26"/>
  <c r="M200" i="26"/>
  <c r="L200" i="26"/>
  <c r="K200" i="26"/>
  <c r="J200" i="26"/>
  <c r="E200" i="26"/>
  <c r="D200" i="26"/>
  <c r="C200" i="26"/>
  <c r="B200" i="26"/>
  <c r="AC199" i="26"/>
  <c r="AB199" i="26"/>
  <c r="AA199" i="26"/>
  <c r="Z199" i="26"/>
  <c r="Y199" i="26"/>
  <c r="X199" i="26"/>
  <c r="W199" i="26"/>
  <c r="V199" i="26"/>
  <c r="U199" i="26"/>
  <c r="T199" i="26"/>
  <c r="S199" i="26"/>
  <c r="R199" i="26"/>
  <c r="Q199" i="26"/>
  <c r="P199" i="26"/>
  <c r="O199" i="26"/>
  <c r="N199" i="26"/>
  <c r="M199" i="26"/>
  <c r="L199" i="26"/>
  <c r="K199" i="26"/>
  <c r="J199" i="26"/>
  <c r="E199" i="26"/>
  <c r="D199" i="26"/>
  <c r="C199" i="26"/>
  <c r="B199" i="26"/>
  <c r="AC198" i="26"/>
  <c r="AB198" i="26"/>
  <c r="AA198" i="26"/>
  <c r="Z198" i="26"/>
  <c r="Y198" i="26"/>
  <c r="X198" i="26"/>
  <c r="W198" i="26"/>
  <c r="V198" i="26"/>
  <c r="U198" i="26"/>
  <c r="T198" i="26"/>
  <c r="S198" i="26"/>
  <c r="R198" i="26"/>
  <c r="Q198" i="26"/>
  <c r="P198" i="26"/>
  <c r="O198" i="26"/>
  <c r="N198" i="26"/>
  <c r="M198" i="26"/>
  <c r="L198" i="26"/>
  <c r="K198" i="26"/>
  <c r="J198" i="26"/>
  <c r="E198" i="26"/>
  <c r="D198" i="26"/>
  <c r="C198" i="26"/>
  <c r="B198" i="26"/>
  <c r="AC197" i="26"/>
  <c r="AB197" i="26"/>
  <c r="AA197" i="26"/>
  <c r="Z197" i="26"/>
  <c r="Y197" i="26"/>
  <c r="X197" i="26"/>
  <c r="W197" i="26"/>
  <c r="V197" i="26"/>
  <c r="U197" i="26"/>
  <c r="T197" i="26"/>
  <c r="S197" i="26"/>
  <c r="R197" i="26"/>
  <c r="Q197" i="26"/>
  <c r="P197" i="26"/>
  <c r="O197" i="26"/>
  <c r="N197" i="26"/>
  <c r="M197" i="26"/>
  <c r="L197" i="26"/>
  <c r="K197" i="26"/>
  <c r="J197" i="26"/>
  <c r="E197" i="26"/>
  <c r="D197" i="26"/>
  <c r="C197" i="26"/>
  <c r="B197" i="26"/>
  <c r="AC196" i="26"/>
  <c r="AB196" i="26"/>
  <c r="AA196" i="26"/>
  <c r="Z196" i="26"/>
  <c r="Y196" i="26"/>
  <c r="X196" i="26"/>
  <c r="W196" i="26"/>
  <c r="V196" i="26"/>
  <c r="U196" i="26"/>
  <c r="T196" i="26"/>
  <c r="S196" i="26"/>
  <c r="R196" i="26"/>
  <c r="Q196" i="26"/>
  <c r="P196" i="26"/>
  <c r="O196" i="26"/>
  <c r="N196" i="26"/>
  <c r="M196" i="26"/>
  <c r="L196" i="26"/>
  <c r="K196" i="26"/>
  <c r="J196" i="26"/>
  <c r="E196" i="26"/>
  <c r="D196" i="26"/>
  <c r="C196" i="26"/>
  <c r="B196" i="26"/>
  <c r="AC195" i="26"/>
  <c r="AB195" i="26"/>
  <c r="AA195" i="26"/>
  <c r="Z195" i="26"/>
  <c r="Y195" i="26"/>
  <c r="X195" i="26"/>
  <c r="W195" i="26"/>
  <c r="V195" i="26"/>
  <c r="U195" i="26"/>
  <c r="T195" i="26"/>
  <c r="S195" i="26"/>
  <c r="R195" i="26"/>
  <c r="Q195" i="26"/>
  <c r="P195" i="26"/>
  <c r="O195" i="26"/>
  <c r="N195" i="26"/>
  <c r="M195" i="26"/>
  <c r="L195" i="26"/>
  <c r="K195" i="26"/>
  <c r="J195" i="26"/>
  <c r="E195" i="26"/>
  <c r="D195" i="26"/>
  <c r="C195" i="26"/>
  <c r="B195" i="26"/>
  <c r="AC194" i="26"/>
  <c r="AB194" i="26"/>
  <c r="AA194" i="26"/>
  <c r="Z194" i="26"/>
  <c r="Y194" i="26"/>
  <c r="X194" i="26"/>
  <c r="W194" i="26"/>
  <c r="V194" i="26"/>
  <c r="U194" i="26"/>
  <c r="T194" i="26"/>
  <c r="S194" i="26"/>
  <c r="R194" i="26"/>
  <c r="Q194" i="26"/>
  <c r="P194" i="26"/>
  <c r="O194" i="26"/>
  <c r="N194" i="26"/>
  <c r="M194" i="26"/>
  <c r="L194" i="26"/>
  <c r="K194" i="26"/>
  <c r="J194" i="26"/>
  <c r="E194" i="26"/>
  <c r="D194" i="26"/>
  <c r="C194" i="26"/>
  <c r="B194" i="26"/>
  <c r="AC193" i="26"/>
  <c r="AB193" i="26"/>
  <c r="AA193" i="26"/>
  <c r="Z193" i="26"/>
  <c r="Y193" i="26"/>
  <c r="X193" i="26"/>
  <c r="W193" i="26"/>
  <c r="V193" i="26"/>
  <c r="U193" i="26"/>
  <c r="T193" i="26"/>
  <c r="S193" i="26"/>
  <c r="R193" i="26"/>
  <c r="Q193" i="26"/>
  <c r="P193" i="26"/>
  <c r="O193" i="26"/>
  <c r="N193" i="26"/>
  <c r="M193" i="26"/>
  <c r="L193" i="26"/>
  <c r="K193" i="26"/>
  <c r="J193" i="26"/>
  <c r="E193" i="26"/>
  <c r="D193" i="26"/>
  <c r="C193" i="26"/>
  <c r="B193" i="26"/>
  <c r="AC192" i="26"/>
  <c r="AB192" i="26"/>
  <c r="AA192" i="26"/>
  <c r="Z192" i="26"/>
  <c r="Y192" i="26"/>
  <c r="X192" i="26"/>
  <c r="W192" i="26"/>
  <c r="V192" i="26"/>
  <c r="U192" i="26"/>
  <c r="T192" i="26"/>
  <c r="S192" i="26"/>
  <c r="R192" i="26"/>
  <c r="Q192" i="26"/>
  <c r="P192" i="26"/>
  <c r="O192" i="26"/>
  <c r="N192" i="26"/>
  <c r="M192" i="26"/>
  <c r="L192" i="26"/>
  <c r="K192" i="26"/>
  <c r="J192" i="26"/>
  <c r="E192" i="26"/>
  <c r="D192" i="26"/>
  <c r="C192" i="26"/>
  <c r="B192" i="26"/>
  <c r="AC191" i="26"/>
  <c r="AB191" i="26"/>
  <c r="AA191" i="26"/>
  <c r="Z191" i="26"/>
  <c r="Y191" i="26"/>
  <c r="X191" i="26"/>
  <c r="W191" i="26"/>
  <c r="V191" i="26"/>
  <c r="U191" i="26"/>
  <c r="T191" i="26"/>
  <c r="S191" i="26"/>
  <c r="R191" i="26"/>
  <c r="Q191" i="26"/>
  <c r="P191" i="26"/>
  <c r="O191" i="26"/>
  <c r="N191" i="26"/>
  <c r="M191" i="26"/>
  <c r="L191" i="26"/>
  <c r="K191" i="26"/>
  <c r="J191" i="26"/>
  <c r="E191" i="26"/>
  <c r="D191" i="26"/>
  <c r="C191" i="26"/>
  <c r="B191" i="26"/>
  <c r="AC190" i="26"/>
  <c r="AB190" i="26"/>
  <c r="AA190" i="26"/>
  <c r="Z190" i="26"/>
  <c r="Y190" i="26"/>
  <c r="X190" i="26"/>
  <c r="W190" i="26"/>
  <c r="V190" i="26"/>
  <c r="U190" i="26"/>
  <c r="T190" i="26"/>
  <c r="S190" i="26"/>
  <c r="R190" i="26"/>
  <c r="Q190" i="26"/>
  <c r="P190" i="26"/>
  <c r="O190" i="26"/>
  <c r="N190" i="26"/>
  <c r="M190" i="26"/>
  <c r="L190" i="26"/>
  <c r="K190" i="26"/>
  <c r="J190" i="26"/>
  <c r="E190" i="26"/>
  <c r="D190" i="26"/>
  <c r="C190" i="26"/>
  <c r="B190" i="26"/>
  <c r="AC189" i="26"/>
  <c r="AB189" i="26"/>
  <c r="AA189" i="26"/>
  <c r="Z189" i="26"/>
  <c r="Y189" i="26"/>
  <c r="X189" i="26"/>
  <c r="W189" i="26"/>
  <c r="V189" i="26"/>
  <c r="U189" i="26"/>
  <c r="T189" i="26"/>
  <c r="S189" i="26"/>
  <c r="R189" i="26"/>
  <c r="Q189" i="26"/>
  <c r="P189" i="26"/>
  <c r="O189" i="26"/>
  <c r="N189" i="26"/>
  <c r="M189" i="26"/>
  <c r="L189" i="26"/>
  <c r="K189" i="26"/>
  <c r="J189" i="26"/>
  <c r="E189" i="26"/>
  <c r="D189" i="26"/>
  <c r="C189" i="26"/>
  <c r="B189" i="26"/>
  <c r="AC188" i="26"/>
  <c r="AB188" i="26"/>
  <c r="AA188" i="26"/>
  <c r="Z188" i="26"/>
  <c r="Y188" i="26"/>
  <c r="X188" i="26"/>
  <c r="W188" i="26"/>
  <c r="V188" i="26"/>
  <c r="U188" i="26"/>
  <c r="T188" i="26"/>
  <c r="S188" i="26"/>
  <c r="R188" i="26"/>
  <c r="Q188" i="26"/>
  <c r="P188" i="26"/>
  <c r="O188" i="26"/>
  <c r="N188" i="26"/>
  <c r="M188" i="26"/>
  <c r="L188" i="26"/>
  <c r="K188" i="26"/>
  <c r="J188" i="26"/>
  <c r="E188" i="26"/>
  <c r="D188" i="26"/>
  <c r="C188" i="26"/>
  <c r="B188" i="26"/>
  <c r="AC187" i="26"/>
  <c r="AB187" i="26"/>
  <c r="AA187" i="26"/>
  <c r="Z187" i="26"/>
  <c r="Y187" i="26"/>
  <c r="X187" i="26"/>
  <c r="W187" i="26"/>
  <c r="V187" i="26"/>
  <c r="U187" i="26"/>
  <c r="T187" i="26"/>
  <c r="S187" i="26"/>
  <c r="R187" i="26"/>
  <c r="Q187" i="26"/>
  <c r="P187" i="26"/>
  <c r="O187" i="26"/>
  <c r="N187" i="26"/>
  <c r="M187" i="26"/>
  <c r="L187" i="26"/>
  <c r="K187" i="26"/>
  <c r="J187" i="26"/>
  <c r="E187" i="26"/>
  <c r="D187" i="26"/>
  <c r="C187" i="26"/>
  <c r="B187" i="26"/>
  <c r="AC186" i="26"/>
  <c r="AB186" i="26"/>
  <c r="AA186" i="26"/>
  <c r="Z186" i="26"/>
  <c r="Y186" i="26"/>
  <c r="X186" i="26"/>
  <c r="W186" i="26"/>
  <c r="V186" i="26"/>
  <c r="U186" i="26"/>
  <c r="T186" i="26"/>
  <c r="S186" i="26"/>
  <c r="R186" i="26"/>
  <c r="Q186" i="26"/>
  <c r="P186" i="26"/>
  <c r="O186" i="26"/>
  <c r="N186" i="26"/>
  <c r="M186" i="26"/>
  <c r="L186" i="26"/>
  <c r="K186" i="26"/>
  <c r="J186" i="26"/>
  <c r="E186" i="26"/>
  <c r="D186" i="26"/>
  <c r="C186" i="26"/>
  <c r="B186" i="26"/>
  <c r="AC185" i="26"/>
  <c r="AB185" i="26"/>
  <c r="AA185" i="26"/>
  <c r="Z185" i="26"/>
  <c r="Y185" i="26"/>
  <c r="X185" i="26"/>
  <c r="W185" i="26"/>
  <c r="V185" i="26"/>
  <c r="U185" i="26"/>
  <c r="T185" i="26"/>
  <c r="S185" i="26"/>
  <c r="R185" i="26"/>
  <c r="Q185" i="26"/>
  <c r="P185" i="26"/>
  <c r="O185" i="26"/>
  <c r="N185" i="26"/>
  <c r="M185" i="26"/>
  <c r="L185" i="26"/>
  <c r="K185" i="26"/>
  <c r="J185" i="26"/>
  <c r="E185" i="26"/>
  <c r="D185" i="26"/>
  <c r="C185" i="26"/>
  <c r="B185" i="26"/>
  <c r="AC184" i="26"/>
  <c r="AB184" i="26"/>
  <c r="AA184" i="26"/>
  <c r="Z184" i="26"/>
  <c r="Y184" i="26"/>
  <c r="X184" i="26"/>
  <c r="W184" i="26"/>
  <c r="V184" i="26"/>
  <c r="U184" i="26"/>
  <c r="T184" i="26"/>
  <c r="S184" i="26"/>
  <c r="R184" i="26"/>
  <c r="Q184" i="26"/>
  <c r="P184" i="26"/>
  <c r="O184" i="26"/>
  <c r="N184" i="26"/>
  <c r="M184" i="26"/>
  <c r="L184" i="26"/>
  <c r="K184" i="26"/>
  <c r="J184" i="26"/>
  <c r="E184" i="26"/>
  <c r="D184" i="26"/>
  <c r="C184" i="26"/>
  <c r="B184" i="26"/>
  <c r="AC183" i="26"/>
  <c r="AB183" i="26"/>
  <c r="AA183" i="26"/>
  <c r="Z183" i="26"/>
  <c r="Y183" i="26"/>
  <c r="X183" i="26"/>
  <c r="W183" i="26"/>
  <c r="V183" i="26"/>
  <c r="U183" i="26"/>
  <c r="T183" i="26"/>
  <c r="S183" i="26"/>
  <c r="R183" i="26"/>
  <c r="Q183" i="26"/>
  <c r="P183" i="26"/>
  <c r="O183" i="26"/>
  <c r="N183" i="26"/>
  <c r="M183" i="26"/>
  <c r="L183" i="26"/>
  <c r="K183" i="26"/>
  <c r="J183" i="26"/>
  <c r="E183" i="26"/>
  <c r="D183" i="26"/>
  <c r="C183" i="26"/>
  <c r="B183" i="26"/>
  <c r="AC182" i="26"/>
  <c r="AB182" i="26"/>
  <c r="AA182" i="26"/>
  <c r="Z182" i="26"/>
  <c r="Y182" i="26"/>
  <c r="X182" i="26"/>
  <c r="W182" i="26"/>
  <c r="V182" i="26"/>
  <c r="U182" i="26"/>
  <c r="T182" i="26"/>
  <c r="S182" i="26"/>
  <c r="R182" i="26"/>
  <c r="Q182" i="26"/>
  <c r="P182" i="26"/>
  <c r="O182" i="26"/>
  <c r="N182" i="26"/>
  <c r="M182" i="26"/>
  <c r="L182" i="26"/>
  <c r="K182" i="26"/>
  <c r="J182" i="26"/>
  <c r="E182" i="26"/>
  <c r="D182" i="26"/>
  <c r="C182" i="26"/>
  <c r="B182" i="26"/>
  <c r="AC181" i="26"/>
  <c r="AB181" i="26"/>
  <c r="AA181" i="26"/>
  <c r="Z181" i="26"/>
  <c r="Y181" i="26"/>
  <c r="X181" i="26"/>
  <c r="W181" i="26"/>
  <c r="V181" i="26"/>
  <c r="U181" i="26"/>
  <c r="T181" i="26"/>
  <c r="S181" i="26"/>
  <c r="R181" i="26"/>
  <c r="Q181" i="26"/>
  <c r="P181" i="26"/>
  <c r="O181" i="26"/>
  <c r="N181" i="26"/>
  <c r="M181" i="26"/>
  <c r="L181" i="26"/>
  <c r="K181" i="26"/>
  <c r="J181" i="26"/>
  <c r="E181" i="26"/>
  <c r="D181" i="26"/>
  <c r="C181" i="26"/>
  <c r="B181" i="26"/>
  <c r="AC180" i="26"/>
  <c r="AB180" i="26"/>
  <c r="AA180" i="26"/>
  <c r="Z180" i="26"/>
  <c r="Y180" i="26"/>
  <c r="X180" i="26"/>
  <c r="W180" i="26"/>
  <c r="V180" i="26"/>
  <c r="U180" i="26"/>
  <c r="T180" i="26"/>
  <c r="S180" i="26"/>
  <c r="R180" i="26"/>
  <c r="Q180" i="26"/>
  <c r="P180" i="26"/>
  <c r="O180" i="26"/>
  <c r="N180" i="26"/>
  <c r="M180" i="26"/>
  <c r="L180" i="26"/>
  <c r="K180" i="26"/>
  <c r="J180" i="26"/>
  <c r="E180" i="26"/>
  <c r="D180" i="26"/>
  <c r="C180" i="26"/>
  <c r="B180" i="26"/>
  <c r="AC179" i="26"/>
  <c r="AB179" i="26"/>
  <c r="AA179" i="26"/>
  <c r="Z179" i="26"/>
  <c r="Y179" i="26"/>
  <c r="X179" i="26"/>
  <c r="W179" i="26"/>
  <c r="V179" i="26"/>
  <c r="U179" i="26"/>
  <c r="T179" i="26"/>
  <c r="S179" i="26"/>
  <c r="R179" i="26"/>
  <c r="Q179" i="26"/>
  <c r="P179" i="26"/>
  <c r="O179" i="26"/>
  <c r="N179" i="26"/>
  <c r="M179" i="26"/>
  <c r="L179" i="26"/>
  <c r="K179" i="26"/>
  <c r="J179" i="26"/>
  <c r="E179" i="26"/>
  <c r="D179" i="26"/>
  <c r="C179" i="26"/>
  <c r="B179" i="26"/>
  <c r="AC178" i="26"/>
  <c r="AB178" i="26"/>
  <c r="AA178" i="26"/>
  <c r="Z178" i="26"/>
  <c r="Y178" i="26"/>
  <c r="X178" i="26"/>
  <c r="W178" i="26"/>
  <c r="V178" i="26"/>
  <c r="U178" i="26"/>
  <c r="T178" i="26"/>
  <c r="S178" i="26"/>
  <c r="R178" i="26"/>
  <c r="Q178" i="26"/>
  <c r="P178" i="26"/>
  <c r="O178" i="26"/>
  <c r="N178" i="26"/>
  <c r="M178" i="26"/>
  <c r="L178" i="26"/>
  <c r="K178" i="26"/>
  <c r="J178" i="26"/>
  <c r="E178" i="26"/>
  <c r="D178" i="26"/>
  <c r="C178" i="26"/>
  <c r="B178" i="26"/>
  <c r="AC177" i="26"/>
  <c r="AB177" i="26"/>
  <c r="AA177" i="26"/>
  <c r="Z177" i="26"/>
  <c r="Y177" i="26"/>
  <c r="X177" i="26"/>
  <c r="W177" i="26"/>
  <c r="V177" i="26"/>
  <c r="U177" i="26"/>
  <c r="T177" i="26"/>
  <c r="S177" i="26"/>
  <c r="R177" i="26"/>
  <c r="Q177" i="26"/>
  <c r="P177" i="26"/>
  <c r="O177" i="26"/>
  <c r="N177" i="26"/>
  <c r="M177" i="26"/>
  <c r="L177" i="26"/>
  <c r="K177" i="26"/>
  <c r="J177" i="26"/>
  <c r="E177" i="26"/>
  <c r="D177" i="26"/>
  <c r="C177" i="26"/>
  <c r="B177" i="26"/>
  <c r="AC176" i="26"/>
  <c r="AB176" i="26"/>
  <c r="AA176" i="26"/>
  <c r="Z176" i="26"/>
  <c r="Y176" i="26"/>
  <c r="X176" i="26"/>
  <c r="W176" i="26"/>
  <c r="V176" i="26"/>
  <c r="U176" i="26"/>
  <c r="T176" i="26"/>
  <c r="S176" i="26"/>
  <c r="R176" i="26"/>
  <c r="Q176" i="26"/>
  <c r="P176" i="26"/>
  <c r="O176" i="26"/>
  <c r="N176" i="26"/>
  <c r="M176" i="26"/>
  <c r="L176" i="26"/>
  <c r="K176" i="26"/>
  <c r="J176" i="26"/>
  <c r="E176" i="26"/>
  <c r="D176" i="26"/>
  <c r="C176" i="26"/>
  <c r="B176" i="26"/>
  <c r="AC175" i="26"/>
  <c r="AB175" i="26"/>
  <c r="AA175" i="26"/>
  <c r="Z175" i="26"/>
  <c r="Y175" i="26"/>
  <c r="X175" i="26"/>
  <c r="W175" i="26"/>
  <c r="V175" i="26"/>
  <c r="U175" i="26"/>
  <c r="T175" i="26"/>
  <c r="S175" i="26"/>
  <c r="R175" i="26"/>
  <c r="Q175" i="26"/>
  <c r="P175" i="26"/>
  <c r="O175" i="26"/>
  <c r="N175" i="26"/>
  <c r="M175" i="26"/>
  <c r="L175" i="26"/>
  <c r="K175" i="26"/>
  <c r="J175" i="26"/>
  <c r="E175" i="26"/>
  <c r="D175" i="26"/>
  <c r="C175" i="26"/>
  <c r="B175" i="26"/>
  <c r="AC174" i="26"/>
  <c r="AB174" i="26"/>
  <c r="AA174" i="26"/>
  <c r="Z174" i="26"/>
  <c r="Y174" i="26"/>
  <c r="X174" i="26"/>
  <c r="W174" i="26"/>
  <c r="V174" i="26"/>
  <c r="U174" i="26"/>
  <c r="T174" i="26"/>
  <c r="S174" i="26"/>
  <c r="R174" i="26"/>
  <c r="Q174" i="26"/>
  <c r="P174" i="26"/>
  <c r="O174" i="26"/>
  <c r="N174" i="26"/>
  <c r="M174" i="26"/>
  <c r="L174" i="26"/>
  <c r="K174" i="26"/>
  <c r="J174" i="26"/>
  <c r="E174" i="26"/>
  <c r="D174" i="26"/>
  <c r="C174" i="26"/>
  <c r="B174" i="26"/>
  <c r="AC173" i="26"/>
  <c r="AB173" i="26"/>
  <c r="AA173" i="26"/>
  <c r="Z173" i="26"/>
  <c r="Y173" i="26"/>
  <c r="X173" i="26"/>
  <c r="W173" i="26"/>
  <c r="V173" i="26"/>
  <c r="U173" i="26"/>
  <c r="T173" i="26"/>
  <c r="S173" i="26"/>
  <c r="R173" i="26"/>
  <c r="Q173" i="26"/>
  <c r="P173" i="26"/>
  <c r="O173" i="26"/>
  <c r="N173" i="26"/>
  <c r="M173" i="26"/>
  <c r="L173" i="26"/>
  <c r="K173" i="26"/>
  <c r="J173" i="26"/>
  <c r="E173" i="26"/>
  <c r="D173" i="26"/>
  <c r="C173" i="26"/>
  <c r="B173" i="26"/>
  <c r="AC172" i="26"/>
  <c r="AB172" i="26"/>
  <c r="AA172" i="26"/>
  <c r="Z172" i="26"/>
  <c r="Y172" i="26"/>
  <c r="X172" i="26"/>
  <c r="W172" i="26"/>
  <c r="V172" i="26"/>
  <c r="U172" i="26"/>
  <c r="T172" i="26"/>
  <c r="S172" i="26"/>
  <c r="R172" i="26"/>
  <c r="Q172" i="26"/>
  <c r="P172" i="26"/>
  <c r="O172" i="26"/>
  <c r="N172" i="26"/>
  <c r="M172" i="26"/>
  <c r="L172" i="26"/>
  <c r="K172" i="26"/>
  <c r="J172" i="26"/>
  <c r="E172" i="26"/>
  <c r="D172" i="26"/>
  <c r="C172" i="26"/>
  <c r="B172" i="26"/>
  <c r="AC171" i="26"/>
  <c r="AB171" i="26"/>
  <c r="AA171" i="26"/>
  <c r="Z171" i="26"/>
  <c r="Y171" i="26"/>
  <c r="X171" i="26"/>
  <c r="W171" i="26"/>
  <c r="V171" i="26"/>
  <c r="U171" i="26"/>
  <c r="T171" i="26"/>
  <c r="S171" i="26"/>
  <c r="R171" i="26"/>
  <c r="Q171" i="26"/>
  <c r="P171" i="26"/>
  <c r="O171" i="26"/>
  <c r="N171" i="26"/>
  <c r="M171" i="26"/>
  <c r="L171" i="26"/>
  <c r="K171" i="26"/>
  <c r="J171" i="26"/>
  <c r="E171" i="26"/>
  <c r="D171" i="26"/>
  <c r="C171" i="26"/>
  <c r="B171" i="26"/>
  <c r="AC170" i="26"/>
  <c r="AB170" i="26"/>
  <c r="AA170" i="26"/>
  <c r="Z170" i="26"/>
  <c r="Y170" i="26"/>
  <c r="X170" i="26"/>
  <c r="W170" i="26"/>
  <c r="V170" i="26"/>
  <c r="U170" i="26"/>
  <c r="T170" i="26"/>
  <c r="S170" i="26"/>
  <c r="R170" i="26"/>
  <c r="Q170" i="26"/>
  <c r="P170" i="26"/>
  <c r="O170" i="26"/>
  <c r="N170" i="26"/>
  <c r="M170" i="26"/>
  <c r="L170" i="26"/>
  <c r="K170" i="26"/>
  <c r="J170" i="26"/>
  <c r="E170" i="26"/>
  <c r="D170" i="26"/>
  <c r="C170" i="26"/>
  <c r="B170" i="26"/>
  <c r="AC169" i="26"/>
  <c r="AB169" i="26"/>
  <c r="AA169" i="26"/>
  <c r="Z169" i="26"/>
  <c r="Y169" i="26"/>
  <c r="X169" i="26"/>
  <c r="W169" i="26"/>
  <c r="V169" i="26"/>
  <c r="U169" i="26"/>
  <c r="T169" i="26"/>
  <c r="S169" i="26"/>
  <c r="R169" i="26"/>
  <c r="Q169" i="26"/>
  <c r="P169" i="26"/>
  <c r="O169" i="26"/>
  <c r="N169" i="26"/>
  <c r="M169" i="26"/>
  <c r="L169" i="26"/>
  <c r="K169" i="26"/>
  <c r="J169" i="26"/>
  <c r="E169" i="26"/>
  <c r="D169" i="26"/>
  <c r="C169" i="26"/>
  <c r="B169" i="26"/>
  <c r="AC168" i="26"/>
  <c r="AB168" i="26"/>
  <c r="AA168" i="26"/>
  <c r="Z168" i="26"/>
  <c r="Y168" i="26"/>
  <c r="X168" i="26"/>
  <c r="W168" i="26"/>
  <c r="V168" i="26"/>
  <c r="U168" i="26"/>
  <c r="T168" i="26"/>
  <c r="S168" i="26"/>
  <c r="R168" i="26"/>
  <c r="Q168" i="26"/>
  <c r="P168" i="26"/>
  <c r="O168" i="26"/>
  <c r="N168" i="26"/>
  <c r="M168" i="26"/>
  <c r="L168" i="26"/>
  <c r="K168" i="26"/>
  <c r="J168" i="26"/>
  <c r="E168" i="26"/>
  <c r="D168" i="26"/>
  <c r="C168" i="26"/>
  <c r="B168" i="26"/>
  <c r="AC167" i="26"/>
  <c r="AB167" i="26"/>
  <c r="AA167" i="26"/>
  <c r="Z167" i="26"/>
  <c r="Y167" i="26"/>
  <c r="X167" i="26"/>
  <c r="W167" i="26"/>
  <c r="V167" i="26"/>
  <c r="U167" i="26"/>
  <c r="T167" i="26"/>
  <c r="S167" i="26"/>
  <c r="R167" i="26"/>
  <c r="Q167" i="26"/>
  <c r="P167" i="26"/>
  <c r="O167" i="26"/>
  <c r="N167" i="26"/>
  <c r="M167" i="26"/>
  <c r="L167" i="26"/>
  <c r="K167" i="26"/>
  <c r="J167" i="26"/>
  <c r="E167" i="26"/>
  <c r="D167" i="26"/>
  <c r="C167" i="26"/>
  <c r="B167" i="26"/>
  <c r="AC166" i="26"/>
  <c r="AB166" i="26"/>
  <c r="AA166" i="26"/>
  <c r="Z166" i="26"/>
  <c r="Y166" i="26"/>
  <c r="X166" i="26"/>
  <c r="W166" i="26"/>
  <c r="V166" i="26"/>
  <c r="U166" i="26"/>
  <c r="T166" i="26"/>
  <c r="S166" i="26"/>
  <c r="R166" i="26"/>
  <c r="Q166" i="26"/>
  <c r="P166" i="26"/>
  <c r="O166" i="26"/>
  <c r="N166" i="26"/>
  <c r="M166" i="26"/>
  <c r="L166" i="26"/>
  <c r="K166" i="26"/>
  <c r="J166" i="26"/>
  <c r="E166" i="26"/>
  <c r="D166" i="26"/>
  <c r="C166" i="26"/>
  <c r="B166" i="26"/>
  <c r="AC165" i="26"/>
  <c r="AB165" i="26"/>
  <c r="AA165" i="26"/>
  <c r="Z165" i="26"/>
  <c r="Y165" i="26"/>
  <c r="X165" i="26"/>
  <c r="W165" i="26"/>
  <c r="V165" i="26"/>
  <c r="U165" i="26"/>
  <c r="T165" i="26"/>
  <c r="S165" i="26"/>
  <c r="R165" i="26"/>
  <c r="Q165" i="26"/>
  <c r="P165" i="26"/>
  <c r="O165" i="26"/>
  <c r="N165" i="26"/>
  <c r="M165" i="26"/>
  <c r="L165" i="26"/>
  <c r="K165" i="26"/>
  <c r="J165" i="26"/>
  <c r="E165" i="26"/>
  <c r="D165" i="26"/>
  <c r="C165" i="26"/>
  <c r="B165" i="26"/>
  <c r="AC164" i="26"/>
  <c r="AB164" i="26"/>
  <c r="AA164" i="26"/>
  <c r="Z164" i="26"/>
  <c r="Y164" i="26"/>
  <c r="X164" i="26"/>
  <c r="W164" i="26"/>
  <c r="V164" i="26"/>
  <c r="U164" i="26"/>
  <c r="T164" i="26"/>
  <c r="S164" i="26"/>
  <c r="R164" i="26"/>
  <c r="Q164" i="26"/>
  <c r="P164" i="26"/>
  <c r="O164" i="26"/>
  <c r="N164" i="26"/>
  <c r="M164" i="26"/>
  <c r="L164" i="26"/>
  <c r="K164" i="26"/>
  <c r="J164" i="26"/>
  <c r="E164" i="26"/>
  <c r="D164" i="26"/>
  <c r="C164" i="26"/>
  <c r="B164" i="26"/>
  <c r="AC163" i="26"/>
  <c r="AB163" i="26"/>
  <c r="AA163" i="26"/>
  <c r="Z163" i="26"/>
  <c r="Y163" i="26"/>
  <c r="X163" i="26"/>
  <c r="W163" i="26"/>
  <c r="V163" i="26"/>
  <c r="U163" i="26"/>
  <c r="T163" i="26"/>
  <c r="S163" i="26"/>
  <c r="R163" i="26"/>
  <c r="Q163" i="26"/>
  <c r="P163" i="26"/>
  <c r="O163" i="26"/>
  <c r="N163" i="26"/>
  <c r="M163" i="26"/>
  <c r="L163" i="26"/>
  <c r="K163" i="26"/>
  <c r="J163" i="26"/>
  <c r="E163" i="26"/>
  <c r="D163" i="26"/>
  <c r="C163" i="26"/>
  <c r="B163" i="26"/>
  <c r="AC162" i="26"/>
  <c r="AB162" i="26"/>
  <c r="AA162" i="26"/>
  <c r="Z162" i="26"/>
  <c r="Y162" i="26"/>
  <c r="X162" i="26"/>
  <c r="W162" i="26"/>
  <c r="V162" i="26"/>
  <c r="U162" i="26"/>
  <c r="T162" i="26"/>
  <c r="S162" i="26"/>
  <c r="R162" i="26"/>
  <c r="Q162" i="26"/>
  <c r="P162" i="26"/>
  <c r="O162" i="26"/>
  <c r="N162" i="26"/>
  <c r="M162" i="26"/>
  <c r="L162" i="26"/>
  <c r="K162" i="26"/>
  <c r="J162" i="26"/>
  <c r="E162" i="26"/>
  <c r="D162" i="26"/>
  <c r="C162" i="26"/>
  <c r="B162" i="26"/>
  <c r="AC161" i="26"/>
  <c r="AB161" i="26"/>
  <c r="AA161" i="26"/>
  <c r="Z161" i="26"/>
  <c r="Y161" i="26"/>
  <c r="X161" i="26"/>
  <c r="W161" i="26"/>
  <c r="V161" i="26"/>
  <c r="U161" i="26"/>
  <c r="T161" i="26"/>
  <c r="S161" i="26"/>
  <c r="R161" i="26"/>
  <c r="Q161" i="26"/>
  <c r="P161" i="26"/>
  <c r="O161" i="26"/>
  <c r="N161" i="26"/>
  <c r="M161" i="26"/>
  <c r="L161" i="26"/>
  <c r="K161" i="26"/>
  <c r="J161" i="26"/>
  <c r="E161" i="26"/>
  <c r="D161" i="26"/>
  <c r="C161" i="26"/>
  <c r="B161" i="26"/>
  <c r="AC160" i="26"/>
  <c r="AB160" i="26"/>
  <c r="AA160" i="26"/>
  <c r="Z160" i="26"/>
  <c r="Y160" i="26"/>
  <c r="X160" i="26"/>
  <c r="W160" i="26"/>
  <c r="V160" i="26"/>
  <c r="U160" i="26"/>
  <c r="T160" i="26"/>
  <c r="S160" i="26"/>
  <c r="R160" i="26"/>
  <c r="Q160" i="26"/>
  <c r="P160" i="26"/>
  <c r="O160" i="26"/>
  <c r="N160" i="26"/>
  <c r="M160" i="26"/>
  <c r="L160" i="26"/>
  <c r="K160" i="26"/>
  <c r="J160" i="26"/>
  <c r="E160" i="26"/>
  <c r="D160" i="26"/>
  <c r="C160" i="26"/>
  <c r="B160" i="26"/>
  <c r="AC159" i="26"/>
  <c r="AB159" i="26"/>
  <c r="AA159" i="26"/>
  <c r="Z159" i="26"/>
  <c r="Y159" i="26"/>
  <c r="X159" i="26"/>
  <c r="W159" i="26"/>
  <c r="V159" i="26"/>
  <c r="U159" i="26"/>
  <c r="T159" i="26"/>
  <c r="S159" i="26"/>
  <c r="R159" i="26"/>
  <c r="Q159" i="26"/>
  <c r="P159" i="26"/>
  <c r="O159" i="26"/>
  <c r="N159" i="26"/>
  <c r="M159" i="26"/>
  <c r="L159" i="26"/>
  <c r="K159" i="26"/>
  <c r="J159" i="26"/>
  <c r="E159" i="26"/>
  <c r="D159" i="26"/>
  <c r="C159" i="26"/>
  <c r="B159" i="26"/>
  <c r="AC158" i="26"/>
  <c r="AB158" i="26"/>
  <c r="AA158" i="26"/>
  <c r="Z158" i="26"/>
  <c r="Y158" i="26"/>
  <c r="X158" i="26"/>
  <c r="W158" i="26"/>
  <c r="V158" i="26"/>
  <c r="U158" i="26"/>
  <c r="T158" i="26"/>
  <c r="S158" i="26"/>
  <c r="R158" i="26"/>
  <c r="Q158" i="26"/>
  <c r="P158" i="26"/>
  <c r="O158" i="26"/>
  <c r="N158" i="26"/>
  <c r="M158" i="26"/>
  <c r="L158" i="26"/>
  <c r="K158" i="26"/>
  <c r="J158" i="26"/>
  <c r="E158" i="26"/>
  <c r="D158" i="26"/>
  <c r="C158" i="26"/>
  <c r="B158" i="26"/>
  <c r="AC157" i="26"/>
  <c r="AB157" i="26"/>
  <c r="AA157" i="26"/>
  <c r="Z157" i="26"/>
  <c r="Y157" i="26"/>
  <c r="X157" i="26"/>
  <c r="W157" i="26"/>
  <c r="V157" i="26"/>
  <c r="U157" i="26"/>
  <c r="T157" i="26"/>
  <c r="S157" i="26"/>
  <c r="R157" i="26"/>
  <c r="Q157" i="26"/>
  <c r="P157" i="26"/>
  <c r="O157" i="26"/>
  <c r="N157" i="26"/>
  <c r="M157" i="26"/>
  <c r="L157" i="26"/>
  <c r="K157" i="26"/>
  <c r="J157" i="26"/>
  <c r="E157" i="26"/>
  <c r="D157" i="26"/>
  <c r="C157" i="26"/>
  <c r="B157" i="26"/>
  <c r="AC156" i="26"/>
  <c r="AB156" i="26"/>
  <c r="AA156" i="26"/>
  <c r="Z156" i="26"/>
  <c r="Y156" i="26"/>
  <c r="X156" i="26"/>
  <c r="W156" i="26"/>
  <c r="V156" i="26"/>
  <c r="U156" i="26"/>
  <c r="T156" i="26"/>
  <c r="S156" i="26"/>
  <c r="R156" i="26"/>
  <c r="Q156" i="26"/>
  <c r="P156" i="26"/>
  <c r="O156" i="26"/>
  <c r="N156" i="26"/>
  <c r="M156" i="26"/>
  <c r="L156" i="26"/>
  <c r="K156" i="26"/>
  <c r="J156" i="26"/>
  <c r="E156" i="26"/>
  <c r="D156" i="26"/>
  <c r="C156" i="26"/>
  <c r="B156" i="26"/>
  <c r="AC155" i="26"/>
  <c r="AB155" i="26"/>
  <c r="AA155" i="26"/>
  <c r="Z155" i="26"/>
  <c r="Y155" i="26"/>
  <c r="X155" i="26"/>
  <c r="W155" i="26"/>
  <c r="V155" i="26"/>
  <c r="U155" i="26"/>
  <c r="T155" i="26"/>
  <c r="S155" i="26"/>
  <c r="R155" i="26"/>
  <c r="Q155" i="26"/>
  <c r="P155" i="26"/>
  <c r="O155" i="26"/>
  <c r="N155" i="26"/>
  <c r="M155" i="26"/>
  <c r="L155" i="26"/>
  <c r="K155" i="26"/>
  <c r="J155" i="26"/>
  <c r="E155" i="26"/>
  <c r="D155" i="26"/>
  <c r="C155" i="26"/>
  <c r="B155" i="26"/>
  <c r="AC154" i="26"/>
  <c r="AB154" i="26"/>
  <c r="AA154" i="26"/>
  <c r="Z154" i="26"/>
  <c r="Y154" i="26"/>
  <c r="X154" i="26"/>
  <c r="W154" i="26"/>
  <c r="V154" i="26"/>
  <c r="U154" i="26"/>
  <c r="T154" i="26"/>
  <c r="S154" i="26"/>
  <c r="R154" i="26"/>
  <c r="Q154" i="26"/>
  <c r="P154" i="26"/>
  <c r="O154" i="26"/>
  <c r="N154" i="26"/>
  <c r="M154" i="26"/>
  <c r="L154" i="26"/>
  <c r="K154" i="26"/>
  <c r="J154" i="26"/>
  <c r="E154" i="26"/>
  <c r="D154" i="26"/>
  <c r="C154" i="26"/>
  <c r="B154" i="26"/>
  <c r="AC153" i="26"/>
  <c r="AB153" i="26"/>
  <c r="AA153" i="26"/>
  <c r="Z153" i="26"/>
  <c r="Y153" i="26"/>
  <c r="X153" i="26"/>
  <c r="W153" i="26"/>
  <c r="V153" i="26"/>
  <c r="U153" i="26"/>
  <c r="T153" i="26"/>
  <c r="S153" i="26"/>
  <c r="R153" i="26"/>
  <c r="Q153" i="26"/>
  <c r="P153" i="26"/>
  <c r="O153" i="26"/>
  <c r="N153" i="26"/>
  <c r="M153" i="26"/>
  <c r="L153" i="26"/>
  <c r="K153" i="26"/>
  <c r="J153" i="26"/>
  <c r="E153" i="26"/>
  <c r="D153" i="26"/>
  <c r="C153" i="26"/>
  <c r="B153" i="26"/>
  <c r="AC152" i="26"/>
  <c r="AB152" i="26"/>
  <c r="AA152" i="26"/>
  <c r="Z152" i="26"/>
  <c r="Y152" i="26"/>
  <c r="X152" i="26"/>
  <c r="W152" i="26"/>
  <c r="V152" i="26"/>
  <c r="U152" i="26"/>
  <c r="T152" i="26"/>
  <c r="S152" i="26"/>
  <c r="R152" i="26"/>
  <c r="Q152" i="26"/>
  <c r="P152" i="26"/>
  <c r="O152" i="26"/>
  <c r="N152" i="26"/>
  <c r="M152" i="26"/>
  <c r="L152" i="26"/>
  <c r="K152" i="26"/>
  <c r="J152" i="26"/>
  <c r="E152" i="26"/>
  <c r="D152" i="26"/>
  <c r="C152" i="26"/>
  <c r="B152" i="26"/>
  <c r="AC151" i="26"/>
  <c r="AB151" i="26"/>
  <c r="AA151" i="26"/>
  <c r="Z151" i="26"/>
  <c r="Y151" i="26"/>
  <c r="X151" i="26"/>
  <c r="W151" i="26"/>
  <c r="V151" i="26"/>
  <c r="U151" i="26"/>
  <c r="T151" i="26"/>
  <c r="S151" i="26"/>
  <c r="R151" i="26"/>
  <c r="Q151" i="26"/>
  <c r="P151" i="26"/>
  <c r="O151" i="26"/>
  <c r="N151" i="26"/>
  <c r="M151" i="26"/>
  <c r="L151" i="26"/>
  <c r="K151" i="26"/>
  <c r="J151" i="26"/>
  <c r="E151" i="26"/>
  <c r="D151" i="26"/>
  <c r="C151" i="26"/>
  <c r="B151" i="26"/>
  <c r="AC150" i="26"/>
  <c r="AB150" i="26"/>
  <c r="AA150" i="26"/>
  <c r="Z150" i="26"/>
  <c r="Y150" i="26"/>
  <c r="X150" i="26"/>
  <c r="W150" i="26"/>
  <c r="V150" i="26"/>
  <c r="U150" i="26"/>
  <c r="T150" i="26"/>
  <c r="S150" i="26"/>
  <c r="R150" i="26"/>
  <c r="Q150" i="26"/>
  <c r="P150" i="26"/>
  <c r="O150" i="26"/>
  <c r="N150" i="26"/>
  <c r="M150" i="26"/>
  <c r="L150" i="26"/>
  <c r="K150" i="26"/>
  <c r="J150" i="26"/>
  <c r="E150" i="26"/>
  <c r="D150" i="26"/>
  <c r="C150" i="26"/>
  <c r="B150" i="26"/>
  <c r="AC149" i="26"/>
  <c r="AB149" i="26"/>
  <c r="AA149" i="26"/>
  <c r="Z149" i="26"/>
  <c r="Y149" i="26"/>
  <c r="X149" i="26"/>
  <c r="W149" i="26"/>
  <c r="V149" i="26"/>
  <c r="U149" i="26"/>
  <c r="T149" i="26"/>
  <c r="S149" i="26"/>
  <c r="R149" i="26"/>
  <c r="Q149" i="26"/>
  <c r="P149" i="26"/>
  <c r="O149" i="26"/>
  <c r="N149" i="26"/>
  <c r="M149" i="26"/>
  <c r="L149" i="26"/>
  <c r="K149" i="26"/>
  <c r="J149" i="26"/>
  <c r="E149" i="26"/>
  <c r="D149" i="26"/>
  <c r="C149" i="26"/>
  <c r="B149" i="26"/>
  <c r="AC148" i="26"/>
  <c r="AB148" i="26"/>
  <c r="AA148" i="26"/>
  <c r="Z148" i="26"/>
  <c r="Y148" i="26"/>
  <c r="X148" i="26"/>
  <c r="W148" i="26"/>
  <c r="V148" i="26"/>
  <c r="U148" i="26"/>
  <c r="T148" i="26"/>
  <c r="S148" i="26"/>
  <c r="R148" i="26"/>
  <c r="Q148" i="26"/>
  <c r="P148" i="26"/>
  <c r="O148" i="26"/>
  <c r="N148" i="26"/>
  <c r="M148" i="26"/>
  <c r="L148" i="26"/>
  <c r="K148" i="26"/>
  <c r="J148" i="26"/>
  <c r="E148" i="26"/>
  <c r="D148" i="26"/>
  <c r="C148" i="26"/>
  <c r="B148" i="26"/>
  <c r="AC147" i="26"/>
  <c r="AB147" i="26"/>
  <c r="AA147" i="26"/>
  <c r="Z147" i="26"/>
  <c r="Y147" i="26"/>
  <c r="X147" i="26"/>
  <c r="W147" i="26"/>
  <c r="V147" i="26"/>
  <c r="U147" i="26"/>
  <c r="T147" i="26"/>
  <c r="S147" i="26"/>
  <c r="R147" i="26"/>
  <c r="Q147" i="26"/>
  <c r="P147" i="26"/>
  <c r="O147" i="26"/>
  <c r="N147" i="26"/>
  <c r="M147" i="26"/>
  <c r="L147" i="26"/>
  <c r="K147" i="26"/>
  <c r="J147" i="26"/>
  <c r="E147" i="26"/>
  <c r="D147" i="26"/>
  <c r="C147" i="26"/>
  <c r="B147" i="26"/>
  <c r="AC146" i="26"/>
  <c r="AB146" i="26"/>
  <c r="AA146" i="26"/>
  <c r="Z146" i="26"/>
  <c r="Y146" i="26"/>
  <c r="X146" i="26"/>
  <c r="W146" i="26"/>
  <c r="V146" i="26"/>
  <c r="U146" i="26"/>
  <c r="T146" i="26"/>
  <c r="S146" i="26"/>
  <c r="R146" i="26"/>
  <c r="Q146" i="26"/>
  <c r="P146" i="26"/>
  <c r="O146" i="26"/>
  <c r="N146" i="26"/>
  <c r="M146" i="26"/>
  <c r="L146" i="26"/>
  <c r="K146" i="26"/>
  <c r="J146" i="26"/>
  <c r="E146" i="26"/>
  <c r="D146" i="26"/>
  <c r="C146" i="26"/>
  <c r="B146" i="26"/>
  <c r="AC145" i="26"/>
  <c r="AB145" i="26"/>
  <c r="AA145" i="26"/>
  <c r="Z145" i="26"/>
  <c r="Y145" i="26"/>
  <c r="X145" i="26"/>
  <c r="W145" i="26"/>
  <c r="V145" i="26"/>
  <c r="U145" i="26"/>
  <c r="T145" i="26"/>
  <c r="S145" i="26"/>
  <c r="R145" i="26"/>
  <c r="Q145" i="26"/>
  <c r="P145" i="26"/>
  <c r="O145" i="26"/>
  <c r="N145" i="26"/>
  <c r="M145" i="26"/>
  <c r="L145" i="26"/>
  <c r="K145" i="26"/>
  <c r="J145" i="26"/>
  <c r="E145" i="26"/>
  <c r="D145" i="26"/>
  <c r="C145" i="26"/>
  <c r="B145" i="26"/>
  <c r="AC144" i="26"/>
  <c r="AB144" i="26"/>
  <c r="AA144" i="26"/>
  <c r="Z144" i="26"/>
  <c r="Y144" i="26"/>
  <c r="X144" i="26"/>
  <c r="W144" i="26"/>
  <c r="V144" i="26"/>
  <c r="U144" i="26"/>
  <c r="T144" i="26"/>
  <c r="S144" i="26"/>
  <c r="R144" i="26"/>
  <c r="Q144" i="26"/>
  <c r="P144" i="26"/>
  <c r="O144" i="26"/>
  <c r="N144" i="26"/>
  <c r="M144" i="26"/>
  <c r="L144" i="26"/>
  <c r="K144" i="26"/>
  <c r="J144" i="26"/>
  <c r="E144" i="26"/>
  <c r="D144" i="26"/>
  <c r="C144" i="26"/>
  <c r="B144" i="26"/>
  <c r="AC143" i="26"/>
  <c r="AB143" i="26"/>
  <c r="AA143" i="26"/>
  <c r="Z143" i="26"/>
  <c r="Y143" i="26"/>
  <c r="X143" i="26"/>
  <c r="W143" i="26"/>
  <c r="V143" i="26"/>
  <c r="U143" i="26"/>
  <c r="T143" i="26"/>
  <c r="S143" i="26"/>
  <c r="R143" i="26"/>
  <c r="Q143" i="26"/>
  <c r="P143" i="26"/>
  <c r="O143" i="26"/>
  <c r="N143" i="26"/>
  <c r="M143" i="26"/>
  <c r="L143" i="26"/>
  <c r="K143" i="26"/>
  <c r="J143" i="26"/>
  <c r="E143" i="26"/>
  <c r="D143" i="26"/>
  <c r="C143" i="26"/>
  <c r="B143" i="26"/>
  <c r="AC142" i="26"/>
  <c r="AB142" i="26"/>
  <c r="AA142" i="26"/>
  <c r="Z142" i="26"/>
  <c r="Y142" i="26"/>
  <c r="X142" i="26"/>
  <c r="W142" i="26"/>
  <c r="V142" i="26"/>
  <c r="U142" i="26"/>
  <c r="T142" i="26"/>
  <c r="S142" i="26"/>
  <c r="R142" i="26"/>
  <c r="Q142" i="26"/>
  <c r="P142" i="26"/>
  <c r="O142" i="26"/>
  <c r="N142" i="26"/>
  <c r="M142" i="26"/>
  <c r="L142" i="26"/>
  <c r="K142" i="26"/>
  <c r="J142" i="26"/>
  <c r="E142" i="26"/>
  <c r="D142" i="26"/>
  <c r="C142" i="26"/>
  <c r="B142" i="26"/>
  <c r="AC141" i="26"/>
  <c r="AB141" i="26"/>
  <c r="AA141" i="26"/>
  <c r="Z141" i="26"/>
  <c r="Y141" i="26"/>
  <c r="X141" i="26"/>
  <c r="W141" i="26"/>
  <c r="V141" i="26"/>
  <c r="U141" i="26"/>
  <c r="T141" i="26"/>
  <c r="S141" i="26"/>
  <c r="R141" i="26"/>
  <c r="Q141" i="26"/>
  <c r="P141" i="26"/>
  <c r="O141" i="26"/>
  <c r="N141" i="26"/>
  <c r="M141" i="26"/>
  <c r="L141" i="26"/>
  <c r="K141" i="26"/>
  <c r="J141" i="26"/>
  <c r="E141" i="26"/>
  <c r="D141" i="26"/>
  <c r="C141" i="26"/>
  <c r="B141" i="26"/>
  <c r="AC140" i="26"/>
  <c r="AB140" i="26"/>
  <c r="AA140" i="26"/>
  <c r="Z140" i="26"/>
  <c r="Y140" i="26"/>
  <c r="X140" i="26"/>
  <c r="W140" i="26"/>
  <c r="V140" i="26"/>
  <c r="U140" i="26"/>
  <c r="T140" i="26"/>
  <c r="S140" i="26"/>
  <c r="R140" i="26"/>
  <c r="Q140" i="26"/>
  <c r="P140" i="26"/>
  <c r="O140" i="26"/>
  <c r="N140" i="26"/>
  <c r="M140" i="26"/>
  <c r="L140" i="26"/>
  <c r="K140" i="26"/>
  <c r="J140" i="26"/>
  <c r="E140" i="26"/>
  <c r="D140" i="26"/>
  <c r="C140" i="26"/>
  <c r="B140" i="26"/>
  <c r="AC139" i="26"/>
  <c r="AB139" i="26"/>
  <c r="AA139" i="26"/>
  <c r="Z139" i="26"/>
  <c r="Y139" i="26"/>
  <c r="X139" i="26"/>
  <c r="W139" i="26"/>
  <c r="V139" i="26"/>
  <c r="U139" i="26"/>
  <c r="T139" i="26"/>
  <c r="S139" i="26"/>
  <c r="R139" i="26"/>
  <c r="Q139" i="26"/>
  <c r="P139" i="26"/>
  <c r="O139" i="26"/>
  <c r="N139" i="26"/>
  <c r="M139" i="26"/>
  <c r="L139" i="26"/>
  <c r="K139" i="26"/>
  <c r="J139" i="26"/>
  <c r="E139" i="26"/>
  <c r="D139" i="26"/>
  <c r="C139" i="26"/>
  <c r="B139" i="26"/>
  <c r="AC138" i="26"/>
  <c r="AB138" i="26"/>
  <c r="AA138" i="26"/>
  <c r="Z138" i="26"/>
  <c r="Y138" i="26"/>
  <c r="X138" i="26"/>
  <c r="W138" i="26"/>
  <c r="V138" i="26"/>
  <c r="U138" i="26"/>
  <c r="T138" i="26"/>
  <c r="S138" i="26"/>
  <c r="R138" i="26"/>
  <c r="Q138" i="26"/>
  <c r="P138" i="26"/>
  <c r="O138" i="26"/>
  <c r="N138" i="26"/>
  <c r="M138" i="26"/>
  <c r="L138" i="26"/>
  <c r="K138" i="26"/>
  <c r="J138" i="26"/>
  <c r="E138" i="26"/>
  <c r="D138" i="26"/>
  <c r="C138" i="26"/>
  <c r="B138" i="26"/>
  <c r="AC137" i="26"/>
  <c r="AB137" i="26"/>
  <c r="AA137" i="26"/>
  <c r="Z137" i="26"/>
  <c r="Y137" i="26"/>
  <c r="X137" i="26"/>
  <c r="W137" i="26"/>
  <c r="V137" i="26"/>
  <c r="U137" i="26"/>
  <c r="T137" i="26"/>
  <c r="S137" i="26"/>
  <c r="R137" i="26"/>
  <c r="Q137" i="26"/>
  <c r="P137" i="26"/>
  <c r="O137" i="26"/>
  <c r="N137" i="26"/>
  <c r="M137" i="26"/>
  <c r="L137" i="26"/>
  <c r="K137" i="26"/>
  <c r="J137" i="26"/>
  <c r="E137" i="26"/>
  <c r="D137" i="26"/>
  <c r="C137" i="26"/>
  <c r="B137" i="26"/>
  <c r="AC136" i="26"/>
  <c r="AB136" i="26"/>
  <c r="AA136" i="26"/>
  <c r="Z136" i="26"/>
  <c r="Y136" i="26"/>
  <c r="X136" i="26"/>
  <c r="W136" i="26"/>
  <c r="V136" i="26"/>
  <c r="U136" i="26"/>
  <c r="T136" i="26"/>
  <c r="S136" i="26"/>
  <c r="R136" i="26"/>
  <c r="Q136" i="26"/>
  <c r="P136" i="26"/>
  <c r="O136" i="26"/>
  <c r="N136" i="26"/>
  <c r="M136" i="26"/>
  <c r="L136" i="26"/>
  <c r="K136" i="26"/>
  <c r="J136" i="26"/>
  <c r="E136" i="26"/>
  <c r="D136" i="26"/>
  <c r="C136" i="26"/>
  <c r="B136" i="26"/>
  <c r="AC135" i="26"/>
  <c r="AB135" i="26"/>
  <c r="AA135" i="26"/>
  <c r="Z135" i="26"/>
  <c r="Y135" i="26"/>
  <c r="X135" i="26"/>
  <c r="W135" i="26"/>
  <c r="V135" i="26"/>
  <c r="U135" i="26"/>
  <c r="T135" i="26"/>
  <c r="S135" i="26"/>
  <c r="R135" i="26"/>
  <c r="Q135" i="26"/>
  <c r="P135" i="26"/>
  <c r="O135" i="26"/>
  <c r="N135" i="26"/>
  <c r="M135" i="26"/>
  <c r="L135" i="26"/>
  <c r="K135" i="26"/>
  <c r="J135" i="26"/>
  <c r="E135" i="26"/>
  <c r="D135" i="26"/>
  <c r="C135" i="26"/>
  <c r="B135" i="26"/>
  <c r="AC134" i="26"/>
  <c r="AB134" i="26"/>
  <c r="AA134" i="26"/>
  <c r="Z134" i="26"/>
  <c r="Y134" i="26"/>
  <c r="X134" i="26"/>
  <c r="W134" i="26"/>
  <c r="V134" i="26"/>
  <c r="U134" i="26"/>
  <c r="T134" i="26"/>
  <c r="S134" i="26"/>
  <c r="R134" i="26"/>
  <c r="Q134" i="26"/>
  <c r="P134" i="26"/>
  <c r="O134" i="26"/>
  <c r="N134" i="26"/>
  <c r="M134" i="26"/>
  <c r="L134" i="26"/>
  <c r="K134" i="26"/>
  <c r="J134" i="26"/>
  <c r="E134" i="26"/>
  <c r="D134" i="26"/>
  <c r="C134" i="26"/>
  <c r="B134" i="26"/>
  <c r="AC133" i="26"/>
  <c r="AB133" i="26"/>
  <c r="AA133" i="26"/>
  <c r="Z133" i="26"/>
  <c r="Y133" i="26"/>
  <c r="X133" i="26"/>
  <c r="W133" i="26"/>
  <c r="V133" i="26"/>
  <c r="U133" i="26"/>
  <c r="T133" i="26"/>
  <c r="S133" i="26"/>
  <c r="R133" i="26"/>
  <c r="Q133" i="26"/>
  <c r="P133" i="26"/>
  <c r="O133" i="26"/>
  <c r="N133" i="26"/>
  <c r="M133" i="26"/>
  <c r="L133" i="26"/>
  <c r="K133" i="26"/>
  <c r="J133" i="26"/>
  <c r="E133" i="26"/>
  <c r="D133" i="26"/>
  <c r="C133" i="26"/>
  <c r="B133" i="26"/>
  <c r="AC132" i="26"/>
  <c r="AB132" i="26"/>
  <c r="AA132" i="26"/>
  <c r="Z132" i="26"/>
  <c r="Y132" i="26"/>
  <c r="X132" i="26"/>
  <c r="W132" i="26"/>
  <c r="V132" i="26"/>
  <c r="U132" i="26"/>
  <c r="T132" i="26"/>
  <c r="S132" i="26"/>
  <c r="R132" i="26"/>
  <c r="Q132" i="26"/>
  <c r="P132" i="26"/>
  <c r="O132" i="26"/>
  <c r="N132" i="26"/>
  <c r="M132" i="26"/>
  <c r="L132" i="26"/>
  <c r="K132" i="26"/>
  <c r="J132" i="26"/>
  <c r="E132" i="26"/>
  <c r="D132" i="26"/>
  <c r="C132" i="26"/>
  <c r="B132" i="26"/>
  <c r="AC131" i="26"/>
  <c r="AB131" i="26"/>
  <c r="AA131" i="26"/>
  <c r="Z131" i="26"/>
  <c r="Y131" i="26"/>
  <c r="X131" i="26"/>
  <c r="W131" i="26"/>
  <c r="V131" i="26"/>
  <c r="U131" i="26"/>
  <c r="T131" i="26"/>
  <c r="S131" i="26"/>
  <c r="R131" i="26"/>
  <c r="Q131" i="26"/>
  <c r="P131" i="26"/>
  <c r="O131" i="26"/>
  <c r="N131" i="26"/>
  <c r="M131" i="26"/>
  <c r="L131" i="26"/>
  <c r="K131" i="26"/>
  <c r="J131" i="26"/>
  <c r="E131" i="26"/>
  <c r="D131" i="26"/>
  <c r="C131" i="26"/>
  <c r="B131" i="26"/>
  <c r="AC130" i="26"/>
  <c r="AB130" i="26"/>
  <c r="AA130" i="26"/>
  <c r="Z130" i="26"/>
  <c r="Y130" i="26"/>
  <c r="X130" i="26"/>
  <c r="W130" i="26"/>
  <c r="V130" i="26"/>
  <c r="U130" i="26"/>
  <c r="T130" i="26"/>
  <c r="S130" i="26"/>
  <c r="R130" i="26"/>
  <c r="Q130" i="26"/>
  <c r="P130" i="26"/>
  <c r="O130" i="26"/>
  <c r="N130" i="26"/>
  <c r="M130" i="26"/>
  <c r="L130" i="26"/>
  <c r="K130" i="26"/>
  <c r="J130" i="26"/>
  <c r="E130" i="26"/>
  <c r="D130" i="26"/>
  <c r="C130" i="26"/>
  <c r="B130" i="26"/>
  <c r="AC129" i="26"/>
  <c r="AB129" i="26"/>
  <c r="AA129" i="26"/>
  <c r="Z129" i="26"/>
  <c r="Y129" i="26"/>
  <c r="X129" i="26"/>
  <c r="W129" i="26"/>
  <c r="V129" i="26"/>
  <c r="U129" i="26"/>
  <c r="T129" i="26"/>
  <c r="S129" i="26"/>
  <c r="R129" i="26"/>
  <c r="Q129" i="26"/>
  <c r="P129" i="26"/>
  <c r="O129" i="26"/>
  <c r="N129" i="26"/>
  <c r="M129" i="26"/>
  <c r="L129" i="26"/>
  <c r="K129" i="26"/>
  <c r="J129" i="26"/>
  <c r="E129" i="26"/>
  <c r="D129" i="26"/>
  <c r="C129" i="26"/>
  <c r="B129" i="26"/>
  <c r="AC128" i="26"/>
  <c r="AB128" i="26"/>
  <c r="AA128" i="26"/>
  <c r="Z128" i="26"/>
  <c r="Y128" i="26"/>
  <c r="X128" i="26"/>
  <c r="W128" i="26"/>
  <c r="V128" i="26"/>
  <c r="U128" i="26"/>
  <c r="T128" i="26"/>
  <c r="S128" i="26"/>
  <c r="R128" i="26"/>
  <c r="Q128" i="26"/>
  <c r="P128" i="26"/>
  <c r="O128" i="26"/>
  <c r="N128" i="26"/>
  <c r="M128" i="26"/>
  <c r="L128" i="26"/>
  <c r="K128" i="26"/>
  <c r="J128" i="26"/>
  <c r="E128" i="26"/>
  <c r="D128" i="26"/>
  <c r="C128" i="26"/>
  <c r="B128" i="26"/>
  <c r="AC127" i="26"/>
  <c r="AB127" i="26"/>
  <c r="AA127" i="26"/>
  <c r="Z127" i="26"/>
  <c r="Y127" i="26"/>
  <c r="X127" i="26"/>
  <c r="W127" i="26"/>
  <c r="V127" i="26"/>
  <c r="U127" i="26"/>
  <c r="T127" i="26"/>
  <c r="S127" i="26"/>
  <c r="R127" i="26"/>
  <c r="Q127" i="26"/>
  <c r="P127" i="26"/>
  <c r="O127" i="26"/>
  <c r="N127" i="26"/>
  <c r="M127" i="26"/>
  <c r="L127" i="26"/>
  <c r="K127" i="26"/>
  <c r="J127" i="26"/>
  <c r="E127" i="26"/>
  <c r="D127" i="26"/>
  <c r="C127" i="26"/>
  <c r="B127" i="26"/>
  <c r="AC126" i="26"/>
  <c r="AB126" i="26"/>
  <c r="AA126" i="26"/>
  <c r="Z126" i="26"/>
  <c r="Y126" i="26"/>
  <c r="X126" i="26"/>
  <c r="W126" i="26"/>
  <c r="V126" i="26"/>
  <c r="U126" i="26"/>
  <c r="T126" i="26"/>
  <c r="S126" i="26"/>
  <c r="R126" i="26"/>
  <c r="Q126" i="26"/>
  <c r="P126" i="26"/>
  <c r="O126" i="26"/>
  <c r="N126" i="26"/>
  <c r="M126" i="26"/>
  <c r="L126" i="26"/>
  <c r="K126" i="26"/>
  <c r="J126" i="26"/>
  <c r="E126" i="26"/>
  <c r="D126" i="26"/>
  <c r="C126" i="26"/>
  <c r="B126" i="26"/>
  <c r="AC125" i="26"/>
  <c r="AB125" i="26"/>
  <c r="AA125" i="26"/>
  <c r="Z125" i="26"/>
  <c r="Y125" i="26"/>
  <c r="X125" i="26"/>
  <c r="W125" i="26"/>
  <c r="V125" i="26"/>
  <c r="U125" i="26"/>
  <c r="T125" i="26"/>
  <c r="S125" i="26"/>
  <c r="R125" i="26"/>
  <c r="Q125" i="26"/>
  <c r="P125" i="26"/>
  <c r="O125" i="26"/>
  <c r="N125" i="26"/>
  <c r="M125" i="26"/>
  <c r="L125" i="26"/>
  <c r="K125" i="26"/>
  <c r="J125" i="26"/>
  <c r="E125" i="26"/>
  <c r="D125" i="26"/>
  <c r="C125" i="26"/>
  <c r="B125" i="26"/>
  <c r="AC124" i="26"/>
  <c r="AB124" i="26"/>
  <c r="AA124" i="26"/>
  <c r="Z124" i="26"/>
  <c r="Y124" i="26"/>
  <c r="X124" i="26"/>
  <c r="W124" i="26"/>
  <c r="V124" i="26"/>
  <c r="U124" i="26"/>
  <c r="T124" i="26"/>
  <c r="S124" i="26"/>
  <c r="R124" i="26"/>
  <c r="Q124" i="26"/>
  <c r="P124" i="26"/>
  <c r="O124" i="26"/>
  <c r="N124" i="26"/>
  <c r="M124" i="26"/>
  <c r="L124" i="26"/>
  <c r="K124" i="26"/>
  <c r="J124" i="26"/>
  <c r="E124" i="26"/>
  <c r="D124" i="26"/>
  <c r="C124" i="26"/>
  <c r="B124" i="26"/>
  <c r="AC123" i="26"/>
  <c r="AB123" i="26"/>
  <c r="AA123" i="26"/>
  <c r="Z123" i="26"/>
  <c r="Y123" i="26"/>
  <c r="X123" i="26"/>
  <c r="W123" i="26"/>
  <c r="V123" i="26"/>
  <c r="U123" i="26"/>
  <c r="T123" i="26"/>
  <c r="S123" i="26"/>
  <c r="R123" i="26"/>
  <c r="Q123" i="26"/>
  <c r="P123" i="26"/>
  <c r="O123" i="26"/>
  <c r="N123" i="26"/>
  <c r="M123" i="26"/>
  <c r="L123" i="26"/>
  <c r="K123" i="26"/>
  <c r="J123" i="26"/>
  <c r="E123" i="26"/>
  <c r="D123" i="26"/>
  <c r="C123" i="26"/>
  <c r="B123" i="26"/>
  <c r="AC122" i="26"/>
  <c r="AB122" i="26"/>
  <c r="AA122" i="26"/>
  <c r="Z122" i="26"/>
  <c r="Y122" i="26"/>
  <c r="X122" i="26"/>
  <c r="W122" i="26"/>
  <c r="V122" i="26"/>
  <c r="U122" i="26"/>
  <c r="T122" i="26"/>
  <c r="S122" i="26"/>
  <c r="R122" i="26"/>
  <c r="Q122" i="26"/>
  <c r="P122" i="26"/>
  <c r="O122" i="26"/>
  <c r="N122" i="26"/>
  <c r="M122" i="26"/>
  <c r="L122" i="26"/>
  <c r="K122" i="26"/>
  <c r="J122" i="26"/>
  <c r="E122" i="26"/>
  <c r="D122" i="26"/>
  <c r="C122" i="26"/>
  <c r="B122" i="26"/>
  <c r="AC121" i="26"/>
  <c r="AB121" i="26"/>
  <c r="AA121" i="26"/>
  <c r="Z121" i="26"/>
  <c r="Y121" i="26"/>
  <c r="X121" i="26"/>
  <c r="W121" i="26"/>
  <c r="V121" i="26"/>
  <c r="U121" i="26"/>
  <c r="T121" i="26"/>
  <c r="S121" i="26"/>
  <c r="R121" i="26"/>
  <c r="Q121" i="26"/>
  <c r="P121" i="26"/>
  <c r="O121" i="26"/>
  <c r="N121" i="26"/>
  <c r="M121" i="26"/>
  <c r="L121" i="26"/>
  <c r="K121" i="26"/>
  <c r="J121" i="26"/>
  <c r="E121" i="26"/>
  <c r="D121" i="26"/>
  <c r="C121" i="26"/>
  <c r="B121" i="26"/>
  <c r="AC120" i="26"/>
  <c r="AB120" i="26"/>
  <c r="AA120" i="26"/>
  <c r="Z120" i="26"/>
  <c r="Y120" i="26"/>
  <c r="X120" i="26"/>
  <c r="W120" i="26"/>
  <c r="V120" i="26"/>
  <c r="U120" i="26"/>
  <c r="T120" i="26"/>
  <c r="S120" i="26"/>
  <c r="R120" i="26"/>
  <c r="Q120" i="26"/>
  <c r="P120" i="26"/>
  <c r="O120" i="26"/>
  <c r="N120" i="26"/>
  <c r="M120" i="26"/>
  <c r="L120" i="26"/>
  <c r="K120" i="26"/>
  <c r="J120" i="26"/>
  <c r="E120" i="26"/>
  <c r="D120" i="26"/>
  <c r="C120" i="26"/>
  <c r="B120" i="26"/>
  <c r="AC119" i="26"/>
  <c r="AB119" i="26"/>
  <c r="AA119" i="26"/>
  <c r="Z119" i="26"/>
  <c r="Y119" i="26"/>
  <c r="X119" i="26"/>
  <c r="W119" i="26"/>
  <c r="V119" i="26"/>
  <c r="U119" i="26"/>
  <c r="T119" i="26"/>
  <c r="S119" i="26"/>
  <c r="R119" i="26"/>
  <c r="Q119" i="26"/>
  <c r="P119" i="26"/>
  <c r="O119" i="26"/>
  <c r="N119" i="26"/>
  <c r="M119" i="26"/>
  <c r="L119" i="26"/>
  <c r="K119" i="26"/>
  <c r="J119" i="26"/>
  <c r="E119" i="26"/>
  <c r="D119" i="26"/>
  <c r="C119" i="26"/>
  <c r="B119" i="26"/>
  <c r="AC118" i="26"/>
  <c r="AB118" i="26"/>
  <c r="AA118" i="26"/>
  <c r="Z118" i="26"/>
  <c r="Y118" i="26"/>
  <c r="X118" i="26"/>
  <c r="W118" i="26"/>
  <c r="V118" i="26"/>
  <c r="U118" i="26"/>
  <c r="T118" i="26"/>
  <c r="S118" i="26"/>
  <c r="R118" i="26"/>
  <c r="Q118" i="26"/>
  <c r="P118" i="26"/>
  <c r="O118" i="26"/>
  <c r="N118" i="26"/>
  <c r="M118" i="26"/>
  <c r="L118" i="26"/>
  <c r="K118" i="26"/>
  <c r="J118" i="26"/>
  <c r="E118" i="26"/>
  <c r="D118" i="26"/>
  <c r="C118" i="26"/>
  <c r="B118" i="26"/>
  <c r="AC117" i="26"/>
  <c r="AB117" i="26"/>
  <c r="AA117" i="26"/>
  <c r="Z117" i="26"/>
  <c r="Y117" i="26"/>
  <c r="X117" i="26"/>
  <c r="W117" i="26"/>
  <c r="V117" i="26"/>
  <c r="U117" i="26"/>
  <c r="T117" i="26"/>
  <c r="S117" i="26"/>
  <c r="R117" i="26"/>
  <c r="Q117" i="26"/>
  <c r="P117" i="26"/>
  <c r="O117" i="26"/>
  <c r="N117" i="26"/>
  <c r="M117" i="26"/>
  <c r="L117" i="26"/>
  <c r="K117" i="26"/>
  <c r="J117" i="26"/>
  <c r="E117" i="26"/>
  <c r="D117" i="26"/>
  <c r="C117" i="26"/>
  <c r="B117" i="26"/>
  <c r="AC116" i="26"/>
  <c r="AB116" i="26"/>
  <c r="AA116" i="26"/>
  <c r="Z116" i="26"/>
  <c r="Y116" i="26"/>
  <c r="X116" i="26"/>
  <c r="W116" i="26"/>
  <c r="V116" i="26"/>
  <c r="U116" i="26"/>
  <c r="T116" i="26"/>
  <c r="S116" i="26"/>
  <c r="R116" i="26"/>
  <c r="Q116" i="26"/>
  <c r="P116" i="26"/>
  <c r="O116" i="26"/>
  <c r="N116" i="26"/>
  <c r="M116" i="26"/>
  <c r="L116" i="26"/>
  <c r="K116" i="26"/>
  <c r="J116" i="26"/>
  <c r="E116" i="26"/>
  <c r="D116" i="26"/>
  <c r="C116" i="26"/>
  <c r="B116" i="26"/>
  <c r="AC115" i="26"/>
  <c r="AB115" i="26"/>
  <c r="AA115" i="26"/>
  <c r="Z115" i="26"/>
  <c r="Y115" i="26"/>
  <c r="X115" i="26"/>
  <c r="W115" i="26"/>
  <c r="V115" i="26"/>
  <c r="U115" i="26"/>
  <c r="T115" i="26"/>
  <c r="S115" i="26"/>
  <c r="R115" i="26"/>
  <c r="Q115" i="26"/>
  <c r="P115" i="26"/>
  <c r="O115" i="26"/>
  <c r="N115" i="26"/>
  <c r="M115" i="26"/>
  <c r="L115" i="26"/>
  <c r="K115" i="26"/>
  <c r="J115" i="26"/>
  <c r="E115" i="26"/>
  <c r="D115" i="26"/>
  <c r="C115" i="26"/>
  <c r="B115" i="26"/>
  <c r="AC114" i="26"/>
  <c r="AB114" i="26"/>
  <c r="AA114" i="26"/>
  <c r="Z114" i="26"/>
  <c r="Y114" i="26"/>
  <c r="X114" i="26"/>
  <c r="W114" i="26"/>
  <c r="V114" i="26"/>
  <c r="U114" i="26"/>
  <c r="T114" i="26"/>
  <c r="S114" i="26"/>
  <c r="R114" i="26"/>
  <c r="Q114" i="26"/>
  <c r="P114" i="26"/>
  <c r="O114" i="26"/>
  <c r="N114" i="26"/>
  <c r="M114" i="26"/>
  <c r="L114" i="26"/>
  <c r="K114" i="26"/>
  <c r="J114" i="26"/>
  <c r="E114" i="26"/>
  <c r="D114" i="26"/>
  <c r="C114" i="26"/>
  <c r="B114" i="26"/>
  <c r="AC113" i="26"/>
  <c r="AB113" i="26"/>
  <c r="AA113" i="26"/>
  <c r="Z113" i="26"/>
  <c r="Y113" i="26"/>
  <c r="X113" i="26"/>
  <c r="W113" i="26"/>
  <c r="V113" i="26"/>
  <c r="U113" i="26"/>
  <c r="T113" i="26"/>
  <c r="S113" i="26"/>
  <c r="R113" i="26"/>
  <c r="Q113" i="26"/>
  <c r="P113" i="26"/>
  <c r="O113" i="26"/>
  <c r="N113" i="26"/>
  <c r="M113" i="26"/>
  <c r="L113" i="26"/>
  <c r="K113" i="26"/>
  <c r="J113" i="26"/>
  <c r="E113" i="26"/>
  <c r="D113" i="26"/>
  <c r="C113" i="26"/>
  <c r="B113" i="26"/>
  <c r="AC112" i="26"/>
  <c r="AB112" i="26"/>
  <c r="AA112" i="26"/>
  <c r="Z112" i="26"/>
  <c r="Y112" i="26"/>
  <c r="X112" i="26"/>
  <c r="W112" i="26"/>
  <c r="V112" i="26"/>
  <c r="U112" i="26"/>
  <c r="T112" i="26"/>
  <c r="S112" i="26"/>
  <c r="R112" i="26"/>
  <c r="Q112" i="26"/>
  <c r="P112" i="26"/>
  <c r="O112" i="26"/>
  <c r="N112" i="26"/>
  <c r="M112" i="26"/>
  <c r="L112" i="26"/>
  <c r="K112" i="26"/>
  <c r="J112" i="26"/>
  <c r="E112" i="26"/>
  <c r="D112" i="26"/>
  <c r="C112" i="26"/>
  <c r="B112" i="26"/>
  <c r="AC111" i="26"/>
  <c r="AB111" i="26"/>
  <c r="AA111" i="26"/>
  <c r="Z111" i="26"/>
  <c r="Y111" i="26"/>
  <c r="X111" i="26"/>
  <c r="W111" i="26"/>
  <c r="V111" i="26"/>
  <c r="U111" i="26"/>
  <c r="T111" i="26"/>
  <c r="S111" i="26"/>
  <c r="R111" i="26"/>
  <c r="Q111" i="26"/>
  <c r="P111" i="26"/>
  <c r="O111" i="26"/>
  <c r="N111" i="26"/>
  <c r="M111" i="26"/>
  <c r="L111" i="26"/>
  <c r="K111" i="26"/>
  <c r="J111" i="26"/>
  <c r="E111" i="26"/>
  <c r="D111" i="26"/>
  <c r="C111" i="26"/>
  <c r="B111" i="26"/>
  <c r="AC110" i="26"/>
  <c r="AB110" i="26"/>
  <c r="AA110" i="26"/>
  <c r="Z110" i="26"/>
  <c r="Y110" i="26"/>
  <c r="X110" i="26"/>
  <c r="W110" i="26"/>
  <c r="V110" i="26"/>
  <c r="U110" i="26"/>
  <c r="T110" i="26"/>
  <c r="S110" i="26"/>
  <c r="R110" i="26"/>
  <c r="Q110" i="26"/>
  <c r="P110" i="26"/>
  <c r="O110" i="26"/>
  <c r="N110" i="26"/>
  <c r="M110" i="26"/>
  <c r="L110" i="26"/>
  <c r="K110" i="26"/>
  <c r="J110" i="26"/>
  <c r="E110" i="26"/>
  <c r="D110" i="26"/>
  <c r="C110" i="26"/>
  <c r="B110" i="26"/>
  <c r="AC109" i="26"/>
  <c r="AB109" i="26"/>
  <c r="AA109" i="26"/>
  <c r="Z109" i="26"/>
  <c r="Y109" i="26"/>
  <c r="X109" i="26"/>
  <c r="W109" i="26"/>
  <c r="V109" i="26"/>
  <c r="U109" i="26"/>
  <c r="T109" i="26"/>
  <c r="S109" i="26"/>
  <c r="R109" i="26"/>
  <c r="Q109" i="26"/>
  <c r="P109" i="26"/>
  <c r="O109" i="26"/>
  <c r="N109" i="26"/>
  <c r="M109" i="26"/>
  <c r="L109" i="26"/>
  <c r="K109" i="26"/>
  <c r="J109" i="26"/>
  <c r="E109" i="26"/>
  <c r="D109" i="26"/>
  <c r="C109" i="26"/>
  <c r="B109" i="26"/>
  <c r="AC108" i="26"/>
  <c r="AB108" i="26"/>
  <c r="AA108" i="26"/>
  <c r="Z108" i="26"/>
  <c r="Y108" i="26"/>
  <c r="X108" i="26"/>
  <c r="W108" i="26"/>
  <c r="V108" i="26"/>
  <c r="U108" i="26"/>
  <c r="T108" i="26"/>
  <c r="S108" i="26"/>
  <c r="R108" i="26"/>
  <c r="Q108" i="26"/>
  <c r="P108" i="26"/>
  <c r="O108" i="26"/>
  <c r="N108" i="26"/>
  <c r="M108" i="26"/>
  <c r="L108" i="26"/>
  <c r="K108" i="26"/>
  <c r="J108" i="26"/>
  <c r="E108" i="26"/>
  <c r="D108" i="26"/>
  <c r="C108" i="26"/>
  <c r="B108" i="26"/>
  <c r="AC107" i="26"/>
  <c r="AB107" i="26"/>
  <c r="AA107" i="26"/>
  <c r="Z107" i="26"/>
  <c r="Y107" i="26"/>
  <c r="X107" i="26"/>
  <c r="W107" i="26"/>
  <c r="V107" i="26"/>
  <c r="U107" i="26"/>
  <c r="T107" i="26"/>
  <c r="S107" i="26"/>
  <c r="R107" i="26"/>
  <c r="Q107" i="26"/>
  <c r="P107" i="26"/>
  <c r="O107" i="26"/>
  <c r="N107" i="26"/>
  <c r="M107" i="26"/>
  <c r="L107" i="26"/>
  <c r="K107" i="26"/>
  <c r="J107" i="26"/>
  <c r="E107" i="26"/>
  <c r="D107" i="26"/>
  <c r="C107" i="26"/>
  <c r="B107" i="26"/>
  <c r="AC106" i="26"/>
  <c r="AB106" i="26"/>
  <c r="AA106" i="26"/>
  <c r="Z106" i="26"/>
  <c r="Y106" i="26"/>
  <c r="X106" i="26"/>
  <c r="W106" i="26"/>
  <c r="V106" i="26"/>
  <c r="U106" i="26"/>
  <c r="T106" i="26"/>
  <c r="S106" i="26"/>
  <c r="R106" i="26"/>
  <c r="Q106" i="26"/>
  <c r="P106" i="26"/>
  <c r="O106" i="26"/>
  <c r="N106" i="26"/>
  <c r="M106" i="26"/>
  <c r="L106" i="26"/>
  <c r="K106" i="26"/>
  <c r="J106" i="26"/>
  <c r="E106" i="26"/>
  <c r="D106" i="26"/>
  <c r="C106" i="26"/>
  <c r="B106" i="26"/>
  <c r="AC105" i="26"/>
  <c r="AB105" i="26"/>
  <c r="AA105" i="26"/>
  <c r="Z105" i="26"/>
  <c r="Y105" i="26"/>
  <c r="X105" i="26"/>
  <c r="W105" i="26"/>
  <c r="V105" i="26"/>
  <c r="U105" i="26"/>
  <c r="T105" i="26"/>
  <c r="S105" i="26"/>
  <c r="R105" i="26"/>
  <c r="Q105" i="26"/>
  <c r="P105" i="26"/>
  <c r="O105" i="26"/>
  <c r="N105" i="26"/>
  <c r="M105" i="26"/>
  <c r="L105" i="26"/>
  <c r="K105" i="26"/>
  <c r="J105" i="26"/>
  <c r="E105" i="26"/>
  <c r="D105" i="26"/>
  <c r="C105" i="26"/>
  <c r="B105" i="26"/>
  <c r="AC104" i="26"/>
  <c r="AB104" i="26"/>
  <c r="AA104" i="26"/>
  <c r="Z104" i="26"/>
  <c r="Y104" i="26"/>
  <c r="X104" i="26"/>
  <c r="W104" i="26"/>
  <c r="V104" i="26"/>
  <c r="U104" i="26"/>
  <c r="T104" i="26"/>
  <c r="S104" i="26"/>
  <c r="R104" i="26"/>
  <c r="Q104" i="26"/>
  <c r="P104" i="26"/>
  <c r="O104" i="26"/>
  <c r="N104" i="26"/>
  <c r="M104" i="26"/>
  <c r="L104" i="26"/>
  <c r="K104" i="26"/>
  <c r="J104" i="26"/>
  <c r="E104" i="26"/>
  <c r="D104" i="26"/>
  <c r="C104" i="26"/>
  <c r="B104" i="26"/>
  <c r="AC103" i="26"/>
  <c r="AB103" i="26"/>
  <c r="AA103" i="26"/>
  <c r="Z103" i="26"/>
  <c r="Y103" i="26"/>
  <c r="X103" i="26"/>
  <c r="W103" i="26"/>
  <c r="V103" i="26"/>
  <c r="U103" i="26"/>
  <c r="T103" i="26"/>
  <c r="S103" i="26"/>
  <c r="R103" i="26"/>
  <c r="Q103" i="26"/>
  <c r="P103" i="26"/>
  <c r="O103" i="26"/>
  <c r="N103" i="26"/>
  <c r="M103" i="26"/>
  <c r="L103" i="26"/>
  <c r="K103" i="26"/>
  <c r="J103" i="26"/>
  <c r="E103" i="26"/>
  <c r="D103" i="26"/>
  <c r="C103" i="26"/>
  <c r="B103" i="26"/>
  <c r="AC102" i="26"/>
  <c r="AB102" i="26"/>
  <c r="AA102" i="26"/>
  <c r="Z102" i="26"/>
  <c r="Y102" i="26"/>
  <c r="X102" i="26"/>
  <c r="W102" i="26"/>
  <c r="V102" i="26"/>
  <c r="U102" i="26"/>
  <c r="T102" i="26"/>
  <c r="S102" i="26"/>
  <c r="R102" i="26"/>
  <c r="Q102" i="26"/>
  <c r="P102" i="26"/>
  <c r="O102" i="26"/>
  <c r="N102" i="26"/>
  <c r="M102" i="26"/>
  <c r="L102" i="26"/>
  <c r="K102" i="26"/>
  <c r="J102" i="26"/>
  <c r="E102" i="26"/>
  <c r="D102" i="26"/>
  <c r="C102" i="26"/>
  <c r="B102" i="26"/>
  <c r="X101" i="26"/>
  <c r="T101" i="26"/>
  <c r="E101" i="26"/>
  <c r="D101" i="26"/>
  <c r="C101" i="26"/>
  <c r="A101" i="26"/>
  <c r="AC100" i="26"/>
  <c r="E100" i="26"/>
  <c r="D100" i="26"/>
  <c r="C100" i="26"/>
  <c r="A100" i="26"/>
  <c r="N99" i="26"/>
  <c r="E99" i="26"/>
  <c r="D99" i="26"/>
  <c r="C99" i="26"/>
  <c r="A99" i="26"/>
  <c r="L99" i="26" s="1"/>
  <c r="Y98" i="26"/>
  <c r="E98" i="26"/>
  <c r="D98" i="26"/>
  <c r="C98" i="26"/>
  <c r="A98" i="26"/>
  <c r="O98" i="26" s="1"/>
  <c r="AC97" i="26"/>
  <c r="X97" i="26"/>
  <c r="R97" i="26"/>
  <c r="E97" i="26"/>
  <c r="D97" i="26"/>
  <c r="C97" i="26"/>
  <c r="A97" i="26"/>
  <c r="M97" i="26" s="1"/>
  <c r="AC96" i="26"/>
  <c r="W96" i="26"/>
  <c r="R96" i="26"/>
  <c r="E96" i="26"/>
  <c r="D96" i="26"/>
  <c r="C96" i="26"/>
  <c r="A96" i="26"/>
  <c r="M96" i="26" s="1"/>
  <c r="AB95" i="26"/>
  <c r="AA95" i="26"/>
  <c r="Z95" i="26"/>
  <c r="V95" i="26"/>
  <c r="S95" i="26"/>
  <c r="R95" i="26"/>
  <c r="P95" i="26"/>
  <c r="O95" i="26"/>
  <c r="K95" i="26"/>
  <c r="E95" i="26"/>
  <c r="D95" i="26"/>
  <c r="C95" i="26"/>
  <c r="B95" i="26"/>
  <c r="A95" i="26"/>
  <c r="AC95" i="26" s="1"/>
  <c r="Y94" i="26"/>
  <c r="T94" i="26"/>
  <c r="S94" i="26"/>
  <c r="O94" i="26"/>
  <c r="M94" i="26"/>
  <c r="E94" i="26"/>
  <c r="D94" i="26"/>
  <c r="C94" i="26"/>
  <c r="A94" i="26"/>
  <c r="AC94" i="26" s="1"/>
  <c r="AC93" i="26"/>
  <c r="X93" i="26"/>
  <c r="V93" i="26"/>
  <c r="E93" i="26"/>
  <c r="D93" i="26"/>
  <c r="C93" i="26"/>
  <c r="A93" i="26"/>
  <c r="AB93" i="26" s="1"/>
  <c r="AC92" i="26"/>
  <c r="W92" i="26"/>
  <c r="R92" i="26"/>
  <c r="Q92" i="26"/>
  <c r="M92" i="26"/>
  <c r="K92" i="26"/>
  <c r="E92" i="26"/>
  <c r="D92" i="26"/>
  <c r="C92" i="26"/>
  <c r="A92" i="26"/>
  <c r="AA92" i="26" s="1"/>
  <c r="AB91" i="26"/>
  <c r="AA91" i="26"/>
  <c r="Z91" i="26"/>
  <c r="X91" i="26"/>
  <c r="E91" i="26"/>
  <c r="D91" i="26"/>
  <c r="C91" i="26"/>
  <c r="B91" i="26"/>
  <c r="A91" i="26"/>
  <c r="P91" i="26" s="1"/>
  <c r="AC90" i="26"/>
  <c r="X90" i="26"/>
  <c r="S90" i="26"/>
  <c r="Q90" i="26"/>
  <c r="M90" i="26"/>
  <c r="L90" i="26"/>
  <c r="E90" i="26"/>
  <c r="D90" i="26"/>
  <c r="C90" i="26"/>
  <c r="A90" i="26"/>
  <c r="Y90" i="26" s="1"/>
  <c r="AB89" i="26"/>
  <c r="Z89" i="26"/>
  <c r="V89" i="26"/>
  <c r="U89" i="26"/>
  <c r="L89" i="26"/>
  <c r="E89" i="26"/>
  <c r="D89" i="26"/>
  <c r="C89" i="26"/>
  <c r="B89" i="26"/>
  <c r="A89" i="26"/>
  <c r="AC89" i="26" s="1"/>
  <c r="Q88" i="26"/>
  <c r="O88" i="26"/>
  <c r="E88" i="26"/>
  <c r="D88" i="26"/>
  <c r="C88" i="26"/>
  <c r="A88" i="26"/>
  <c r="K88" i="26" s="1"/>
  <c r="AB87" i="26"/>
  <c r="AA87" i="26"/>
  <c r="Z87" i="26"/>
  <c r="W87" i="26"/>
  <c r="V87" i="26"/>
  <c r="T87" i="26"/>
  <c r="S87" i="26"/>
  <c r="R87" i="26"/>
  <c r="P87" i="26"/>
  <c r="O87" i="26"/>
  <c r="L87" i="26"/>
  <c r="K87" i="26"/>
  <c r="J87" i="26"/>
  <c r="E87" i="26"/>
  <c r="D87" i="26"/>
  <c r="C87" i="26"/>
  <c r="B87" i="26"/>
  <c r="A87" i="26"/>
  <c r="AC87" i="26" s="1"/>
  <c r="E86" i="26"/>
  <c r="D86" i="26"/>
  <c r="C86" i="26"/>
  <c r="A86" i="26"/>
  <c r="E85" i="26"/>
  <c r="D85" i="26"/>
  <c r="C85" i="26"/>
  <c r="A85" i="26"/>
  <c r="E84" i="26"/>
  <c r="D84" i="26"/>
  <c r="C84" i="26"/>
  <c r="B84" i="26"/>
  <c r="A84" i="26"/>
  <c r="R84" i="26" s="1"/>
  <c r="S83" i="26"/>
  <c r="P83" i="26"/>
  <c r="O83" i="26"/>
  <c r="L83" i="26"/>
  <c r="E83" i="26"/>
  <c r="D83" i="26"/>
  <c r="C83" i="26"/>
  <c r="A83" i="26"/>
  <c r="X82" i="26"/>
  <c r="E82" i="26"/>
  <c r="D82" i="26"/>
  <c r="C82" i="26"/>
  <c r="A82" i="26"/>
  <c r="AC82" i="26" s="1"/>
  <c r="E81" i="26"/>
  <c r="D81" i="26"/>
  <c r="C81" i="26"/>
  <c r="A81" i="26"/>
  <c r="B81" i="26" s="1"/>
  <c r="R80" i="26"/>
  <c r="E80" i="26"/>
  <c r="D80" i="26"/>
  <c r="C80" i="26"/>
  <c r="A80" i="26"/>
  <c r="E79" i="26"/>
  <c r="D79" i="26"/>
  <c r="C79" i="26"/>
  <c r="A79" i="26"/>
  <c r="S79" i="26" s="1"/>
  <c r="AB78" i="26"/>
  <c r="E78" i="26"/>
  <c r="D78" i="26"/>
  <c r="C78" i="26"/>
  <c r="A78" i="26"/>
  <c r="Q77" i="26"/>
  <c r="E77" i="26"/>
  <c r="D77" i="26"/>
  <c r="C77" i="26"/>
  <c r="A77" i="26"/>
  <c r="E76" i="26"/>
  <c r="D76" i="26"/>
  <c r="C76" i="26"/>
  <c r="A76" i="26"/>
  <c r="AC76" i="26" s="1"/>
  <c r="AB75" i="26"/>
  <c r="Z75" i="26"/>
  <c r="W75" i="26"/>
  <c r="V75" i="26"/>
  <c r="T75" i="26"/>
  <c r="S75" i="26"/>
  <c r="R75" i="26"/>
  <c r="O75" i="26"/>
  <c r="L75" i="26"/>
  <c r="K75" i="26"/>
  <c r="J75" i="26"/>
  <c r="E75" i="26"/>
  <c r="D75" i="26"/>
  <c r="C75" i="26"/>
  <c r="B75" i="26"/>
  <c r="A75" i="26"/>
  <c r="AC75" i="26" s="1"/>
  <c r="AC74" i="26"/>
  <c r="Y74" i="26"/>
  <c r="S74" i="26"/>
  <c r="O74" i="26"/>
  <c r="M74" i="26"/>
  <c r="L74" i="26"/>
  <c r="E74" i="26"/>
  <c r="D74" i="26"/>
  <c r="C74" i="26"/>
  <c r="A74" i="26"/>
  <c r="AB73" i="26"/>
  <c r="Z73" i="26"/>
  <c r="X73" i="26"/>
  <c r="V73" i="26"/>
  <c r="U73" i="26"/>
  <c r="Q73" i="26"/>
  <c r="M73" i="26"/>
  <c r="L73" i="26"/>
  <c r="J73" i="26"/>
  <c r="E73" i="26"/>
  <c r="D73" i="26"/>
  <c r="C73" i="26"/>
  <c r="B73" i="26"/>
  <c r="A73" i="26"/>
  <c r="R73" i="26" s="1"/>
  <c r="O72" i="26"/>
  <c r="E72" i="26"/>
  <c r="D72" i="26"/>
  <c r="C72" i="26"/>
  <c r="A72" i="26"/>
  <c r="AC72" i="26" s="1"/>
  <c r="AB71" i="26"/>
  <c r="AA71" i="26"/>
  <c r="Z71" i="26"/>
  <c r="V71" i="26"/>
  <c r="S71" i="26"/>
  <c r="R71" i="26"/>
  <c r="P71" i="26"/>
  <c r="O71" i="26"/>
  <c r="K71" i="26"/>
  <c r="E71" i="26"/>
  <c r="D71" i="26"/>
  <c r="C71" i="26"/>
  <c r="B71" i="26"/>
  <c r="A71" i="26"/>
  <c r="AC71" i="26" s="1"/>
  <c r="E70" i="26"/>
  <c r="D70" i="26"/>
  <c r="C70" i="26"/>
  <c r="A70" i="26"/>
  <c r="E69" i="26"/>
  <c r="D69" i="26"/>
  <c r="C69" i="26"/>
  <c r="A69" i="26"/>
  <c r="S68" i="26"/>
  <c r="E68" i="26"/>
  <c r="D68" i="26"/>
  <c r="C68" i="26"/>
  <c r="A68" i="26"/>
  <c r="Y68" i="26" s="1"/>
  <c r="R67" i="26"/>
  <c r="E67" i="26"/>
  <c r="D67" i="26"/>
  <c r="C67" i="26"/>
  <c r="A67" i="26"/>
  <c r="K67" i="26" s="1"/>
  <c r="Y66" i="26"/>
  <c r="T66" i="26"/>
  <c r="P66" i="26"/>
  <c r="E66" i="26"/>
  <c r="D66" i="26"/>
  <c r="C66" i="26"/>
  <c r="A66" i="26"/>
  <c r="AA66" i="26" s="1"/>
  <c r="X65" i="26"/>
  <c r="E65" i="26"/>
  <c r="D65" i="26"/>
  <c r="C65" i="26"/>
  <c r="A65" i="26"/>
  <c r="S64" i="26"/>
  <c r="E64" i="26"/>
  <c r="D64" i="26"/>
  <c r="C64" i="26"/>
  <c r="A64" i="26"/>
  <c r="O63" i="26"/>
  <c r="E63" i="26"/>
  <c r="D63" i="26"/>
  <c r="C63" i="26"/>
  <c r="A63" i="26"/>
  <c r="AA63" i="26" s="1"/>
  <c r="X62" i="26"/>
  <c r="E62" i="26"/>
  <c r="D62" i="26"/>
  <c r="C62" i="26"/>
  <c r="A62" i="26"/>
  <c r="E61" i="26"/>
  <c r="D61" i="26"/>
  <c r="C61" i="26"/>
  <c r="A61" i="26"/>
  <c r="X61" i="26" s="1"/>
  <c r="K60" i="26"/>
  <c r="E60" i="26"/>
  <c r="D60" i="26"/>
  <c r="C60" i="26"/>
  <c r="A60" i="26"/>
  <c r="V60" i="26" s="1"/>
  <c r="O59" i="26"/>
  <c r="E59" i="26"/>
  <c r="D59" i="26"/>
  <c r="C59" i="26"/>
  <c r="A59" i="26"/>
  <c r="N59" i="26" s="1"/>
  <c r="AC58" i="26"/>
  <c r="E58" i="26"/>
  <c r="D58" i="26"/>
  <c r="C58" i="26"/>
  <c r="A58" i="26"/>
  <c r="W58" i="26" s="1"/>
  <c r="AB57" i="26"/>
  <c r="Z57" i="26"/>
  <c r="X57" i="26"/>
  <c r="V57" i="26"/>
  <c r="U57" i="26"/>
  <c r="Q57" i="26"/>
  <c r="M57" i="26"/>
  <c r="L57" i="26"/>
  <c r="J57" i="26"/>
  <c r="E57" i="26"/>
  <c r="D57" i="26"/>
  <c r="C57" i="26"/>
  <c r="B57" i="26"/>
  <c r="A57" i="26"/>
  <c r="R57" i="26" s="1"/>
  <c r="E56" i="26"/>
  <c r="D56" i="26"/>
  <c r="C56" i="26"/>
  <c r="A56" i="26"/>
  <c r="AA56" i="26" s="1"/>
  <c r="E55" i="26"/>
  <c r="D55" i="26"/>
  <c r="C55" i="26"/>
  <c r="A55" i="26"/>
  <c r="AC55" i="26" s="1"/>
  <c r="AC54" i="26"/>
  <c r="W54" i="26"/>
  <c r="E54" i="26"/>
  <c r="D54" i="26"/>
  <c r="C54" i="26"/>
  <c r="A54" i="26"/>
  <c r="P54" i="26" s="1"/>
  <c r="U53" i="26"/>
  <c r="E53" i="26"/>
  <c r="D53" i="26"/>
  <c r="C53" i="26"/>
  <c r="A53" i="26"/>
  <c r="N53" i="26" s="1"/>
  <c r="E52" i="26"/>
  <c r="D52" i="26"/>
  <c r="C52" i="26"/>
  <c r="A52" i="26"/>
  <c r="AB51" i="26"/>
  <c r="Z51" i="26"/>
  <c r="W51" i="26"/>
  <c r="V51" i="26"/>
  <c r="T51" i="26"/>
  <c r="S51" i="26"/>
  <c r="R51" i="26"/>
  <c r="O51" i="26"/>
  <c r="L51" i="26"/>
  <c r="K51" i="26"/>
  <c r="J51" i="26"/>
  <c r="E51" i="26"/>
  <c r="D51" i="26"/>
  <c r="C51" i="26"/>
  <c r="B51" i="26"/>
  <c r="A51" i="26"/>
  <c r="AC51" i="26" s="1"/>
  <c r="W50" i="26"/>
  <c r="E50" i="26"/>
  <c r="D50" i="26"/>
  <c r="C50" i="26"/>
  <c r="A50" i="26"/>
  <c r="AB50" i="26" s="1"/>
  <c r="E49" i="26"/>
  <c r="D49" i="26"/>
  <c r="C49" i="26"/>
  <c r="A49" i="26"/>
  <c r="U49" i="26" s="1"/>
  <c r="E48" i="26"/>
  <c r="D48" i="26"/>
  <c r="C48" i="26"/>
  <c r="A48" i="26"/>
  <c r="N48" i="26" s="1"/>
  <c r="AB47" i="26"/>
  <c r="L47" i="26"/>
  <c r="J47" i="26"/>
  <c r="E47" i="26"/>
  <c r="D47" i="26"/>
  <c r="C47" i="26"/>
  <c r="A47" i="26"/>
  <c r="Q47" i="26" s="1"/>
  <c r="O46" i="26"/>
  <c r="E46" i="26"/>
  <c r="D46" i="26"/>
  <c r="C46" i="26"/>
  <c r="A46" i="26"/>
  <c r="AB45" i="26"/>
  <c r="AA45" i="26"/>
  <c r="Z45" i="26"/>
  <c r="W45" i="26"/>
  <c r="V45" i="26"/>
  <c r="T45" i="26"/>
  <c r="S45" i="26"/>
  <c r="R45" i="26"/>
  <c r="P45" i="26"/>
  <c r="O45" i="26"/>
  <c r="L45" i="26"/>
  <c r="K45" i="26"/>
  <c r="J45" i="26"/>
  <c r="E45" i="26"/>
  <c r="D45" i="26"/>
  <c r="C45" i="26"/>
  <c r="B45" i="26"/>
  <c r="A45" i="26"/>
  <c r="AC45" i="26" s="1"/>
  <c r="E44" i="26"/>
  <c r="D44" i="26"/>
  <c r="C44" i="26"/>
  <c r="A44" i="26"/>
  <c r="U44" i="26" s="1"/>
  <c r="E43" i="26"/>
  <c r="D43" i="26"/>
  <c r="C43" i="26"/>
  <c r="A43" i="26"/>
  <c r="T43" i="26" s="1"/>
  <c r="E42" i="26"/>
  <c r="D42" i="26"/>
  <c r="C42" i="26"/>
  <c r="A42" i="26"/>
  <c r="V41" i="26"/>
  <c r="E41" i="26"/>
  <c r="D41" i="26"/>
  <c r="C41" i="26"/>
  <c r="A41" i="26"/>
  <c r="P41" i="26" s="1"/>
  <c r="Y40" i="26"/>
  <c r="T40" i="26"/>
  <c r="O40" i="26"/>
  <c r="E40" i="26"/>
  <c r="D40" i="26"/>
  <c r="C40" i="26"/>
  <c r="A40" i="26"/>
  <c r="AC39" i="26"/>
  <c r="X39" i="26"/>
  <c r="R39" i="26"/>
  <c r="M39" i="26"/>
  <c r="E39" i="26"/>
  <c r="D39" i="26"/>
  <c r="C39" i="26"/>
  <c r="A39" i="26"/>
  <c r="AC38" i="26"/>
  <c r="W38" i="26"/>
  <c r="R38" i="26"/>
  <c r="M38" i="26"/>
  <c r="E38" i="26"/>
  <c r="D38" i="26"/>
  <c r="C38" i="26"/>
  <c r="A38" i="26"/>
  <c r="AB37" i="26"/>
  <c r="Z37" i="26"/>
  <c r="W37" i="26"/>
  <c r="K37" i="26"/>
  <c r="J37" i="26"/>
  <c r="E37" i="26"/>
  <c r="D37" i="26"/>
  <c r="C37" i="26"/>
  <c r="A37" i="26"/>
  <c r="T37" i="26" s="1"/>
  <c r="E36" i="26"/>
  <c r="D36" i="26"/>
  <c r="C36" i="26"/>
  <c r="A36" i="26"/>
  <c r="T36" i="26" s="1"/>
  <c r="E35" i="26"/>
  <c r="D35" i="26"/>
  <c r="C35" i="26"/>
  <c r="A35" i="26"/>
  <c r="AC35" i="26" s="1"/>
  <c r="E34" i="26"/>
  <c r="D34" i="26"/>
  <c r="C34" i="26"/>
  <c r="A34" i="26"/>
  <c r="AC34" i="26" s="1"/>
  <c r="E33" i="26"/>
  <c r="D33" i="26"/>
  <c r="C33" i="26"/>
  <c r="A33" i="26"/>
  <c r="AC33" i="26" s="1"/>
  <c r="AB32" i="26"/>
  <c r="W32" i="26"/>
  <c r="Q32" i="26"/>
  <c r="E32" i="26"/>
  <c r="D32" i="26"/>
  <c r="C32" i="26"/>
  <c r="A32" i="26"/>
  <c r="E31" i="26"/>
  <c r="D31" i="26"/>
  <c r="C31" i="26"/>
  <c r="A31" i="26"/>
  <c r="Z31" i="26" s="1"/>
  <c r="AB30" i="26"/>
  <c r="X30" i="26"/>
  <c r="P30" i="26"/>
  <c r="L30" i="26"/>
  <c r="E30" i="26"/>
  <c r="D30" i="26"/>
  <c r="C30" i="26"/>
  <c r="A30" i="26"/>
  <c r="Z30" i="26" s="1"/>
  <c r="E29" i="26"/>
  <c r="D29" i="26"/>
  <c r="C29" i="26"/>
  <c r="A29" i="26"/>
  <c r="E28" i="26"/>
  <c r="D28" i="26"/>
  <c r="C28" i="26"/>
  <c r="A28" i="26"/>
  <c r="Y28" i="26" s="1"/>
  <c r="E27" i="26"/>
  <c r="D27" i="26"/>
  <c r="C27" i="26"/>
  <c r="A27" i="26"/>
  <c r="AC27" i="26" s="1"/>
  <c r="X26" i="26"/>
  <c r="O26" i="26"/>
  <c r="E26" i="26"/>
  <c r="D26" i="26"/>
  <c r="C26" i="26"/>
  <c r="A26" i="26"/>
  <c r="P25" i="26"/>
  <c r="E25" i="26"/>
  <c r="D25" i="26"/>
  <c r="C25" i="26"/>
  <c r="A25" i="26"/>
  <c r="AB25" i="26" s="1"/>
  <c r="E24" i="26"/>
  <c r="D24" i="26"/>
  <c r="C24" i="26"/>
  <c r="A24" i="26"/>
  <c r="AB23" i="26"/>
  <c r="AA23" i="26"/>
  <c r="Z23" i="26"/>
  <c r="T23" i="26"/>
  <c r="K23" i="26"/>
  <c r="E23" i="26"/>
  <c r="D23" i="26"/>
  <c r="C23" i="26"/>
  <c r="B23" i="26"/>
  <c r="A23" i="26"/>
  <c r="O23" i="26" s="1"/>
  <c r="AB22" i="26"/>
  <c r="AA22" i="26"/>
  <c r="X22" i="26"/>
  <c r="T22" i="26"/>
  <c r="P22" i="26"/>
  <c r="O22" i="26"/>
  <c r="L22" i="26"/>
  <c r="K22" i="26"/>
  <c r="E22" i="26"/>
  <c r="D22" i="26"/>
  <c r="C22" i="26"/>
  <c r="A22" i="26"/>
  <c r="Z22" i="26" s="1"/>
  <c r="E21" i="26"/>
  <c r="D21" i="26"/>
  <c r="C21" i="26"/>
  <c r="A21" i="26"/>
  <c r="E20" i="26"/>
  <c r="D20" i="26"/>
  <c r="C20" i="26"/>
  <c r="A20" i="26"/>
  <c r="Y20" i="26" s="1"/>
  <c r="AA19" i="26"/>
  <c r="E19" i="26"/>
  <c r="D19" i="26"/>
  <c r="C19" i="26"/>
  <c r="A19" i="26"/>
  <c r="E18" i="26"/>
  <c r="D18" i="26"/>
  <c r="C18" i="26"/>
  <c r="A18" i="26"/>
  <c r="T17" i="26"/>
  <c r="E17" i="26"/>
  <c r="D17" i="26"/>
  <c r="C17" i="26"/>
  <c r="A17" i="26"/>
  <c r="X17" i="26" s="1"/>
  <c r="J16" i="26"/>
  <c r="E16" i="26"/>
  <c r="D16" i="26"/>
  <c r="C16" i="26"/>
  <c r="B16" i="26"/>
  <c r="A16" i="26"/>
  <c r="V16" i="26" s="1"/>
  <c r="Z15" i="26"/>
  <c r="V15" i="26"/>
  <c r="T15" i="26"/>
  <c r="R15" i="26"/>
  <c r="P15" i="26"/>
  <c r="K15" i="26"/>
  <c r="E15" i="26"/>
  <c r="D15" i="26"/>
  <c r="C15" i="26"/>
  <c r="B15" i="26"/>
  <c r="A15" i="26"/>
  <c r="AC15" i="26" s="1"/>
  <c r="T14" i="26"/>
  <c r="E14" i="26"/>
  <c r="D14" i="26"/>
  <c r="C14" i="26"/>
  <c r="A14" i="26"/>
  <c r="AC13" i="26"/>
  <c r="E13" i="26"/>
  <c r="D13" i="26"/>
  <c r="C13" i="26"/>
  <c r="A13" i="26"/>
  <c r="AC12" i="26"/>
  <c r="Z12" i="26"/>
  <c r="J12" i="26"/>
  <c r="E12" i="26"/>
  <c r="D12" i="26"/>
  <c r="C12" i="26"/>
  <c r="B12" i="26"/>
  <c r="A12" i="26"/>
  <c r="Z11" i="26"/>
  <c r="V11" i="26"/>
  <c r="T11" i="26"/>
  <c r="R11" i="26"/>
  <c r="P11" i="26"/>
  <c r="K11" i="26"/>
  <c r="E11" i="26"/>
  <c r="D11" i="26"/>
  <c r="C11" i="26"/>
  <c r="B11" i="26"/>
  <c r="A11" i="26"/>
  <c r="AC11" i="26" s="1"/>
  <c r="P10" i="26"/>
  <c r="E10" i="26"/>
  <c r="D10" i="26"/>
  <c r="C10" i="26"/>
  <c r="A10" i="26"/>
  <c r="E9" i="26"/>
  <c r="D9" i="26"/>
  <c r="C9" i="26"/>
  <c r="A9" i="26"/>
  <c r="AC9" i="26" s="1"/>
  <c r="E8" i="26"/>
  <c r="D8" i="26"/>
  <c r="C8" i="26"/>
  <c r="A8" i="26"/>
  <c r="E7" i="26"/>
  <c r="D7" i="26"/>
  <c r="C7" i="26"/>
  <c r="A7" i="26"/>
  <c r="E6" i="26"/>
  <c r="D6" i="26"/>
  <c r="C6" i="26"/>
  <c r="A6" i="26"/>
  <c r="E5" i="26"/>
  <c r="D5" i="26"/>
  <c r="C5" i="26"/>
  <c r="A5" i="26"/>
  <c r="E4" i="26"/>
  <c r="D4" i="26"/>
  <c r="C4" i="26"/>
  <c r="A4" i="26"/>
  <c r="V4" i="26" s="1"/>
  <c r="E3" i="26"/>
  <c r="D3" i="26"/>
  <c r="C3" i="26"/>
  <c r="A3" i="26"/>
  <c r="O2" i="26"/>
  <c r="E2" i="26"/>
  <c r="D2" i="26"/>
  <c r="C2" i="26"/>
  <c r="A2" i="26"/>
  <c r="X2" i="26" s="1"/>
  <c r="AC1" i="26"/>
  <c r="AB1" i="26"/>
  <c r="AA1" i="26"/>
  <c r="Z1" i="26"/>
  <c r="Y1" i="26"/>
  <c r="X1" i="26"/>
  <c r="W1" i="26"/>
  <c r="V1" i="26"/>
  <c r="U1" i="26"/>
  <c r="T1" i="26"/>
  <c r="S1" i="26"/>
  <c r="R1" i="26"/>
  <c r="Q1" i="26"/>
  <c r="P1" i="26"/>
  <c r="O1" i="26"/>
  <c r="N1" i="26"/>
  <c r="M1" i="26"/>
  <c r="L1" i="26"/>
  <c r="K1" i="26"/>
  <c r="J1" i="26"/>
  <c r="O31" i="26" l="1"/>
  <c r="AB61" i="26"/>
  <c r="Z6" i="26"/>
  <c r="X6" i="26"/>
  <c r="Z14" i="26"/>
  <c r="O14" i="26"/>
  <c r="AB14" i="26"/>
  <c r="L14" i="26"/>
  <c r="X14" i="26"/>
  <c r="W14" i="26"/>
  <c r="AC19" i="26"/>
  <c r="R19" i="26"/>
  <c r="P19" i="26"/>
  <c r="K19" i="26"/>
  <c r="AB19" i="26"/>
  <c r="B31" i="26"/>
  <c r="AB41" i="26"/>
  <c r="W46" i="26"/>
  <c r="J46" i="26"/>
  <c r="V46" i="26"/>
  <c r="R46" i="26"/>
  <c r="AA14" i="26"/>
  <c r="V31" i="26"/>
  <c r="U46" i="26"/>
  <c r="B63" i="26"/>
  <c r="R63" i="26"/>
  <c r="T67" i="26"/>
  <c r="Y24" i="26"/>
  <c r="U24" i="26"/>
  <c r="W59" i="26"/>
  <c r="T63" i="26"/>
  <c r="W99" i="26"/>
  <c r="AA101" i="26"/>
  <c r="L101" i="26"/>
  <c r="Z10" i="26"/>
  <c r="X10" i="26"/>
  <c r="V12" i="26"/>
  <c r="R12" i="26"/>
  <c r="M12" i="26"/>
  <c r="Y13" i="26"/>
  <c r="U13" i="26"/>
  <c r="Q13" i="26"/>
  <c r="U16" i="26"/>
  <c r="L23" i="26"/>
  <c r="X31" i="26"/>
  <c r="O37" i="26"/>
  <c r="AA46" i="26"/>
  <c r="M47" i="26"/>
  <c r="M58" i="26"/>
  <c r="X59" i="26"/>
  <c r="M60" i="26"/>
  <c r="L61" i="26"/>
  <c r="X63" i="26"/>
  <c r="X67" i="26"/>
  <c r="AA72" i="26"/>
  <c r="W74" i="26"/>
  <c r="T74" i="26"/>
  <c r="Q74" i="26"/>
  <c r="X74" i="26"/>
  <c r="N76" i="26"/>
  <c r="L79" i="26"/>
  <c r="Y82" i="26"/>
  <c r="N84" i="26"/>
  <c r="AB86" i="26"/>
  <c r="W86" i="26"/>
  <c r="L86" i="26"/>
  <c r="N91" i="26"/>
  <c r="X99" i="26"/>
  <c r="Z48" i="26"/>
  <c r="U48" i="26"/>
  <c r="S48" i="26"/>
  <c r="R31" i="26"/>
  <c r="Q46" i="26"/>
  <c r="AA52" i="26"/>
  <c r="N52" i="26"/>
  <c r="P59" i="26"/>
  <c r="AC62" i="26"/>
  <c r="Y62" i="26"/>
  <c r="T62" i="26"/>
  <c r="AC80" i="26"/>
  <c r="AA80" i="26"/>
  <c r="K80" i="26"/>
  <c r="Z80" i="26"/>
  <c r="J80" i="26"/>
  <c r="W80" i="26"/>
  <c r="V80" i="26"/>
  <c r="S59" i="26"/>
  <c r="AA29" i="26"/>
  <c r="X29" i="26"/>
  <c r="W31" i="26"/>
  <c r="Z72" i="26"/>
  <c r="O6" i="26"/>
  <c r="K14" i="26"/>
  <c r="AA18" i="26"/>
  <c r="S18" i="26"/>
  <c r="L19" i="26"/>
  <c r="Z26" i="26"/>
  <c r="W26" i="26"/>
  <c r="P26" i="26"/>
  <c r="K31" i="26"/>
  <c r="K41" i="26"/>
  <c r="AC46" i="26"/>
  <c r="AC48" i="26"/>
  <c r="U52" i="26"/>
  <c r="O58" i="26"/>
  <c r="Z59" i="26"/>
  <c r="Q60" i="26"/>
  <c r="R61" i="26"/>
  <c r="M62" i="26"/>
  <c r="Z63" i="26"/>
  <c r="J67" i="26"/>
  <c r="AB67" i="26"/>
  <c r="J72" i="26"/>
  <c r="O79" i="26"/>
  <c r="O84" i="26"/>
  <c r="O91" i="26"/>
  <c r="Z99" i="26"/>
  <c r="AC31" i="26"/>
  <c r="T31" i="26"/>
  <c r="J31" i="26"/>
  <c r="S31" i="26"/>
  <c r="AA31" i="26"/>
  <c r="P31" i="26"/>
  <c r="V85" i="26"/>
  <c r="U85" i="26"/>
  <c r="N85" i="26"/>
  <c r="M85" i="26"/>
  <c r="S67" i="26"/>
  <c r="V72" i="26"/>
  <c r="U72" i="26"/>
  <c r="Q72" i="26"/>
  <c r="B72" i="26"/>
  <c r="R72" i="26"/>
  <c r="Z46" i="26"/>
  <c r="V67" i="26"/>
  <c r="B88" i="26"/>
  <c r="P6" i="26"/>
  <c r="P14" i="26"/>
  <c r="R16" i="26"/>
  <c r="N16" i="26"/>
  <c r="M16" i="26"/>
  <c r="AC16" i="26"/>
  <c r="V19" i="26"/>
  <c r="AC23" i="26"/>
  <c r="W23" i="26"/>
  <c r="J23" i="26"/>
  <c r="V23" i="26"/>
  <c r="R23" i="26"/>
  <c r="P23" i="26"/>
  <c r="L31" i="26"/>
  <c r="AB31" i="26"/>
  <c r="AC37" i="26"/>
  <c r="R37" i="26"/>
  <c r="P37" i="26"/>
  <c r="B37" i="26"/>
  <c r="AA37" i="26"/>
  <c r="L37" i="26"/>
  <c r="V37" i="26"/>
  <c r="L41" i="26"/>
  <c r="AA44" i="26"/>
  <c r="K46" i="26"/>
  <c r="V47" i="26"/>
  <c r="Z47" i="26"/>
  <c r="X47" i="26"/>
  <c r="R47" i="26"/>
  <c r="B47" i="26"/>
  <c r="U47" i="26"/>
  <c r="P50" i="26"/>
  <c r="Q58" i="26"/>
  <c r="L59" i="26"/>
  <c r="AA59" i="26"/>
  <c r="V61" i="26"/>
  <c r="O62" i="26"/>
  <c r="J63" i="26"/>
  <c r="K72" i="26"/>
  <c r="AB74" i="26"/>
  <c r="P79" i="26"/>
  <c r="N80" i="26"/>
  <c r="Z83" i="26"/>
  <c r="AA83" i="26"/>
  <c r="K83" i="26"/>
  <c r="X83" i="26"/>
  <c r="W83" i="26"/>
  <c r="T83" i="26"/>
  <c r="AB83" i="26"/>
  <c r="R93" i="26"/>
  <c r="Q93" i="26"/>
  <c r="M93" i="26"/>
  <c r="L93" i="26"/>
  <c r="K99" i="26"/>
  <c r="V76" i="26"/>
  <c r="U76" i="26"/>
  <c r="M76" i="26"/>
  <c r="AB79" i="26"/>
  <c r="AC63" i="26"/>
  <c r="W63" i="26"/>
  <c r="L63" i="26"/>
  <c r="V63" i="26"/>
  <c r="K63" i="26"/>
  <c r="S63" i="26"/>
  <c r="AC67" i="26"/>
  <c r="AA67" i="26"/>
  <c r="P67" i="26"/>
  <c r="Z67" i="26"/>
  <c r="O67" i="26"/>
  <c r="B67" i="26"/>
  <c r="W67" i="26"/>
  <c r="L67" i="26"/>
  <c r="Z2" i="26"/>
  <c r="W2" i="26"/>
  <c r="P2" i="26"/>
  <c r="W6" i="26"/>
  <c r="S14" i="26"/>
  <c r="AA17" i="26"/>
  <c r="P17" i="26"/>
  <c r="W19" i="26"/>
  <c r="AA25" i="26"/>
  <c r="X25" i="26"/>
  <c r="T25" i="26"/>
  <c r="L25" i="26"/>
  <c r="T29" i="26"/>
  <c r="N31" i="26"/>
  <c r="M46" i="26"/>
  <c r="U50" i="26"/>
  <c r="AA60" i="26"/>
  <c r="W60" i="26"/>
  <c r="R60" i="26"/>
  <c r="AC60" i="26"/>
  <c r="S62" i="26"/>
  <c r="N63" i="26"/>
  <c r="AB63" i="26"/>
  <c r="N67" i="26"/>
  <c r="M72" i="26"/>
  <c r="O80" i="26"/>
  <c r="U82" i="26"/>
  <c r="Q82" i="26"/>
  <c r="P82" i="26"/>
  <c r="M82" i="26"/>
  <c r="AC84" i="26"/>
  <c r="AA84" i="26"/>
  <c r="K84" i="26"/>
  <c r="Z84" i="26"/>
  <c r="J84" i="26"/>
  <c r="W84" i="26"/>
  <c r="V84" i="26"/>
  <c r="S84" i="26"/>
  <c r="AC91" i="26"/>
  <c r="W91" i="26"/>
  <c r="L91" i="26"/>
  <c r="V91" i="26"/>
  <c r="K91" i="26"/>
  <c r="T91" i="26"/>
  <c r="J91" i="26"/>
  <c r="S91" i="26"/>
  <c r="R91" i="26"/>
  <c r="T98" i="26"/>
  <c r="P101" i="26"/>
  <c r="Y58" i="26"/>
  <c r="AB58" i="26"/>
  <c r="X58" i="26"/>
  <c r="T58" i="26"/>
  <c r="Z79" i="26"/>
  <c r="AA79" i="26"/>
  <c r="K79" i="26"/>
  <c r="X79" i="26"/>
  <c r="W79" i="26"/>
  <c r="T79" i="26"/>
  <c r="AC41" i="26"/>
  <c r="AA41" i="26"/>
  <c r="W41" i="26"/>
  <c r="R41" i="26"/>
  <c r="AC59" i="26"/>
  <c r="V59" i="26"/>
  <c r="K59" i="26"/>
  <c r="T59" i="26"/>
  <c r="J59" i="26"/>
  <c r="AB59" i="26"/>
  <c r="R59" i="26"/>
  <c r="P63" i="26"/>
  <c r="S80" i="26"/>
  <c r="AC99" i="26"/>
  <c r="T99" i="26"/>
  <c r="J99" i="26"/>
  <c r="S99" i="26"/>
  <c r="AB99" i="26"/>
  <c r="R99" i="26"/>
  <c r="AA99" i="26"/>
  <c r="P99" i="26"/>
  <c r="O99" i="26"/>
  <c r="Q61" i="26"/>
  <c r="M61" i="26"/>
  <c r="AC61" i="26"/>
  <c r="B46" i="26"/>
  <c r="B59" i="26"/>
  <c r="W72" i="26"/>
  <c r="B80" i="26"/>
  <c r="V81" i="26"/>
  <c r="Z81" i="26"/>
  <c r="R81" i="26"/>
  <c r="J81" i="26"/>
  <c r="AC88" i="26"/>
  <c r="J88" i="26"/>
  <c r="AA88" i="26"/>
  <c r="Z88" i="26"/>
  <c r="V88" i="26"/>
  <c r="U88" i="26"/>
  <c r="B99" i="26"/>
  <c r="V99" i="26"/>
  <c r="AB101" i="26"/>
  <c r="J11" i="26"/>
  <c r="W11" i="26"/>
  <c r="J15" i="26"/>
  <c r="W15" i="26"/>
  <c r="S22" i="26"/>
  <c r="O30" i="26"/>
  <c r="N51" i="26"/>
  <c r="X51" i="26"/>
  <c r="AB53" i="26"/>
  <c r="P57" i="26"/>
  <c r="AC57" i="26"/>
  <c r="J71" i="26"/>
  <c r="T71" i="26"/>
  <c r="P73" i="26"/>
  <c r="AC73" i="26"/>
  <c r="N75" i="26"/>
  <c r="X75" i="26"/>
  <c r="J89" i="26"/>
  <c r="W90" i="26"/>
  <c r="V92" i="26"/>
  <c r="X94" i="26"/>
  <c r="J95" i="26"/>
  <c r="T95" i="26"/>
  <c r="L11" i="26"/>
  <c r="AA11" i="26"/>
  <c r="L15" i="26"/>
  <c r="AA15" i="26"/>
  <c r="W22" i="26"/>
  <c r="T30" i="26"/>
  <c r="N45" i="26"/>
  <c r="X45" i="26"/>
  <c r="P51" i="26"/>
  <c r="AA51" i="26"/>
  <c r="L71" i="26"/>
  <c r="W71" i="26"/>
  <c r="P75" i="26"/>
  <c r="AA75" i="26"/>
  <c r="N87" i="26"/>
  <c r="X87" i="26"/>
  <c r="P89" i="26"/>
  <c r="AB90" i="26"/>
  <c r="L95" i="26"/>
  <c r="W95" i="26"/>
  <c r="O11" i="26"/>
  <c r="AB11" i="26"/>
  <c r="O15" i="26"/>
  <c r="AB15" i="26"/>
  <c r="W30" i="26"/>
  <c r="N71" i="26"/>
  <c r="X71" i="26"/>
  <c r="Q89" i="26"/>
  <c r="N95" i="26"/>
  <c r="X95" i="26"/>
  <c r="F197" i="26"/>
  <c r="F170" i="26"/>
  <c r="H175" i="26"/>
  <c r="I175" i="26" s="1"/>
  <c r="G179" i="26"/>
  <c r="F183" i="26"/>
  <c r="H189" i="26"/>
  <c r="I189" i="26" s="1"/>
  <c r="G193" i="26"/>
  <c r="F165" i="26"/>
  <c r="G124" i="26"/>
  <c r="H157" i="26"/>
  <c r="I157" i="26" s="1"/>
  <c r="F104" i="26"/>
  <c r="H143" i="26"/>
  <c r="I143" i="26" s="1"/>
  <c r="F147" i="26"/>
  <c r="G151" i="26"/>
  <c r="F161" i="26"/>
  <c r="H114" i="26"/>
  <c r="I114" i="26" s="1"/>
  <c r="F118" i="26"/>
  <c r="G137" i="26"/>
  <c r="H131" i="26"/>
  <c r="I131" i="26" s="1"/>
  <c r="H111" i="26"/>
  <c r="I111" i="26" s="1"/>
  <c r="H103" i="26"/>
  <c r="I103" i="26" s="1"/>
  <c r="F106" i="26"/>
  <c r="H107" i="26"/>
  <c r="I107" i="26" s="1"/>
  <c r="F108" i="26"/>
  <c r="H110" i="26"/>
  <c r="I110" i="26" s="1"/>
  <c r="F112" i="26"/>
  <c r="F114" i="26"/>
  <c r="H115" i="26"/>
  <c r="I115" i="26" s="1"/>
  <c r="G116" i="26"/>
  <c r="G117" i="26"/>
  <c r="G118" i="26"/>
  <c r="G120" i="26"/>
  <c r="F121" i="26"/>
  <c r="H123" i="26"/>
  <c r="I123" i="26" s="1"/>
  <c r="G127" i="26"/>
  <c r="G128" i="26"/>
  <c r="G129" i="26"/>
  <c r="G131" i="26"/>
  <c r="G132" i="26"/>
  <c r="G133" i="26"/>
  <c r="G136" i="26"/>
  <c r="F137" i="26"/>
  <c r="H139" i="26"/>
  <c r="I139" i="26" s="1"/>
  <c r="G140" i="26"/>
  <c r="G142" i="26"/>
  <c r="G145" i="26"/>
  <c r="G146" i="26"/>
  <c r="G147" i="26"/>
  <c r="H149" i="26"/>
  <c r="I149" i="26" s="1"/>
  <c r="G150" i="26"/>
  <c r="H151" i="26"/>
  <c r="I151" i="26" s="1"/>
  <c r="G154" i="26"/>
  <c r="G158" i="26"/>
  <c r="H159" i="26"/>
  <c r="I159" i="26" s="1"/>
  <c r="G161" i="26"/>
  <c r="G162" i="26"/>
  <c r="G163" i="26"/>
  <c r="H165" i="26"/>
  <c r="I165" i="26" s="1"/>
  <c r="F166" i="26"/>
  <c r="H167" i="26"/>
  <c r="I167" i="26" s="1"/>
  <c r="H173" i="26"/>
  <c r="I173" i="26" s="1"/>
  <c r="F174" i="26"/>
  <c r="F177" i="26"/>
  <c r="F178" i="26"/>
  <c r="F179" i="26"/>
  <c r="H181" i="26"/>
  <c r="I181" i="26" s="1"/>
  <c r="F182" i="26"/>
  <c r="H183" i="26"/>
  <c r="I183" i="26" s="1"/>
  <c r="F185" i="26"/>
  <c r="F186" i="26"/>
  <c r="F190" i="26"/>
  <c r="F193" i="26"/>
  <c r="F194" i="26"/>
  <c r="F195" i="26"/>
  <c r="H197" i="26"/>
  <c r="I197" i="26" s="1"/>
  <c r="F198" i="26"/>
  <c r="H199" i="26"/>
  <c r="I199" i="26" s="1"/>
  <c r="N4" i="26"/>
  <c r="M9" i="26"/>
  <c r="AC3" i="26"/>
  <c r="AB3" i="26"/>
  <c r="W3" i="26"/>
  <c r="R3" i="26"/>
  <c r="L3" i="26"/>
  <c r="Z3" i="26"/>
  <c r="O3" i="26"/>
  <c r="B3" i="26"/>
  <c r="AA3" i="26"/>
  <c r="V3" i="26"/>
  <c r="P3" i="26"/>
  <c r="K3" i="26"/>
  <c r="J3" i="26"/>
  <c r="T3" i="26"/>
  <c r="N3" i="26"/>
  <c r="AC7" i="26"/>
  <c r="AB7" i="26"/>
  <c r="W7" i="26"/>
  <c r="R7" i="26"/>
  <c r="L7" i="26"/>
  <c r="Z7" i="26"/>
  <c r="J7" i="26"/>
  <c r="AA7" i="26"/>
  <c r="V7" i="26"/>
  <c r="P7" i="26"/>
  <c r="K7" i="26"/>
  <c r="T7" i="26"/>
  <c r="O7" i="26"/>
  <c r="B7" i="26"/>
  <c r="S3" i="26"/>
  <c r="S7" i="26"/>
  <c r="AA21" i="26"/>
  <c r="X21" i="26"/>
  <c r="P21" i="26"/>
  <c r="T21" i="26"/>
  <c r="AB21" i="26"/>
  <c r="L21" i="26"/>
  <c r="Y9" i="26"/>
  <c r="X9" i="26"/>
  <c r="U9" i="26"/>
  <c r="P9" i="26"/>
  <c r="N7" i="26"/>
  <c r="X3" i="26"/>
  <c r="X7" i="26"/>
  <c r="Z18" i="26"/>
  <c r="X18" i="26"/>
  <c r="P18" i="26"/>
  <c r="AB18" i="26"/>
  <c r="T18" i="26"/>
  <c r="L18" i="26"/>
  <c r="W18" i="26"/>
  <c r="O18" i="26"/>
  <c r="K18" i="26"/>
  <c r="M49" i="26"/>
  <c r="Z49" i="26"/>
  <c r="S10" i="26"/>
  <c r="B27" i="26"/>
  <c r="J27" i="26"/>
  <c r="O27" i="26"/>
  <c r="T27" i="26"/>
  <c r="Z27" i="26"/>
  <c r="U28" i="26"/>
  <c r="B33" i="26"/>
  <c r="J33" i="26"/>
  <c r="O33" i="26"/>
  <c r="T33" i="26"/>
  <c r="Z33" i="26"/>
  <c r="M34" i="26"/>
  <c r="W34" i="26"/>
  <c r="M35" i="26"/>
  <c r="X35" i="26"/>
  <c r="O36" i="26"/>
  <c r="Y36" i="26"/>
  <c r="N49" i="26"/>
  <c r="AC49" i="26"/>
  <c r="B55" i="26"/>
  <c r="J55" i="26"/>
  <c r="O55" i="26"/>
  <c r="T55" i="26"/>
  <c r="Z55" i="26"/>
  <c r="B56" i="26"/>
  <c r="J56" i="26"/>
  <c r="Q56" i="26"/>
  <c r="W56" i="26"/>
  <c r="N27" i="26"/>
  <c r="S27" i="26"/>
  <c r="X27" i="26"/>
  <c r="N33" i="26"/>
  <c r="S33" i="26"/>
  <c r="X33" i="26"/>
  <c r="K34" i="26"/>
  <c r="V34" i="26"/>
  <c r="L35" i="26"/>
  <c r="S55" i="26"/>
  <c r="O56" i="26"/>
  <c r="AC56" i="26"/>
  <c r="K10" i="26"/>
  <c r="AA10" i="26"/>
  <c r="K2" i="26"/>
  <c r="S2" i="26"/>
  <c r="AA2" i="26"/>
  <c r="M13" i="26"/>
  <c r="X13" i="26"/>
  <c r="N19" i="26"/>
  <c r="S19" i="26"/>
  <c r="X19" i="26"/>
  <c r="Q20" i="26"/>
  <c r="K26" i="26"/>
  <c r="S26" i="26"/>
  <c r="AA26" i="26"/>
  <c r="K27" i="26"/>
  <c r="P27" i="26"/>
  <c r="V27" i="26"/>
  <c r="AA27" i="26"/>
  <c r="L29" i="26"/>
  <c r="AB29" i="26"/>
  <c r="K33" i="26"/>
  <c r="P33" i="26"/>
  <c r="V33" i="26"/>
  <c r="AA33" i="26"/>
  <c r="Q34" i="26"/>
  <c r="AA34" i="26"/>
  <c r="Q35" i="26"/>
  <c r="AB35" i="26"/>
  <c r="S36" i="26"/>
  <c r="AC36" i="26"/>
  <c r="N41" i="26"/>
  <c r="S41" i="26"/>
  <c r="X41" i="26"/>
  <c r="P44" i="26"/>
  <c r="P47" i="26"/>
  <c r="M48" i="26"/>
  <c r="T49" i="26"/>
  <c r="O50" i="26"/>
  <c r="K55" i="26"/>
  <c r="P55" i="26"/>
  <c r="V55" i="26"/>
  <c r="AA55" i="26"/>
  <c r="K56" i="26"/>
  <c r="R56" i="26"/>
  <c r="Z56" i="26"/>
  <c r="L58" i="26"/>
  <c r="S58" i="26"/>
  <c r="O66" i="26"/>
  <c r="Q28" i="26"/>
  <c r="V35" i="26"/>
  <c r="M36" i="26"/>
  <c r="X36" i="26"/>
  <c r="N55" i="26"/>
  <c r="X55" i="26"/>
  <c r="V56" i="26"/>
  <c r="K6" i="26"/>
  <c r="S6" i="26"/>
  <c r="AA6" i="26"/>
  <c r="L10" i="26"/>
  <c r="T10" i="26"/>
  <c r="AB10" i="26"/>
  <c r="L2" i="26"/>
  <c r="T2" i="26"/>
  <c r="AB2" i="26"/>
  <c r="L6" i="26"/>
  <c r="T6" i="26"/>
  <c r="AB6" i="26"/>
  <c r="O10" i="26"/>
  <c r="W10" i="26"/>
  <c r="N11" i="26"/>
  <c r="S11" i="26"/>
  <c r="X11" i="26"/>
  <c r="U12" i="26"/>
  <c r="P13" i="26"/>
  <c r="N15" i="26"/>
  <c r="S15" i="26"/>
  <c r="X15" i="26"/>
  <c r="L17" i="26"/>
  <c r="AB17" i="26"/>
  <c r="B19" i="26"/>
  <c r="J19" i="26"/>
  <c r="O19" i="26"/>
  <c r="T19" i="26"/>
  <c r="Z19" i="26"/>
  <c r="U20" i="26"/>
  <c r="N23" i="26"/>
  <c r="S23" i="26"/>
  <c r="X23" i="26"/>
  <c r="Q24" i="26"/>
  <c r="L26" i="26"/>
  <c r="T26" i="26"/>
  <c r="AB26" i="26"/>
  <c r="L27" i="26"/>
  <c r="R27" i="26"/>
  <c r="W27" i="26"/>
  <c r="AB27" i="26"/>
  <c r="P29" i="26"/>
  <c r="K30" i="26"/>
  <c r="S30" i="26"/>
  <c r="AA30" i="26"/>
  <c r="L33" i="26"/>
  <c r="R33" i="26"/>
  <c r="W33" i="26"/>
  <c r="AB33" i="26"/>
  <c r="R34" i="26"/>
  <c r="R35" i="26"/>
  <c r="N37" i="26"/>
  <c r="S37" i="26"/>
  <c r="X37" i="26"/>
  <c r="B41" i="26"/>
  <c r="J41" i="26"/>
  <c r="O41" i="26"/>
  <c r="T41" i="26"/>
  <c r="Z41" i="26"/>
  <c r="L55" i="26"/>
  <c r="R55" i="26"/>
  <c r="W55" i="26"/>
  <c r="AB55" i="26"/>
  <c r="M56" i="26"/>
  <c r="U56" i="26"/>
  <c r="AB8" i="26"/>
  <c r="X8" i="26"/>
  <c r="T8" i="26"/>
  <c r="P8" i="26"/>
  <c r="L8" i="26"/>
  <c r="AA8" i="26"/>
  <c r="S8" i="26"/>
  <c r="K8" i="26"/>
  <c r="W8" i="26"/>
  <c r="O8" i="26"/>
  <c r="Z70" i="26"/>
  <c r="V70" i="26"/>
  <c r="R70" i="26"/>
  <c r="N70" i="26"/>
  <c r="J70" i="26"/>
  <c r="B70" i="26"/>
  <c r="Y70" i="26"/>
  <c r="T70" i="26"/>
  <c r="O70" i="26"/>
  <c r="AC70" i="26"/>
  <c r="X70" i="26"/>
  <c r="S70" i="26"/>
  <c r="M70" i="26"/>
  <c r="AB70" i="26"/>
  <c r="W70" i="26"/>
  <c r="Q70" i="26"/>
  <c r="L70" i="26"/>
  <c r="AA70" i="26"/>
  <c r="U70" i="26"/>
  <c r="P70" i="26"/>
  <c r="F111" i="26"/>
  <c r="G111" i="26"/>
  <c r="F141" i="26"/>
  <c r="G141" i="26"/>
  <c r="F153" i="26"/>
  <c r="H153" i="26"/>
  <c r="I153" i="26" s="1"/>
  <c r="F155" i="26"/>
  <c r="H155" i="26"/>
  <c r="I155" i="26" s="1"/>
  <c r="G169" i="26"/>
  <c r="H169" i="26"/>
  <c r="I169" i="26" s="1"/>
  <c r="F191" i="26"/>
  <c r="G191" i="26"/>
  <c r="H112" i="26"/>
  <c r="I112" i="26" s="1"/>
  <c r="H127" i="26"/>
  <c r="I127" i="26" s="1"/>
  <c r="H145" i="26"/>
  <c r="I145" i="26" s="1"/>
  <c r="H177" i="26"/>
  <c r="I177" i="26" s="1"/>
  <c r="AB4" i="26"/>
  <c r="X4" i="26"/>
  <c r="T4" i="26"/>
  <c r="P4" i="26"/>
  <c r="L4" i="26"/>
  <c r="W4" i="26"/>
  <c r="O4" i="26"/>
  <c r="AA4" i="26"/>
  <c r="S4" i="26"/>
  <c r="K4" i="26"/>
  <c r="Q4" i="26"/>
  <c r="J8" i="26"/>
  <c r="R8" i="26"/>
  <c r="Z8" i="26"/>
  <c r="AB42" i="26"/>
  <c r="X42" i="26"/>
  <c r="T42" i="26"/>
  <c r="P42" i="26"/>
  <c r="L42" i="26"/>
  <c r="AC42" i="26"/>
  <c r="W42" i="26"/>
  <c r="R42" i="26"/>
  <c r="M42" i="26"/>
  <c r="AA42" i="26"/>
  <c r="V42" i="26"/>
  <c r="Q42" i="26"/>
  <c r="K42" i="26"/>
  <c r="Z42" i="26"/>
  <c r="U42" i="26"/>
  <c r="O42" i="26"/>
  <c r="J42" i="26"/>
  <c r="B42" i="26"/>
  <c r="N42" i="26"/>
  <c r="AA5" i="26"/>
  <c r="W5" i="26"/>
  <c r="S5" i="26"/>
  <c r="O5" i="26"/>
  <c r="K5" i="26"/>
  <c r="R5" i="26"/>
  <c r="J5" i="26"/>
  <c r="B5" i="26"/>
  <c r="Z5" i="26"/>
  <c r="V5" i="26"/>
  <c r="N5" i="26"/>
  <c r="L5" i="26"/>
  <c r="T5" i="26"/>
  <c r="AB5" i="26"/>
  <c r="AA43" i="26"/>
  <c r="W43" i="26"/>
  <c r="S43" i="26"/>
  <c r="O43" i="26"/>
  <c r="K43" i="26"/>
  <c r="AC43" i="26"/>
  <c r="X43" i="26"/>
  <c r="R43" i="26"/>
  <c r="M43" i="26"/>
  <c r="AB43" i="26"/>
  <c r="V43" i="26"/>
  <c r="Q43" i="26"/>
  <c r="L43" i="26"/>
  <c r="Z43" i="26"/>
  <c r="U43" i="26"/>
  <c r="P43" i="26"/>
  <c r="J43" i="26"/>
  <c r="B43" i="26"/>
  <c r="N43" i="26"/>
  <c r="K70" i="26"/>
  <c r="G113" i="26"/>
  <c r="H113" i="26"/>
  <c r="I113" i="26" s="1"/>
  <c r="G135" i="26"/>
  <c r="H135" i="26"/>
  <c r="I135" i="26" s="1"/>
  <c r="G157" i="26"/>
  <c r="F157" i="26"/>
  <c r="G171" i="26"/>
  <c r="H171" i="26"/>
  <c r="I171" i="26" s="1"/>
  <c r="F175" i="26"/>
  <c r="G175" i="26"/>
  <c r="F189" i="26"/>
  <c r="G189" i="26"/>
  <c r="G139" i="26"/>
  <c r="G153" i="26"/>
  <c r="G167" i="26"/>
  <c r="F171" i="26"/>
  <c r="H195" i="26"/>
  <c r="I195" i="26" s="1"/>
  <c r="G199" i="26"/>
  <c r="F115" i="26"/>
  <c r="G121" i="26"/>
  <c r="F133" i="26"/>
  <c r="F145" i="26"/>
  <c r="G149" i="26"/>
  <c r="F163" i="26"/>
  <c r="F167" i="26"/>
  <c r="G177" i="26"/>
  <c r="F181" i="26"/>
  <c r="H191" i="26"/>
  <c r="I191" i="26" s="1"/>
  <c r="G195" i="26"/>
  <c r="F199" i="26"/>
  <c r="B4" i="26"/>
  <c r="J4" i="26"/>
  <c r="R4" i="26"/>
  <c r="Z4" i="26"/>
  <c r="P5" i="26"/>
  <c r="X5" i="26"/>
  <c r="M8" i="26"/>
  <c r="U8" i="26"/>
  <c r="AC8" i="26"/>
  <c r="Q9" i="26"/>
  <c r="N12" i="26"/>
  <c r="AA13" i="26"/>
  <c r="W13" i="26"/>
  <c r="S13" i="26"/>
  <c r="O13" i="26"/>
  <c r="K13" i="26"/>
  <c r="Z13" i="26"/>
  <c r="V13" i="26"/>
  <c r="R13" i="26"/>
  <c r="N13" i="26"/>
  <c r="J13" i="26"/>
  <c r="B13" i="26"/>
  <c r="L13" i="26"/>
  <c r="T13" i="26"/>
  <c r="AB13" i="26"/>
  <c r="AB16" i="26"/>
  <c r="X16" i="26"/>
  <c r="T16" i="26"/>
  <c r="P16" i="26"/>
  <c r="L16" i="26"/>
  <c r="AA16" i="26"/>
  <c r="W16" i="26"/>
  <c r="S16" i="26"/>
  <c r="O16" i="26"/>
  <c r="K16" i="26"/>
  <c r="Z16" i="26"/>
  <c r="Q16" i="26"/>
  <c r="Y16" i="26"/>
  <c r="S42" i="26"/>
  <c r="Y43" i="26"/>
  <c r="Q8" i="26"/>
  <c r="Y8" i="26"/>
  <c r="G119" i="26"/>
  <c r="H119" i="26"/>
  <c r="I119" i="26" s="1"/>
  <c r="F125" i="26"/>
  <c r="G125" i="26"/>
  <c r="G143" i="26"/>
  <c r="F143" i="26"/>
  <c r="G159" i="26"/>
  <c r="F159" i="26"/>
  <c r="F173" i="26"/>
  <c r="G173" i="26"/>
  <c r="G185" i="26"/>
  <c r="H185" i="26"/>
  <c r="I185" i="26" s="1"/>
  <c r="G187" i="26"/>
  <c r="H187" i="26"/>
  <c r="I187" i="26" s="1"/>
  <c r="H106" i="26"/>
  <c r="I106" i="26" s="1"/>
  <c r="G115" i="26"/>
  <c r="F149" i="26"/>
  <c r="H163" i="26"/>
  <c r="I163" i="26" s="1"/>
  <c r="G181" i="26"/>
  <c r="Y4" i="26"/>
  <c r="M5" i="26"/>
  <c r="U5" i="26"/>
  <c r="AC5" i="26"/>
  <c r="B8" i="26"/>
  <c r="F110" i="26"/>
  <c r="F113" i="26"/>
  <c r="G123" i="26"/>
  <c r="F129" i="26"/>
  <c r="H147" i="26"/>
  <c r="I147" i="26" s="1"/>
  <c r="F151" i="26"/>
  <c r="G155" i="26"/>
  <c r="H161" i="26"/>
  <c r="I161" i="26" s="1"/>
  <c r="G165" i="26"/>
  <c r="F169" i="26"/>
  <c r="H179" i="26"/>
  <c r="I179" i="26" s="1"/>
  <c r="G183" i="26"/>
  <c r="F187" i="26"/>
  <c r="H193" i="26"/>
  <c r="I193" i="26" s="1"/>
  <c r="G197" i="26"/>
  <c r="M4" i="26"/>
  <c r="U4" i="26"/>
  <c r="AC4" i="26"/>
  <c r="Q5" i="26"/>
  <c r="Y5" i="26"/>
  <c r="N8" i="26"/>
  <c r="V8" i="26"/>
  <c r="AA9" i="26"/>
  <c r="W9" i="26"/>
  <c r="S9" i="26"/>
  <c r="O9" i="26"/>
  <c r="K9" i="26"/>
  <c r="Z9" i="26"/>
  <c r="R9" i="26"/>
  <c r="N9" i="26"/>
  <c r="B9" i="26"/>
  <c r="V9" i="26"/>
  <c r="J9" i="26"/>
  <c r="L9" i="26"/>
  <c r="T9" i="26"/>
  <c r="AB9" i="26"/>
  <c r="AB12" i="26"/>
  <c r="X12" i="26"/>
  <c r="T12" i="26"/>
  <c r="P12" i="26"/>
  <c r="L12" i="26"/>
  <c r="AA12" i="26"/>
  <c r="W12" i="26"/>
  <c r="S12" i="26"/>
  <c r="O12" i="26"/>
  <c r="K12" i="26"/>
  <c r="Q12" i="26"/>
  <c r="Y12" i="26"/>
  <c r="AB20" i="26"/>
  <c r="X20" i="26"/>
  <c r="T20" i="26"/>
  <c r="P20" i="26"/>
  <c r="L20" i="26"/>
  <c r="AA20" i="26"/>
  <c r="W20" i="26"/>
  <c r="S20" i="26"/>
  <c r="O20" i="26"/>
  <c r="K20" i="26"/>
  <c r="Z20" i="26"/>
  <c r="V20" i="26"/>
  <c r="R20" i="26"/>
  <c r="N20" i="26"/>
  <c r="J20" i="26"/>
  <c r="B20" i="26"/>
  <c r="M20" i="26"/>
  <c r="AC20" i="26"/>
  <c r="AB24" i="26"/>
  <c r="X24" i="26"/>
  <c r="T24" i="26"/>
  <c r="P24" i="26"/>
  <c r="L24" i="26"/>
  <c r="AA24" i="26"/>
  <c r="W24" i="26"/>
  <c r="S24" i="26"/>
  <c r="O24" i="26"/>
  <c r="K24" i="26"/>
  <c r="Z24" i="26"/>
  <c r="V24" i="26"/>
  <c r="R24" i="26"/>
  <c r="N24" i="26"/>
  <c r="J24" i="26"/>
  <c r="B24" i="26"/>
  <c r="M24" i="26"/>
  <c r="AC24" i="26"/>
  <c r="AB28" i="26"/>
  <c r="X28" i="26"/>
  <c r="T28" i="26"/>
  <c r="P28" i="26"/>
  <c r="L28" i="26"/>
  <c r="AA28" i="26"/>
  <c r="W28" i="26"/>
  <c r="S28" i="26"/>
  <c r="O28" i="26"/>
  <c r="K28" i="26"/>
  <c r="Z28" i="26"/>
  <c r="V28" i="26"/>
  <c r="R28" i="26"/>
  <c r="N28" i="26"/>
  <c r="J28" i="26"/>
  <c r="B28" i="26"/>
  <c r="M28" i="26"/>
  <c r="AC28" i="26"/>
  <c r="Z32" i="26"/>
  <c r="V32" i="26"/>
  <c r="R32" i="26"/>
  <c r="AA32" i="26"/>
  <c r="U32" i="26"/>
  <c r="P32" i="26"/>
  <c r="L32" i="26"/>
  <c r="Y32" i="26"/>
  <c r="T32" i="26"/>
  <c r="O32" i="26"/>
  <c r="K32" i="26"/>
  <c r="AC32" i="26"/>
  <c r="X32" i="26"/>
  <c r="S32" i="26"/>
  <c r="N32" i="26"/>
  <c r="J32" i="26"/>
  <c r="B32" i="26"/>
  <c r="M32" i="26"/>
  <c r="Y42" i="26"/>
  <c r="Z44" i="26"/>
  <c r="V44" i="26"/>
  <c r="R44" i="26"/>
  <c r="N44" i="26"/>
  <c r="J44" i="26"/>
  <c r="B44" i="26"/>
  <c r="Y44" i="26"/>
  <c r="T44" i="26"/>
  <c r="O44" i="26"/>
  <c r="AC44" i="26"/>
  <c r="X44" i="26"/>
  <c r="S44" i="26"/>
  <c r="M44" i="26"/>
  <c r="AB44" i="26"/>
  <c r="W44" i="26"/>
  <c r="Q44" i="26"/>
  <c r="L44" i="26"/>
  <c r="K44" i="26"/>
  <c r="AA65" i="26"/>
  <c r="W65" i="26"/>
  <c r="S65" i="26"/>
  <c r="O65" i="26"/>
  <c r="K65" i="26"/>
  <c r="AB65" i="26"/>
  <c r="V65" i="26"/>
  <c r="Q65" i="26"/>
  <c r="L65" i="26"/>
  <c r="Z65" i="26"/>
  <c r="U65" i="26"/>
  <c r="P65" i="26"/>
  <c r="J65" i="26"/>
  <c r="B65" i="26"/>
  <c r="T65" i="26"/>
  <c r="AC65" i="26"/>
  <c r="R65" i="26"/>
  <c r="Y65" i="26"/>
  <c r="N65" i="26"/>
  <c r="M65" i="26"/>
  <c r="M17" i="26"/>
  <c r="Q17" i="26"/>
  <c r="U17" i="26"/>
  <c r="Y17" i="26"/>
  <c r="AC17" i="26"/>
  <c r="M21" i="26"/>
  <c r="Q21" i="26"/>
  <c r="U21" i="26"/>
  <c r="Y21" i="26"/>
  <c r="AC21" i="26"/>
  <c r="M25" i="26"/>
  <c r="Q25" i="26"/>
  <c r="U25" i="26"/>
  <c r="Y25" i="26"/>
  <c r="AC25" i="26"/>
  <c r="M29" i="26"/>
  <c r="Q29" i="26"/>
  <c r="U29" i="26"/>
  <c r="Y29" i="26"/>
  <c r="AC29" i="26"/>
  <c r="AB38" i="26"/>
  <c r="X38" i="26"/>
  <c r="T38" i="26"/>
  <c r="P38" i="26"/>
  <c r="L38" i="26"/>
  <c r="N38" i="26"/>
  <c r="S38" i="26"/>
  <c r="Y38" i="26"/>
  <c r="AA39" i="26"/>
  <c r="W39" i="26"/>
  <c r="S39" i="26"/>
  <c r="O39" i="26"/>
  <c r="K39" i="26"/>
  <c r="N39" i="26"/>
  <c r="T39" i="26"/>
  <c r="Y39" i="26"/>
  <c r="Z40" i="26"/>
  <c r="V40" i="26"/>
  <c r="R40" i="26"/>
  <c r="N40" i="26"/>
  <c r="J40" i="26"/>
  <c r="B40" i="26"/>
  <c r="K40" i="26"/>
  <c r="P40" i="26"/>
  <c r="U40" i="26"/>
  <c r="AA40" i="26"/>
  <c r="AB52" i="26"/>
  <c r="X52" i="26"/>
  <c r="T52" i="26"/>
  <c r="P52" i="26"/>
  <c r="L52" i="26"/>
  <c r="AC52" i="26"/>
  <c r="W52" i="26"/>
  <c r="R52" i="26"/>
  <c r="M52" i="26"/>
  <c r="O52" i="26"/>
  <c r="V52" i="26"/>
  <c r="AA53" i="26"/>
  <c r="W53" i="26"/>
  <c r="S53" i="26"/>
  <c r="O53" i="26"/>
  <c r="K53" i="26"/>
  <c r="AC53" i="26"/>
  <c r="X53" i="26"/>
  <c r="R53" i="26"/>
  <c r="M53" i="26"/>
  <c r="P53" i="26"/>
  <c r="V53" i="26"/>
  <c r="Z54" i="26"/>
  <c r="V54" i="26"/>
  <c r="R54" i="26"/>
  <c r="N54" i="26"/>
  <c r="J54" i="26"/>
  <c r="B54" i="26"/>
  <c r="Y54" i="26"/>
  <c r="T54" i="26"/>
  <c r="O54" i="26"/>
  <c r="K54" i="26"/>
  <c r="Q54" i="26"/>
  <c r="X54" i="26"/>
  <c r="AB64" i="26"/>
  <c r="X64" i="26"/>
  <c r="T64" i="26"/>
  <c r="P64" i="26"/>
  <c r="L64" i="26"/>
  <c r="AA64" i="26"/>
  <c r="V64" i="26"/>
  <c r="Q64" i="26"/>
  <c r="K64" i="26"/>
  <c r="Z64" i="26"/>
  <c r="U64" i="26"/>
  <c r="O64" i="26"/>
  <c r="J64" i="26"/>
  <c r="B64" i="26"/>
  <c r="M64" i="26"/>
  <c r="W64" i="26"/>
  <c r="AA69" i="26"/>
  <c r="W69" i="26"/>
  <c r="S69" i="26"/>
  <c r="O69" i="26"/>
  <c r="K69" i="26"/>
  <c r="AC69" i="26"/>
  <c r="X69" i="26"/>
  <c r="R69" i="26"/>
  <c r="M69" i="26"/>
  <c r="AB69" i="26"/>
  <c r="V69" i="26"/>
  <c r="Q69" i="26"/>
  <c r="L69" i="26"/>
  <c r="Z69" i="26"/>
  <c r="U69" i="26"/>
  <c r="P69" i="26"/>
  <c r="J69" i="26"/>
  <c r="B69" i="26"/>
  <c r="N69" i="26"/>
  <c r="M2" i="26"/>
  <c r="Q2" i="26"/>
  <c r="U2" i="26"/>
  <c r="Y2" i="26"/>
  <c r="AC2" i="26"/>
  <c r="Q6" i="26"/>
  <c r="AC6" i="26"/>
  <c r="M10" i="26"/>
  <c r="Q10" i="26"/>
  <c r="U10" i="26"/>
  <c r="Y10" i="26"/>
  <c r="AC10" i="26"/>
  <c r="M14" i="26"/>
  <c r="Q14" i="26"/>
  <c r="U14" i="26"/>
  <c r="Y14" i="26"/>
  <c r="AC14" i="26"/>
  <c r="B17" i="26"/>
  <c r="J17" i="26"/>
  <c r="N17" i="26"/>
  <c r="R17" i="26"/>
  <c r="V17" i="26"/>
  <c r="Z17" i="26"/>
  <c r="M18" i="26"/>
  <c r="Q18" i="26"/>
  <c r="U18" i="26"/>
  <c r="Y18" i="26"/>
  <c r="AC18" i="26"/>
  <c r="B21" i="26"/>
  <c r="J21" i="26"/>
  <c r="N21" i="26"/>
  <c r="R21" i="26"/>
  <c r="V21" i="26"/>
  <c r="Z21" i="26"/>
  <c r="M22" i="26"/>
  <c r="Q22" i="26"/>
  <c r="U22" i="26"/>
  <c r="Y22" i="26"/>
  <c r="AC22" i="26"/>
  <c r="B25" i="26"/>
  <c r="J25" i="26"/>
  <c r="N25" i="26"/>
  <c r="R25" i="26"/>
  <c r="V25" i="26"/>
  <c r="Z25" i="26"/>
  <c r="M26" i="26"/>
  <c r="Q26" i="26"/>
  <c r="U26" i="26"/>
  <c r="Y26" i="26"/>
  <c r="AC26" i="26"/>
  <c r="B29" i="26"/>
  <c r="J29" i="26"/>
  <c r="N29" i="26"/>
  <c r="R29" i="26"/>
  <c r="V29" i="26"/>
  <c r="Z29" i="26"/>
  <c r="M30" i="26"/>
  <c r="Q30" i="26"/>
  <c r="U30" i="26"/>
  <c r="Y30" i="26"/>
  <c r="AC30" i="26"/>
  <c r="AB34" i="26"/>
  <c r="X34" i="26"/>
  <c r="T34" i="26"/>
  <c r="P34" i="26"/>
  <c r="L34" i="26"/>
  <c r="N34" i="26"/>
  <c r="S34" i="26"/>
  <c r="Y34" i="26"/>
  <c r="AA35" i="26"/>
  <c r="W35" i="26"/>
  <c r="S35" i="26"/>
  <c r="O35" i="26"/>
  <c r="K35" i="26"/>
  <c r="N35" i="26"/>
  <c r="T35" i="26"/>
  <c r="Y35" i="26"/>
  <c r="Z36" i="26"/>
  <c r="V36" i="26"/>
  <c r="R36" i="26"/>
  <c r="N36" i="26"/>
  <c r="J36" i="26"/>
  <c r="B36" i="26"/>
  <c r="K36" i="26"/>
  <c r="P36" i="26"/>
  <c r="U36" i="26"/>
  <c r="AA36" i="26"/>
  <c r="B38" i="26"/>
  <c r="J38" i="26"/>
  <c r="O38" i="26"/>
  <c r="U38" i="26"/>
  <c r="Z38" i="26"/>
  <c r="B39" i="26"/>
  <c r="J39" i="26"/>
  <c r="P39" i="26"/>
  <c r="U39" i="26"/>
  <c r="Z39" i="26"/>
  <c r="L40" i="26"/>
  <c r="Q40" i="26"/>
  <c r="W40" i="26"/>
  <c r="AB40" i="26"/>
  <c r="AB48" i="26"/>
  <c r="X48" i="26"/>
  <c r="T48" i="26"/>
  <c r="P48" i="26"/>
  <c r="L48" i="26"/>
  <c r="AA48" i="26"/>
  <c r="V48" i="26"/>
  <c r="Q48" i="26"/>
  <c r="K48" i="26"/>
  <c r="O48" i="26"/>
  <c r="W48" i="26"/>
  <c r="AA49" i="26"/>
  <c r="W49" i="26"/>
  <c r="S49" i="26"/>
  <c r="O49" i="26"/>
  <c r="K49" i="26"/>
  <c r="AB49" i="26"/>
  <c r="V49" i="26"/>
  <c r="Q49" i="26"/>
  <c r="L49" i="26"/>
  <c r="P49" i="26"/>
  <c r="X49" i="26"/>
  <c r="Z50" i="26"/>
  <c r="V50" i="26"/>
  <c r="R50" i="26"/>
  <c r="N50" i="26"/>
  <c r="J50" i="26"/>
  <c r="B50" i="26"/>
  <c r="AC50" i="26"/>
  <c r="X50" i="26"/>
  <c r="S50" i="26"/>
  <c r="M50" i="26"/>
  <c r="K50" i="26"/>
  <c r="Q50" i="26"/>
  <c r="Y50" i="26"/>
  <c r="B52" i="26"/>
  <c r="J52" i="26"/>
  <c r="Q52" i="26"/>
  <c r="Y52" i="26"/>
  <c r="B53" i="26"/>
  <c r="J53" i="26"/>
  <c r="Q53" i="26"/>
  <c r="Y53" i="26"/>
  <c r="L54" i="26"/>
  <c r="S54" i="26"/>
  <c r="AA54" i="26"/>
  <c r="N64" i="26"/>
  <c r="Y64" i="26"/>
  <c r="AB68" i="26"/>
  <c r="X68" i="26"/>
  <c r="T68" i="26"/>
  <c r="P68" i="26"/>
  <c r="L68" i="26"/>
  <c r="AC68" i="26"/>
  <c r="W68" i="26"/>
  <c r="R68" i="26"/>
  <c r="M68" i="26"/>
  <c r="AA68" i="26"/>
  <c r="V68" i="26"/>
  <c r="Q68" i="26"/>
  <c r="K68" i="26"/>
  <c r="Z68" i="26"/>
  <c r="U68" i="26"/>
  <c r="O68" i="26"/>
  <c r="J68" i="26"/>
  <c r="B68" i="26"/>
  <c r="N68" i="26"/>
  <c r="T69" i="26"/>
  <c r="M6" i="26"/>
  <c r="U6" i="26"/>
  <c r="Y6" i="26"/>
  <c r="B2" i="26"/>
  <c r="J2" i="26"/>
  <c r="N2" i="26"/>
  <c r="R2" i="26"/>
  <c r="V2" i="26"/>
  <c r="M3" i="26"/>
  <c r="Q3" i="26"/>
  <c r="U3" i="26"/>
  <c r="Y3" i="26"/>
  <c r="B6" i="26"/>
  <c r="J6" i="26"/>
  <c r="N6" i="26"/>
  <c r="R6" i="26"/>
  <c r="V6" i="26"/>
  <c r="M7" i="26"/>
  <c r="Q7" i="26"/>
  <c r="U7" i="26"/>
  <c r="Y7" i="26"/>
  <c r="B10" i="26"/>
  <c r="J10" i="26"/>
  <c r="N10" i="26"/>
  <c r="R10" i="26"/>
  <c r="V10" i="26"/>
  <c r="M11" i="26"/>
  <c r="Q11" i="26"/>
  <c r="U11" i="26"/>
  <c r="Y11" i="26"/>
  <c r="B14" i="26"/>
  <c r="J14" i="26"/>
  <c r="N14" i="26"/>
  <c r="R14" i="26"/>
  <c r="V14" i="26"/>
  <c r="M15" i="26"/>
  <c r="Q15" i="26"/>
  <c r="U15" i="26"/>
  <c r="Y15" i="26"/>
  <c r="K17" i="26"/>
  <c r="O17" i="26"/>
  <c r="S17" i="26"/>
  <c r="W17" i="26"/>
  <c r="B18" i="26"/>
  <c r="J18" i="26"/>
  <c r="N18" i="26"/>
  <c r="R18" i="26"/>
  <c r="V18" i="26"/>
  <c r="M19" i="26"/>
  <c r="Q19" i="26"/>
  <c r="U19" i="26"/>
  <c r="Y19" i="26"/>
  <c r="K21" i="26"/>
  <c r="O21" i="26"/>
  <c r="S21" i="26"/>
  <c r="W21" i="26"/>
  <c r="B22" i="26"/>
  <c r="J22" i="26"/>
  <c r="N22" i="26"/>
  <c r="R22" i="26"/>
  <c r="V22" i="26"/>
  <c r="M23" i="26"/>
  <c r="Q23" i="26"/>
  <c r="U23" i="26"/>
  <c r="Y23" i="26"/>
  <c r="K25" i="26"/>
  <c r="O25" i="26"/>
  <c r="S25" i="26"/>
  <c r="W25" i="26"/>
  <c r="B26" i="26"/>
  <c r="J26" i="26"/>
  <c r="N26" i="26"/>
  <c r="R26" i="26"/>
  <c r="V26" i="26"/>
  <c r="M27" i="26"/>
  <c r="Q27" i="26"/>
  <c r="U27" i="26"/>
  <c r="Y27" i="26"/>
  <c r="K29" i="26"/>
  <c r="O29" i="26"/>
  <c r="S29" i="26"/>
  <c r="W29" i="26"/>
  <c r="B30" i="26"/>
  <c r="J30" i="26"/>
  <c r="N30" i="26"/>
  <c r="R30" i="26"/>
  <c r="V30" i="26"/>
  <c r="M31" i="26"/>
  <c r="Q31" i="26"/>
  <c r="U31" i="26"/>
  <c r="Y31" i="26"/>
  <c r="B34" i="26"/>
  <c r="J34" i="26"/>
  <c r="O34" i="26"/>
  <c r="U34" i="26"/>
  <c r="Z34" i="26"/>
  <c r="B35" i="26"/>
  <c r="J35" i="26"/>
  <c r="P35" i="26"/>
  <c r="U35" i="26"/>
  <c r="Z35" i="26"/>
  <c r="L36" i="26"/>
  <c r="Q36" i="26"/>
  <c r="W36" i="26"/>
  <c r="AB36" i="26"/>
  <c r="K38" i="26"/>
  <c r="Q38" i="26"/>
  <c r="V38" i="26"/>
  <c r="AA38" i="26"/>
  <c r="L39" i="26"/>
  <c r="Q39" i="26"/>
  <c r="V39" i="26"/>
  <c r="AB39" i="26"/>
  <c r="M40" i="26"/>
  <c r="S40" i="26"/>
  <c r="X40" i="26"/>
  <c r="AC40" i="26"/>
  <c r="AB46" i="26"/>
  <c r="X46" i="26"/>
  <c r="T46" i="26"/>
  <c r="P46" i="26"/>
  <c r="L46" i="26"/>
  <c r="N46" i="26"/>
  <c r="S46" i="26"/>
  <c r="Y46" i="26"/>
  <c r="AC47" i="26"/>
  <c r="AA47" i="26"/>
  <c r="W47" i="26"/>
  <c r="S47" i="26"/>
  <c r="O47" i="26"/>
  <c r="K47" i="26"/>
  <c r="N47" i="26"/>
  <c r="T47" i="26"/>
  <c r="Y47" i="26"/>
  <c r="B48" i="26"/>
  <c r="J48" i="26"/>
  <c r="R48" i="26"/>
  <c r="Y48" i="26"/>
  <c r="B49" i="26"/>
  <c r="J49" i="26"/>
  <c r="R49" i="26"/>
  <c r="Y49" i="26"/>
  <c r="L50" i="26"/>
  <c r="T50" i="26"/>
  <c r="AA50" i="26"/>
  <c r="K52" i="26"/>
  <c r="S52" i="26"/>
  <c r="Z52" i="26"/>
  <c r="L53" i="26"/>
  <c r="T53" i="26"/>
  <c r="Z53" i="26"/>
  <c r="M54" i="26"/>
  <c r="U54" i="26"/>
  <c r="AB54" i="26"/>
  <c r="R64" i="26"/>
  <c r="AC64" i="26"/>
  <c r="Z66" i="26"/>
  <c r="V66" i="26"/>
  <c r="R66" i="26"/>
  <c r="N66" i="26"/>
  <c r="J66" i="26"/>
  <c r="B66" i="26"/>
  <c r="AC66" i="26"/>
  <c r="X66" i="26"/>
  <c r="S66" i="26"/>
  <c r="M66" i="26"/>
  <c r="AB66" i="26"/>
  <c r="W66" i="26"/>
  <c r="Q66" i="26"/>
  <c r="L66" i="26"/>
  <c r="K66" i="26"/>
  <c r="U66" i="26"/>
  <c r="Y69" i="26"/>
  <c r="AA78" i="26"/>
  <c r="W78" i="26"/>
  <c r="S78" i="26"/>
  <c r="O78" i="26"/>
  <c r="K78" i="26"/>
  <c r="Z78" i="26"/>
  <c r="V78" i="26"/>
  <c r="R78" i="26"/>
  <c r="N78" i="26"/>
  <c r="J78" i="26"/>
  <c r="B78" i="26"/>
  <c r="X78" i="26"/>
  <c r="P78" i="26"/>
  <c r="AC78" i="26"/>
  <c r="U78" i="26"/>
  <c r="M78" i="26"/>
  <c r="Y78" i="26"/>
  <c r="T78" i="26"/>
  <c r="Q78" i="26"/>
  <c r="L78" i="26"/>
  <c r="AB77" i="26"/>
  <c r="X77" i="26"/>
  <c r="T77" i="26"/>
  <c r="AA77" i="26"/>
  <c r="W77" i="26"/>
  <c r="Z77" i="26"/>
  <c r="S77" i="26"/>
  <c r="O77" i="26"/>
  <c r="K77" i="26"/>
  <c r="Y77" i="26"/>
  <c r="R77" i="26"/>
  <c r="N77" i="26"/>
  <c r="J77" i="26"/>
  <c r="B77" i="26"/>
  <c r="L77" i="26"/>
  <c r="U77" i="26"/>
  <c r="AB60" i="26"/>
  <c r="X60" i="26"/>
  <c r="T60" i="26"/>
  <c r="P60" i="26"/>
  <c r="L60" i="26"/>
  <c r="N60" i="26"/>
  <c r="S60" i="26"/>
  <c r="Y60" i="26"/>
  <c r="AA61" i="26"/>
  <c r="W61" i="26"/>
  <c r="S61" i="26"/>
  <c r="O61" i="26"/>
  <c r="K61" i="26"/>
  <c r="N61" i="26"/>
  <c r="T61" i="26"/>
  <c r="Y61" i="26"/>
  <c r="Z62" i="26"/>
  <c r="V62" i="26"/>
  <c r="R62" i="26"/>
  <c r="N62" i="26"/>
  <c r="J62" i="26"/>
  <c r="B62" i="26"/>
  <c r="K62" i="26"/>
  <c r="P62" i="26"/>
  <c r="U62" i="26"/>
  <c r="AA62" i="26"/>
  <c r="AB76" i="26"/>
  <c r="X76" i="26"/>
  <c r="T76" i="26"/>
  <c r="P76" i="26"/>
  <c r="L76" i="26"/>
  <c r="AA76" i="26"/>
  <c r="W76" i="26"/>
  <c r="S76" i="26"/>
  <c r="O76" i="26"/>
  <c r="K76" i="26"/>
  <c r="Q76" i="26"/>
  <c r="Y76" i="26"/>
  <c r="M77" i="26"/>
  <c r="V77" i="26"/>
  <c r="M33" i="26"/>
  <c r="Q33" i="26"/>
  <c r="U33" i="26"/>
  <c r="Y33" i="26"/>
  <c r="M37" i="26"/>
  <c r="Q37" i="26"/>
  <c r="U37" i="26"/>
  <c r="Y37" i="26"/>
  <c r="M41" i="26"/>
  <c r="Q41" i="26"/>
  <c r="U41" i="26"/>
  <c r="Y41" i="26"/>
  <c r="M45" i="26"/>
  <c r="Q45" i="26"/>
  <c r="U45" i="26"/>
  <c r="Y45" i="26"/>
  <c r="AB56" i="26"/>
  <c r="X56" i="26"/>
  <c r="T56" i="26"/>
  <c r="P56" i="26"/>
  <c r="L56" i="26"/>
  <c r="N56" i="26"/>
  <c r="S56" i="26"/>
  <c r="Y56" i="26"/>
  <c r="AA57" i="26"/>
  <c r="W57" i="26"/>
  <c r="S57" i="26"/>
  <c r="O57" i="26"/>
  <c r="K57" i="26"/>
  <c r="N57" i="26"/>
  <c r="T57" i="26"/>
  <c r="Y57" i="26"/>
  <c r="Z58" i="26"/>
  <c r="V58" i="26"/>
  <c r="R58" i="26"/>
  <c r="N58" i="26"/>
  <c r="J58" i="26"/>
  <c r="B58" i="26"/>
  <c r="K58" i="26"/>
  <c r="P58" i="26"/>
  <c r="U58" i="26"/>
  <c r="AA58" i="26"/>
  <c r="B60" i="26"/>
  <c r="J60" i="26"/>
  <c r="O60" i="26"/>
  <c r="U60" i="26"/>
  <c r="Z60" i="26"/>
  <c r="B61" i="26"/>
  <c r="J61" i="26"/>
  <c r="P61" i="26"/>
  <c r="U61" i="26"/>
  <c r="Z61" i="26"/>
  <c r="L62" i="26"/>
  <c r="Q62" i="26"/>
  <c r="W62" i="26"/>
  <c r="AB62" i="26"/>
  <c r="AB72" i="26"/>
  <c r="X72" i="26"/>
  <c r="T72" i="26"/>
  <c r="P72" i="26"/>
  <c r="L72" i="26"/>
  <c r="N72" i="26"/>
  <c r="S72" i="26"/>
  <c r="Y72" i="26"/>
  <c r="AA73" i="26"/>
  <c r="W73" i="26"/>
  <c r="S73" i="26"/>
  <c r="O73" i="26"/>
  <c r="K73" i="26"/>
  <c r="N73" i="26"/>
  <c r="T73" i="26"/>
  <c r="Y73" i="26"/>
  <c r="Z74" i="26"/>
  <c r="V74" i="26"/>
  <c r="R74" i="26"/>
  <c r="N74" i="26"/>
  <c r="J74" i="26"/>
  <c r="B74" i="26"/>
  <c r="K74" i="26"/>
  <c r="P74" i="26"/>
  <c r="U74" i="26"/>
  <c r="AA74" i="26"/>
  <c r="B76" i="26"/>
  <c r="J76" i="26"/>
  <c r="R76" i="26"/>
  <c r="Z76" i="26"/>
  <c r="P77" i="26"/>
  <c r="AC77" i="26"/>
  <c r="M81" i="26"/>
  <c r="U81" i="26"/>
  <c r="AC81" i="26"/>
  <c r="AA85" i="26"/>
  <c r="AC85" i="26"/>
  <c r="X85" i="26"/>
  <c r="T85" i="26"/>
  <c r="P85" i="26"/>
  <c r="L85" i="26"/>
  <c r="AB85" i="26"/>
  <c r="W85" i="26"/>
  <c r="S85" i="26"/>
  <c r="O85" i="26"/>
  <c r="K85" i="26"/>
  <c r="Q85" i="26"/>
  <c r="Y85" i="26"/>
  <c r="P86" i="26"/>
  <c r="AA86" i="26"/>
  <c r="M51" i="26"/>
  <c r="Q51" i="26"/>
  <c r="U51" i="26"/>
  <c r="Y51" i="26"/>
  <c r="M55" i="26"/>
  <c r="Q55" i="26"/>
  <c r="U55" i="26"/>
  <c r="Y55" i="26"/>
  <c r="M59" i="26"/>
  <c r="Q59" i="26"/>
  <c r="U59" i="26"/>
  <c r="Y59" i="26"/>
  <c r="M63" i="26"/>
  <c r="Q63" i="26"/>
  <c r="U63" i="26"/>
  <c r="Y63" i="26"/>
  <c r="M67" i="26"/>
  <c r="Q67" i="26"/>
  <c r="U67" i="26"/>
  <c r="Y67" i="26"/>
  <c r="M71" i="26"/>
  <c r="Q71" i="26"/>
  <c r="U71" i="26"/>
  <c r="Y71" i="26"/>
  <c r="M75" i="26"/>
  <c r="Q75" i="26"/>
  <c r="U75" i="26"/>
  <c r="Y75" i="26"/>
  <c r="N81" i="26"/>
  <c r="AA82" i="26"/>
  <c r="W82" i="26"/>
  <c r="S82" i="26"/>
  <c r="O82" i="26"/>
  <c r="K82" i="26"/>
  <c r="Z82" i="26"/>
  <c r="V82" i="26"/>
  <c r="R82" i="26"/>
  <c r="N82" i="26"/>
  <c r="J82" i="26"/>
  <c r="B82" i="26"/>
  <c r="L82" i="26"/>
  <c r="T82" i="26"/>
  <c r="AB82" i="26"/>
  <c r="B85" i="26"/>
  <c r="J85" i="26"/>
  <c r="R85" i="26"/>
  <c r="Z85" i="26"/>
  <c r="Q86" i="26"/>
  <c r="AB81" i="26"/>
  <c r="X81" i="26"/>
  <c r="T81" i="26"/>
  <c r="P81" i="26"/>
  <c r="L81" i="26"/>
  <c r="AA81" i="26"/>
  <c r="W81" i="26"/>
  <c r="S81" i="26"/>
  <c r="O81" i="26"/>
  <c r="K81" i="26"/>
  <c r="Q81" i="26"/>
  <c r="Y81" i="26"/>
  <c r="Z86" i="26"/>
  <c r="V86" i="26"/>
  <c r="R86" i="26"/>
  <c r="N86" i="26"/>
  <c r="J86" i="26"/>
  <c r="B86" i="26"/>
  <c r="Y86" i="26"/>
  <c r="T86" i="26"/>
  <c r="O86" i="26"/>
  <c r="AC86" i="26"/>
  <c r="X86" i="26"/>
  <c r="S86" i="26"/>
  <c r="M86" i="26"/>
  <c r="K86" i="26"/>
  <c r="U86" i="26"/>
  <c r="AB100" i="26"/>
  <c r="X100" i="26"/>
  <c r="T100" i="26"/>
  <c r="P100" i="26"/>
  <c r="L100" i="26"/>
  <c r="AA100" i="26"/>
  <c r="W100" i="26"/>
  <c r="S100" i="26"/>
  <c r="O100" i="26"/>
  <c r="K100" i="26"/>
  <c r="Z100" i="26"/>
  <c r="V100" i="26"/>
  <c r="R100" i="26"/>
  <c r="N100" i="26"/>
  <c r="J100" i="26"/>
  <c r="B100" i="26"/>
  <c r="Y100" i="26"/>
  <c r="U100" i="26"/>
  <c r="Q100" i="26"/>
  <c r="M100" i="26"/>
  <c r="AB96" i="26"/>
  <c r="X96" i="26"/>
  <c r="T96" i="26"/>
  <c r="P96" i="26"/>
  <c r="L96" i="26"/>
  <c r="N96" i="26"/>
  <c r="S96" i="26"/>
  <c r="Y96" i="26"/>
  <c r="AA97" i="26"/>
  <c r="W97" i="26"/>
  <c r="S97" i="26"/>
  <c r="O97" i="26"/>
  <c r="K97" i="26"/>
  <c r="N97" i="26"/>
  <c r="T97" i="26"/>
  <c r="Y97" i="26"/>
  <c r="Z98" i="26"/>
  <c r="V98" i="26"/>
  <c r="R98" i="26"/>
  <c r="N98" i="26"/>
  <c r="J98" i="26"/>
  <c r="B98" i="26"/>
  <c r="K98" i="26"/>
  <c r="P98" i="26"/>
  <c r="U98" i="26"/>
  <c r="AA98" i="26"/>
  <c r="M79" i="26"/>
  <c r="Q79" i="26"/>
  <c r="U79" i="26"/>
  <c r="Y79" i="26"/>
  <c r="AC79" i="26"/>
  <c r="L80" i="26"/>
  <c r="P80" i="26"/>
  <c r="T80" i="26"/>
  <c r="X80" i="26"/>
  <c r="AB80" i="26"/>
  <c r="M83" i="26"/>
  <c r="Q83" i="26"/>
  <c r="U83" i="26"/>
  <c r="Y83" i="26"/>
  <c r="AC83" i="26"/>
  <c r="L84" i="26"/>
  <c r="P84" i="26"/>
  <c r="T84" i="26"/>
  <c r="X84" i="26"/>
  <c r="AB84" i="26"/>
  <c r="M88" i="26"/>
  <c r="R88" i="26"/>
  <c r="W88" i="26"/>
  <c r="M89" i="26"/>
  <c r="R89" i="26"/>
  <c r="X89" i="26"/>
  <c r="O90" i="26"/>
  <c r="T90" i="26"/>
  <c r="AB92" i="26"/>
  <c r="X92" i="26"/>
  <c r="T92" i="26"/>
  <c r="P92" i="26"/>
  <c r="L92" i="26"/>
  <c r="N92" i="26"/>
  <c r="S92" i="26"/>
  <c r="Y92" i="26"/>
  <c r="AA93" i="26"/>
  <c r="W93" i="26"/>
  <c r="S93" i="26"/>
  <c r="O93" i="26"/>
  <c r="K93" i="26"/>
  <c r="N93" i="26"/>
  <c r="T93" i="26"/>
  <c r="Y93" i="26"/>
  <c r="Z94" i="26"/>
  <c r="V94" i="26"/>
  <c r="R94" i="26"/>
  <c r="N94" i="26"/>
  <c r="J94" i="26"/>
  <c r="B94" i="26"/>
  <c r="K94" i="26"/>
  <c r="P94" i="26"/>
  <c r="U94" i="26"/>
  <c r="AA94" i="26"/>
  <c r="B96" i="26"/>
  <c r="J96" i="26"/>
  <c r="O96" i="26"/>
  <c r="U96" i="26"/>
  <c r="Z96" i="26"/>
  <c r="B97" i="26"/>
  <c r="J97" i="26"/>
  <c r="P97" i="26"/>
  <c r="U97" i="26"/>
  <c r="Z97" i="26"/>
  <c r="L98" i="26"/>
  <c r="Q98" i="26"/>
  <c r="W98" i="26"/>
  <c r="AB98" i="26"/>
  <c r="B79" i="26"/>
  <c r="J79" i="26"/>
  <c r="N79" i="26"/>
  <c r="R79" i="26"/>
  <c r="V79" i="26"/>
  <c r="M80" i="26"/>
  <c r="Q80" i="26"/>
  <c r="U80" i="26"/>
  <c r="Y80" i="26"/>
  <c r="B83" i="26"/>
  <c r="J83" i="26"/>
  <c r="N83" i="26"/>
  <c r="R83" i="26"/>
  <c r="V83" i="26"/>
  <c r="M84" i="26"/>
  <c r="Q84" i="26"/>
  <c r="U84" i="26"/>
  <c r="Y84" i="26"/>
  <c r="AB88" i="26"/>
  <c r="X88" i="26"/>
  <c r="T88" i="26"/>
  <c r="P88" i="26"/>
  <c r="L88" i="26"/>
  <c r="N88" i="26"/>
  <c r="S88" i="26"/>
  <c r="Y88" i="26"/>
  <c r="AA89" i="26"/>
  <c r="W89" i="26"/>
  <c r="S89" i="26"/>
  <c r="O89" i="26"/>
  <c r="K89" i="26"/>
  <c r="N89" i="26"/>
  <c r="T89" i="26"/>
  <c r="Y89" i="26"/>
  <c r="Z90" i="26"/>
  <c r="V90" i="26"/>
  <c r="R90" i="26"/>
  <c r="N90" i="26"/>
  <c r="J90" i="26"/>
  <c r="B90" i="26"/>
  <c r="K90" i="26"/>
  <c r="P90" i="26"/>
  <c r="U90" i="26"/>
  <c r="AA90" i="26"/>
  <c r="B92" i="26"/>
  <c r="J92" i="26"/>
  <c r="O92" i="26"/>
  <c r="U92" i="26"/>
  <c r="Z92" i="26"/>
  <c r="B93" i="26"/>
  <c r="J93" i="26"/>
  <c r="P93" i="26"/>
  <c r="U93" i="26"/>
  <c r="Z93" i="26"/>
  <c r="L94" i="26"/>
  <c r="Q94" i="26"/>
  <c r="W94" i="26"/>
  <c r="AB94" i="26"/>
  <c r="K96" i="26"/>
  <c r="Q96" i="26"/>
  <c r="V96" i="26"/>
  <c r="AA96" i="26"/>
  <c r="L97" i="26"/>
  <c r="Q97" i="26"/>
  <c r="V97" i="26"/>
  <c r="AB97" i="26"/>
  <c r="M98" i="26"/>
  <c r="S98" i="26"/>
  <c r="X98" i="26"/>
  <c r="AC98" i="26"/>
  <c r="M101" i="26"/>
  <c r="Q101" i="26"/>
  <c r="U101" i="26"/>
  <c r="Y101" i="26"/>
  <c r="AC101" i="26"/>
  <c r="B101" i="26"/>
  <c r="J101" i="26"/>
  <c r="N101" i="26"/>
  <c r="R101" i="26"/>
  <c r="V101" i="26"/>
  <c r="Z101" i="26"/>
  <c r="M87" i="26"/>
  <c r="Q87" i="26"/>
  <c r="U87" i="26"/>
  <c r="Y87" i="26"/>
  <c r="M91" i="26"/>
  <c r="Q91" i="26"/>
  <c r="U91" i="26"/>
  <c r="Y91" i="26"/>
  <c r="M95" i="26"/>
  <c r="Q95" i="26"/>
  <c r="U95" i="26"/>
  <c r="Y95" i="26"/>
  <c r="M99" i="26"/>
  <c r="Q99" i="26"/>
  <c r="U99" i="26"/>
  <c r="Y99" i="26"/>
  <c r="K101" i="26"/>
  <c r="O101" i="26"/>
  <c r="S101" i="26"/>
  <c r="W101" i="26"/>
  <c r="G160" i="26"/>
  <c r="H160" i="26"/>
  <c r="I160" i="26" s="1"/>
  <c r="F184" i="26"/>
  <c r="H184" i="26"/>
  <c r="I184" i="26" s="1"/>
  <c r="F200" i="26"/>
  <c r="H200" i="26"/>
  <c r="I200" i="26" s="1"/>
  <c r="G144" i="26"/>
  <c r="H144" i="26"/>
  <c r="I144" i="26" s="1"/>
  <c r="G152" i="26"/>
  <c r="H152" i="26"/>
  <c r="I152" i="26" s="1"/>
  <c r="F168" i="26"/>
  <c r="H168" i="26"/>
  <c r="I168" i="26" s="1"/>
  <c r="F176" i="26"/>
  <c r="H176" i="26"/>
  <c r="I176" i="26" s="1"/>
  <c r="F192" i="26"/>
  <c r="H192" i="26"/>
  <c r="I192" i="26" s="1"/>
  <c r="H102" i="26"/>
  <c r="I102" i="26" s="1"/>
  <c r="F102" i="26"/>
  <c r="G109" i="26"/>
  <c r="F109" i="26"/>
  <c r="H109" i="26"/>
  <c r="I109" i="26" s="1"/>
  <c r="H105" i="26"/>
  <c r="I105" i="26" s="1"/>
  <c r="G107" i="26"/>
  <c r="F107" i="26"/>
  <c r="G105" i="26"/>
  <c r="F105" i="26"/>
  <c r="G148" i="26"/>
  <c r="H148" i="26"/>
  <c r="I148" i="26" s="1"/>
  <c r="G156" i="26"/>
  <c r="H156" i="26"/>
  <c r="I156" i="26" s="1"/>
  <c r="F164" i="26"/>
  <c r="H164" i="26"/>
  <c r="I164" i="26" s="1"/>
  <c r="F172" i="26"/>
  <c r="H172" i="26"/>
  <c r="I172" i="26" s="1"/>
  <c r="F180" i="26"/>
  <c r="H180" i="26"/>
  <c r="I180" i="26" s="1"/>
  <c r="F188" i="26"/>
  <c r="H188" i="26"/>
  <c r="I188" i="26" s="1"/>
  <c r="F196" i="26"/>
  <c r="H196" i="26"/>
  <c r="I196" i="26" s="1"/>
  <c r="G103" i="26"/>
  <c r="F103" i="26"/>
  <c r="G104" i="26"/>
  <c r="G108" i="26"/>
  <c r="F122" i="26"/>
  <c r="H122" i="26"/>
  <c r="I122" i="26" s="1"/>
  <c r="F126" i="26"/>
  <c r="H126" i="26"/>
  <c r="I126" i="26" s="1"/>
  <c r="F130" i="26"/>
  <c r="H130" i="26"/>
  <c r="I130" i="26" s="1"/>
  <c r="F134" i="26"/>
  <c r="H134" i="26"/>
  <c r="I134" i="26" s="1"/>
  <c r="F138" i="26"/>
  <c r="H138" i="26"/>
  <c r="I138" i="26" s="1"/>
  <c r="G110" i="26"/>
  <c r="G112" i="26"/>
  <c r="G114" i="26"/>
  <c r="G102" i="26"/>
  <c r="H104" i="26"/>
  <c r="I104" i="26" s="1"/>
  <c r="G106" i="26"/>
  <c r="H108" i="26"/>
  <c r="I108" i="26" s="1"/>
  <c r="F117" i="26"/>
  <c r="H117" i="26"/>
  <c r="I117" i="26" s="1"/>
  <c r="H118" i="26"/>
  <c r="I118" i="26" s="1"/>
  <c r="G122" i="26"/>
  <c r="G126" i="26"/>
  <c r="G130" i="26"/>
  <c r="G134" i="26"/>
  <c r="G138" i="26"/>
  <c r="H142" i="26"/>
  <c r="I142" i="26" s="1"/>
  <c r="H146" i="26"/>
  <c r="I146" i="26" s="1"/>
  <c r="H150" i="26"/>
  <c r="I150" i="26" s="1"/>
  <c r="H154" i="26"/>
  <c r="I154" i="26" s="1"/>
  <c r="H158" i="26"/>
  <c r="I158" i="26" s="1"/>
  <c r="H162" i="26"/>
  <c r="I162" i="26" s="1"/>
  <c r="H166" i="26"/>
  <c r="I166" i="26" s="1"/>
  <c r="H170" i="26"/>
  <c r="I170" i="26" s="1"/>
  <c r="H174" i="26"/>
  <c r="I174" i="26" s="1"/>
  <c r="H178" i="26"/>
  <c r="I178" i="26" s="1"/>
  <c r="H182" i="26"/>
  <c r="I182" i="26" s="1"/>
  <c r="H186" i="26"/>
  <c r="I186" i="26" s="1"/>
  <c r="H190" i="26"/>
  <c r="I190" i="26" s="1"/>
  <c r="H194" i="26"/>
  <c r="I194" i="26" s="1"/>
  <c r="H198" i="26"/>
  <c r="I198" i="26" s="1"/>
  <c r="F116" i="26"/>
  <c r="F120" i="26"/>
  <c r="H121" i="26"/>
  <c r="I121" i="26" s="1"/>
  <c r="F124" i="26"/>
  <c r="H125" i="26"/>
  <c r="I125" i="26" s="1"/>
  <c r="F128" i="26"/>
  <c r="H129" i="26"/>
  <c r="I129" i="26" s="1"/>
  <c r="F132" i="26"/>
  <c r="H133" i="26"/>
  <c r="I133" i="26" s="1"/>
  <c r="F136" i="26"/>
  <c r="H137" i="26"/>
  <c r="I137" i="26" s="1"/>
  <c r="F140" i="26"/>
  <c r="H141" i="26"/>
  <c r="I141" i="26" s="1"/>
  <c r="G164" i="26"/>
  <c r="G166" i="26"/>
  <c r="G168" i="26"/>
  <c r="G170" i="26"/>
  <c r="G172" i="26"/>
  <c r="G174" i="26"/>
  <c r="G176" i="26"/>
  <c r="G178" i="26"/>
  <c r="G180" i="26"/>
  <c r="G182" i="26"/>
  <c r="G184" i="26"/>
  <c r="G186" i="26"/>
  <c r="G188" i="26"/>
  <c r="G190" i="26"/>
  <c r="G192" i="26"/>
  <c r="G194" i="26"/>
  <c r="G196" i="26"/>
  <c r="G198" i="26"/>
  <c r="G200" i="26"/>
  <c r="H116" i="26"/>
  <c r="I116" i="26" s="1"/>
  <c r="F119" i="26"/>
  <c r="H120" i="26"/>
  <c r="I120" i="26" s="1"/>
  <c r="F123" i="26"/>
  <c r="H124" i="26"/>
  <c r="I124" i="26" s="1"/>
  <c r="F127" i="26"/>
  <c r="H128" i="26"/>
  <c r="I128" i="26" s="1"/>
  <c r="F131" i="26"/>
  <c r="H132" i="26"/>
  <c r="I132" i="26" s="1"/>
  <c r="F135" i="26"/>
  <c r="H136" i="26"/>
  <c r="I136" i="26" s="1"/>
  <c r="F139" i="26"/>
  <c r="H140" i="26"/>
  <c r="I140" i="26" s="1"/>
  <c r="F142" i="26"/>
  <c r="F144" i="26"/>
  <c r="F146" i="26"/>
  <c r="F148" i="26"/>
  <c r="F150" i="26"/>
  <c r="F152" i="26"/>
  <c r="F154" i="26"/>
  <c r="F156" i="26"/>
  <c r="F158" i="26"/>
  <c r="F160" i="26"/>
  <c r="F162" i="26"/>
  <c r="F67" i="26" l="1"/>
  <c r="F27" i="26"/>
  <c r="H6" i="26"/>
  <c r="I6" i="26" s="1"/>
  <c r="G40" i="26"/>
  <c r="H35" i="26"/>
  <c r="I35" i="26" s="1"/>
  <c r="G88" i="26"/>
  <c r="G100" i="26"/>
  <c r="H51" i="26"/>
  <c r="I51" i="26" s="1"/>
  <c r="G77" i="26"/>
  <c r="G3" i="26"/>
  <c r="F40" i="26"/>
  <c r="H88" i="26"/>
  <c r="I88" i="26" s="1"/>
  <c r="F79" i="26"/>
  <c r="G94" i="26"/>
  <c r="G92" i="26"/>
  <c r="G84" i="26"/>
  <c r="G80" i="26"/>
  <c r="H100" i="26"/>
  <c r="I100" i="26" s="1"/>
  <c r="G75" i="26"/>
  <c r="F71" i="26"/>
  <c r="G63" i="26"/>
  <c r="G59" i="26"/>
  <c r="G55" i="26"/>
  <c r="F73" i="26"/>
  <c r="G45" i="26"/>
  <c r="G41" i="26"/>
  <c r="H37" i="26"/>
  <c r="I37" i="26" s="1"/>
  <c r="G47" i="26"/>
  <c r="H31" i="26"/>
  <c r="I31" i="26" s="1"/>
  <c r="H23" i="26"/>
  <c r="I23" i="26" s="1"/>
  <c r="G19" i="26"/>
  <c r="G11" i="26"/>
  <c r="G10" i="26"/>
  <c r="H7" i="26"/>
  <c r="I7" i="26" s="1"/>
  <c r="G6" i="26"/>
  <c r="H3" i="26"/>
  <c r="I3" i="26" s="1"/>
  <c r="F2" i="26"/>
  <c r="H40" i="26"/>
  <c r="I40" i="26" s="1"/>
  <c r="F39" i="26"/>
  <c r="H32" i="26"/>
  <c r="I32" i="26" s="1"/>
  <c r="G43" i="26"/>
  <c r="H92" i="26"/>
  <c r="I92" i="26" s="1"/>
  <c r="F45" i="26"/>
  <c r="F23" i="26"/>
  <c r="F11" i="26"/>
  <c r="G37" i="26"/>
  <c r="F80" i="26"/>
  <c r="H97" i="26"/>
  <c r="I97" i="26" s="1"/>
  <c r="G97" i="26"/>
  <c r="F97" i="26"/>
  <c r="G33" i="26"/>
  <c r="H33" i="26"/>
  <c r="I33" i="26" s="1"/>
  <c r="F33" i="26"/>
  <c r="F77" i="26"/>
  <c r="F44" i="26"/>
  <c r="F59" i="26"/>
  <c r="G57" i="26"/>
  <c r="H57" i="26"/>
  <c r="I57" i="26" s="1"/>
  <c r="F57" i="26"/>
  <c r="H44" i="26"/>
  <c r="I44" i="26" s="1"/>
  <c r="F54" i="26"/>
  <c r="H54" i="26"/>
  <c r="I54" i="26" s="1"/>
  <c r="G54" i="26"/>
  <c r="H43" i="26"/>
  <c r="I43" i="26" s="1"/>
  <c r="F30" i="26"/>
  <c r="G30" i="26"/>
  <c r="H30" i="26"/>
  <c r="I30" i="26" s="1"/>
  <c r="H73" i="26"/>
  <c r="I73" i="26" s="1"/>
  <c r="H59" i="26"/>
  <c r="I59" i="26" s="1"/>
  <c r="H12" i="26"/>
  <c r="I12" i="26" s="1"/>
  <c r="G12" i="26"/>
  <c r="F12" i="26"/>
  <c r="G86" i="26"/>
  <c r="H86" i="26"/>
  <c r="I86" i="26" s="1"/>
  <c r="F86" i="26"/>
  <c r="H79" i="26"/>
  <c r="I79" i="26" s="1"/>
  <c r="H63" i="26"/>
  <c r="I63" i="26" s="1"/>
  <c r="H28" i="26"/>
  <c r="I28" i="26" s="1"/>
  <c r="G28" i="26"/>
  <c r="F28" i="26"/>
  <c r="G25" i="26"/>
  <c r="H25" i="26"/>
  <c r="I25" i="26" s="1"/>
  <c r="F25" i="26"/>
  <c r="F22" i="26"/>
  <c r="H22" i="26"/>
  <c r="I22" i="26" s="1"/>
  <c r="G22" i="26"/>
  <c r="H4" i="26"/>
  <c r="I4" i="26" s="1"/>
  <c r="G4" i="26"/>
  <c r="F4" i="26"/>
  <c r="G31" i="26"/>
  <c r="G29" i="26"/>
  <c r="H29" i="26"/>
  <c r="I29" i="26" s="1"/>
  <c r="F29" i="26"/>
  <c r="G13" i="26"/>
  <c r="H13" i="26"/>
  <c r="I13" i="26" s="1"/>
  <c r="F13" i="26"/>
  <c r="F3" i="26"/>
  <c r="F31" i="26"/>
  <c r="G32" i="26"/>
  <c r="H11" i="26"/>
  <c r="I11" i="26" s="1"/>
  <c r="G90" i="26"/>
  <c r="H90" i="26"/>
  <c r="I90" i="26" s="1"/>
  <c r="F90" i="26"/>
  <c r="G61" i="26"/>
  <c r="H61" i="26"/>
  <c r="I61" i="26" s="1"/>
  <c r="F61" i="26"/>
  <c r="F92" i="26"/>
  <c r="H68" i="26"/>
  <c r="I68" i="26" s="1"/>
  <c r="F68" i="26"/>
  <c r="G68" i="26"/>
  <c r="F83" i="26"/>
  <c r="H83" i="26"/>
  <c r="I83" i="26" s="1"/>
  <c r="G83" i="26"/>
  <c r="H72" i="26"/>
  <c r="I72" i="26" s="1"/>
  <c r="F72" i="26"/>
  <c r="G72" i="26"/>
  <c r="H77" i="26"/>
  <c r="I77" i="26" s="1"/>
  <c r="H71" i="26"/>
  <c r="I71" i="26" s="1"/>
  <c r="G51" i="26"/>
  <c r="F48" i="26"/>
  <c r="H55" i="26"/>
  <c r="I55" i="26" s="1"/>
  <c r="F88" i="26"/>
  <c r="G15" i="26"/>
  <c r="H15" i="26"/>
  <c r="I15" i="26" s="1"/>
  <c r="H45" i="26"/>
  <c r="I45" i="26" s="1"/>
  <c r="F43" i="26"/>
  <c r="F14" i="26"/>
  <c r="G14" i="26"/>
  <c r="H14" i="26"/>
  <c r="I14" i="26" s="1"/>
  <c r="G73" i="26"/>
  <c r="F51" i="26"/>
  <c r="F18" i="26"/>
  <c r="H18" i="26"/>
  <c r="I18" i="26" s="1"/>
  <c r="G18" i="26"/>
  <c r="G5" i="26"/>
  <c r="F5" i="26"/>
  <c r="H5" i="26"/>
  <c r="I5" i="26" s="1"/>
  <c r="G79" i="26"/>
  <c r="F47" i="26"/>
  <c r="F19" i="26"/>
  <c r="G2" i="26"/>
  <c r="F10" i="26"/>
  <c r="H19" i="26"/>
  <c r="I19" i="26" s="1"/>
  <c r="H10" i="26"/>
  <c r="I10" i="26" s="1"/>
  <c r="H2" i="26"/>
  <c r="I2" i="26" s="1"/>
  <c r="H27" i="26"/>
  <c r="I27" i="26" s="1"/>
  <c r="F75" i="26"/>
  <c r="H75" i="26"/>
  <c r="I75" i="26" s="1"/>
  <c r="F91" i="26"/>
  <c r="H91" i="26"/>
  <c r="I91" i="26" s="1"/>
  <c r="G91" i="26"/>
  <c r="G67" i="26"/>
  <c r="H67" i="26"/>
  <c r="I67" i="26" s="1"/>
  <c r="F96" i="26"/>
  <c r="H96" i="26"/>
  <c r="I96" i="26" s="1"/>
  <c r="H101" i="26"/>
  <c r="I101" i="26" s="1"/>
  <c r="G101" i="26"/>
  <c r="F101" i="26"/>
  <c r="G96" i="26"/>
  <c r="H81" i="26"/>
  <c r="I81" i="26" s="1"/>
  <c r="F81" i="26"/>
  <c r="G81" i="26"/>
  <c r="G98" i="26"/>
  <c r="H98" i="26"/>
  <c r="I98" i="26" s="1"/>
  <c r="F98" i="26"/>
  <c r="F100" i="26"/>
  <c r="F94" i="26"/>
  <c r="G82" i="26"/>
  <c r="H82" i="26"/>
  <c r="I82" i="26" s="1"/>
  <c r="F82" i="26"/>
  <c r="H80" i="26"/>
  <c r="I80" i="26" s="1"/>
  <c r="H94" i="26"/>
  <c r="I94" i="26" s="1"/>
  <c r="F74" i="26"/>
  <c r="H74" i="26"/>
  <c r="I74" i="26" s="1"/>
  <c r="G74" i="26"/>
  <c r="G65" i="26"/>
  <c r="F65" i="26"/>
  <c r="H65" i="26"/>
  <c r="I65" i="26" s="1"/>
  <c r="G69" i="26"/>
  <c r="H69" i="26"/>
  <c r="I69" i="26" s="1"/>
  <c r="F69" i="26"/>
  <c r="F66" i="26"/>
  <c r="H66" i="26"/>
  <c r="I66" i="26" s="1"/>
  <c r="G66" i="26"/>
  <c r="H56" i="26"/>
  <c r="I56" i="26" s="1"/>
  <c r="F56" i="26"/>
  <c r="G56" i="26"/>
  <c r="F50" i="26"/>
  <c r="H50" i="26"/>
  <c r="I50" i="26" s="1"/>
  <c r="G50" i="26"/>
  <c r="F55" i="26"/>
  <c r="F42" i="26"/>
  <c r="G42" i="26"/>
  <c r="H42" i="26"/>
  <c r="I42" i="26" s="1"/>
  <c r="F38" i="26"/>
  <c r="G38" i="26"/>
  <c r="H38" i="26"/>
  <c r="I38" i="26" s="1"/>
  <c r="H48" i="26"/>
  <c r="I48" i="26" s="1"/>
  <c r="H60" i="26"/>
  <c r="I60" i="26" s="1"/>
  <c r="G60" i="26"/>
  <c r="F60" i="26"/>
  <c r="F58" i="26"/>
  <c r="H58" i="26"/>
  <c r="I58" i="26" s="1"/>
  <c r="G58" i="26"/>
  <c r="H41" i="26"/>
  <c r="I41" i="26" s="1"/>
  <c r="F37" i="26"/>
  <c r="F32" i="26"/>
  <c r="H20" i="26"/>
  <c r="I20" i="26" s="1"/>
  <c r="F20" i="26"/>
  <c r="G20" i="26"/>
  <c r="G71" i="26"/>
  <c r="G48" i="26"/>
  <c r="H24" i="26"/>
  <c r="I24" i="26" s="1"/>
  <c r="F24" i="26"/>
  <c r="G24" i="26"/>
  <c r="G9" i="26"/>
  <c r="H9" i="26"/>
  <c r="I9" i="26" s="1"/>
  <c r="F9" i="26"/>
  <c r="G39" i="26"/>
  <c r="F26" i="26"/>
  <c r="H26" i="26"/>
  <c r="I26" i="26" s="1"/>
  <c r="G26" i="26"/>
  <c r="F7" i="26"/>
  <c r="F63" i="26"/>
  <c r="H47" i="26"/>
  <c r="I47" i="26" s="1"/>
  <c r="G23" i="26"/>
  <c r="G7" i="26"/>
  <c r="F41" i="26"/>
  <c r="F6" i="26"/>
  <c r="F35" i="26"/>
  <c r="G35" i="26"/>
  <c r="G49" i="26"/>
  <c r="F49" i="26"/>
  <c r="H49" i="26"/>
  <c r="I49" i="26" s="1"/>
  <c r="H84" i="26"/>
  <c r="I84" i="26" s="1"/>
  <c r="F95" i="26"/>
  <c r="G95" i="26"/>
  <c r="H95" i="26"/>
  <c r="I95" i="26" s="1"/>
  <c r="H89" i="26"/>
  <c r="I89" i="26" s="1"/>
  <c r="F89" i="26"/>
  <c r="G89" i="26"/>
  <c r="F99" i="26"/>
  <c r="H99" i="26"/>
  <c r="I99" i="26" s="1"/>
  <c r="G99" i="26"/>
  <c r="H93" i="26"/>
  <c r="I93" i="26" s="1"/>
  <c r="G93" i="26"/>
  <c r="F93" i="26"/>
  <c r="F87" i="26"/>
  <c r="G87" i="26"/>
  <c r="H87" i="26"/>
  <c r="I87" i="26" s="1"/>
  <c r="F84" i="26"/>
  <c r="H85" i="26"/>
  <c r="I85" i="26" s="1"/>
  <c r="G85" i="26"/>
  <c r="F85" i="26"/>
  <c r="H64" i="26"/>
  <c r="I64" i="26" s="1"/>
  <c r="G64" i="26"/>
  <c r="F64" i="26"/>
  <c r="F62" i="26"/>
  <c r="H62" i="26"/>
  <c r="I62" i="26" s="1"/>
  <c r="G62" i="26"/>
  <c r="H52" i="26"/>
  <c r="I52" i="26" s="1"/>
  <c r="F52" i="26"/>
  <c r="G52" i="26"/>
  <c r="F46" i="26"/>
  <c r="G46" i="26"/>
  <c r="H46" i="26"/>
  <c r="I46" i="26" s="1"/>
  <c r="H36" i="26"/>
  <c r="I36" i="26" s="1"/>
  <c r="G36" i="26"/>
  <c r="F36" i="26"/>
  <c r="F78" i="26"/>
  <c r="H78" i="26"/>
  <c r="I78" i="26" s="1"/>
  <c r="G78" i="26"/>
  <c r="G53" i="26"/>
  <c r="F53" i="26"/>
  <c r="H53" i="26"/>
  <c r="I53" i="26" s="1"/>
  <c r="H76" i="26"/>
  <c r="I76" i="26" s="1"/>
  <c r="F76" i="26"/>
  <c r="G76" i="26"/>
  <c r="F70" i="26"/>
  <c r="H70" i="26"/>
  <c r="I70" i="26" s="1"/>
  <c r="G70" i="26"/>
  <c r="G44" i="26"/>
  <c r="G17" i="26"/>
  <c r="H17" i="26"/>
  <c r="I17" i="26" s="1"/>
  <c r="F17" i="26"/>
  <c r="H39" i="26"/>
  <c r="I39" i="26" s="1"/>
  <c r="G21" i="26"/>
  <c r="F21" i="26"/>
  <c r="H21" i="26"/>
  <c r="I21" i="26" s="1"/>
  <c r="G27" i="26"/>
  <c r="H16" i="26"/>
  <c r="I16" i="26" s="1"/>
  <c r="G16" i="26"/>
  <c r="F16" i="26"/>
  <c r="H8" i="26"/>
  <c r="I8" i="26" s="1"/>
  <c r="G8" i="26"/>
  <c r="F8" i="26"/>
  <c r="F34" i="26"/>
  <c r="H34" i="26"/>
  <c r="I34" i="26" s="1"/>
  <c r="G34" i="26"/>
  <c r="F15" i="26"/>
  <c r="CH19" i="24" l="1"/>
  <c r="CF19" i="24"/>
  <c r="CE19" i="24"/>
  <c r="CD19" i="24"/>
  <c r="CC19" i="24"/>
  <c r="CG19" i="24" l="1"/>
  <c r="BY19" i="24"/>
  <c r="BZ19" i="24"/>
  <c r="CB19" i="24"/>
  <c r="CH59" i="24"/>
  <c r="CF59" i="24"/>
  <c r="CE59" i="24"/>
  <c r="CD59" i="24"/>
  <c r="CC59" i="24"/>
  <c r="CF58" i="24"/>
  <c r="CE58" i="24"/>
  <c r="CD58" i="24"/>
  <c r="CC58" i="24"/>
  <c r="BZ58" i="24" s="1"/>
  <c r="CF48" i="24"/>
  <c r="CE48" i="24"/>
  <c r="CD48" i="24"/>
  <c r="CC48" i="24"/>
  <c r="CF42" i="24"/>
  <c r="CE42" i="24"/>
  <c r="CD42" i="24"/>
  <c r="CC42" i="24"/>
  <c r="CB78" i="24"/>
  <c r="CA78" i="24"/>
  <c r="CB66" i="24"/>
  <c r="CA66" i="24"/>
  <c r="CB65" i="24"/>
  <c r="CA65" i="24"/>
  <c r="CG42" i="24" l="1"/>
  <c r="CG48" i="24"/>
  <c r="CB42" i="24"/>
  <c r="CG59" i="24"/>
  <c r="BZ59" i="24"/>
  <c r="BY59" i="24"/>
  <c r="CB59" i="24"/>
  <c r="BY58" i="24"/>
  <c r="CG58" i="24"/>
  <c r="BY48" i="24"/>
  <c r="BZ48" i="24"/>
  <c r="BY42" i="24"/>
  <c r="BZ42" i="24"/>
  <c r="CH90" i="24"/>
  <c r="CF90" i="24"/>
  <c r="CE90" i="24"/>
  <c r="CD90" i="24"/>
  <c r="CC90" i="24"/>
  <c r="CB90" i="24" s="1"/>
  <c r="CF89" i="24"/>
  <c r="CE89" i="24"/>
  <c r="CD89" i="24"/>
  <c r="CC89" i="24"/>
  <c r="CH82" i="24"/>
  <c r="CF82" i="24"/>
  <c r="CE82" i="24"/>
  <c r="CD82" i="24"/>
  <c r="CC82" i="24"/>
  <c r="CB82" i="24" s="1"/>
  <c r="CH81" i="24"/>
  <c r="CE81" i="24"/>
  <c r="CD81" i="24"/>
  <c r="CC81" i="24"/>
  <c r="CH62" i="24"/>
  <c r="CF62" i="24"/>
  <c r="CE62" i="24"/>
  <c r="CD62" i="24"/>
  <c r="CC62" i="24"/>
  <c r="BY62" i="24" s="1"/>
  <c r="CF61" i="24"/>
  <c r="CE61" i="24"/>
  <c r="CD61" i="24"/>
  <c r="CC61" i="24"/>
  <c r="CH57" i="24"/>
  <c r="CF57" i="24"/>
  <c r="CE57" i="24"/>
  <c r="CD57" i="24"/>
  <c r="CC57" i="24"/>
  <c r="CF56" i="24"/>
  <c r="CE56" i="24"/>
  <c r="CD56" i="24"/>
  <c r="CC56" i="24"/>
  <c r="CH86" i="24"/>
  <c r="CF86" i="24"/>
  <c r="CE86" i="24"/>
  <c r="CD86" i="24"/>
  <c r="CC86" i="24"/>
  <c r="CB86" i="24" s="1"/>
  <c r="CF85" i="24"/>
  <c r="CE85" i="24"/>
  <c r="CD85" i="24"/>
  <c r="CC85" i="24"/>
  <c r="CH52" i="24"/>
  <c r="CF52" i="24"/>
  <c r="CE52" i="24"/>
  <c r="CD52" i="24"/>
  <c r="CC52" i="24"/>
  <c r="CB52" i="24" s="1"/>
  <c r="CF51" i="24"/>
  <c r="CE51" i="24"/>
  <c r="CD51" i="24"/>
  <c r="CC51" i="24"/>
  <c r="CF31" i="24"/>
  <c r="CE31" i="24"/>
  <c r="CD31" i="24"/>
  <c r="CC31" i="24"/>
  <c r="CF30" i="24"/>
  <c r="CE30" i="24"/>
  <c r="CD30" i="24"/>
  <c r="CC30" i="24"/>
  <c r="CH34" i="24"/>
  <c r="CF34" i="24"/>
  <c r="CE34" i="24"/>
  <c r="CD34" i="24"/>
  <c r="CC34" i="24"/>
  <c r="BZ34" i="24" s="1"/>
  <c r="CG30" i="24" l="1"/>
  <c r="CG51" i="24"/>
  <c r="CG89" i="24"/>
  <c r="CG90" i="24"/>
  <c r="CG34" i="24"/>
  <c r="CB34" i="24"/>
  <c r="CG31" i="24"/>
  <c r="CB31" i="24"/>
  <c r="BZ62" i="24"/>
  <c r="CB62" i="24"/>
  <c r="BY90" i="24"/>
  <c r="BZ90" i="24"/>
  <c r="BY89" i="24"/>
  <c r="BZ89" i="24"/>
  <c r="CG56" i="24"/>
  <c r="CG52" i="24"/>
  <c r="CG57" i="24"/>
  <c r="CG81" i="24"/>
  <c r="CG61" i="24"/>
  <c r="CG82" i="24"/>
  <c r="BY82" i="24"/>
  <c r="BZ82" i="24"/>
  <c r="BY81" i="24"/>
  <c r="BZ81" i="24"/>
  <c r="CG62" i="24"/>
  <c r="BY61" i="24"/>
  <c r="BZ61" i="24"/>
  <c r="BY57" i="24"/>
  <c r="BZ57" i="24"/>
  <c r="BY56" i="24"/>
  <c r="BZ56" i="24"/>
  <c r="CG85" i="24"/>
  <c r="BY30" i="24"/>
  <c r="BY34" i="24"/>
  <c r="BZ30" i="24"/>
  <c r="CG86" i="24"/>
  <c r="BY86" i="24"/>
  <c r="BZ86" i="24"/>
  <c r="BY85" i="24"/>
  <c r="BZ85" i="24"/>
  <c r="BY52" i="24"/>
  <c r="BZ52" i="24"/>
  <c r="BY51" i="24"/>
  <c r="BZ51" i="24"/>
  <c r="BY31" i="24"/>
  <c r="BZ31" i="24"/>
  <c r="BQ34" i="24"/>
  <c r="BR34" i="24"/>
  <c r="BS34" i="24"/>
  <c r="BQ66" i="24"/>
  <c r="BP66" i="24" s="1"/>
  <c r="BR66" i="24"/>
  <c r="BS66" i="24"/>
  <c r="BQ78" i="24"/>
  <c r="BR78" i="24"/>
  <c r="BS78" i="24"/>
  <c r="BQ65" i="24"/>
  <c r="BR65" i="24"/>
  <c r="BS65" i="24"/>
  <c r="BQ33" i="24"/>
  <c r="BR33" i="24"/>
  <c r="BS33" i="24"/>
  <c r="BQ18" i="24"/>
  <c r="BN18" i="24" s="1"/>
  <c r="BR18" i="24"/>
  <c r="BS18" i="24"/>
  <c r="GE14" i="5"/>
  <c r="GE13" i="5"/>
  <c r="GE11" i="5"/>
  <c r="GE12" i="5"/>
  <c r="AA26" i="10"/>
  <c r="AA25" i="10"/>
  <c r="V22" i="10"/>
  <c r="V20" i="10"/>
  <c r="V15" i="10"/>
  <c r="Q19" i="10"/>
  <c r="Q20" i="10"/>
  <c r="L16" i="10"/>
  <c r="L11" i="10"/>
  <c r="G12" i="10"/>
  <c r="G11" i="10"/>
  <c r="L12" i="25"/>
  <c r="L11" i="25"/>
  <c r="M11" i="25" s="1"/>
  <c r="D5" i="21"/>
  <c r="CH184" i="24"/>
  <c r="CC184" i="24"/>
  <c r="CF184" i="24"/>
  <c r="CE184" i="24"/>
  <c r="CD184" i="24"/>
  <c r="BV184" i="24"/>
  <c r="BQ184" i="24"/>
  <c r="BT184" i="24"/>
  <c r="BS184" i="24"/>
  <c r="BR184" i="24"/>
  <c r="BJ184" i="24"/>
  <c r="BE184" i="24"/>
  <c r="BH184" i="24"/>
  <c r="BG184" i="24"/>
  <c r="BF184" i="24"/>
  <c r="AX184" i="24"/>
  <c r="AS184" i="24"/>
  <c r="AV184" i="24"/>
  <c r="AU184" i="24"/>
  <c r="AT184" i="24"/>
  <c r="AL184" i="24"/>
  <c r="AG184" i="24"/>
  <c r="AJ184" i="24"/>
  <c r="AI184" i="24"/>
  <c r="AH184" i="24"/>
  <c r="Z184" i="24"/>
  <c r="U184" i="24"/>
  <c r="X184" i="24"/>
  <c r="W184" i="24"/>
  <c r="V184" i="24"/>
  <c r="N184" i="24"/>
  <c r="I184" i="24"/>
  <c r="L184" i="24"/>
  <c r="K184" i="24"/>
  <c r="J184" i="24"/>
  <c r="CH183" i="24"/>
  <c r="CC183" i="24"/>
  <c r="CF183" i="24"/>
  <c r="CE183" i="24"/>
  <c r="CD183" i="24"/>
  <c r="BV183" i="24"/>
  <c r="BQ183" i="24"/>
  <c r="BT183" i="24"/>
  <c r="BS183" i="24"/>
  <c r="BR183" i="24"/>
  <c r="BJ183" i="24"/>
  <c r="BE183" i="24"/>
  <c r="BA183" i="24" s="1"/>
  <c r="BH183" i="24"/>
  <c r="BG183" i="24"/>
  <c r="BF183" i="24"/>
  <c r="AX183" i="24"/>
  <c r="AS183" i="24"/>
  <c r="AO183" i="24" s="1"/>
  <c r="AV183" i="24"/>
  <c r="AU183" i="24"/>
  <c r="AT183" i="24"/>
  <c r="AL183" i="24"/>
  <c r="AG183" i="24"/>
  <c r="AC183" i="24" s="1"/>
  <c r="AJ183" i="24"/>
  <c r="AI183" i="24"/>
  <c r="AH183" i="24"/>
  <c r="Z183" i="24"/>
  <c r="U183" i="24"/>
  <c r="Q183" i="24" s="1"/>
  <c r="X183" i="24"/>
  <c r="W183" i="24"/>
  <c r="V183" i="24"/>
  <c r="N183" i="24"/>
  <c r="I183" i="24"/>
  <c r="E183" i="24" s="1"/>
  <c r="L183" i="24"/>
  <c r="K183" i="24"/>
  <c r="J183" i="24"/>
  <c r="CH182" i="24"/>
  <c r="CC182" i="24"/>
  <c r="BY182" i="24" s="1"/>
  <c r="CF182" i="24"/>
  <c r="CE182" i="24"/>
  <c r="CD182" i="24"/>
  <c r="BV182" i="24"/>
  <c r="BQ182" i="24"/>
  <c r="BM182" i="24" s="1"/>
  <c r="BT182" i="24"/>
  <c r="BS182" i="24"/>
  <c r="BR182" i="24"/>
  <c r="BJ182" i="24"/>
  <c r="BE182" i="24"/>
  <c r="BA182" i="24" s="1"/>
  <c r="BH182" i="24"/>
  <c r="BG182" i="24"/>
  <c r="BF182" i="24"/>
  <c r="AX182" i="24"/>
  <c r="AS182" i="24"/>
  <c r="AO182" i="24" s="1"/>
  <c r="AV182" i="24"/>
  <c r="AU182" i="24"/>
  <c r="AT182" i="24"/>
  <c r="AL182" i="24"/>
  <c r="AG182" i="24"/>
  <c r="AC182" i="24" s="1"/>
  <c r="AJ182" i="24"/>
  <c r="AI182" i="24"/>
  <c r="AH182" i="24"/>
  <c r="Z182" i="24"/>
  <c r="U182" i="24"/>
  <c r="Q182" i="24" s="1"/>
  <c r="X182" i="24"/>
  <c r="W182" i="24"/>
  <c r="V182" i="24"/>
  <c r="N182" i="24"/>
  <c r="I182" i="24"/>
  <c r="E182" i="24" s="1"/>
  <c r="L182" i="24"/>
  <c r="K182" i="24"/>
  <c r="J182" i="24"/>
  <c r="CH181" i="24"/>
  <c r="CC181" i="24"/>
  <c r="BY181" i="24" s="1"/>
  <c r="CF181" i="24"/>
  <c r="CE181" i="24"/>
  <c r="CD181" i="24"/>
  <c r="BV181" i="24"/>
  <c r="BQ181" i="24"/>
  <c r="BM181" i="24" s="1"/>
  <c r="BT181" i="24"/>
  <c r="BS181" i="24"/>
  <c r="BR181" i="24"/>
  <c r="BJ181" i="24"/>
  <c r="BE181" i="24"/>
  <c r="BA181" i="24" s="1"/>
  <c r="BH181" i="24"/>
  <c r="BG181" i="24"/>
  <c r="BF181" i="24"/>
  <c r="AX181" i="24"/>
  <c r="AS181" i="24"/>
  <c r="AO181" i="24" s="1"/>
  <c r="AV181" i="24"/>
  <c r="AU181" i="24"/>
  <c r="AT181" i="24"/>
  <c r="AL181" i="24"/>
  <c r="AG181" i="24"/>
  <c r="AC181" i="24" s="1"/>
  <c r="AJ181" i="24"/>
  <c r="AI181" i="24"/>
  <c r="AH181" i="24"/>
  <c r="Z181" i="24"/>
  <c r="U181" i="24"/>
  <c r="Q181" i="24" s="1"/>
  <c r="X181" i="24"/>
  <c r="W181" i="24"/>
  <c r="V181" i="24"/>
  <c r="N181" i="24"/>
  <c r="I181" i="24"/>
  <c r="E181" i="24" s="1"/>
  <c r="L181" i="24"/>
  <c r="K181" i="24"/>
  <c r="J181" i="24"/>
  <c r="CH180" i="24"/>
  <c r="CC180" i="24"/>
  <c r="BY180" i="24" s="1"/>
  <c r="CF180" i="24"/>
  <c r="CE180" i="24"/>
  <c r="CD180" i="24"/>
  <c r="BV180" i="24"/>
  <c r="BQ180" i="24"/>
  <c r="BM180" i="24" s="1"/>
  <c r="BT180" i="24"/>
  <c r="BS180" i="24"/>
  <c r="BR180" i="24"/>
  <c r="BJ180" i="24"/>
  <c r="BE180" i="24"/>
  <c r="BA180" i="24" s="1"/>
  <c r="BH180" i="24"/>
  <c r="BG180" i="24"/>
  <c r="BF180" i="24"/>
  <c r="AX180" i="24"/>
  <c r="AS180" i="24"/>
  <c r="AO180" i="24" s="1"/>
  <c r="AV180" i="24"/>
  <c r="AU180" i="24"/>
  <c r="AT180" i="24"/>
  <c r="AL180" i="24"/>
  <c r="AG180" i="24"/>
  <c r="AC180" i="24" s="1"/>
  <c r="AJ180" i="24"/>
  <c r="AI180" i="24"/>
  <c r="AH180" i="24"/>
  <c r="Z180" i="24"/>
  <c r="U180" i="24"/>
  <c r="Q180" i="24" s="1"/>
  <c r="X180" i="24"/>
  <c r="W180" i="24"/>
  <c r="V180" i="24"/>
  <c r="N180" i="24"/>
  <c r="I180" i="24"/>
  <c r="E180" i="24" s="1"/>
  <c r="L180" i="24"/>
  <c r="K180" i="24"/>
  <c r="J180" i="24"/>
  <c r="CH179" i="24"/>
  <c r="CC179" i="24"/>
  <c r="BY179" i="24" s="1"/>
  <c r="CF179" i="24"/>
  <c r="CE179" i="24"/>
  <c r="CD179" i="24"/>
  <c r="BV179" i="24"/>
  <c r="BQ179" i="24"/>
  <c r="BM179" i="24" s="1"/>
  <c r="BT179" i="24"/>
  <c r="BS179" i="24"/>
  <c r="BR179" i="24"/>
  <c r="BJ179" i="24"/>
  <c r="BE179" i="24"/>
  <c r="BH179" i="24"/>
  <c r="BG179" i="24"/>
  <c r="BF179" i="24"/>
  <c r="AX179" i="24"/>
  <c r="AS179" i="24"/>
  <c r="AV179" i="24"/>
  <c r="AU179" i="24"/>
  <c r="AT179" i="24"/>
  <c r="AL179" i="24"/>
  <c r="AG179" i="24"/>
  <c r="AC179" i="24" s="1"/>
  <c r="AJ179" i="24"/>
  <c r="AI179" i="24"/>
  <c r="AH179" i="24"/>
  <c r="Z179" i="24"/>
  <c r="U179" i="24"/>
  <c r="Q179" i="24" s="1"/>
  <c r="X179" i="24"/>
  <c r="W179" i="24"/>
  <c r="V179" i="24"/>
  <c r="N179" i="24"/>
  <c r="I179" i="24"/>
  <c r="E179" i="24" s="1"/>
  <c r="L179" i="24"/>
  <c r="K179" i="24"/>
  <c r="J179" i="24"/>
  <c r="CH178" i="24"/>
  <c r="CC178" i="24"/>
  <c r="BY178" i="24" s="1"/>
  <c r="CF178" i="24"/>
  <c r="CE178" i="24"/>
  <c r="CD178" i="24"/>
  <c r="BV178" i="24"/>
  <c r="BQ178" i="24"/>
  <c r="BM178" i="24" s="1"/>
  <c r="BT178" i="24"/>
  <c r="BS178" i="24"/>
  <c r="BR178" i="24"/>
  <c r="BJ178" i="24"/>
  <c r="BE178" i="24"/>
  <c r="BA178" i="24" s="1"/>
  <c r="BH178" i="24"/>
  <c r="BG178" i="24"/>
  <c r="BF178" i="24"/>
  <c r="AX178" i="24"/>
  <c r="AS178" i="24"/>
  <c r="AO178" i="24" s="1"/>
  <c r="AV178" i="24"/>
  <c r="AU178" i="24"/>
  <c r="AT178" i="24"/>
  <c r="AL178" i="24"/>
  <c r="AG178" i="24"/>
  <c r="AC178" i="24" s="1"/>
  <c r="AJ178" i="24"/>
  <c r="AI178" i="24"/>
  <c r="AH178" i="24"/>
  <c r="Z178" i="24"/>
  <c r="U178" i="24"/>
  <c r="Q178" i="24" s="1"/>
  <c r="X178" i="24"/>
  <c r="W178" i="24"/>
  <c r="V178" i="24"/>
  <c r="N178" i="24"/>
  <c r="I178" i="24"/>
  <c r="E178" i="24" s="1"/>
  <c r="L178" i="24"/>
  <c r="K178" i="24"/>
  <c r="J178" i="24"/>
  <c r="CH177" i="24"/>
  <c r="CC177" i="24"/>
  <c r="BY177" i="24" s="1"/>
  <c r="CF177" i="24"/>
  <c r="CE177" i="24"/>
  <c r="CD177" i="24"/>
  <c r="BV177" i="24"/>
  <c r="BQ177" i="24"/>
  <c r="BM177" i="24" s="1"/>
  <c r="BT177" i="24"/>
  <c r="BS177" i="24"/>
  <c r="BR177" i="24"/>
  <c r="BJ177" i="24"/>
  <c r="BE177" i="24"/>
  <c r="BA177" i="24" s="1"/>
  <c r="BH177" i="24"/>
  <c r="BG177" i="24"/>
  <c r="BF177" i="24"/>
  <c r="AX177" i="24"/>
  <c r="AS177" i="24"/>
  <c r="AO177" i="24" s="1"/>
  <c r="AV177" i="24"/>
  <c r="AU177" i="24"/>
  <c r="AT177" i="24"/>
  <c r="AL177" i="24"/>
  <c r="AG177" i="24"/>
  <c r="AC177" i="24" s="1"/>
  <c r="AJ177" i="24"/>
  <c r="AI177" i="24"/>
  <c r="AH177" i="24"/>
  <c r="Z177" i="24"/>
  <c r="U177" i="24"/>
  <c r="Q177" i="24" s="1"/>
  <c r="X177" i="24"/>
  <c r="W177" i="24"/>
  <c r="V177" i="24"/>
  <c r="N177" i="24"/>
  <c r="I177" i="24"/>
  <c r="E177" i="24" s="1"/>
  <c r="L177" i="24"/>
  <c r="K177" i="24"/>
  <c r="J177" i="24"/>
  <c r="CH176" i="24"/>
  <c r="CC176" i="24"/>
  <c r="BY176" i="24" s="1"/>
  <c r="CF176" i="24"/>
  <c r="CE176" i="24"/>
  <c r="CD176" i="24"/>
  <c r="BV176" i="24"/>
  <c r="BQ176" i="24"/>
  <c r="BM176" i="24" s="1"/>
  <c r="BT176" i="24"/>
  <c r="BS176" i="24"/>
  <c r="BR176" i="24"/>
  <c r="BJ176" i="24"/>
  <c r="BE176" i="24"/>
  <c r="BA176" i="24" s="1"/>
  <c r="BH176" i="24"/>
  <c r="BG176" i="24"/>
  <c r="BF176" i="24"/>
  <c r="AX176" i="24"/>
  <c r="AS176" i="24"/>
  <c r="AO176" i="24" s="1"/>
  <c r="AV176" i="24"/>
  <c r="AU176" i="24"/>
  <c r="AT176" i="24"/>
  <c r="AL176" i="24"/>
  <c r="AG176" i="24"/>
  <c r="AC176" i="24" s="1"/>
  <c r="AJ176" i="24"/>
  <c r="AI176" i="24"/>
  <c r="AH176" i="24"/>
  <c r="Z176" i="24"/>
  <c r="U176" i="24"/>
  <c r="Q176" i="24" s="1"/>
  <c r="X176" i="24"/>
  <c r="W176" i="24"/>
  <c r="V176" i="24"/>
  <c r="N176" i="24"/>
  <c r="I176" i="24"/>
  <c r="L176" i="24"/>
  <c r="K176" i="24"/>
  <c r="J176" i="24"/>
  <c r="CH175" i="24"/>
  <c r="CC175" i="24"/>
  <c r="BY175" i="24" s="1"/>
  <c r="CF175" i="24"/>
  <c r="CE175" i="24"/>
  <c r="CD175" i="24"/>
  <c r="BV175" i="24"/>
  <c r="BQ175" i="24"/>
  <c r="BT175" i="24"/>
  <c r="BS175" i="24"/>
  <c r="BR175" i="24"/>
  <c r="BJ175" i="24"/>
  <c r="BE175" i="24"/>
  <c r="BA175" i="24" s="1"/>
  <c r="BH175" i="24"/>
  <c r="BG175" i="24"/>
  <c r="BF175" i="24"/>
  <c r="AX175" i="24"/>
  <c r="AS175" i="24"/>
  <c r="AV175" i="24"/>
  <c r="AU175" i="24"/>
  <c r="AT175" i="24"/>
  <c r="AL175" i="24"/>
  <c r="AG175" i="24"/>
  <c r="AC175" i="24" s="1"/>
  <c r="AJ175" i="24"/>
  <c r="AI175" i="24"/>
  <c r="AH175" i="24"/>
  <c r="Z175" i="24"/>
  <c r="U175" i="24"/>
  <c r="Q175" i="24" s="1"/>
  <c r="X175" i="24"/>
  <c r="W175" i="24"/>
  <c r="V175" i="24"/>
  <c r="N175" i="24"/>
  <c r="I175" i="24"/>
  <c r="L175" i="24"/>
  <c r="K175" i="24"/>
  <c r="J175" i="24"/>
  <c r="CH174" i="24"/>
  <c r="CC174" i="24"/>
  <c r="BY174" i="24" s="1"/>
  <c r="CF174" i="24"/>
  <c r="CE174" i="24"/>
  <c r="CD174" i="24"/>
  <c r="BV174" i="24"/>
  <c r="BQ174" i="24"/>
  <c r="BT174" i="24"/>
  <c r="BS174" i="24"/>
  <c r="BR174" i="24"/>
  <c r="BJ174" i="24"/>
  <c r="BE174" i="24"/>
  <c r="BA174" i="24" s="1"/>
  <c r="BH174" i="24"/>
  <c r="BG174" i="24"/>
  <c r="BF174" i="24"/>
  <c r="AX174" i="24"/>
  <c r="AS174" i="24"/>
  <c r="AV174" i="24"/>
  <c r="AU174" i="24"/>
  <c r="AT174" i="24"/>
  <c r="AL174" i="24"/>
  <c r="AG174" i="24"/>
  <c r="AC174" i="24" s="1"/>
  <c r="AJ174" i="24"/>
  <c r="AI174" i="24"/>
  <c r="AH174" i="24"/>
  <c r="Z174" i="24"/>
  <c r="U174" i="24"/>
  <c r="Q174" i="24" s="1"/>
  <c r="X174" i="24"/>
  <c r="W174" i="24"/>
  <c r="V174" i="24"/>
  <c r="N174" i="24"/>
  <c r="I174" i="24"/>
  <c r="L174" i="24"/>
  <c r="K174" i="24"/>
  <c r="J174" i="24"/>
  <c r="CH173" i="24"/>
  <c r="CC173" i="24"/>
  <c r="BY173" i="24" s="1"/>
  <c r="CF173" i="24"/>
  <c r="CE173" i="24"/>
  <c r="CD173" i="24"/>
  <c r="BV173" i="24"/>
  <c r="BQ173" i="24"/>
  <c r="BT173" i="24"/>
  <c r="BS173" i="24"/>
  <c r="BR173" i="24"/>
  <c r="BJ173" i="24"/>
  <c r="BE173" i="24"/>
  <c r="BA173" i="24" s="1"/>
  <c r="BH173" i="24"/>
  <c r="BG173" i="24"/>
  <c r="BF173" i="24"/>
  <c r="AX173" i="24"/>
  <c r="AS173" i="24"/>
  <c r="AO173" i="24" s="1"/>
  <c r="AV173" i="24"/>
  <c r="AU173" i="24"/>
  <c r="AT173" i="24"/>
  <c r="AL173" i="24"/>
  <c r="AG173" i="24"/>
  <c r="AC173" i="24" s="1"/>
  <c r="AJ173" i="24"/>
  <c r="AI173" i="24"/>
  <c r="AH173" i="24"/>
  <c r="Z173" i="24"/>
  <c r="U173" i="24"/>
  <c r="Q173" i="24" s="1"/>
  <c r="X173" i="24"/>
  <c r="W173" i="24"/>
  <c r="V173" i="24"/>
  <c r="N173" i="24"/>
  <c r="I173" i="24"/>
  <c r="E173" i="24" s="1"/>
  <c r="L173" i="24"/>
  <c r="K173" i="24"/>
  <c r="J173" i="24"/>
  <c r="CH172" i="24"/>
  <c r="CC172" i="24"/>
  <c r="BY172" i="24" s="1"/>
  <c r="CF172" i="24"/>
  <c r="CE172" i="24"/>
  <c r="CD172" i="24"/>
  <c r="BV172" i="24"/>
  <c r="BQ172" i="24"/>
  <c r="BM172" i="24" s="1"/>
  <c r="BT172" i="24"/>
  <c r="BS172" i="24"/>
  <c r="BR172" i="24"/>
  <c r="BJ172" i="24"/>
  <c r="BE172" i="24"/>
  <c r="BA172" i="24" s="1"/>
  <c r="BH172" i="24"/>
  <c r="BG172" i="24"/>
  <c r="BF172" i="24"/>
  <c r="AX172" i="24"/>
  <c r="AS172" i="24"/>
  <c r="AO172" i="24" s="1"/>
  <c r="AV172" i="24"/>
  <c r="AU172" i="24"/>
  <c r="AT172" i="24"/>
  <c r="AL172" i="24"/>
  <c r="AG172" i="24"/>
  <c r="AC172" i="24" s="1"/>
  <c r="AJ172" i="24"/>
  <c r="AI172" i="24"/>
  <c r="AH172" i="24"/>
  <c r="Z172" i="24"/>
  <c r="U172" i="24"/>
  <c r="Q172" i="24" s="1"/>
  <c r="X172" i="24"/>
  <c r="W172" i="24"/>
  <c r="V172" i="24"/>
  <c r="N172" i="24"/>
  <c r="I172" i="24"/>
  <c r="E172" i="24" s="1"/>
  <c r="L172" i="24"/>
  <c r="K172" i="24"/>
  <c r="J172" i="24"/>
  <c r="CH171" i="24"/>
  <c r="CC171" i="24"/>
  <c r="BY171" i="24" s="1"/>
  <c r="CF171" i="24"/>
  <c r="CE171" i="24"/>
  <c r="CD171" i="24"/>
  <c r="BV171" i="24"/>
  <c r="BQ171" i="24"/>
  <c r="BU171" i="24" s="1"/>
  <c r="BT171" i="24"/>
  <c r="BS171" i="24"/>
  <c r="BR171" i="24"/>
  <c r="BJ171" i="24"/>
  <c r="BE171" i="24"/>
  <c r="BA171" i="24" s="1"/>
  <c r="BH171" i="24"/>
  <c r="BG171" i="24"/>
  <c r="BF171" i="24"/>
  <c r="AX171" i="24"/>
  <c r="AS171" i="24"/>
  <c r="AO171" i="24" s="1"/>
  <c r="AV171" i="24"/>
  <c r="AU171" i="24"/>
  <c r="AT171" i="24"/>
  <c r="AL171" i="24"/>
  <c r="AG171" i="24"/>
  <c r="AC171" i="24" s="1"/>
  <c r="AJ171" i="24"/>
  <c r="AI171" i="24"/>
  <c r="AH171" i="24"/>
  <c r="Z171" i="24"/>
  <c r="U171" i="24"/>
  <c r="Q171" i="24" s="1"/>
  <c r="X171" i="24"/>
  <c r="W171" i="24"/>
  <c r="V171" i="24"/>
  <c r="N171" i="24"/>
  <c r="I171" i="24"/>
  <c r="E171" i="24" s="1"/>
  <c r="L171" i="24"/>
  <c r="K171" i="24"/>
  <c r="J171" i="24"/>
  <c r="CH170" i="24"/>
  <c r="CC170" i="24"/>
  <c r="BY170" i="24" s="1"/>
  <c r="CF170" i="24"/>
  <c r="CE170" i="24"/>
  <c r="CD170" i="24"/>
  <c r="BV170" i="24"/>
  <c r="BQ170" i="24"/>
  <c r="BM170" i="24" s="1"/>
  <c r="BT170" i="24"/>
  <c r="BS170" i="24"/>
  <c r="BR170" i="24"/>
  <c r="BJ170" i="24"/>
  <c r="BE170" i="24"/>
  <c r="BA170" i="24" s="1"/>
  <c r="BH170" i="24"/>
  <c r="BG170" i="24"/>
  <c r="BF170" i="24"/>
  <c r="AX170" i="24"/>
  <c r="AS170" i="24"/>
  <c r="AO170" i="24" s="1"/>
  <c r="AV170" i="24"/>
  <c r="AU170" i="24"/>
  <c r="AT170" i="24"/>
  <c r="AL170" i="24"/>
  <c r="AG170" i="24"/>
  <c r="AC170" i="24" s="1"/>
  <c r="AJ170" i="24"/>
  <c r="AI170" i="24"/>
  <c r="AH170" i="24"/>
  <c r="Z170" i="24"/>
  <c r="U170" i="24"/>
  <c r="Q170" i="24" s="1"/>
  <c r="X170" i="24"/>
  <c r="W170" i="24"/>
  <c r="V170" i="24"/>
  <c r="N170" i="24"/>
  <c r="I170" i="24"/>
  <c r="E170" i="24" s="1"/>
  <c r="L170" i="24"/>
  <c r="K170" i="24"/>
  <c r="J170" i="24"/>
  <c r="CH169" i="24"/>
  <c r="CC169" i="24"/>
  <c r="BY169" i="24" s="1"/>
  <c r="CF169" i="24"/>
  <c r="CE169" i="24"/>
  <c r="CD169" i="24"/>
  <c r="BV169" i="24"/>
  <c r="BQ169" i="24"/>
  <c r="BM169" i="24" s="1"/>
  <c r="BT169" i="24"/>
  <c r="BS169" i="24"/>
  <c r="BR169" i="24"/>
  <c r="BJ169" i="24"/>
  <c r="BE169" i="24"/>
  <c r="BA169" i="24" s="1"/>
  <c r="BH169" i="24"/>
  <c r="BG169" i="24"/>
  <c r="BF169" i="24"/>
  <c r="AX169" i="24"/>
  <c r="AS169" i="24"/>
  <c r="AO169" i="24" s="1"/>
  <c r="AV169" i="24"/>
  <c r="AU169" i="24"/>
  <c r="AT169" i="24"/>
  <c r="AL169" i="24"/>
  <c r="AG169" i="24"/>
  <c r="AC169" i="24" s="1"/>
  <c r="AJ169" i="24"/>
  <c r="AI169" i="24"/>
  <c r="AH169" i="24"/>
  <c r="Z169" i="24"/>
  <c r="U169" i="24"/>
  <c r="Q169" i="24" s="1"/>
  <c r="X169" i="24"/>
  <c r="W169" i="24"/>
  <c r="V169" i="24"/>
  <c r="N169" i="24"/>
  <c r="I169" i="24"/>
  <c r="E169" i="24" s="1"/>
  <c r="L169" i="24"/>
  <c r="K169" i="24"/>
  <c r="J169" i="24"/>
  <c r="CH168" i="24"/>
  <c r="CC168" i="24"/>
  <c r="CF168" i="24"/>
  <c r="CE168" i="24"/>
  <c r="CD168" i="24"/>
  <c r="BV168" i="24"/>
  <c r="BQ168" i="24"/>
  <c r="BM168" i="24" s="1"/>
  <c r="BT168" i="24"/>
  <c r="BS168" i="24"/>
  <c r="BR168" i="24"/>
  <c r="BJ168" i="24"/>
  <c r="BE168" i="24"/>
  <c r="BH168" i="24"/>
  <c r="BG168" i="24"/>
  <c r="BF168" i="24"/>
  <c r="AX168" i="24"/>
  <c r="AS168" i="24"/>
  <c r="AV168" i="24"/>
  <c r="AU168" i="24"/>
  <c r="AT168" i="24"/>
  <c r="AL168" i="24"/>
  <c r="AG168" i="24"/>
  <c r="AJ168" i="24"/>
  <c r="AI168" i="24"/>
  <c r="AH168" i="24"/>
  <c r="Z168" i="24"/>
  <c r="U168" i="24"/>
  <c r="X168" i="24"/>
  <c r="W168" i="24"/>
  <c r="V168" i="24"/>
  <c r="N168" i="24"/>
  <c r="I168" i="24"/>
  <c r="L168" i="24"/>
  <c r="K168" i="24"/>
  <c r="J168" i="24"/>
  <c r="CH167" i="24"/>
  <c r="CC167" i="24"/>
  <c r="CF167" i="24"/>
  <c r="CE167" i="24"/>
  <c r="CD167" i="24"/>
  <c r="BV167" i="24"/>
  <c r="BQ167" i="24"/>
  <c r="BM167" i="24" s="1"/>
  <c r="BT167" i="24"/>
  <c r="BS167" i="24"/>
  <c r="BR167" i="24"/>
  <c r="BJ167" i="24"/>
  <c r="BE167" i="24"/>
  <c r="BH167" i="24"/>
  <c r="BG167" i="24"/>
  <c r="BF167" i="24"/>
  <c r="AX167" i="24"/>
  <c r="AS167" i="24"/>
  <c r="AV167" i="24"/>
  <c r="AU167" i="24"/>
  <c r="AT167" i="24"/>
  <c r="AL167" i="24"/>
  <c r="AG167" i="24"/>
  <c r="AJ167" i="24"/>
  <c r="AI167" i="24"/>
  <c r="AH167" i="24"/>
  <c r="Z167" i="24"/>
  <c r="U167" i="24"/>
  <c r="X167" i="24"/>
  <c r="W167" i="24"/>
  <c r="V167" i="24"/>
  <c r="N167" i="24"/>
  <c r="I167" i="24"/>
  <c r="L167" i="24"/>
  <c r="K167" i="24"/>
  <c r="J167" i="24"/>
  <c r="CH166" i="24"/>
  <c r="CC166" i="24"/>
  <c r="CF166" i="24"/>
  <c r="CE166" i="24"/>
  <c r="CD166" i="24"/>
  <c r="BV166" i="24"/>
  <c r="BQ166" i="24"/>
  <c r="BM166" i="24" s="1"/>
  <c r="BT166" i="24"/>
  <c r="BS166" i="24"/>
  <c r="BR166" i="24"/>
  <c r="BJ166" i="24"/>
  <c r="BE166" i="24"/>
  <c r="BH166" i="24"/>
  <c r="BG166" i="24"/>
  <c r="BF166" i="24"/>
  <c r="AX166" i="24"/>
  <c r="AS166" i="24"/>
  <c r="AV166" i="24"/>
  <c r="AU166" i="24"/>
  <c r="AT166" i="24"/>
  <c r="AL166" i="24"/>
  <c r="AG166" i="24"/>
  <c r="AJ166" i="24"/>
  <c r="AI166" i="24"/>
  <c r="AH166" i="24"/>
  <c r="Z166" i="24"/>
  <c r="U166" i="24"/>
  <c r="X166" i="24"/>
  <c r="W166" i="24"/>
  <c r="V166" i="24"/>
  <c r="N166" i="24"/>
  <c r="I166" i="24"/>
  <c r="L166" i="24"/>
  <c r="K166" i="24"/>
  <c r="J166" i="24"/>
  <c r="CH165" i="24"/>
  <c r="CC165" i="24"/>
  <c r="CF165" i="24"/>
  <c r="CE165" i="24"/>
  <c r="CD165" i="24"/>
  <c r="BV165" i="24"/>
  <c r="BQ165" i="24"/>
  <c r="BT165" i="24"/>
  <c r="BS165" i="24"/>
  <c r="BR165" i="24"/>
  <c r="BJ165" i="24"/>
  <c r="BE165" i="24"/>
  <c r="BA165" i="24" s="1"/>
  <c r="BH165" i="24"/>
  <c r="BG165" i="24"/>
  <c r="BF165" i="24"/>
  <c r="AX165" i="24"/>
  <c r="AS165" i="24"/>
  <c r="AO165" i="24" s="1"/>
  <c r="AV165" i="24"/>
  <c r="AU165" i="24"/>
  <c r="AT165" i="24"/>
  <c r="AL165" i="24"/>
  <c r="AG165" i="24"/>
  <c r="AC165" i="24" s="1"/>
  <c r="AJ165" i="24"/>
  <c r="AI165" i="24"/>
  <c r="AH165" i="24"/>
  <c r="Z165" i="24"/>
  <c r="U165" i="24"/>
  <c r="Q165" i="24" s="1"/>
  <c r="X165" i="24"/>
  <c r="W165" i="24"/>
  <c r="V165" i="24"/>
  <c r="N165" i="24"/>
  <c r="I165" i="24"/>
  <c r="E165" i="24" s="1"/>
  <c r="L165" i="24"/>
  <c r="K165" i="24"/>
  <c r="J165" i="24"/>
  <c r="CH164" i="24"/>
  <c r="CC164" i="24"/>
  <c r="BY164" i="24" s="1"/>
  <c r="CF164" i="24"/>
  <c r="CE164" i="24"/>
  <c r="CD164" i="24"/>
  <c r="BV164" i="24"/>
  <c r="BQ164" i="24"/>
  <c r="BM164" i="24" s="1"/>
  <c r="BT164" i="24"/>
  <c r="BS164" i="24"/>
  <c r="BR164" i="24"/>
  <c r="BJ164" i="24"/>
  <c r="BE164" i="24"/>
  <c r="BA164" i="24" s="1"/>
  <c r="BH164" i="24"/>
  <c r="BG164" i="24"/>
  <c r="BF164" i="24"/>
  <c r="AX164" i="24"/>
  <c r="AS164" i="24"/>
  <c r="AO164" i="24" s="1"/>
  <c r="AV164" i="24"/>
  <c r="AU164" i="24"/>
  <c r="AT164" i="24"/>
  <c r="AL164" i="24"/>
  <c r="AG164" i="24"/>
  <c r="AC164" i="24" s="1"/>
  <c r="AJ164" i="24"/>
  <c r="AI164" i="24"/>
  <c r="AH164" i="24"/>
  <c r="Z164" i="24"/>
  <c r="U164" i="24"/>
  <c r="Q164" i="24" s="1"/>
  <c r="X164" i="24"/>
  <c r="W164" i="24"/>
  <c r="V164" i="24"/>
  <c r="N164" i="24"/>
  <c r="I164" i="24"/>
  <c r="E164" i="24" s="1"/>
  <c r="L164" i="24"/>
  <c r="K164" i="24"/>
  <c r="J164" i="24"/>
  <c r="CH163" i="24"/>
  <c r="CC163" i="24"/>
  <c r="BY163" i="24" s="1"/>
  <c r="CF163" i="24"/>
  <c r="CE163" i="24"/>
  <c r="CD163" i="24"/>
  <c r="BV163" i="24"/>
  <c r="BQ163" i="24"/>
  <c r="BM163" i="24" s="1"/>
  <c r="BT163" i="24"/>
  <c r="BS163" i="24"/>
  <c r="BR163" i="24"/>
  <c r="BJ163" i="24"/>
  <c r="BE163" i="24"/>
  <c r="BA163" i="24" s="1"/>
  <c r="BH163" i="24"/>
  <c r="BG163" i="24"/>
  <c r="BF163" i="24"/>
  <c r="AX163" i="24"/>
  <c r="AS163" i="24"/>
  <c r="AO163" i="24" s="1"/>
  <c r="AV163" i="24"/>
  <c r="AU163" i="24"/>
  <c r="AT163" i="24"/>
  <c r="AL163" i="24"/>
  <c r="AG163" i="24"/>
  <c r="AC163" i="24" s="1"/>
  <c r="AJ163" i="24"/>
  <c r="AI163" i="24"/>
  <c r="AH163" i="24"/>
  <c r="Z163" i="24"/>
  <c r="U163" i="24"/>
  <c r="Q163" i="24" s="1"/>
  <c r="X163" i="24"/>
  <c r="W163" i="24"/>
  <c r="V163" i="24"/>
  <c r="N163" i="24"/>
  <c r="I163" i="24"/>
  <c r="E163" i="24" s="1"/>
  <c r="L163" i="24"/>
  <c r="K163" i="24"/>
  <c r="J163" i="24"/>
  <c r="CH162" i="24"/>
  <c r="CC162" i="24"/>
  <c r="BY162" i="24" s="1"/>
  <c r="CF162" i="24"/>
  <c r="CE162" i="24"/>
  <c r="CD162" i="24"/>
  <c r="BV162" i="24"/>
  <c r="BQ162" i="24"/>
  <c r="BM162" i="24" s="1"/>
  <c r="BT162" i="24"/>
  <c r="BS162" i="24"/>
  <c r="BR162" i="24"/>
  <c r="BJ162" i="24"/>
  <c r="BE162" i="24"/>
  <c r="BA162" i="24" s="1"/>
  <c r="BH162" i="24"/>
  <c r="BG162" i="24"/>
  <c r="BF162" i="24"/>
  <c r="AX162" i="24"/>
  <c r="AS162" i="24"/>
  <c r="AO162" i="24" s="1"/>
  <c r="AV162" i="24"/>
  <c r="AU162" i="24"/>
  <c r="AT162" i="24"/>
  <c r="AL162" i="24"/>
  <c r="AG162" i="24"/>
  <c r="AC162" i="24" s="1"/>
  <c r="AJ162" i="24"/>
  <c r="AI162" i="24"/>
  <c r="AH162" i="24"/>
  <c r="Z162" i="24"/>
  <c r="U162" i="24"/>
  <c r="Q162" i="24" s="1"/>
  <c r="X162" i="24"/>
  <c r="W162" i="24"/>
  <c r="V162" i="24"/>
  <c r="N162" i="24"/>
  <c r="I162" i="24"/>
  <c r="E162" i="24" s="1"/>
  <c r="L162" i="24"/>
  <c r="K162" i="24"/>
  <c r="J162" i="24"/>
  <c r="CH161" i="24"/>
  <c r="CC161" i="24"/>
  <c r="BY161" i="24" s="1"/>
  <c r="CF161" i="24"/>
  <c r="CE161" i="24"/>
  <c r="CD161" i="24"/>
  <c r="BV161" i="24"/>
  <c r="BQ161" i="24"/>
  <c r="BM161" i="24" s="1"/>
  <c r="BT161" i="24"/>
  <c r="BS161" i="24"/>
  <c r="BR161" i="24"/>
  <c r="BJ161" i="24"/>
  <c r="BE161" i="24"/>
  <c r="BA161" i="24" s="1"/>
  <c r="BH161" i="24"/>
  <c r="BG161" i="24"/>
  <c r="BF161" i="24"/>
  <c r="AX161" i="24"/>
  <c r="AS161" i="24"/>
  <c r="AO161" i="24" s="1"/>
  <c r="AV161" i="24"/>
  <c r="AU161" i="24"/>
  <c r="AT161" i="24"/>
  <c r="AL161" i="24"/>
  <c r="AG161" i="24"/>
  <c r="AC161" i="24" s="1"/>
  <c r="AJ161" i="24"/>
  <c r="AI161" i="24"/>
  <c r="AH161" i="24"/>
  <c r="Z161" i="24"/>
  <c r="U161" i="24"/>
  <c r="Q161" i="24" s="1"/>
  <c r="X161" i="24"/>
  <c r="W161" i="24"/>
  <c r="V161" i="24"/>
  <c r="N161" i="24"/>
  <c r="I161" i="24"/>
  <c r="E161" i="24" s="1"/>
  <c r="L161" i="24"/>
  <c r="K161" i="24"/>
  <c r="J161" i="24"/>
  <c r="CH160" i="24"/>
  <c r="CC160" i="24"/>
  <c r="BY160" i="24" s="1"/>
  <c r="CF160" i="24"/>
  <c r="CE160" i="24"/>
  <c r="CD160" i="24"/>
  <c r="BV160" i="24"/>
  <c r="BQ160" i="24"/>
  <c r="BM160" i="24" s="1"/>
  <c r="BT160" i="24"/>
  <c r="BS160" i="24"/>
  <c r="BR160" i="24"/>
  <c r="BJ160" i="24"/>
  <c r="BE160" i="24"/>
  <c r="BA160" i="24" s="1"/>
  <c r="BH160" i="24"/>
  <c r="BG160" i="24"/>
  <c r="BF160" i="24"/>
  <c r="AX160" i="24"/>
  <c r="AS160" i="24"/>
  <c r="AO160" i="24" s="1"/>
  <c r="AV160" i="24"/>
  <c r="AU160" i="24"/>
  <c r="AT160" i="24"/>
  <c r="AL160" i="24"/>
  <c r="AG160" i="24"/>
  <c r="AC160" i="24" s="1"/>
  <c r="AJ160" i="24"/>
  <c r="AI160" i="24"/>
  <c r="AH160" i="24"/>
  <c r="Z160" i="24"/>
  <c r="U160" i="24"/>
  <c r="Q160" i="24" s="1"/>
  <c r="X160" i="24"/>
  <c r="W160" i="24"/>
  <c r="V160" i="24"/>
  <c r="N160" i="24"/>
  <c r="I160" i="24"/>
  <c r="E160" i="24" s="1"/>
  <c r="L160" i="24"/>
  <c r="K160" i="24"/>
  <c r="J160" i="24"/>
  <c r="CH159" i="24"/>
  <c r="CC159" i="24"/>
  <c r="BY159" i="24" s="1"/>
  <c r="CF159" i="24"/>
  <c r="CE159" i="24"/>
  <c r="CD159" i="24"/>
  <c r="BV159" i="24"/>
  <c r="BQ159" i="24"/>
  <c r="BM159" i="24" s="1"/>
  <c r="BT159" i="24"/>
  <c r="BS159" i="24"/>
  <c r="BR159" i="24"/>
  <c r="BJ159" i="24"/>
  <c r="BE159" i="24"/>
  <c r="BA159" i="24" s="1"/>
  <c r="BH159" i="24"/>
  <c r="BG159" i="24"/>
  <c r="BF159" i="24"/>
  <c r="AX159" i="24"/>
  <c r="AS159" i="24"/>
  <c r="AO159" i="24" s="1"/>
  <c r="AV159" i="24"/>
  <c r="AU159" i="24"/>
  <c r="AT159" i="24"/>
  <c r="AL159" i="24"/>
  <c r="AG159" i="24"/>
  <c r="AC159" i="24" s="1"/>
  <c r="AJ159" i="24"/>
  <c r="AI159" i="24"/>
  <c r="AH159" i="24"/>
  <c r="Z159" i="24"/>
  <c r="U159" i="24"/>
  <c r="Q159" i="24" s="1"/>
  <c r="X159" i="24"/>
  <c r="W159" i="24"/>
  <c r="V159" i="24"/>
  <c r="N159" i="24"/>
  <c r="I159" i="24"/>
  <c r="E159" i="24" s="1"/>
  <c r="L159" i="24"/>
  <c r="K159" i="24"/>
  <c r="J159" i="24"/>
  <c r="CH158" i="24"/>
  <c r="CC158" i="24"/>
  <c r="BY158" i="24" s="1"/>
  <c r="CF158" i="24"/>
  <c r="CE158" i="24"/>
  <c r="CD158" i="24"/>
  <c r="BV158" i="24"/>
  <c r="BQ158" i="24"/>
  <c r="BT158" i="24"/>
  <c r="BS158" i="24"/>
  <c r="BR158" i="24"/>
  <c r="BJ158" i="24"/>
  <c r="BE158" i="24"/>
  <c r="BA158" i="24" s="1"/>
  <c r="BH158" i="24"/>
  <c r="BG158" i="24"/>
  <c r="BF158" i="24"/>
  <c r="AX158" i="24"/>
  <c r="AS158" i="24"/>
  <c r="AV158" i="24"/>
  <c r="AU158" i="24"/>
  <c r="AT158" i="24"/>
  <c r="AL158" i="24"/>
  <c r="AG158" i="24"/>
  <c r="AC158" i="24" s="1"/>
  <c r="AJ158" i="24"/>
  <c r="AI158" i="24"/>
  <c r="AH158" i="24"/>
  <c r="Z158" i="24"/>
  <c r="U158" i="24"/>
  <c r="Q158" i="24" s="1"/>
  <c r="X158" i="24"/>
  <c r="W158" i="24"/>
  <c r="V158" i="24"/>
  <c r="N158" i="24"/>
  <c r="I158" i="24"/>
  <c r="L158" i="24"/>
  <c r="K158" i="24"/>
  <c r="J158" i="24"/>
  <c r="CH157" i="24"/>
  <c r="CC157" i="24"/>
  <c r="BY157" i="24" s="1"/>
  <c r="CF157" i="24"/>
  <c r="CE157" i="24"/>
  <c r="CD157" i="24"/>
  <c r="BV157" i="24"/>
  <c r="BQ157" i="24"/>
  <c r="BT157" i="24"/>
  <c r="BS157" i="24"/>
  <c r="BR157" i="24"/>
  <c r="BJ157" i="24"/>
  <c r="BE157" i="24"/>
  <c r="BA157" i="24" s="1"/>
  <c r="BH157" i="24"/>
  <c r="BG157" i="24"/>
  <c r="BF157" i="24"/>
  <c r="AX157" i="24"/>
  <c r="AS157" i="24"/>
  <c r="AV157" i="24"/>
  <c r="AU157" i="24"/>
  <c r="AT157" i="24"/>
  <c r="AL157" i="24"/>
  <c r="AG157" i="24"/>
  <c r="AC157" i="24" s="1"/>
  <c r="AJ157" i="24"/>
  <c r="AI157" i="24"/>
  <c r="AH157" i="24"/>
  <c r="Z157" i="24"/>
  <c r="U157" i="24"/>
  <c r="X157" i="24"/>
  <c r="W157" i="24"/>
  <c r="V157" i="24"/>
  <c r="N157" i="24"/>
  <c r="I157" i="24"/>
  <c r="E157" i="24" s="1"/>
  <c r="L157" i="24"/>
  <c r="K157" i="24"/>
  <c r="J157" i="24"/>
  <c r="CH156" i="24"/>
  <c r="CC156" i="24"/>
  <c r="BY156" i="24" s="1"/>
  <c r="CF156" i="24"/>
  <c r="CE156" i="24"/>
  <c r="CD156" i="24"/>
  <c r="BV156" i="24"/>
  <c r="BQ156" i="24"/>
  <c r="BT156" i="24"/>
  <c r="BS156" i="24"/>
  <c r="BR156" i="24"/>
  <c r="BJ156" i="24"/>
  <c r="BE156" i="24"/>
  <c r="BA156" i="24" s="1"/>
  <c r="BH156" i="24"/>
  <c r="BG156" i="24"/>
  <c r="BF156" i="24"/>
  <c r="AX156" i="24"/>
  <c r="AS156" i="24"/>
  <c r="AO156" i="24" s="1"/>
  <c r="AV156" i="24"/>
  <c r="AU156" i="24"/>
  <c r="AT156" i="24"/>
  <c r="AL156" i="24"/>
  <c r="AG156" i="24"/>
  <c r="AJ156" i="24"/>
  <c r="AI156" i="24"/>
  <c r="AH156" i="24"/>
  <c r="Z156" i="24"/>
  <c r="U156" i="24"/>
  <c r="X156" i="24"/>
  <c r="W156" i="24"/>
  <c r="V156" i="24"/>
  <c r="N156" i="24"/>
  <c r="I156" i="24"/>
  <c r="E156" i="24" s="1"/>
  <c r="L156" i="24"/>
  <c r="K156" i="24"/>
  <c r="J156" i="24"/>
  <c r="CH155" i="24"/>
  <c r="CC155" i="24"/>
  <c r="CF155" i="24"/>
  <c r="CE155" i="24"/>
  <c r="CD155" i="24"/>
  <c r="BV155" i="24"/>
  <c r="BQ155" i="24"/>
  <c r="BM155" i="24" s="1"/>
  <c r="BT155" i="24"/>
  <c r="BS155" i="24"/>
  <c r="BR155" i="24"/>
  <c r="BJ155" i="24"/>
  <c r="BE155" i="24"/>
  <c r="BH155" i="24"/>
  <c r="BG155" i="24"/>
  <c r="BF155" i="24"/>
  <c r="AX155" i="24"/>
  <c r="AS155" i="24"/>
  <c r="AO155" i="24" s="1"/>
  <c r="AV155" i="24"/>
  <c r="AU155" i="24"/>
  <c r="AT155" i="24"/>
  <c r="AL155" i="24"/>
  <c r="AG155" i="24"/>
  <c r="AJ155" i="24"/>
  <c r="AI155" i="24"/>
  <c r="AH155" i="24"/>
  <c r="Z155" i="24"/>
  <c r="U155" i="24"/>
  <c r="X155" i="24"/>
  <c r="W155" i="24"/>
  <c r="V155" i="24"/>
  <c r="N155" i="24"/>
  <c r="I155" i="24"/>
  <c r="L155" i="24"/>
  <c r="K155" i="24"/>
  <c r="J155" i="24"/>
  <c r="CH154" i="24"/>
  <c r="CC154" i="24"/>
  <c r="CF154" i="24"/>
  <c r="CE154" i="24"/>
  <c r="CD154" i="24"/>
  <c r="BV154" i="24"/>
  <c r="BQ154" i="24"/>
  <c r="BM154" i="24" s="1"/>
  <c r="BT154" i="24"/>
  <c r="BS154" i="24"/>
  <c r="BR154" i="24"/>
  <c r="BJ154" i="24"/>
  <c r="BE154" i="24"/>
  <c r="BH154" i="24"/>
  <c r="BG154" i="24"/>
  <c r="BF154" i="24"/>
  <c r="AX154" i="24"/>
  <c r="AS154" i="24"/>
  <c r="AV154" i="24"/>
  <c r="AU154" i="24"/>
  <c r="AT154" i="24"/>
  <c r="AL154" i="24"/>
  <c r="AG154" i="24"/>
  <c r="AJ154" i="24"/>
  <c r="AI154" i="24"/>
  <c r="AH154" i="24"/>
  <c r="Z154" i="24"/>
  <c r="U154" i="24"/>
  <c r="X154" i="24"/>
  <c r="W154" i="24"/>
  <c r="V154" i="24"/>
  <c r="N154" i="24"/>
  <c r="I154" i="24"/>
  <c r="L154" i="24"/>
  <c r="K154" i="24"/>
  <c r="J154" i="24"/>
  <c r="CH153" i="24"/>
  <c r="CC153" i="24"/>
  <c r="CF153" i="24"/>
  <c r="CE153" i="24"/>
  <c r="CD153" i="24"/>
  <c r="BV153" i="24"/>
  <c r="BQ153" i="24"/>
  <c r="BT153" i="24"/>
  <c r="BS153" i="24"/>
  <c r="BR153" i="24"/>
  <c r="BJ153" i="24"/>
  <c r="BE153" i="24"/>
  <c r="BH153" i="24"/>
  <c r="BG153" i="24"/>
  <c r="BF153" i="24"/>
  <c r="AX153" i="24"/>
  <c r="AS153" i="24"/>
  <c r="AV153" i="24"/>
  <c r="AU153" i="24"/>
  <c r="AT153" i="24"/>
  <c r="AL153" i="24"/>
  <c r="AG153" i="24"/>
  <c r="AJ153" i="24"/>
  <c r="AI153" i="24"/>
  <c r="AH153" i="24"/>
  <c r="Z153" i="24"/>
  <c r="U153" i="24"/>
  <c r="X153" i="24"/>
  <c r="W153" i="24"/>
  <c r="V153" i="24"/>
  <c r="N153" i="24"/>
  <c r="I153" i="24"/>
  <c r="L153" i="24"/>
  <c r="K153" i="24"/>
  <c r="J153" i="24"/>
  <c r="CH152" i="24"/>
  <c r="CC152" i="24"/>
  <c r="CF152" i="24"/>
  <c r="CE152" i="24"/>
  <c r="CD152" i="24"/>
  <c r="BV152" i="24"/>
  <c r="BQ152" i="24"/>
  <c r="BT152" i="24"/>
  <c r="BS152" i="24"/>
  <c r="BR152" i="24"/>
  <c r="BJ152" i="24"/>
  <c r="BE152" i="24"/>
  <c r="BH152" i="24"/>
  <c r="BG152" i="24"/>
  <c r="BF152" i="24"/>
  <c r="AX152" i="24"/>
  <c r="AS152" i="24"/>
  <c r="AV152" i="24"/>
  <c r="AU152" i="24"/>
  <c r="AT152" i="24"/>
  <c r="AL152" i="24"/>
  <c r="AG152" i="24"/>
  <c r="AC152" i="24" s="1"/>
  <c r="AJ152" i="24"/>
  <c r="AI152" i="24"/>
  <c r="AH152" i="24"/>
  <c r="Z152" i="24"/>
  <c r="U152" i="24"/>
  <c r="Q152" i="24" s="1"/>
  <c r="X152" i="24"/>
  <c r="W152" i="24"/>
  <c r="V152" i="24"/>
  <c r="N152" i="24"/>
  <c r="I152" i="24"/>
  <c r="E152" i="24" s="1"/>
  <c r="L152" i="24"/>
  <c r="K152" i="24"/>
  <c r="J152" i="24"/>
  <c r="CH151" i="24"/>
  <c r="CC151" i="24"/>
  <c r="BY151" i="24" s="1"/>
  <c r="CF151" i="24"/>
  <c r="CE151" i="24"/>
  <c r="CD151" i="24"/>
  <c r="BV151" i="24"/>
  <c r="BQ151" i="24"/>
  <c r="BM151" i="24" s="1"/>
  <c r="BT151" i="24"/>
  <c r="BS151" i="24"/>
  <c r="BR151" i="24"/>
  <c r="BJ151" i="24"/>
  <c r="BE151" i="24"/>
  <c r="BA151" i="24" s="1"/>
  <c r="BH151" i="24"/>
  <c r="BG151" i="24"/>
  <c r="BF151" i="24"/>
  <c r="AX151" i="24"/>
  <c r="AS151" i="24"/>
  <c r="AO151" i="24" s="1"/>
  <c r="AV151" i="24"/>
  <c r="AU151" i="24"/>
  <c r="AT151" i="24"/>
  <c r="AL151" i="24"/>
  <c r="AG151" i="24"/>
  <c r="AC151" i="24" s="1"/>
  <c r="AJ151" i="24"/>
  <c r="AI151" i="24"/>
  <c r="AH151" i="24"/>
  <c r="Z151" i="24"/>
  <c r="U151" i="24"/>
  <c r="R151" i="24" s="1"/>
  <c r="X151" i="24"/>
  <c r="W151" i="24"/>
  <c r="V151" i="24"/>
  <c r="N151" i="24"/>
  <c r="I151" i="24"/>
  <c r="E151" i="24" s="1"/>
  <c r="L151" i="24"/>
  <c r="K151" i="24"/>
  <c r="J151" i="24"/>
  <c r="CH150" i="24"/>
  <c r="CC150" i="24"/>
  <c r="BY150" i="24" s="1"/>
  <c r="CF150" i="24"/>
  <c r="CE150" i="24"/>
  <c r="CD150" i="24"/>
  <c r="BV150" i="24"/>
  <c r="BQ150" i="24"/>
  <c r="BM150" i="24" s="1"/>
  <c r="BT150" i="24"/>
  <c r="BS150" i="24"/>
  <c r="BR150" i="24"/>
  <c r="BJ150" i="24"/>
  <c r="BE150" i="24"/>
  <c r="BH150" i="24"/>
  <c r="BG150" i="24"/>
  <c r="BF150" i="24"/>
  <c r="AX150" i="24"/>
  <c r="AS150" i="24"/>
  <c r="AO150" i="24" s="1"/>
  <c r="AV150" i="24"/>
  <c r="AU150" i="24"/>
  <c r="AT150" i="24"/>
  <c r="AL150" i="24"/>
  <c r="AG150" i="24"/>
  <c r="AC150" i="24" s="1"/>
  <c r="AJ150" i="24"/>
  <c r="AI150" i="24"/>
  <c r="AH150" i="24"/>
  <c r="Z150" i="24"/>
  <c r="U150" i="24"/>
  <c r="Q150" i="24" s="1"/>
  <c r="X150" i="24"/>
  <c r="W150" i="24"/>
  <c r="V150" i="24"/>
  <c r="N150" i="24"/>
  <c r="I150" i="24"/>
  <c r="E150" i="24" s="1"/>
  <c r="L150" i="24"/>
  <c r="K150" i="24"/>
  <c r="J150" i="24"/>
  <c r="CH149" i="24"/>
  <c r="CC149" i="24"/>
  <c r="BY149" i="24" s="1"/>
  <c r="CF149" i="24"/>
  <c r="CE149" i="24"/>
  <c r="CD149" i="24"/>
  <c r="BV149" i="24"/>
  <c r="BQ149" i="24"/>
  <c r="BM149" i="24" s="1"/>
  <c r="BT149" i="24"/>
  <c r="BS149" i="24"/>
  <c r="BR149" i="24"/>
  <c r="BJ149" i="24"/>
  <c r="BE149" i="24"/>
  <c r="BH149" i="24"/>
  <c r="BG149" i="24"/>
  <c r="BF149" i="24"/>
  <c r="AX149" i="24"/>
  <c r="AS149" i="24"/>
  <c r="AO149" i="24" s="1"/>
  <c r="AV149" i="24"/>
  <c r="AU149" i="24"/>
  <c r="AT149" i="24"/>
  <c r="AL149" i="24"/>
  <c r="AG149" i="24"/>
  <c r="AJ149" i="24"/>
  <c r="AI149" i="24"/>
  <c r="AH149" i="24"/>
  <c r="Z149" i="24"/>
  <c r="U149" i="24"/>
  <c r="X149" i="24"/>
  <c r="W149" i="24"/>
  <c r="V149" i="24"/>
  <c r="N149" i="24"/>
  <c r="I149" i="24"/>
  <c r="L149" i="24"/>
  <c r="K149" i="24"/>
  <c r="J149" i="24"/>
  <c r="CH148" i="24"/>
  <c r="CC148" i="24"/>
  <c r="CF148" i="24"/>
  <c r="CE148" i="24"/>
  <c r="CD148" i="24"/>
  <c r="BV148" i="24"/>
  <c r="BQ148" i="24"/>
  <c r="BT148" i="24"/>
  <c r="BS148" i="24"/>
  <c r="BR148" i="24"/>
  <c r="BJ148" i="24"/>
  <c r="BE148" i="24"/>
  <c r="BH148" i="24"/>
  <c r="BG148" i="24"/>
  <c r="BF148" i="24"/>
  <c r="AX148" i="24"/>
  <c r="AS148" i="24"/>
  <c r="AV148" i="24"/>
  <c r="AU148" i="24"/>
  <c r="AT148" i="24"/>
  <c r="AL148" i="24"/>
  <c r="AG148" i="24"/>
  <c r="AJ148" i="24"/>
  <c r="AI148" i="24"/>
  <c r="AH148" i="24"/>
  <c r="Z148" i="24"/>
  <c r="U148" i="24"/>
  <c r="X148" i="24"/>
  <c r="W148" i="24"/>
  <c r="V148" i="24"/>
  <c r="N148" i="24"/>
  <c r="I148" i="24"/>
  <c r="E148" i="24" s="1"/>
  <c r="L148" i="24"/>
  <c r="K148" i="24"/>
  <c r="J148" i="24"/>
  <c r="CH147" i="24"/>
  <c r="CC147" i="24"/>
  <c r="CF147" i="24"/>
  <c r="CE147" i="24"/>
  <c r="CD147" i="24"/>
  <c r="BV147" i="24"/>
  <c r="BQ147" i="24"/>
  <c r="BM147" i="24" s="1"/>
  <c r="BT147" i="24"/>
  <c r="BS147" i="24"/>
  <c r="BR147" i="24"/>
  <c r="BJ147" i="24"/>
  <c r="BE147" i="24"/>
  <c r="BH147" i="24"/>
  <c r="BG147" i="24"/>
  <c r="BF147" i="24"/>
  <c r="AX147" i="24"/>
  <c r="AS147" i="24"/>
  <c r="AO147" i="24" s="1"/>
  <c r="AV147" i="24"/>
  <c r="AU147" i="24"/>
  <c r="AT147" i="24"/>
  <c r="AL147" i="24"/>
  <c r="AG147" i="24"/>
  <c r="AJ147" i="24"/>
  <c r="AI147" i="24"/>
  <c r="AH147" i="24"/>
  <c r="Z147" i="24"/>
  <c r="U147" i="24"/>
  <c r="X147" i="24"/>
  <c r="W147" i="24"/>
  <c r="V147" i="24"/>
  <c r="N147" i="24"/>
  <c r="I147" i="24"/>
  <c r="E147" i="24" s="1"/>
  <c r="L147" i="24"/>
  <c r="K147" i="24"/>
  <c r="J147" i="24"/>
  <c r="CH146" i="24"/>
  <c r="CC146" i="24"/>
  <c r="CF146" i="24"/>
  <c r="CE146" i="24"/>
  <c r="CD146" i="24"/>
  <c r="BV146" i="24"/>
  <c r="BQ146" i="24"/>
  <c r="BM146" i="24" s="1"/>
  <c r="BT146" i="24"/>
  <c r="BS146" i="24"/>
  <c r="BR146" i="24"/>
  <c r="BJ146" i="24"/>
  <c r="BE146" i="24"/>
  <c r="BH146" i="24"/>
  <c r="BG146" i="24"/>
  <c r="BF146" i="24"/>
  <c r="AX146" i="24"/>
  <c r="AS146" i="24"/>
  <c r="AO146" i="24" s="1"/>
  <c r="AV146" i="24"/>
  <c r="AU146" i="24"/>
  <c r="AT146" i="24"/>
  <c r="AL146" i="24"/>
  <c r="AG146" i="24"/>
  <c r="AJ146" i="24"/>
  <c r="AI146" i="24"/>
  <c r="AH146" i="24"/>
  <c r="Z146" i="24"/>
  <c r="U146" i="24"/>
  <c r="X146" i="24"/>
  <c r="W146" i="24"/>
  <c r="V146" i="24"/>
  <c r="N146" i="24"/>
  <c r="I146" i="24"/>
  <c r="L146" i="24"/>
  <c r="K146" i="24"/>
  <c r="J146" i="24"/>
  <c r="CH145" i="24"/>
  <c r="CC145" i="24"/>
  <c r="BY145" i="24" s="1"/>
  <c r="CF145" i="24"/>
  <c r="CE145" i="24"/>
  <c r="CD145" i="24"/>
  <c r="BV145" i="24"/>
  <c r="BQ145" i="24"/>
  <c r="BM145" i="24" s="1"/>
  <c r="BT145" i="24"/>
  <c r="BS145" i="24"/>
  <c r="BR145" i="24"/>
  <c r="BJ145" i="24"/>
  <c r="BE145" i="24"/>
  <c r="BA145" i="24" s="1"/>
  <c r="BH145" i="24"/>
  <c r="BG145" i="24"/>
  <c r="BF145" i="24"/>
  <c r="AX145" i="24"/>
  <c r="AS145" i="24"/>
  <c r="AO145" i="24" s="1"/>
  <c r="AV145" i="24"/>
  <c r="AU145" i="24"/>
  <c r="AT145" i="24"/>
  <c r="AL145" i="24"/>
  <c r="AG145" i="24"/>
  <c r="AC145" i="24" s="1"/>
  <c r="AJ145" i="24"/>
  <c r="AI145" i="24"/>
  <c r="AH145" i="24"/>
  <c r="Z145" i="24"/>
  <c r="U145" i="24"/>
  <c r="Q145" i="24" s="1"/>
  <c r="X145" i="24"/>
  <c r="W145" i="24"/>
  <c r="V145" i="24"/>
  <c r="N145" i="24"/>
  <c r="I145" i="24"/>
  <c r="L145" i="24"/>
  <c r="K145" i="24"/>
  <c r="J145" i="24"/>
  <c r="CH144" i="24"/>
  <c r="CC144" i="24"/>
  <c r="BY144" i="24" s="1"/>
  <c r="CF144" i="24"/>
  <c r="CE144" i="24"/>
  <c r="CD144" i="24"/>
  <c r="BV144" i="24"/>
  <c r="BQ144" i="24"/>
  <c r="BM144" i="24" s="1"/>
  <c r="BT144" i="24"/>
  <c r="BS144" i="24"/>
  <c r="BR144" i="24"/>
  <c r="BJ144" i="24"/>
  <c r="BE144" i="24"/>
  <c r="BH144" i="24"/>
  <c r="BG144" i="24"/>
  <c r="BF144" i="24"/>
  <c r="AX144" i="24"/>
  <c r="AS144" i="24"/>
  <c r="AO144" i="24" s="1"/>
  <c r="AV144" i="24"/>
  <c r="AU144" i="24"/>
  <c r="AT144" i="24"/>
  <c r="AL144" i="24"/>
  <c r="AG144" i="24"/>
  <c r="AC144" i="24" s="1"/>
  <c r="AJ144" i="24"/>
  <c r="AI144" i="24"/>
  <c r="AH144" i="24"/>
  <c r="Z144" i="24"/>
  <c r="U144" i="24"/>
  <c r="Q144" i="24" s="1"/>
  <c r="X144" i="24"/>
  <c r="W144" i="24"/>
  <c r="V144" i="24"/>
  <c r="N144" i="24"/>
  <c r="I144" i="24"/>
  <c r="L144" i="24"/>
  <c r="K144" i="24"/>
  <c r="J144" i="24"/>
  <c r="CH143" i="24"/>
  <c r="CC143" i="24"/>
  <c r="CF143" i="24"/>
  <c r="CE143" i="24"/>
  <c r="CD143" i="24"/>
  <c r="BV143" i="24"/>
  <c r="BQ143" i="24"/>
  <c r="BT143" i="24"/>
  <c r="BS143" i="24"/>
  <c r="BR143" i="24"/>
  <c r="BJ143" i="24"/>
  <c r="BE143" i="24"/>
  <c r="BH143" i="24"/>
  <c r="BG143" i="24"/>
  <c r="BF143" i="24"/>
  <c r="AX143" i="24"/>
  <c r="AS143" i="24"/>
  <c r="AV143" i="24"/>
  <c r="AU143" i="24"/>
  <c r="AT143" i="24"/>
  <c r="AL143" i="24"/>
  <c r="AG143" i="24"/>
  <c r="AJ143" i="24"/>
  <c r="AI143" i="24"/>
  <c r="AH143" i="24"/>
  <c r="Z143" i="24"/>
  <c r="U143" i="24"/>
  <c r="X143" i="24"/>
  <c r="W143" i="24"/>
  <c r="V143" i="24"/>
  <c r="N143" i="24"/>
  <c r="I143" i="24"/>
  <c r="L143" i="24"/>
  <c r="K143" i="24"/>
  <c r="J143" i="24"/>
  <c r="CH142" i="24"/>
  <c r="CC142" i="24"/>
  <c r="CF142" i="24"/>
  <c r="CE142" i="24"/>
  <c r="CD142" i="24"/>
  <c r="BV142" i="24"/>
  <c r="BQ142" i="24"/>
  <c r="BT142" i="24"/>
  <c r="BS142" i="24"/>
  <c r="BR142" i="24"/>
  <c r="BJ142" i="24"/>
  <c r="BE142" i="24"/>
  <c r="BH142" i="24"/>
  <c r="BG142" i="24"/>
  <c r="BF142" i="24"/>
  <c r="AX142" i="24"/>
  <c r="AS142" i="24"/>
  <c r="AV142" i="24"/>
  <c r="AU142" i="24"/>
  <c r="AT142" i="24"/>
  <c r="AL142" i="24"/>
  <c r="AG142" i="24"/>
  <c r="AJ142" i="24"/>
  <c r="AI142" i="24"/>
  <c r="AH142" i="24"/>
  <c r="Z142" i="24"/>
  <c r="U142" i="24"/>
  <c r="X142" i="24"/>
  <c r="W142" i="24"/>
  <c r="V142" i="24"/>
  <c r="N142" i="24"/>
  <c r="I142" i="24"/>
  <c r="L142" i="24"/>
  <c r="K142" i="24"/>
  <c r="J142" i="24"/>
  <c r="CH141" i="24"/>
  <c r="CC141" i="24"/>
  <c r="CF141" i="24"/>
  <c r="CE141" i="24"/>
  <c r="CD141" i="24"/>
  <c r="BV141" i="24"/>
  <c r="BQ141" i="24"/>
  <c r="BT141" i="24"/>
  <c r="BS141" i="24"/>
  <c r="BR141" i="24"/>
  <c r="BJ141" i="24"/>
  <c r="BE141" i="24"/>
  <c r="BH141" i="24"/>
  <c r="BG141" i="24"/>
  <c r="BF141" i="24"/>
  <c r="AX141" i="24"/>
  <c r="AS141" i="24"/>
  <c r="AV141" i="24"/>
  <c r="AU141" i="24"/>
  <c r="AT141" i="24"/>
  <c r="AL141" i="24"/>
  <c r="AG141" i="24"/>
  <c r="AJ141" i="24"/>
  <c r="AI141" i="24"/>
  <c r="AH141" i="24"/>
  <c r="Z141" i="24"/>
  <c r="U141" i="24"/>
  <c r="X141" i="24"/>
  <c r="W141" i="24"/>
  <c r="V141" i="24"/>
  <c r="N141" i="24"/>
  <c r="I141" i="24"/>
  <c r="E141" i="24" s="1"/>
  <c r="L141" i="24"/>
  <c r="K141" i="24"/>
  <c r="J141" i="24"/>
  <c r="CH140" i="24"/>
  <c r="CC140" i="24"/>
  <c r="BY140" i="24" s="1"/>
  <c r="CF140" i="24"/>
  <c r="CE140" i="24"/>
  <c r="CD140" i="24"/>
  <c r="BV140" i="24"/>
  <c r="BQ140" i="24"/>
  <c r="BM140" i="24" s="1"/>
  <c r="BT140" i="24"/>
  <c r="BS140" i="24"/>
  <c r="BR140" i="24"/>
  <c r="BJ140" i="24"/>
  <c r="BE140" i="24"/>
  <c r="BH140" i="24"/>
  <c r="BG140" i="24"/>
  <c r="BF140" i="24"/>
  <c r="AX140" i="24"/>
  <c r="AS140" i="24"/>
  <c r="AV140" i="24"/>
  <c r="AU140" i="24"/>
  <c r="AT140" i="24"/>
  <c r="AL140" i="24"/>
  <c r="AG140" i="24"/>
  <c r="AJ140" i="24"/>
  <c r="AI140" i="24"/>
  <c r="AH140" i="24"/>
  <c r="Z140" i="24"/>
  <c r="U140" i="24"/>
  <c r="X140" i="24"/>
  <c r="W140" i="24"/>
  <c r="V140" i="24"/>
  <c r="N140" i="24"/>
  <c r="I140" i="24"/>
  <c r="L140" i="24"/>
  <c r="K140" i="24"/>
  <c r="J140" i="24"/>
  <c r="CH139" i="24"/>
  <c r="CC139" i="24"/>
  <c r="CF139" i="24"/>
  <c r="CE139" i="24"/>
  <c r="CD139" i="24"/>
  <c r="BV139" i="24"/>
  <c r="BQ139" i="24"/>
  <c r="BT139" i="24"/>
  <c r="BS139" i="24"/>
  <c r="BR139" i="24"/>
  <c r="BJ139" i="24"/>
  <c r="BE139" i="24"/>
  <c r="BH139" i="24"/>
  <c r="BG139" i="24"/>
  <c r="BF139" i="24"/>
  <c r="AX139" i="24"/>
  <c r="AS139" i="24"/>
  <c r="AV139" i="24"/>
  <c r="AU139" i="24"/>
  <c r="AT139" i="24"/>
  <c r="AL139" i="24"/>
  <c r="AG139" i="24"/>
  <c r="AJ139" i="24"/>
  <c r="AI139" i="24"/>
  <c r="AH139" i="24"/>
  <c r="Z139" i="24"/>
  <c r="U139" i="24"/>
  <c r="R139" i="24" s="1"/>
  <c r="X139" i="24"/>
  <c r="W139" i="24"/>
  <c r="V139" i="24"/>
  <c r="N139" i="24"/>
  <c r="I139" i="24"/>
  <c r="L139" i="24"/>
  <c r="K139" i="24"/>
  <c r="J139" i="24"/>
  <c r="CH138" i="24"/>
  <c r="CC138" i="24"/>
  <c r="BY138" i="24" s="1"/>
  <c r="CF138" i="24"/>
  <c r="CE138" i="24"/>
  <c r="CD138" i="24"/>
  <c r="BV138" i="24"/>
  <c r="BQ138" i="24"/>
  <c r="BM138" i="24" s="1"/>
  <c r="BT138" i="24"/>
  <c r="BS138" i="24"/>
  <c r="BR138" i="24"/>
  <c r="BJ138" i="24"/>
  <c r="BE138" i="24"/>
  <c r="BA138" i="24" s="1"/>
  <c r="BH138" i="24"/>
  <c r="BG138" i="24"/>
  <c r="BF138" i="24"/>
  <c r="AX138" i="24"/>
  <c r="AS138" i="24"/>
  <c r="AV138" i="24"/>
  <c r="AU138" i="24"/>
  <c r="AT138" i="24"/>
  <c r="AL138" i="24"/>
  <c r="AG138" i="24"/>
  <c r="AC138" i="24" s="1"/>
  <c r="AJ138" i="24"/>
  <c r="AI138" i="24"/>
  <c r="AH138" i="24"/>
  <c r="Z138" i="24"/>
  <c r="U138" i="24"/>
  <c r="Q138" i="24" s="1"/>
  <c r="X138" i="24"/>
  <c r="W138" i="24"/>
  <c r="V138" i="24"/>
  <c r="N138" i="24"/>
  <c r="I138" i="24"/>
  <c r="L138" i="24"/>
  <c r="K138" i="24"/>
  <c r="J138" i="24"/>
  <c r="CH137" i="24"/>
  <c r="CC137" i="24"/>
  <c r="BY137" i="24" s="1"/>
  <c r="CF137" i="24"/>
  <c r="CE137" i="24"/>
  <c r="CD137" i="24"/>
  <c r="BV137" i="24"/>
  <c r="BQ137" i="24"/>
  <c r="BT137" i="24"/>
  <c r="BS137" i="24"/>
  <c r="BR137" i="24"/>
  <c r="BJ137" i="24"/>
  <c r="BE137" i="24"/>
  <c r="BA137" i="24" s="1"/>
  <c r="BH137" i="24"/>
  <c r="BG137" i="24"/>
  <c r="BF137" i="24"/>
  <c r="AX137" i="24"/>
  <c r="AS137" i="24"/>
  <c r="AV137" i="24"/>
  <c r="AU137" i="24"/>
  <c r="AT137" i="24"/>
  <c r="AL137" i="24"/>
  <c r="AG137" i="24"/>
  <c r="AC137" i="24" s="1"/>
  <c r="AJ137" i="24"/>
  <c r="AI137" i="24"/>
  <c r="AH137" i="24"/>
  <c r="Z137" i="24"/>
  <c r="U137" i="24"/>
  <c r="Y137" i="24" s="1"/>
  <c r="X137" i="24"/>
  <c r="W137" i="24"/>
  <c r="V137" i="24"/>
  <c r="N137" i="24"/>
  <c r="I137" i="24"/>
  <c r="M137" i="24" s="1"/>
  <c r="L137" i="24"/>
  <c r="K137" i="24"/>
  <c r="J137" i="24"/>
  <c r="CH136" i="24"/>
  <c r="CC136" i="24"/>
  <c r="CG136" i="24" s="1"/>
  <c r="CF136" i="24"/>
  <c r="CE136" i="24"/>
  <c r="CD136" i="24"/>
  <c r="BV136" i="24"/>
  <c r="BQ136" i="24"/>
  <c r="BU136" i="24" s="1"/>
  <c r="BT136" i="24"/>
  <c r="BS136" i="24"/>
  <c r="BR136" i="24"/>
  <c r="BJ136" i="24"/>
  <c r="BE136" i="24"/>
  <c r="BI136" i="24" s="1"/>
  <c r="BH136" i="24"/>
  <c r="BG136" i="24"/>
  <c r="BF136" i="24"/>
  <c r="AX136" i="24"/>
  <c r="AS136" i="24"/>
  <c r="AW136" i="24" s="1"/>
  <c r="AV136" i="24"/>
  <c r="AU136" i="24"/>
  <c r="AT136" i="24"/>
  <c r="AL136" i="24"/>
  <c r="AG136" i="24"/>
  <c r="AK136" i="24" s="1"/>
  <c r="AJ136" i="24"/>
  <c r="AI136" i="24"/>
  <c r="AH136" i="24"/>
  <c r="Z136" i="24"/>
  <c r="U136" i="24"/>
  <c r="Y136" i="24" s="1"/>
  <c r="X136" i="24"/>
  <c r="W136" i="24"/>
  <c r="V136" i="24"/>
  <c r="N136" i="24"/>
  <c r="I136" i="24"/>
  <c r="M136" i="24" s="1"/>
  <c r="L136" i="24"/>
  <c r="K136" i="24"/>
  <c r="J136" i="24"/>
  <c r="CH135" i="24"/>
  <c r="CC135" i="24"/>
  <c r="CG135" i="24" s="1"/>
  <c r="CF135" i="24"/>
  <c r="CE135" i="24"/>
  <c r="CD135" i="24"/>
  <c r="BV135" i="24"/>
  <c r="BQ135" i="24"/>
  <c r="BU135" i="24" s="1"/>
  <c r="BT135" i="24"/>
  <c r="BS135" i="24"/>
  <c r="BR135" i="24"/>
  <c r="BJ135" i="24"/>
  <c r="BE135" i="24"/>
  <c r="BI135" i="24" s="1"/>
  <c r="BH135" i="24"/>
  <c r="BG135" i="24"/>
  <c r="BF135" i="24"/>
  <c r="AX135" i="24"/>
  <c r="AS135" i="24"/>
  <c r="AW135" i="24" s="1"/>
  <c r="AV135" i="24"/>
  <c r="AU135" i="24"/>
  <c r="AT135" i="24"/>
  <c r="AL135" i="24"/>
  <c r="AG135" i="24"/>
  <c r="AK135" i="24" s="1"/>
  <c r="AJ135" i="24"/>
  <c r="AI135" i="24"/>
  <c r="AH135" i="24"/>
  <c r="Z135" i="24"/>
  <c r="U135" i="24"/>
  <c r="Y135" i="24" s="1"/>
  <c r="X135" i="24"/>
  <c r="W135" i="24"/>
  <c r="V135" i="24"/>
  <c r="N135" i="24"/>
  <c r="I135" i="24"/>
  <c r="M135" i="24" s="1"/>
  <c r="L135" i="24"/>
  <c r="K135" i="24"/>
  <c r="J135" i="24"/>
  <c r="CH134" i="24"/>
  <c r="CC134" i="24"/>
  <c r="CG134" i="24" s="1"/>
  <c r="CF134" i="24"/>
  <c r="CE134" i="24"/>
  <c r="CD134" i="24"/>
  <c r="BV134" i="24"/>
  <c r="BQ134" i="24"/>
  <c r="BU134" i="24" s="1"/>
  <c r="BT134" i="24"/>
  <c r="BS134" i="24"/>
  <c r="BR134" i="24"/>
  <c r="BJ134" i="24"/>
  <c r="BE134" i="24"/>
  <c r="BI134" i="24" s="1"/>
  <c r="BH134" i="24"/>
  <c r="BG134" i="24"/>
  <c r="BF134" i="24"/>
  <c r="AX134" i="24"/>
  <c r="AS134" i="24"/>
  <c r="AW134" i="24" s="1"/>
  <c r="AV134" i="24"/>
  <c r="AU134" i="24"/>
  <c r="AT134" i="24"/>
  <c r="AL134" i="24"/>
  <c r="AG134" i="24"/>
  <c r="AK134" i="24" s="1"/>
  <c r="AJ134" i="24"/>
  <c r="AI134" i="24"/>
  <c r="AH134" i="24"/>
  <c r="Z134" i="24"/>
  <c r="U134" i="24"/>
  <c r="Y134" i="24" s="1"/>
  <c r="X134" i="24"/>
  <c r="W134" i="24"/>
  <c r="V134" i="24"/>
  <c r="N134" i="24"/>
  <c r="I134" i="24"/>
  <c r="M134" i="24" s="1"/>
  <c r="L134" i="24"/>
  <c r="K134" i="24"/>
  <c r="J134" i="24"/>
  <c r="CH133" i="24"/>
  <c r="CC133" i="24"/>
  <c r="CG133" i="24" s="1"/>
  <c r="CF133" i="24"/>
  <c r="CE133" i="24"/>
  <c r="CD133" i="24"/>
  <c r="BV133" i="24"/>
  <c r="BQ133" i="24"/>
  <c r="BU133" i="24" s="1"/>
  <c r="BT133" i="24"/>
  <c r="BS133" i="24"/>
  <c r="BR133" i="24"/>
  <c r="BJ133" i="24"/>
  <c r="BE133" i="24"/>
  <c r="BI133" i="24" s="1"/>
  <c r="BH133" i="24"/>
  <c r="BG133" i="24"/>
  <c r="BF133" i="24"/>
  <c r="AX133" i="24"/>
  <c r="AS133" i="24"/>
  <c r="AW133" i="24" s="1"/>
  <c r="AV133" i="24"/>
  <c r="AU133" i="24"/>
  <c r="AT133" i="24"/>
  <c r="AL133" i="24"/>
  <c r="AG133" i="24"/>
  <c r="AK133" i="24" s="1"/>
  <c r="AJ133" i="24"/>
  <c r="AI133" i="24"/>
  <c r="AH133" i="24"/>
  <c r="Z133" i="24"/>
  <c r="U133" i="24"/>
  <c r="Y133" i="24" s="1"/>
  <c r="X133" i="24"/>
  <c r="W133" i="24"/>
  <c r="V133" i="24"/>
  <c r="N133" i="24"/>
  <c r="I133" i="24"/>
  <c r="M133" i="24" s="1"/>
  <c r="L133" i="24"/>
  <c r="K133" i="24"/>
  <c r="J133" i="24"/>
  <c r="CH132" i="24"/>
  <c r="CC132" i="24"/>
  <c r="CG132" i="24" s="1"/>
  <c r="CF132" i="24"/>
  <c r="CE132" i="24"/>
  <c r="CD132" i="24"/>
  <c r="BV132" i="24"/>
  <c r="BQ132" i="24"/>
  <c r="BU132" i="24" s="1"/>
  <c r="BT132" i="24"/>
  <c r="BS132" i="24"/>
  <c r="BR132" i="24"/>
  <c r="BJ132" i="24"/>
  <c r="BE132" i="24"/>
  <c r="BI132" i="24" s="1"/>
  <c r="BH132" i="24"/>
  <c r="BG132" i="24"/>
  <c r="BF132" i="24"/>
  <c r="AX132" i="24"/>
  <c r="AS132" i="24"/>
  <c r="AW132" i="24" s="1"/>
  <c r="AV132" i="24"/>
  <c r="AU132" i="24"/>
  <c r="AT132" i="24"/>
  <c r="AL132" i="24"/>
  <c r="AG132" i="24"/>
  <c r="AK132" i="24" s="1"/>
  <c r="AJ132" i="24"/>
  <c r="AI132" i="24"/>
  <c r="AH132" i="24"/>
  <c r="Z132" i="24"/>
  <c r="U132" i="24"/>
  <c r="Y132" i="24" s="1"/>
  <c r="X132" i="24"/>
  <c r="W132" i="24"/>
  <c r="V132" i="24"/>
  <c r="N132" i="24"/>
  <c r="I132" i="24"/>
  <c r="M132" i="24" s="1"/>
  <c r="L132" i="24"/>
  <c r="K132" i="24"/>
  <c r="J132" i="24"/>
  <c r="CH131" i="24"/>
  <c r="CC131" i="24"/>
  <c r="CG131" i="24" s="1"/>
  <c r="CF131" i="24"/>
  <c r="CE131" i="24"/>
  <c r="CD131" i="24"/>
  <c r="BV131" i="24"/>
  <c r="BQ131" i="24"/>
  <c r="BU131" i="24" s="1"/>
  <c r="BT131" i="24"/>
  <c r="BS131" i="24"/>
  <c r="BR131" i="24"/>
  <c r="BJ131" i="24"/>
  <c r="BE131" i="24"/>
  <c r="BI131" i="24" s="1"/>
  <c r="BH131" i="24"/>
  <c r="BG131" i="24"/>
  <c r="BF131" i="24"/>
  <c r="AX131" i="24"/>
  <c r="AS131" i="24"/>
  <c r="AW131" i="24" s="1"/>
  <c r="AV131" i="24"/>
  <c r="AU131" i="24"/>
  <c r="AT131" i="24"/>
  <c r="AL131" i="24"/>
  <c r="AG131" i="24"/>
  <c r="AK131" i="24" s="1"/>
  <c r="AJ131" i="24"/>
  <c r="AI131" i="24"/>
  <c r="AH131" i="24"/>
  <c r="Z131" i="24"/>
  <c r="U131" i="24"/>
  <c r="Y131" i="24" s="1"/>
  <c r="X131" i="24"/>
  <c r="W131" i="24"/>
  <c r="V131" i="24"/>
  <c r="N131" i="24"/>
  <c r="I131" i="24"/>
  <c r="M131" i="24" s="1"/>
  <c r="L131" i="24"/>
  <c r="K131" i="24"/>
  <c r="J131" i="24"/>
  <c r="CH130" i="24"/>
  <c r="CC130" i="24"/>
  <c r="CG130" i="24" s="1"/>
  <c r="CF130" i="24"/>
  <c r="CE130" i="24"/>
  <c r="CD130" i="24"/>
  <c r="BV130" i="24"/>
  <c r="BQ130" i="24"/>
  <c r="BU130" i="24" s="1"/>
  <c r="BT130" i="24"/>
  <c r="BS130" i="24"/>
  <c r="BR130" i="24"/>
  <c r="BJ130" i="24"/>
  <c r="BE130" i="24"/>
  <c r="BI130" i="24" s="1"/>
  <c r="BH130" i="24"/>
  <c r="BG130" i="24"/>
  <c r="BF130" i="24"/>
  <c r="AX130" i="24"/>
  <c r="AS130" i="24"/>
  <c r="AW130" i="24" s="1"/>
  <c r="AV130" i="24"/>
  <c r="AU130" i="24"/>
  <c r="AT130" i="24"/>
  <c r="AL130" i="24"/>
  <c r="AG130" i="24"/>
  <c r="AK130" i="24" s="1"/>
  <c r="AJ130" i="24"/>
  <c r="AI130" i="24"/>
  <c r="AH130" i="24"/>
  <c r="Z130" i="24"/>
  <c r="U130" i="24"/>
  <c r="Y130" i="24" s="1"/>
  <c r="X130" i="24"/>
  <c r="W130" i="24"/>
  <c r="V130" i="24"/>
  <c r="N130" i="24"/>
  <c r="I130" i="24"/>
  <c r="M130" i="24" s="1"/>
  <c r="L130" i="24"/>
  <c r="K130" i="24"/>
  <c r="J130" i="24"/>
  <c r="CH11" i="24"/>
  <c r="CF11" i="24"/>
  <c r="CE11" i="24"/>
  <c r="CD11" i="24"/>
  <c r="CC11" i="24"/>
  <c r="CH129" i="24"/>
  <c r="CC129" i="24"/>
  <c r="CG129" i="24" s="1"/>
  <c r="CF129" i="24"/>
  <c r="CE129" i="24"/>
  <c r="CD129" i="24"/>
  <c r="BV129" i="24"/>
  <c r="BQ129" i="24"/>
  <c r="BU129" i="24" s="1"/>
  <c r="BT129" i="24"/>
  <c r="BS129" i="24"/>
  <c r="BR129" i="24"/>
  <c r="CH128" i="24"/>
  <c r="CC128" i="24"/>
  <c r="CG128" i="24" s="1"/>
  <c r="CF128" i="24"/>
  <c r="CE128" i="24"/>
  <c r="CD128" i="24"/>
  <c r="BV128" i="24"/>
  <c r="BQ128" i="24"/>
  <c r="BU128" i="24" s="1"/>
  <c r="BT128" i="24"/>
  <c r="BS128" i="24"/>
  <c r="BR128" i="24"/>
  <c r="CH127" i="24"/>
  <c r="CC127" i="24"/>
  <c r="CG127" i="24" s="1"/>
  <c r="CF127" i="24"/>
  <c r="CE127" i="24"/>
  <c r="CD127" i="24"/>
  <c r="BV127" i="24"/>
  <c r="BQ127" i="24"/>
  <c r="BU127" i="24" s="1"/>
  <c r="BT127" i="24"/>
  <c r="BS127" i="24"/>
  <c r="BR127" i="24"/>
  <c r="CH126" i="24"/>
  <c r="CC126" i="24"/>
  <c r="BY126" i="24" s="1"/>
  <c r="CF126" i="24"/>
  <c r="CE126" i="24"/>
  <c r="CD126" i="24"/>
  <c r="BV126" i="24"/>
  <c r="BQ126" i="24"/>
  <c r="BM126" i="24" s="1"/>
  <c r="BT126" i="24"/>
  <c r="BS126" i="24"/>
  <c r="BR126" i="24"/>
  <c r="CH125" i="24"/>
  <c r="CC125" i="24"/>
  <c r="BY125" i="24" s="1"/>
  <c r="CF125" i="24"/>
  <c r="CE125" i="24"/>
  <c r="CD125" i="24"/>
  <c r="BV125" i="24"/>
  <c r="BQ125" i="24"/>
  <c r="BM125" i="24" s="1"/>
  <c r="BT125" i="24"/>
  <c r="BS125" i="24"/>
  <c r="BR125" i="24"/>
  <c r="CH124" i="24"/>
  <c r="CC124" i="24"/>
  <c r="BY124" i="24" s="1"/>
  <c r="CF124" i="24"/>
  <c r="CE124" i="24"/>
  <c r="CD124" i="24"/>
  <c r="BV124" i="24"/>
  <c r="BQ124" i="24"/>
  <c r="BM124" i="24" s="1"/>
  <c r="BT124" i="24"/>
  <c r="BS124" i="24"/>
  <c r="BR124" i="24"/>
  <c r="CH123" i="24"/>
  <c r="CC123" i="24"/>
  <c r="BY123" i="24" s="1"/>
  <c r="CF123" i="24"/>
  <c r="CE123" i="24"/>
  <c r="CD123" i="24"/>
  <c r="BV123" i="24"/>
  <c r="BQ123" i="24"/>
  <c r="BM123" i="24" s="1"/>
  <c r="BT123" i="24"/>
  <c r="BS123" i="24"/>
  <c r="BR123" i="24"/>
  <c r="CH122" i="24"/>
  <c r="CC122" i="24"/>
  <c r="BY122" i="24" s="1"/>
  <c r="CF122" i="24"/>
  <c r="CE122" i="24"/>
  <c r="CD122" i="24"/>
  <c r="BV122" i="24"/>
  <c r="BQ122" i="24"/>
  <c r="BM122" i="24" s="1"/>
  <c r="BT122" i="24"/>
  <c r="BS122" i="24"/>
  <c r="BR122" i="24"/>
  <c r="CH121" i="24"/>
  <c r="CC121" i="24"/>
  <c r="BY121" i="24" s="1"/>
  <c r="CF121" i="24"/>
  <c r="CE121" i="24"/>
  <c r="CD121" i="24"/>
  <c r="BV121" i="24"/>
  <c r="BQ121" i="24"/>
  <c r="BM121" i="24" s="1"/>
  <c r="BT121" i="24"/>
  <c r="BS121" i="24"/>
  <c r="BR121" i="24"/>
  <c r="CH120" i="24"/>
  <c r="CC120" i="24"/>
  <c r="BY120" i="24" s="1"/>
  <c r="CF120" i="24"/>
  <c r="CE120" i="24"/>
  <c r="CD120" i="24"/>
  <c r="BV120" i="24"/>
  <c r="BQ120" i="24"/>
  <c r="BM120" i="24" s="1"/>
  <c r="BT120" i="24"/>
  <c r="BS120" i="24"/>
  <c r="BR120" i="24"/>
  <c r="CH119" i="24"/>
  <c r="CC119" i="24"/>
  <c r="BY119" i="24" s="1"/>
  <c r="CF119" i="24"/>
  <c r="CE119" i="24"/>
  <c r="CD119" i="24"/>
  <c r="BV119" i="24"/>
  <c r="BQ119" i="24"/>
  <c r="BM119" i="24" s="1"/>
  <c r="BT119" i="24"/>
  <c r="BS119" i="24"/>
  <c r="BR119" i="24"/>
  <c r="CH118" i="24"/>
  <c r="CC118" i="24"/>
  <c r="BY118" i="24" s="1"/>
  <c r="CF118" i="24"/>
  <c r="CE118" i="24"/>
  <c r="CD118" i="24"/>
  <c r="BV118" i="24"/>
  <c r="BQ118" i="24"/>
  <c r="BM118" i="24" s="1"/>
  <c r="BT118" i="24"/>
  <c r="BS118" i="24"/>
  <c r="BR118" i="24"/>
  <c r="CH117" i="24"/>
  <c r="CC117" i="24"/>
  <c r="BY117" i="24" s="1"/>
  <c r="CF117" i="24"/>
  <c r="CE117" i="24"/>
  <c r="CD117" i="24"/>
  <c r="BV117" i="24"/>
  <c r="BQ117" i="24"/>
  <c r="BM117" i="24" s="1"/>
  <c r="BT117" i="24"/>
  <c r="BS117" i="24"/>
  <c r="BR117" i="24"/>
  <c r="CH116" i="24"/>
  <c r="CC116" i="24"/>
  <c r="BY116" i="24" s="1"/>
  <c r="CF116" i="24"/>
  <c r="CE116" i="24"/>
  <c r="CD116" i="24"/>
  <c r="BV116" i="24"/>
  <c r="BQ116" i="24"/>
  <c r="BM116" i="24" s="1"/>
  <c r="BT116" i="24"/>
  <c r="BS116" i="24"/>
  <c r="BR116" i="24"/>
  <c r="CH115" i="24"/>
  <c r="CC115" i="24"/>
  <c r="BY115" i="24" s="1"/>
  <c r="CF115" i="24"/>
  <c r="CE115" i="24"/>
  <c r="CD115" i="24"/>
  <c r="BV115" i="24"/>
  <c r="BQ115" i="24"/>
  <c r="BT115" i="24"/>
  <c r="BS115" i="24"/>
  <c r="BR115" i="24"/>
  <c r="CH114" i="24"/>
  <c r="CC114" i="24"/>
  <c r="CF114" i="24"/>
  <c r="CE114" i="24"/>
  <c r="CD114" i="24"/>
  <c r="BV114" i="24"/>
  <c r="BQ114" i="24"/>
  <c r="BT114" i="24"/>
  <c r="BS114" i="24"/>
  <c r="BR114" i="24"/>
  <c r="CH113" i="24"/>
  <c r="CC113" i="24"/>
  <c r="CF113" i="24"/>
  <c r="CE113" i="24"/>
  <c r="CD113" i="24"/>
  <c r="BV113" i="24"/>
  <c r="BQ113" i="24"/>
  <c r="BT113" i="24"/>
  <c r="BS113" i="24"/>
  <c r="BR113" i="24"/>
  <c r="CH112" i="24"/>
  <c r="CC112" i="24"/>
  <c r="CF112" i="24"/>
  <c r="CE112" i="24"/>
  <c r="CD112" i="24"/>
  <c r="BV112" i="24"/>
  <c r="BQ112" i="24"/>
  <c r="BT112" i="24"/>
  <c r="BS112" i="24"/>
  <c r="BR112" i="24"/>
  <c r="CH111" i="24"/>
  <c r="CC111" i="24"/>
  <c r="CF111" i="24"/>
  <c r="CE111" i="24"/>
  <c r="CD111" i="24"/>
  <c r="BV111" i="24"/>
  <c r="BQ111" i="24"/>
  <c r="BT111" i="24"/>
  <c r="BS111" i="24"/>
  <c r="BR111" i="24"/>
  <c r="CH110" i="24"/>
  <c r="CC110" i="24"/>
  <c r="CF110" i="24"/>
  <c r="CE110" i="24"/>
  <c r="CD110" i="24"/>
  <c r="BV110" i="24"/>
  <c r="BQ110" i="24"/>
  <c r="BT110" i="24"/>
  <c r="BS110" i="24"/>
  <c r="BR110" i="24"/>
  <c r="CH109" i="24"/>
  <c r="CC109" i="24"/>
  <c r="CF109" i="24"/>
  <c r="CE109" i="24"/>
  <c r="CD109" i="24"/>
  <c r="BV109" i="24"/>
  <c r="BQ109" i="24"/>
  <c r="BT109" i="24"/>
  <c r="BS109" i="24"/>
  <c r="BR109" i="24"/>
  <c r="CH108" i="24"/>
  <c r="CC108" i="24"/>
  <c r="CF108" i="24"/>
  <c r="CE108" i="24"/>
  <c r="CD108" i="24"/>
  <c r="BV108" i="24"/>
  <c r="BQ108" i="24"/>
  <c r="BT108" i="24"/>
  <c r="BS108" i="24"/>
  <c r="BR108" i="24"/>
  <c r="CH107" i="24"/>
  <c r="CC107" i="24"/>
  <c r="CF107" i="24"/>
  <c r="CE107" i="24"/>
  <c r="CD107" i="24"/>
  <c r="BV107" i="24"/>
  <c r="BQ107" i="24"/>
  <c r="BT107" i="24"/>
  <c r="BS107" i="24"/>
  <c r="BR107" i="24"/>
  <c r="CH106" i="24"/>
  <c r="CC106" i="24"/>
  <c r="CF106" i="24"/>
  <c r="CE106" i="24"/>
  <c r="CD106" i="24"/>
  <c r="BV106" i="24"/>
  <c r="BQ106" i="24"/>
  <c r="BT106" i="24"/>
  <c r="BS106" i="24"/>
  <c r="BR106" i="24"/>
  <c r="CH105" i="24"/>
  <c r="CC105" i="24"/>
  <c r="CF105" i="24"/>
  <c r="CE105" i="24"/>
  <c r="CD105" i="24"/>
  <c r="BV105" i="24"/>
  <c r="BQ105" i="24"/>
  <c r="BT105" i="24"/>
  <c r="BS105" i="24"/>
  <c r="BR105" i="24"/>
  <c r="CH104" i="24"/>
  <c r="CC104" i="24"/>
  <c r="CF104" i="24"/>
  <c r="CE104" i="24"/>
  <c r="CD104" i="24"/>
  <c r="BV104" i="24"/>
  <c r="BQ104" i="24"/>
  <c r="BT104" i="24"/>
  <c r="BS104" i="24"/>
  <c r="BR104" i="24"/>
  <c r="CH103" i="24"/>
  <c r="CC103" i="24"/>
  <c r="CF103" i="24"/>
  <c r="CE103" i="24"/>
  <c r="CD103" i="24"/>
  <c r="BV103" i="24"/>
  <c r="BQ103" i="24"/>
  <c r="BT103" i="24"/>
  <c r="BS103" i="24"/>
  <c r="BR103" i="24"/>
  <c r="CH102" i="24"/>
  <c r="CC102" i="24"/>
  <c r="CF102" i="24"/>
  <c r="CE102" i="24"/>
  <c r="CD102" i="24"/>
  <c r="BV102" i="24"/>
  <c r="BQ102" i="24"/>
  <c r="BT102" i="24"/>
  <c r="BS102" i="24"/>
  <c r="BR102" i="24"/>
  <c r="CH101" i="24"/>
  <c r="CC101" i="24"/>
  <c r="BY101" i="24" s="1"/>
  <c r="CF101" i="24"/>
  <c r="CE101" i="24"/>
  <c r="CD101" i="24"/>
  <c r="BV101" i="24"/>
  <c r="BQ101" i="24"/>
  <c r="BM101" i="24" s="1"/>
  <c r="BT101" i="24"/>
  <c r="BS101" i="24"/>
  <c r="BR101" i="24"/>
  <c r="CH100" i="24"/>
  <c r="CC100" i="24"/>
  <c r="BY100" i="24" s="1"/>
  <c r="CF100" i="24"/>
  <c r="CE100" i="24"/>
  <c r="CD100" i="24"/>
  <c r="BV100" i="24"/>
  <c r="BQ100" i="24"/>
  <c r="BM100" i="24" s="1"/>
  <c r="BT100" i="24"/>
  <c r="BS100" i="24"/>
  <c r="BR100" i="24"/>
  <c r="CH99" i="24"/>
  <c r="CC99" i="24"/>
  <c r="BY99" i="24" s="1"/>
  <c r="CF99" i="24"/>
  <c r="CE99" i="24"/>
  <c r="CD99" i="24"/>
  <c r="BV99" i="24"/>
  <c r="BQ99" i="24"/>
  <c r="BM99" i="24" s="1"/>
  <c r="BT99" i="24"/>
  <c r="BS99" i="24"/>
  <c r="BR99" i="24"/>
  <c r="CH98" i="24"/>
  <c r="CC98" i="24"/>
  <c r="BY98" i="24" s="1"/>
  <c r="CF98" i="24"/>
  <c r="CE98" i="24"/>
  <c r="CD98" i="24"/>
  <c r="BV98" i="24"/>
  <c r="BQ98" i="24"/>
  <c r="BM98" i="24" s="1"/>
  <c r="BT98" i="24"/>
  <c r="BS98" i="24"/>
  <c r="BR98" i="24"/>
  <c r="CH97" i="24"/>
  <c r="CC97" i="24"/>
  <c r="BY97" i="24" s="1"/>
  <c r="CF97" i="24"/>
  <c r="CE97" i="24"/>
  <c r="CD97" i="24"/>
  <c r="BV97" i="24"/>
  <c r="BQ97" i="24"/>
  <c r="BM97" i="24" s="1"/>
  <c r="BT97" i="24"/>
  <c r="BS97" i="24"/>
  <c r="BR97" i="24"/>
  <c r="CH96" i="24"/>
  <c r="CC96" i="24"/>
  <c r="BY96" i="24" s="1"/>
  <c r="CF96" i="24"/>
  <c r="CE96" i="24"/>
  <c r="CD96" i="24"/>
  <c r="BV96" i="24"/>
  <c r="BQ96" i="24"/>
  <c r="BM96" i="24" s="1"/>
  <c r="BT96" i="24"/>
  <c r="BS96" i="24"/>
  <c r="BR96" i="24"/>
  <c r="CH95" i="24"/>
  <c r="CC95" i="24"/>
  <c r="BY95" i="24" s="1"/>
  <c r="CF95" i="24"/>
  <c r="CE95" i="24"/>
  <c r="CD95" i="24"/>
  <c r="BV95" i="24"/>
  <c r="BQ95" i="24"/>
  <c r="BM95" i="24" s="1"/>
  <c r="BT95" i="24"/>
  <c r="BS95" i="24"/>
  <c r="BR95" i="24"/>
  <c r="CH94" i="24"/>
  <c r="CC94" i="24"/>
  <c r="BY94" i="24" s="1"/>
  <c r="CF94" i="24"/>
  <c r="CE94" i="24"/>
  <c r="CD94" i="24"/>
  <c r="BV94" i="24"/>
  <c r="BQ94" i="24"/>
  <c r="BM94" i="24" s="1"/>
  <c r="BT94" i="24"/>
  <c r="BS94" i="24"/>
  <c r="BR94" i="24"/>
  <c r="CH93" i="24"/>
  <c r="CC93" i="24"/>
  <c r="BY93" i="24" s="1"/>
  <c r="CF93" i="24"/>
  <c r="CE93" i="24"/>
  <c r="CD93" i="24"/>
  <c r="BV93" i="24"/>
  <c r="BQ93" i="24"/>
  <c r="BM93" i="24" s="1"/>
  <c r="BT93" i="24"/>
  <c r="BS93" i="24"/>
  <c r="BR93" i="24"/>
  <c r="CH92" i="24"/>
  <c r="CC92" i="24"/>
  <c r="BY92" i="24" s="1"/>
  <c r="CF92" i="24"/>
  <c r="CE92" i="24"/>
  <c r="CD92" i="24"/>
  <c r="BV92" i="24"/>
  <c r="BQ92" i="24"/>
  <c r="BM92" i="24" s="1"/>
  <c r="BT92" i="24"/>
  <c r="BS92" i="24"/>
  <c r="BR92" i="24"/>
  <c r="CH91" i="24"/>
  <c r="CC91" i="24"/>
  <c r="BY91" i="24" s="1"/>
  <c r="CF91" i="24"/>
  <c r="CE91" i="24"/>
  <c r="CD91" i="24"/>
  <c r="BV91" i="24"/>
  <c r="BQ91" i="24"/>
  <c r="BM91" i="24" s="1"/>
  <c r="BT91" i="24"/>
  <c r="BS91" i="24"/>
  <c r="BR91" i="24"/>
  <c r="CC88" i="24"/>
  <c r="BY88" i="24" s="1"/>
  <c r="CF88" i="24"/>
  <c r="CE88" i="24"/>
  <c r="CD88" i="24"/>
  <c r="CH87" i="24"/>
  <c r="CC87" i="24"/>
  <c r="BY87" i="24" s="1"/>
  <c r="CF87" i="24"/>
  <c r="CE87" i="24"/>
  <c r="CD87" i="24"/>
  <c r="CH70" i="24"/>
  <c r="CH84" i="24"/>
  <c r="CC84" i="24"/>
  <c r="CF84" i="24"/>
  <c r="CE84" i="24"/>
  <c r="CD84" i="24"/>
  <c r="CH80" i="24"/>
  <c r="CC80" i="24"/>
  <c r="CF80" i="24"/>
  <c r="CE80" i="24"/>
  <c r="CD80" i="24"/>
  <c r="CH77" i="24"/>
  <c r="CC77" i="24"/>
  <c r="CF77" i="24"/>
  <c r="CE77" i="24"/>
  <c r="CD77" i="24"/>
  <c r="CH76" i="24"/>
  <c r="CC76" i="24"/>
  <c r="BY76" i="24" s="1"/>
  <c r="CF76" i="24"/>
  <c r="CE76" i="24"/>
  <c r="CD76" i="24"/>
  <c r="CH64" i="24"/>
  <c r="CC64" i="24"/>
  <c r="CF64" i="24"/>
  <c r="CE64" i="24"/>
  <c r="CD64" i="24"/>
  <c r="CH63" i="24"/>
  <c r="CC63" i="24"/>
  <c r="CF63" i="24"/>
  <c r="CE63" i="24"/>
  <c r="CD63" i="24"/>
  <c r="CH50" i="24"/>
  <c r="CC50" i="24"/>
  <c r="CF50" i="24"/>
  <c r="CE50" i="24"/>
  <c r="CD50" i="24"/>
  <c r="CH60" i="24"/>
  <c r="CC60" i="24"/>
  <c r="CF60" i="24"/>
  <c r="CE60" i="24"/>
  <c r="CD60" i="24"/>
  <c r="CH55" i="24"/>
  <c r="CC55" i="24"/>
  <c r="CF55" i="24"/>
  <c r="CE55" i="24"/>
  <c r="CD55" i="24"/>
  <c r="CH49" i="24"/>
  <c r="CC49" i="24"/>
  <c r="CE49" i="24"/>
  <c r="CD49" i="24"/>
  <c r="CC47" i="24"/>
  <c r="CF47" i="24"/>
  <c r="CE47" i="24"/>
  <c r="CD47" i="24"/>
  <c r="CH44" i="24"/>
  <c r="CC44" i="24"/>
  <c r="CF44" i="24"/>
  <c r="CE44" i="24"/>
  <c r="CD44" i="24"/>
  <c r="CH41" i="24"/>
  <c r="CC41" i="24"/>
  <c r="CF41" i="24"/>
  <c r="CE41" i="24"/>
  <c r="CD41" i="24"/>
  <c r="CH40" i="24"/>
  <c r="CC40" i="24"/>
  <c r="CF40" i="24"/>
  <c r="CE40" i="24"/>
  <c r="CD40" i="24"/>
  <c r="CH39" i="24"/>
  <c r="CC39" i="24"/>
  <c r="CF39" i="24"/>
  <c r="CE39" i="24"/>
  <c r="CD39" i="24"/>
  <c r="CH38" i="24"/>
  <c r="CC38" i="24"/>
  <c r="CF38" i="24"/>
  <c r="CE38" i="24"/>
  <c r="CD38" i="24"/>
  <c r="CH37" i="24"/>
  <c r="CC37" i="24"/>
  <c r="CF37" i="24"/>
  <c r="CE37" i="24"/>
  <c r="CD37" i="24"/>
  <c r="CH36" i="24"/>
  <c r="CC36" i="24"/>
  <c r="CF36" i="24"/>
  <c r="CE36" i="24"/>
  <c r="CD36" i="24"/>
  <c r="CH35" i="24"/>
  <c r="CC35" i="24"/>
  <c r="CA35" i="24" s="1"/>
  <c r="CF35" i="24"/>
  <c r="CE35" i="24"/>
  <c r="CD35" i="24"/>
  <c r="CC33" i="24"/>
  <c r="BY33" i="24" s="1"/>
  <c r="CF33" i="24"/>
  <c r="CE33" i="24"/>
  <c r="CD33" i="24"/>
  <c r="CH32" i="24"/>
  <c r="CC32" i="24"/>
  <c r="CA32" i="24" s="1"/>
  <c r="CF32" i="24"/>
  <c r="CE32" i="24"/>
  <c r="CD32" i="24"/>
  <c r="CH29" i="24"/>
  <c r="CC29" i="24"/>
  <c r="CA29" i="24" s="1"/>
  <c r="CF29" i="24"/>
  <c r="CE29" i="24"/>
  <c r="CD29" i="24"/>
  <c r="CH28" i="24"/>
  <c r="CC28" i="24"/>
  <c r="CF28" i="24"/>
  <c r="CE28" i="24"/>
  <c r="CD28" i="24"/>
  <c r="CH27" i="24"/>
  <c r="CC27" i="24"/>
  <c r="CF27" i="24"/>
  <c r="CE27" i="24"/>
  <c r="CD27" i="24"/>
  <c r="CH26" i="24"/>
  <c r="CC26" i="24"/>
  <c r="BY26" i="24" s="1"/>
  <c r="CF26" i="24"/>
  <c r="CE26" i="24"/>
  <c r="CD26" i="24"/>
  <c r="CH25" i="24"/>
  <c r="CC25" i="24"/>
  <c r="BY25" i="24" s="1"/>
  <c r="CF25" i="24"/>
  <c r="CE25" i="24"/>
  <c r="CD25" i="24"/>
  <c r="CH22" i="24"/>
  <c r="CC22" i="24"/>
  <c r="CB22" i="24" s="1"/>
  <c r="CF22" i="24"/>
  <c r="CE22" i="24"/>
  <c r="CD22" i="24"/>
  <c r="CH21" i="24"/>
  <c r="CC21" i="24"/>
  <c r="CG21" i="24" s="1"/>
  <c r="CF21" i="24"/>
  <c r="CE21" i="24"/>
  <c r="CD21" i="24"/>
  <c r="CH18" i="24"/>
  <c r="CC18" i="24"/>
  <c r="BY18" i="24" s="1"/>
  <c r="CF18" i="24"/>
  <c r="CE18" i="24"/>
  <c r="CD18" i="24"/>
  <c r="CH17" i="24"/>
  <c r="CC17" i="24"/>
  <c r="CF17" i="24"/>
  <c r="CE17" i="24"/>
  <c r="CD17" i="24"/>
  <c r="CH16" i="24"/>
  <c r="CC16" i="24"/>
  <c r="CB16" i="24" s="1"/>
  <c r="CF16" i="24"/>
  <c r="CE16" i="24"/>
  <c r="CD16" i="24"/>
  <c r="CH15" i="24"/>
  <c r="CC15" i="24"/>
  <c r="CF15" i="24"/>
  <c r="CE15" i="24"/>
  <c r="CD15" i="24"/>
  <c r="CH14" i="24"/>
  <c r="CC14" i="24"/>
  <c r="BY14" i="24" s="1"/>
  <c r="CF14" i="24"/>
  <c r="CE14" i="24"/>
  <c r="CD14" i="24"/>
  <c r="CH13" i="24"/>
  <c r="CC13" i="24"/>
  <c r="CF13" i="24"/>
  <c r="CE13" i="24"/>
  <c r="CD13" i="24"/>
  <c r="CH12" i="24"/>
  <c r="CC12" i="24"/>
  <c r="CF12" i="24"/>
  <c r="CE12" i="24"/>
  <c r="CD12" i="24"/>
  <c r="BJ129" i="24"/>
  <c r="BE129" i="24"/>
  <c r="BA129" i="24" s="1"/>
  <c r="BH129" i="24"/>
  <c r="BG129" i="24"/>
  <c r="BF129" i="24"/>
  <c r="AX129" i="24"/>
  <c r="AS129" i="24"/>
  <c r="AO129" i="24" s="1"/>
  <c r="AV129" i="24"/>
  <c r="AU129" i="24"/>
  <c r="AT129" i="24"/>
  <c r="BJ128" i="24"/>
  <c r="BE128" i="24"/>
  <c r="BA128" i="24" s="1"/>
  <c r="BH128" i="24"/>
  <c r="BG128" i="24"/>
  <c r="BF128" i="24"/>
  <c r="AX128" i="24"/>
  <c r="AS128" i="24"/>
  <c r="AO128" i="24" s="1"/>
  <c r="AV128" i="24"/>
  <c r="AU128" i="24"/>
  <c r="AT128" i="24"/>
  <c r="BJ127" i="24"/>
  <c r="BE127" i="24"/>
  <c r="BA127" i="24" s="1"/>
  <c r="BH127" i="24"/>
  <c r="BG127" i="24"/>
  <c r="BF127" i="24"/>
  <c r="AX127" i="24"/>
  <c r="AS127" i="24"/>
  <c r="AO127" i="24" s="1"/>
  <c r="AV127" i="24"/>
  <c r="AU127" i="24"/>
  <c r="AT127" i="24"/>
  <c r="BJ126" i="24"/>
  <c r="BE126" i="24"/>
  <c r="BA126" i="24" s="1"/>
  <c r="BH126" i="24"/>
  <c r="BG126" i="24"/>
  <c r="BF126" i="24"/>
  <c r="AX126" i="24"/>
  <c r="AS126" i="24"/>
  <c r="AO126" i="24" s="1"/>
  <c r="AV126" i="24"/>
  <c r="AU126" i="24"/>
  <c r="AT126" i="24"/>
  <c r="BJ125" i="24"/>
  <c r="BE125" i="24"/>
  <c r="BA125" i="24" s="1"/>
  <c r="BH125" i="24"/>
  <c r="BG125" i="24"/>
  <c r="BF125" i="24"/>
  <c r="AX125" i="24"/>
  <c r="AS125" i="24"/>
  <c r="AO125" i="24" s="1"/>
  <c r="AV125" i="24"/>
  <c r="AU125" i="24"/>
  <c r="AT125" i="24"/>
  <c r="BJ124" i="24"/>
  <c r="BE124" i="24"/>
  <c r="BA124" i="24" s="1"/>
  <c r="BH124" i="24"/>
  <c r="BG124" i="24"/>
  <c r="BF124" i="24"/>
  <c r="AX124" i="24"/>
  <c r="AS124" i="24"/>
  <c r="AO124" i="24" s="1"/>
  <c r="AV124" i="24"/>
  <c r="AU124" i="24"/>
  <c r="AT124" i="24"/>
  <c r="BJ123" i="24"/>
  <c r="BE123" i="24"/>
  <c r="BA123" i="24" s="1"/>
  <c r="BH123" i="24"/>
  <c r="BG123" i="24"/>
  <c r="BF123" i="24"/>
  <c r="AX123" i="24"/>
  <c r="AS123" i="24"/>
  <c r="AO123" i="24" s="1"/>
  <c r="AV123" i="24"/>
  <c r="AU123" i="24"/>
  <c r="AT123" i="24"/>
  <c r="BJ122" i="24"/>
  <c r="BE122" i="24"/>
  <c r="BA122" i="24" s="1"/>
  <c r="BH122" i="24"/>
  <c r="BG122" i="24"/>
  <c r="BF122" i="24"/>
  <c r="AX122" i="24"/>
  <c r="AS122" i="24"/>
  <c r="AO122" i="24" s="1"/>
  <c r="AV122" i="24"/>
  <c r="AU122" i="24"/>
  <c r="AT122" i="24"/>
  <c r="BJ121" i="24"/>
  <c r="BE121" i="24"/>
  <c r="BA121" i="24" s="1"/>
  <c r="BH121" i="24"/>
  <c r="BG121" i="24"/>
  <c r="BF121" i="24"/>
  <c r="AX121" i="24"/>
  <c r="AS121" i="24"/>
  <c r="AO121" i="24" s="1"/>
  <c r="AV121" i="24"/>
  <c r="AU121" i="24"/>
  <c r="AT121" i="24"/>
  <c r="BJ120" i="24"/>
  <c r="BE120" i="24"/>
  <c r="BA120" i="24" s="1"/>
  <c r="BH120" i="24"/>
  <c r="BG120" i="24"/>
  <c r="BF120" i="24"/>
  <c r="AX120" i="24"/>
  <c r="AS120" i="24"/>
  <c r="AO120" i="24" s="1"/>
  <c r="AV120" i="24"/>
  <c r="AU120" i="24"/>
  <c r="AT120" i="24"/>
  <c r="BJ119" i="24"/>
  <c r="BE119" i="24"/>
  <c r="BA119" i="24" s="1"/>
  <c r="BH119" i="24"/>
  <c r="BG119" i="24"/>
  <c r="BF119" i="24"/>
  <c r="AX119" i="24"/>
  <c r="AS119" i="24"/>
  <c r="AO119" i="24" s="1"/>
  <c r="AV119" i="24"/>
  <c r="AU119" i="24"/>
  <c r="AT119" i="24"/>
  <c r="BJ118" i="24"/>
  <c r="BE118" i="24"/>
  <c r="BA118" i="24" s="1"/>
  <c r="BH118" i="24"/>
  <c r="BG118" i="24"/>
  <c r="BF118" i="24"/>
  <c r="AX118" i="24"/>
  <c r="AS118" i="24"/>
  <c r="AO118" i="24" s="1"/>
  <c r="AV118" i="24"/>
  <c r="AU118" i="24"/>
  <c r="AT118" i="24"/>
  <c r="BJ117" i="24"/>
  <c r="BE117" i="24"/>
  <c r="BA117" i="24" s="1"/>
  <c r="BH117" i="24"/>
  <c r="BG117" i="24"/>
  <c r="BF117" i="24"/>
  <c r="AX117" i="24"/>
  <c r="AS117" i="24"/>
  <c r="AO117" i="24" s="1"/>
  <c r="AV117" i="24"/>
  <c r="AU117" i="24"/>
  <c r="AT117" i="24"/>
  <c r="BJ116" i="24"/>
  <c r="BE116" i="24"/>
  <c r="BA116" i="24" s="1"/>
  <c r="BH116" i="24"/>
  <c r="BG116" i="24"/>
  <c r="BF116" i="24"/>
  <c r="AX116" i="24"/>
  <c r="AS116" i="24"/>
  <c r="AO116" i="24" s="1"/>
  <c r="AV116" i="24"/>
  <c r="AU116" i="24"/>
  <c r="AT116" i="24"/>
  <c r="BJ115" i="24"/>
  <c r="BE115" i="24"/>
  <c r="BA115" i="24" s="1"/>
  <c r="BH115" i="24"/>
  <c r="BG115" i="24"/>
  <c r="BF115" i="24"/>
  <c r="AX115" i="24"/>
  <c r="AS115" i="24"/>
  <c r="AO115" i="24" s="1"/>
  <c r="AV115" i="24"/>
  <c r="AU115" i="24"/>
  <c r="AT115" i="24"/>
  <c r="BJ114" i="24"/>
  <c r="BE114" i="24"/>
  <c r="BA114" i="24" s="1"/>
  <c r="BH114" i="24"/>
  <c r="BG114" i="24"/>
  <c r="BF114" i="24"/>
  <c r="AX114" i="24"/>
  <c r="AS114" i="24"/>
  <c r="AO114" i="24" s="1"/>
  <c r="AV114" i="24"/>
  <c r="AU114" i="24"/>
  <c r="AT114" i="24"/>
  <c r="BJ113" i="24"/>
  <c r="BE113" i="24"/>
  <c r="BA113" i="24" s="1"/>
  <c r="BH113" i="24"/>
  <c r="BG113" i="24"/>
  <c r="BF113" i="24"/>
  <c r="AX113" i="24"/>
  <c r="AS113" i="24"/>
  <c r="AO113" i="24" s="1"/>
  <c r="AV113" i="24"/>
  <c r="AU113" i="24"/>
  <c r="AT113" i="24"/>
  <c r="BJ112" i="24"/>
  <c r="BE112" i="24"/>
  <c r="BA112" i="24" s="1"/>
  <c r="BH112" i="24"/>
  <c r="BG112" i="24"/>
  <c r="BF112" i="24"/>
  <c r="AX112" i="24"/>
  <c r="AS112" i="24"/>
  <c r="AO112" i="24" s="1"/>
  <c r="AV112" i="24"/>
  <c r="AU112" i="24"/>
  <c r="AT112" i="24"/>
  <c r="BJ111" i="24"/>
  <c r="BE111" i="24"/>
  <c r="BA111" i="24" s="1"/>
  <c r="BH111" i="24"/>
  <c r="BG111" i="24"/>
  <c r="BF111" i="24"/>
  <c r="AX111" i="24"/>
  <c r="AS111" i="24"/>
  <c r="AO111" i="24" s="1"/>
  <c r="AV111" i="24"/>
  <c r="AU111" i="24"/>
  <c r="AT111" i="24"/>
  <c r="BJ110" i="24"/>
  <c r="BE110" i="24"/>
  <c r="BA110" i="24" s="1"/>
  <c r="BH110" i="24"/>
  <c r="BG110" i="24"/>
  <c r="BF110" i="24"/>
  <c r="AX110" i="24"/>
  <c r="AS110" i="24"/>
  <c r="AO110" i="24" s="1"/>
  <c r="AV110" i="24"/>
  <c r="AU110" i="24"/>
  <c r="AT110" i="24"/>
  <c r="BJ109" i="24"/>
  <c r="BE109" i="24"/>
  <c r="BA109" i="24" s="1"/>
  <c r="BH109" i="24"/>
  <c r="BG109" i="24"/>
  <c r="BF109" i="24"/>
  <c r="AX109" i="24"/>
  <c r="AS109" i="24"/>
  <c r="AO109" i="24" s="1"/>
  <c r="AV109" i="24"/>
  <c r="AU109" i="24"/>
  <c r="AT109" i="24"/>
  <c r="BJ108" i="24"/>
  <c r="BE108" i="24"/>
  <c r="BA108" i="24" s="1"/>
  <c r="BH108" i="24"/>
  <c r="BG108" i="24"/>
  <c r="BF108" i="24"/>
  <c r="AX108" i="24"/>
  <c r="AS108" i="24"/>
  <c r="AO108" i="24" s="1"/>
  <c r="AV108" i="24"/>
  <c r="AU108" i="24"/>
  <c r="AT108" i="24"/>
  <c r="BJ107" i="24"/>
  <c r="BE107" i="24"/>
  <c r="BA107" i="24" s="1"/>
  <c r="BH107" i="24"/>
  <c r="BG107" i="24"/>
  <c r="BF107" i="24"/>
  <c r="AX107" i="24"/>
  <c r="AS107" i="24"/>
  <c r="AO107" i="24" s="1"/>
  <c r="AV107" i="24"/>
  <c r="AU107" i="24"/>
  <c r="AT107" i="24"/>
  <c r="BJ106" i="24"/>
  <c r="BE106" i="24"/>
  <c r="BA106" i="24" s="1"/>
  <c r="BH106" i="24"/>
  <c r="BG106" i="24"/>
  <c r="BF106" i="24"/>
  <c r="AX106" i="24"/>
  <c r="AS106" i="24"/>
  <c r="AO106" i="24" s="1"/>
  <c r="AV106" i="24"/>
  <c r="AU106" i="24"/>
  <c r="AT106" i="24"/>
  <c r="BJ105" i="24"/>
  <c r="BE105" i="24"/>
  <c r="BA105" i="24" s="1"/>
  <c r="BH105" i="24"/>
  <c r="BG105" i="24"/>
  <c r="BF105" i="24"/>
  <c r="AX105" i="24"/>
  <c r="AS105" i="24"/>
  <c r="AV105" i="24"/>
  <c r="AU105" i="24"/>
  <c r="AT105" i="24"/>
  <c r="BJ104" i="24"/>
  <c r="BE104" i="24"/>
  <c r="BH104" i="24"/>
  <c r="BG104" i="24"/>
  <c r="BF104" i="24"/>
  <c r="AX104" i="24"/>
  <c r="AS104" i="24"/>
  <c r="AV104" i="24"/>
  <c r="AU104" i="24"/>
  <c r="AT104" i="24"/>
  <c r="BJ103" i="24"/>
  <c r="BE103" i="24"/>
  <c r="BH103" i="24"/>
  <c r="BG103" i="24"/>
  <c r="BF103" i="24"/>
  <c r="AX103" i="24"/>
  <c r="AS103" i="24"/>
  <c r="AV103" i="24"/>
  <c r="AU103" i="24"/>
  <c r="AT103" i="24"/>
  <c r="BJ102" i="24"/>
  <c r="BE102" i="24"/>
  <c r="BH102" i="24"/>
  <c r="BG102" i="24"/>
  <c r="BF102" i="24"/>
  <c r="AX102" i="24"/>
  <c r="AS102" i="24"/>
  <c r="AV102" i="24"/>
  <c r="AU102" i="24"/>
  <c r="AT102" i="24"/>
  <c r="BJ101" i="24"/>
  <c r="BE101" i="24"/>
  <c r="BH101" i="24"/>
  <c r="BG101" i="24"/>
  <c r="BF101" i="24"/>
  <c r="AX101" i="24"/>
  <c r="AS101" i="24"/>
  <c r="AO101" i="24" s="1"/>
  <c r="AV101" i="24"/>
  <c r="AU101" i="24"/>
  <c r="AT101" i="24"/>
  <c r="BJ100" i="24"/>
  <c r="BE100" i="24"/>
  <c r="BA100" i="24" s="1"/>
  <c r="BH100" i="24"/>
  <c r="BG100" i="24"/>
  <c r="BF100" i="24"/>
  <c r="AX100" i="24"/>
  <c r="AS100" i="24"/>
  <c r="AO100" i="24" s="1"/>
  <c r="AV100" i="24"/>
  <c r="AU100" i="24"/>
  <c r="AT100" i="24"/>
  <c r="BJ99" i="24"/>
  <c r="BE99" i="24"/>
  <c r="BA99" i="24" s="1"/>
  <c r="BH99" i="24"/>
  <c r="BG99" i="24"/>
  <c r="BF99" i="24"/>
  <c r="AX99" i="24"/>
  <c r="AS99" i="24"/>
  <c r="AO99" i="24" s="1"/>
  <c r="AV99" i="24"/>
  <c r="AU99" i="24"/>
  <c r="AT99" i="24"/>
  <c r="BJ98" i="24"/>
  <c r="BE98" i="24"/>
  <c r="BA98" i="24" s="1"/>
  <c r="BH98" i="24"/>
  <c r="BG98" i="24"/>
  <c r="BF98" i="24"/>
  <c r="AX98" i="24"/>
  <c r="AS98" i="24"/>
  <c r="AO98" i="24" s="1"/>
  <c r="AV98" i="24"/>
  <c r="AU98" i="24"/>
  <c r="AT98" i="24"/>
  <c r="BJ97" i="24"/>
  <c r="BE97" i="24"/>
  <c r="BA97" i="24" s="1"/>
  <c r="BH97" i="24"/>
  <c r="BG97" i="24"/>
  <c r="BF97" i="24"/>
  <c r="AX97" i="24"/>
  <c r="AS97" i="24"/>
  <c r="AO97" i="24" s="1"/>
  <c r="AV97" i="24"/>
  <c r="AU97" i="24"/>
  <c r="AT97" i="24"/>
  <c r="BJ96" i="24"/>
  <c r="BE96" i="24"/>
  <c r="BA96" i="24" s="1"/>
  <c r="BH96" i="24"/>
  <c r="BG96" i="24"/>
  <c r="BF96" i="24"/>
  <c r="AX96" i="24"/>
  <c r="AS96" i="24"/>
  <c r="AO96" i="24" s="1"/>
  <c r="AV96" i="24"/>
  <c r="AU96" i="24"/>
  <c r="AT96" i="24"/>
  <c r="BJ95" i="24"/>
  <c r="BE95" i="24"/>
  <c r="BA95" i="24" s="1"/>
  <c r="BH95" i="24"/>
  <c r="BG95" i="24"/>
  <c r="BF95" i="24"/>
  <c r="AX95" i="24"/>
  <c r="AS95" i="24"/>
  <c r="AO95" i="24" s="1"/>
  <c r="AV95" i="24"/>
  <c r="AU95" i="24"/>
  <c r="AT95" i="24"/>
  <c r="BJ94" i="24"/>
  <c r="BE94" i="24"/>
  <c r="BA94" i="24" s="1"/>
  <c r="BH94" i="24"/>
  <c r="BG94" i="24"/>
  <c r="BF94" i="24"/>
  <c r="AX94" i="24"/>
  <c r="AS94" i="24"/>
  <c r="AO94" i="24" s="1"/>
  <c r="AV94" i="24"/>
  <c r="AU94" i="24"/>
  <c r="AT94" i="24"/>
  <c r="BJ93" i="24"/>
  <c r="BE93" i="24"/>
  <c r="BA93" i="24" s="1"/>
  <c r="BH93" i="24"/>
  <c r="BG93" i="24"/>
  <c r="BF93" i="24"/>
  <c r="AX93" i="24"/>
  <c r="AS93" i="24"/>
  <c r="AO93" i="24" s="1"/>
  <c r="AV93" i="24"/>
  <c r="AU93" i="24"/>
  <c r="AT93" i="24"/>
  <c r="BJ92" i="24"/>
  <c r="BE92" i="24"/>
  <c r="BA92" i="24" s="1"/>
  <c r="BH92" i="24"/>
  <c r="BG92" i="24"/>
  <c r="BF92" i="24"/>
  <c r="AX92" i="24"/>
  <c r="AS92" i="24"/>
  <c r="AO92" i="24" s="1"/>
  <c r="AV92" i="24"/>
  <c r="AU92" i="24"/>
  <c r="AT92" i="24"/>
  <c r="BJ91" i="24"/>
  <c r="BE91" i="24"/>
  <c r="BA91" i="24" s="1"/>
  <c r="BH91" i="24"/>
  <c r="BG91" i="24"/>
  <c r="BF91" i="24"/>
  <c r="BJ87" i="24"/>
  <c r="BE87" i="24"/>
  <c r="BA87" i="24" s="1"/>
  <c r="BH87" i="24"/>
  <c r="BG87" i="24"/>
  <c r="BF87" i="24"/>
  <c r="AX87" i="24"/>
  <c r="AS87" i="24"/>
  <c r="AO87" i="24" s="1"/>
  <c r="AV87" i="24"/>
  <c r="AU87" i="24"/>
  <c r="AT87" i="24"/>
  <c r="AL129" i="24"/>
  <c r="AG129" i="24"/>
  <c r="AC129" i="24" s="1"/>
  <c r="AJ129" i="24"/>
  <c r="AI129" i="24"/>
  <c r="AH129" i="24"/>
  <c r="AL128" i="24"/>
  <c r="AG128" i="24"/>
  <c r="AC128" i="24" s="1"/>
  <c r="AJ128" i="24"/>
  <c r="AI128" i="24"/>
  <c r="AH128" i="24"/>
  <c r="AL127" i="24"/>
  <c r="AG127" i="24"/>
  <c r="AC127" i="24" s="1"/>
  <c r="AJ127" i="24"/>
  <c r="AI127" i="24"/>
  <c r="AH127" i="24"/>
  <c r="AL126" i="24"/>
  <c r="AG126" i="24"/>
  <c r="AC126" i="24" s="1"/>
  <c r="AJ126" i="24"/>
  <c r="AI126" i="24"/>
  <c r="AH126" i="24"/>
  <c r="AL125" i="24"/>
  <c r="AG125" i="24"/>
  <c r="AC125" i="24" s="1"/>
  <c r="AJ125" i="24"/>
  <c r="AI125" i="24"/>
  <c r="AH125" i="24"/>
  <c r="AL124" i="24"/>
  <c r="AG124" i="24"/>
  <c r="AC124" i="24" s="1"/>
  <c r="AJ124" i="24"/>
  <c r="AI124" i="24"/>
  <c r="AH124" i="24"/>
  <c r="AL123" i="24"/>
  <c r="AG123" i="24"/>
  <c r="AC123" i="24" s="1"/>
  <c r="AJ123" i="24"/>
  <c r="AI123" i="24"/>
  <c r="AH123" i="24"/>
  <c r="AL122" i="24"/>
  <c r="AG122" i="24"/>
  <c r="AC122" i="24" s="1"/>
  <c r="AJ122" i="24"/>
  <c r="AI122" i="24"/>
  <c r="AH122" i="24"/>
  <c r="AL121" i="24"/>
  <c r="AG121" i="24"/>
  <c r="AC121" i="24" s="1"/>
  <c r="AJ121" i="24"/>
  <c r="AI121" i="24"/>
  <c r="AH121" i="24"/>
  <c r="AL120" i="24"/>
  <c r="AG120" i="24"/>
  <c r="AC120" i="24" s="1"/>
  <c r="AJ120" i="24"/>
  <c r="AI120" i="24"/>
  <c r="AH120" i="24"/>
  <c r="AL119" i="24"/>
  <c r="AG119" i="24"/>
  <c r="AC119" i="24" s="1"/>
  <c r="AJ119" i="24"/>
  <c r="AI119" i="24"/>
  <c r="AH119" i="24"/>
  <c r="AL118" i="24"/>
  <c r="AG118" i="24"/>
  <c r="AC118" i="24" s="1"/>
  <c r="AJ118" i="24"/>
  <c r="AI118" i="24"/>
  <c r="AH118" i="24"/>
  <c r="AL117" i="24"/>
  <c r="AG117" i="24"/>
  <c r="AC117" i="24" s="1"/>
  <c r="AJ117" i="24"/>
  <c r="AI117" i="24"/>
  <c r="AH117" i="24"/>
  <c r="AL116" i="24"/>
  <c r="AG116" i="24"/>
  <c r="AC116" i="24" s="1"/>
  <c r="AJ116" i="24"/>
  <c r="AI116" i="24"/>
  <c r="AH116" i="24"/>
  <c r="AL115" i="24"/>
  <c r="AG115" i="24"/>
  <c r="AC115" i="24" s="1"/>
  <c r="AJ115" i="24"/>
  <c r="AI115" i="24"/>
  <c r="AH115" i="24"/>
  <c r="AL114" i="24"/>
  <c r="AG114" i="24"/>
  <c r="AC114" i="24" s="1"/>
  <c r="AJ114" i="24"/>
  <c r="AI114" i="24"/>
  <c r="AH114" i="24"/>
  <c r="AL113" i="24"/>
  <c r="AG113" i="24"/>
  <c r="AC113" i="24" s="1"/>
  <c r="AJ113" i="24"/>
  <c r="AI113" i="24"/>
  <c r="AH113" i="24"/>
  <c r="AL112" i="24"/>
  <c r="AG112" i="24"/>
  <c r="AC112" i="24" s="1"/>
  <c r="AJ112" i="24"/>
  <c r="AI112" i="24"/>
  <c r="AH112" i="24"/>
  <c r="AL111" i="24"/>
  <c r="AG111" i="24"/>
  <c r="AC111" i="24" s="1"/>
  <c r="AJ111" i="24"/>
  <c r="AI111" i="24"/>
  <c r="AH111" i="24"/>
  <c r="AL110" i="24"/>
  <c r="AG110" i="24"/>
  <c r="AC110" i="24" s="1"/>
  <c r="AJ110" i="24"/>
  <c r="AI110" i="24"/>
  <c r="AH110" i="24"/>
  <c r="AL109" i="24"/>
  <c r="AG109" i="24"/>
  <c r="AC109" i="24" s="1"/>
  <c r="AJ109" i="24"/>
  <c r="AI109" i="24"/>
  <c r="AH109" i="24"/>
  <c r="AL108" i="24"/>
  <c r="AG108" i="24"/>
  <c r="AC108" i="24" s="1"/>
  <c r="AJ108" i="24"/>
  <c r="AI108" i="24"/>
  <c r="AH108" i="24"/>
  <c r="AL107" i="24"/>
  <c r="AG107" i="24"/>
  <c r="AC107" i="24" s="1"/>
  <c r="AJ107" i="24"/>
  <c r="AI107" i="24"/>
  <c r="AH107" i="24"/>
  <c r="AL106" i="24"/>
  <c r="AG106" i="24"/>
  <c r="AC106" i="24" s="1"/>
  <c r="AJ106" i="24"/>
  <c r="AI106" i="24"/>
  <c r="AH106" i="24"/>
  <c r="AL105" i="24"/>
  <c r="AG105" i="24"/>
  <c r="AC105" i="24" s="1"/>
  <c r="AJ105" i="24"/>
  <c r="AI105" i="24"/>
  <c r="AH105" i="24"/>
  <c r="AL104" i="24"/>
  <c r="AG104" i="24"/>
  <c r="AC104" i="24" s="1"/>
  <c r="AJ104" i="24"/>
  <c r="AI104" i="24"/>
  <c r="AH104" i="24"/>
  <c r="AL103" i="24"/>
  <c r="AG103" i="24"/>
  <c r="AC103" i="24" s="1"/>
  <c r="AJ103" i="24"/>
  <c r="AI103" i="24"/>
  <c r="AH103" i="24"/>
  <c r="AL102" i="24"/>
  <c r="AG102" i="24"/>
  <c r="AC102" i="24" s="1"/>
  <c r="AJ102" i="24"/>
  <c r="AI102" i="24"/>
  <c r="AH102" i="24"/>
  <c r="AL101" i="24"/>
  <c r="AG101" i="24"/>
  <c r="AC101" i="24" s="1"/>
  <c r="AJ101" i="24"/>
  <c r="AI101" i="24"/>
  <c r="AH101" i="24"/>
  <c r="AL100" i="24"/>
  <c r="AG100" i="24"/>
  <c r="AC100" i="24" s="1"/>
  <c r="AJ100" i="24"/>
  <c r="AI100" i="24"/>
  <c r="AH100" i="24"/>
  <c r="AL99" i="24"/>
  <c r="AG99" i="24"/>
  <c r="AC99" i="24" s="1"/>
  <c r="AJ99" i="24"/>
  <c r="AI99" i="24"/>
  <c r="AH99" i="24"/>
  <c r="AL98" i="24"/>
  <c r="AG98" i="24"/>
  <c r="AC98" i="24" s="1"/>
  <c r="AJ98" i="24"/>
  <c r="AI98" i="24"/>
  <c r="AH98" i="24"/>
  <c r="AL97" i="24"/>
  <c r="AG97" i="24"/>
  <c r="AC97" i="24" s="1"/>
  <c r="AJ97" i="24"/>
  <c r="AI97" i="24"/>
  <c r="AH97" i="24"/>
  <c r="AL96" i="24"/>
  <c r="AG96" i="24"/>
  <c r="AC96" i="24" s="1"/>
  <c r="AJ96" i="24"/>
  <c r="AI96" i="24"/>
  <c r="AH96" i="24"/>
  <c r="AL95" i="24"/>
  <c r="AG95" i="24"/>
  <c r="AC95" i="24" s="1"/>
  <c r="AJ95" i="24"/>
  <c r="AI95" i="24"/>
  <c r="AH95" i="24"/>
  <c r="AL94" i="24"/>
  <c r="AG94" i="24"/>
  <c r="AC94" i="24" s="1"/>
  <c r="AJ94" i="24"/>
  <c r="AI94" i="24"/>
  <c r="AH94" i="24"/>
  <c r="AL93" i="24"/>
  <c r="AG93" i="24"/>
  <c r="AC93" i="24" s="1"/>
  <c r="AJ93" i="24"/>
  <c r="AI93" i="24"/>
  <c r="AH93" i="24"/>
  <c r="AL92" i="24"/>
  <c r="AG92" i="24"/>
  <c r="AC92" i="24" s="1"/>
  <c r="AJ92" i="24"/>
  <c r="AI92" i="24"/>
  <c r="AH92" i="24"/>
  <c r="AL91" i="24"/>
  <c r="AL90" i="24"/>
  <c r="AG90" i="24"/>
  <c r="AK90" i="24" s="1"/>
  <c r="AJ90" i="24"/>
  <c r="AI90" i="24"/>
  <c r="AH90" i="24"/>
  <c r="AL89" i="24"/>
  <c r="AG89" i="24"/>
  <c r="AK89" i="24" s="1"/>
  <c r="AJ89" i="24"/>
  <c r="AI89" i="24"/>
  <c r="AH89" i="24"/>
  <c r="AL88" i="24"/>
  <c r="AG88" i="24"/>
  <c r="AK88" i="24" s="1"/>
  <c r="AJ88" i="24"/>
  <c r="AI88" i="24"/>
  <c r="AH88" i="24"/>
  <c r="AL87" i="24"/>
  <c r="AK87" i="24"/>
  <c r="Z129" i="24"/>
  <c r="U129" i="24"/>
  <c r="Q129" i="24" s="1"/>
  <c r="X129" i="24"/>
  <c r="W129" i="24"/>
  <c r="V129" i="24"/>
  <c r="Z128" i="24"/>
  <c r="U128" i="24"/>
  <c r="Q128" i="24" s="1"/>
  <c r="X128" i="24"/>
  <c r="W128" i="24"/>
  <c r="V128" i="24"/>
  <c r="Z127" i="24"/>
  <c r="U127" i="24"/>
  <c r="Q127" i="24" s="1"/>
  <c r="X127" i="24"/>
  <c r="W127" i="24"/>
  <c r="V127" i="24"/>
  <c r="Z126" i="24"/>
  <c r="U126" i="24"/>
  <c r="Q126" i="24" s="1"/>
  <c r="X126" i="24"/>
  <c r="W126" i="24"/>
  <c r="V126" i="24"/>
  <c r="Z125" i="24"/>
  <c r="U125" i="24"/>
  <c r="Q125" i="24" s="1"/>
  <c r="X125" i="24"/>
  <c r="W125" i="24"/>
  <c r="V125" i="24"/>
  <c r="Z124" i="24"/>
  <c r="U124" i="24"/>
  <c r="Q124" i="24" s="1"/>
  <c r="X124" i="24"/>
  <c r="W124" i="24"/>
  <c r="V124" i="24"/>
  <c r="Z123" i="24"/>
  <c r="U123" i="24"/>
  <c r="Q123" i="24" s="1"/>
  <c r="X123" i="24"/>
  <c r="W123" i="24"/>
  <c r="V123" i="24"/>
  <c r="Z122" i="24"/>
  <c r="U122" i="24"/>
  <c r="Q122" i="24" s="1"/>
  <c r="X122" i="24"/>
  <c r="W122" i="24"/>
  <c r="V122" i="24"/>
  <c r="Z121" i="24"/>
  <c r="U121" i="24"/>
  <c r="Q121" i="24" s="1"/>
  <c r="X121" i="24"/>
  <c r="W121" i="24"/>
  <c r="V121" i="24"/>
  <c r="Z120" i="24"/>
  <c r="U120" i="24"/>
  <c r="Q120" i="24" s="1"/>
  <c r="X120" i="24"/>
  <c r="W120" i="24"/>
  <c r="V120" i="24"/>
  <c r="Z119" i="24"/>
  <c r="U119" i="24"/>
  <c r="Q119" i="24" s="1"/>
  <c r="X119" i="24"/>
  <c r="W119" i="24"/>
  <c r="V119" i="24"/>
  <c r="Z118" i="24"/>
  <c r="U118" i="24"/>
  <c r="Q118" i="24" s="1"/>
  <c r="X118" i="24"/>
  <c r="W118" i="24"/>
  <c r="V118" i="24"/>
  <c r="Z117" i="24"/>
  <c r="U117" i="24"/>
  <c r="Q117" i="24" s="1"/>
  <c r="X117" i="24"/>
  <c r="W117" i="24"/>
  <c r="V117" i="24"/>
  <c r="Z116" i="24"/>
  <c r="U116" i="24"/>
  <c r="Q116" i="24" s="1"/>
  <c r="X116" i="24"/>
  <c r="W116" i="24"/>
  <c r="V116" i="24"/>
  <c r="Z115" i="24"/>
  <c r="U115" i="24"/>
  <c r="Q115" i="24" s="1"/>
  <c r="X115" i="24"/>
  <c r="W115" i="24"/>
  <c r="V115" i="24"/>
  <c r="Z114" i="24"/>
  <c r="U114" i="24"/>
  <c r="Q114" i="24" s="1"/>
  <c r="X114" i="24"/>
  <c r="W114" i="24"/>
  <c r="V114" i="24"/>
  <c r="Z113" i="24"/>
  <c r="U113" i="24"/>
  <c r="Q113" i="24" s="1"/>
  <c r="X113" i="24"/>
  <c r="W113" i="24"/>
  <c r="V113" i="24"/>
  <c r="Z112" i="24"/>
  <c r="U112" i="24"/>
  <c r="Q112" i="24" s="1"/>
  <c r="X112" i="24"/>
  <c r="W112" i="24"/>
  <c r="V112" i="24"/>
  <c r="Z111" i="24"/>
  <c r="U111" i="24"/>
  <c r="Q111" i="24" s="1"/>
  <c r="X111" i="24"/>
  <c r="W111" i="24"/>
  <c r="V111" i="24"/>
  <c r="Z110" i="24"/>
  <c r="U110" i="24"/>
  <c r="Q110" i="24" s="1"/>
  <c r="X110" i="24"/>
  <c r="W110" i="24"/>
  <c r="V110" i="24"/>
  <c r="Z109" i="24"/>
  <c r="U109" i="24"/>
  <c r="Q109" i="24" s="1"/>
  <c r="X109" i="24"/>
  <c r="W109" i="24"/>
  <c r="V109" i="24"/>
  <c r="Z108" i="24"/>
  <c r="U108" i="24"/>
  <c r="Q108" i="24" s="1"/>
  <c r="X108" i="24"/>
  <c r="W108" i="24"/>
  <c r="V108" i="24"/>
  <c r="Z107" i="24"/>
  <c r="U107" i="24"/>
  <c r="Q107" i="24" s="1"/>
  <c r="X107" i="24"/>
  <c r="W107" i="24"/>
  <c r="V107" i="24"/>
  <c r="Z106" i="24"/>
  <c r="U106" i="24"/>
  <c r="Q106" i="24" s="1"/>
  <c r="X106" i="24"/>
  <c r="W106" i="24"/>
  <c r="V106" i="24"/>
  <c r="Z105" i="24"/>
  <c r="U105" i="24"/>
  <c r="Q105" i="24" s="1"/>
  <c r="X105" i="24"/>
  <c r="W105" i="24"/>
  <c r="V105" i="24"/>
  <c r="Z104" i="24"/>
  <c r="U104" i="24"/>
  <c r="Q104" i="24" s="1"/>
  <c r="X104" i="24"/>
  <c r="W104" i="24"/>
  <c r="V104" i="24"/>
  <c r="Z103" i="24"/>
  <c r="U103" i="24"/>
  <c r="Q103" i="24" s="1"/>
  <c r="X103" i="24"/>
  <c r="W103" i="24"/>
  <c r="V103" i="24"/>
  <c r="Z102" i="24"/>
  <c r="U102" i="24"/>
  <c r="Q102" i="24" s="1"/>
  <c r="X102" i="24"/>
  <c r="W102" i="24"/>
  <c r="V102" i="24"/>
  <c r="Z101" i="24"/>
  <c r="U101" i="24"/>
  <c r="Q101" i="24" s="1"/>
  <c r="X101" i="24"/>
  <c r="W101" i="24"/>
  <c r="V101" i="24"/>
  <c r="Z100" i="24"/>
  <c r="U100" i="24"/>
  <c r="Q100" i="24" s="1"/>
  <c r="X100" i="24"/>
  <c r="W100" i="24"/>
  <c r="V100" i="24"/>
  <c r="Z99" i="24"/>
  <c r="U99" i="24"/>
  <c r="Q99" i="24" s="1"/>
  <c r="X99" i="24"/>
  <c r="W99" i="24"/>
  <c r="V99" i="24"/>
  <c r="Z98" i="24"/>
  <c r="U98" i="24"/>
  <c r="Q98" i="24" s="1"/>
  <c r="X98" i="24"/>
  <c r="W98" i="24"/>
  <c r="V98" i="24"/>
  <c r="Z97" i="24"/>
  <c r="U97" i="24"/>
  <c r="Q97" i="24" s="1"/>
  <c r="X97" i="24"/>
  <c r="W97" i="24"/>
  <c r="V97" i="24"/>
  <c r="Z96" i="24"/>
  <c r="U96" i="24"/>
  <c r="Q96" i="24" s="1"/>
  <c r="X96" i="24"/>
  <c r="W96" i="24"/>
  <c r="V96" i="24"/>
  <c r="Z95" i="24"/>
  <c r="U95" i="24"/>
  <c r="Q95" i="24" s="1"/>
  <c r="X95" i="24"/>
  <c r="W95" i="24"/>
  <c r="V95" i="24"/>
  <c r="Z94" i="24"/>
  <c r="U94" i="24"/>
  <c r="Q94" i="24" s="1"/>
  <c r="X94" i="24"/>
  <c r="W94" i="24"/>
  <c r="V94" i="24"/>
  <c r="Z93" i="24"/>
  <c r="U93" i="24"/>
  <c r="Q93" i="24" s="1"/>
  <c r="X93" i="24"/>
  <c r="W93" i="24"/>
  <c r="V93" i="24"/>
  <c r="Z92" i="24"/>
  <c r="U92" i="24"/>
  <c r="Q92" i="24" s="1"/>
  <c r="X92" i="24"/>
  <c r="W92" i="24"/>
  <c r="V92" i="24"/>
  <c r="Z90" i="24"/>
  <c r="U90" i="24"/>
  <c r="Q90" i="24" s="1"/>
  <c r="X90" i="24"/>
  <c r="W90" i="24"/>
  <c r="V90" i="24"/>
  <c r="Z89" i="24"/>
  <c r="U89" i="24"/>
  <c r="Q89" i="24" s="1"/>
  <c r="X89" i="24"/>
  <c r="W89" i="24"/>
  <c r="V89" i="24"/>
  <c r="Z88" i="24"/>
  <c r="U88" i="24"/>
  <c r="Q88" i="24" s="1"/>
  <c r="X88" i="24"/>
  <c r="W88" i="24"/>
  <c r="V88" i="24"/>
  <c r="Z87" i="24"/>
  <c r="L129" i="24"/>
  <c r="L128" i="24"/>
  <c r="L127" i="24"/>
  <c r="L126" i="24"/>
  <c r="L125" i="24"/>
  <c r="L124" i="24"/>
  <c r="L123" i="24"/>
  <c r="L122" i="24"/>
  <c r="L121" i="24"/>
  <c r="L120" i="24"/>
  <c r="L119" i="24"/>
  <c r="L118" i="24"/>
  <c r="L117" i="24"/>
  <c r="L116" i="24"/>
  <c r="L115" i="24"/>
  <c r="L114" i="24"/>
  <c r="L113" i="24"/>
  <c r="L112" i="24"/>
  <c r="L111" i="24"/>
  <c r="L110" i="24"/>
  <c r="L109" i="24"/>
  <c r="L108" i="24"/>
  <c r="L107" i="24"/>
  <c r="L106" i="24"/>
  <c r="L105" i="24"/>
  <c r="L104" i="24"/>
  <c r="L103" i="24"/>
  <c r="L102" i="24"/>
  <c r="L101" i="24"/>
  <c r="L100" i="24"/>
  <c r="L99" i="24"/>
  <c r="L98" i="24"/>
  <c r="L97" i="24"/>
  <c r="L96" i="24"/>
  <c r="L95" i="24"/>
  <c r="L94" i="24"/>
  <c r="L93" i="24"/>
  <c r="L92" i="24"/>
  <c r="L91" i="24"/>
  <c r="L87" i="24"/>
  <c r="N129" i="24"/>
  <c r="I129" i="24"/>
  <c r="F129" i="24" s="1"/>
  <c r="K129" i="24"/>
  <c r="J129" i="24"/>
  <c r="N128" i="24"/>
  <c r="I128" i="24"/>
  <c r="K128" i="24"/>
  <c r="J128" i="24"/>
  <c r="N127" i="24"/>
  <c r="I127" i="24"/>
  <c r="F127" i="24" s="1"/>
  <c r="K127" i="24"/>
  <c r="J127" i="24"/>
  <c r="N126" i="24"/>
  <c r="I126" i="24"/>
  <c r="M126" i="24" s="1"/>
  <c r="K126" i="24"/>
  <c r="J126" i="24"/>
  <c r="N125" i="24"/>
  <c r="I125" i="24"/>
  <c r="M125" i="24" s="1"/>
  <c r="K125" i="24"/>
  <c r="J125" i="24"/>
  <c r="N124" i="24"/>
  <c r="I124" i="24"/>
  <c r="F124" i="24" s="1"/>
  <c r="K124" i="24"/>
  <c r="J124" i="24"/>
  <c r="N123" i="24"/>
  <c r="I123" i="24"/>
  <c r="M123" i="24" s="1"/>
  <c r="K123" i="24"/>
  <c r="J123" i="24"/>
  <c r="N122" i="24"/>
  <c r="I122" i="24"/>
  <c r="M122" i="24" s="1"/>
  <c r="K122" i="24"/>
  <c r="J122" i="24"/>
  <c r="N121" i="24"/>
  <c r="I121" i="24"/>
  <c r="F121" i="24" s="1"/>
  <c r="K121" i="24"/>
  <c r="J121" i="24"/>
  <c r="N120" i="24"/>
  <c r="I120" i="24"/>
  <c r="M120" i="24" s="1"/>
  <c r="K120" i="24"/>
  <c r="J120" i="24"/>
  <c r="N119" i="24"/>
  <c r="I119" i="24"/>
  <c r="M119" i="24" s="1"/>
  <c r="K119" i="24"/>
  <c r="J119" i="24"/>
  <c r="N118" i="24"/>
  <c r="I118" i="24"/>
  <c r="M118" i="24" s="1"/>
  <c r="K118" i="24"/>
  <c r="J118" i="24"/>
  <c r="N117" i="24"/>
  <c r="I117" i="24"/>
  <c r="M117" i="24" s="1"/>
  <c r="K117" i="24"/>
  <c r="J117" i="24"/>
  <c r="N116" i="24"/>
  <c r="I116" i="24"/>
  <c r="M116" i="24" s="1"/>
  <c r="K116" i="24"/>
  <c r="J116" i="24"/>
  <c r="N115" i="24"/>
  <c r="I115" i="24"/>
  <c r="F115" i="24" s="1"/>
  <c r="K115" i="24"/>
  <c r="J115" i="24"/>
  <c r="N114" i="24"/>
  <c r="I114" i="24"/>
  <c r="M114" i="24" s="1"/>
  <c r="K114" i="24"/>
  <c r="J114" i="24"/>
  <c r="N113" i="24"/>
  <c r="I113" i="24"/>
  <c r="F113" i="24" s="1"/>
  <c r="K113" i="24"/>
  <c r="J113" i="24"/>
  <c r="N112" i="24"/>
  <c r="I112" i="24"/>
  <c r="F112" i="24" s="1"/>
  <c r="K112" i="24"/>
  <c r="J112" i="24"/>
  <c r="N111" i="24"/>
  <c r="I111" i="24"/>
  <c r="M111" i="24" s="1"/>
  <c r="K111" i="24"/>
  <c r="J111" i="24"/>
  <c r="N110" i="24"/>
  <c r="I110" i="24"/>
  <c r="M110" i="24" s="1"/>
  <c r="K110" i="24"/>
  <c r="J110" i="24"/>
  <c r="N109" i="24"/>
  <c r="I109" i="24"/>
  <c r="M109" i="24" s="1"/>
  <c r="K109" i="24"/>
  <c r="J109" i="24"/>
  <c r="N108" i="24"/>
  <c r="I108" i="24"/>
  <c r="F108" i="24" s="1"/>
  <c r="K108" i="24"/>
  <c r="J108" i="24"/>
  <c r="N107" i="24"/>
  <c r="I107" i="24"/>
  <c r="M107" i="24" s="1"/>
  <c r="K107" i="24"/>
  <c r="J107" i="24"/>
  <c r="N106" i="24"/>
  <c r="I106" i="24"/>
  <c r="M106" i="24" s="1"/>
  <c r="K106" i="24"/>
  <c r="J106" i="24"/>
  <c r="N105" i="24"/>
  <c r="I105" i="24"/>
  <c r="F105" i="24" s="1"/>
  <c r="K105" i="24"/>
  <c r="J105" i="24"/>
  <c r="N104" i="24"/>
  <c r="I104" i="24"/>
  <c r="F104" i="24" s="1"/>
  <c r="K104" i="24"/>
  <c r="J104" i="24"/>
  <c r="N103" i="24"/>
  <c r="I103" i="24"/>
  <c r="M103" i="24" s="1"/>
  <c r="K103" i="24"/>
  <c r="J103" i="24"/>
  <c r="N102" i="24"/>
  <c r="I102" i="24"/>
  <c r="K102" i="24"/>
  <c r="J102" i="24"/>
  <c r="N101" i="24"/>
  <c r="I101" i="24"/>
  <c r="M101" i="24" s="1"/>
  <c r="K101" i="24"/>
  <c r="J101" i="24"/>
  <c r="N100" i="24"/>
  <c r="I100" i="24"/>
  <c r="F100" i="24" s="1"/>
  <c r="K100" i="24"/>
  <c r="J100" i="24"/>
  <c r="N99" i="24"/>
  <c r="I99" i="24"/>
  <c r="M99" i="24" s="1"/>
  <c r="K99" i="24"/>
  <c r="J99" i="24"/>
  <c r="N98" i="24"/>
  <c r="I98" i="24"/>
  <c r="M98" i="24" s="1"/>
  <c r="K98" i="24"/>
  <c r="J98" i="24"/>
  <c r="N97" i="24"/>
  <c r="I97" i="24"/>
  <c r="M97" i="24" s="1"/>
  <c r="K97" i="24"/>
  <c r="J97" i="24"/>
  <c r="N96" i="24"/>
  <c r="I96" i="24"/>
  <c r="K96" i="24"/>
  <c r="J96" i="24"/>
  <c r="N95" i="24"/>
  <c r="I95" i="24"/>
  <c r="F95" i="24" s="1"/>
  <c r="K95" i="24"/>
  <c r="J95" i="24"/>
  <c r="N94" i="24"/>
  <c r="I94" i="24"/>
  <c r="M94" i="24" s="1"/>
  <c r="K94" i="24"/>
  <c r="J94" i="24"/>
  <c r="N93" i="24"/>
  <c r="I93" i="24"/>
  <c r="F93" i="24" s="1"/>
  <c r="K93" i="24"/>
  <c r="J93" i="24"/>
  <c r="N92" i="24"/>
  <c r="I92" i="24"/>
  <c r="F92" i="24" s="1"/>
  <c r="K92" i="24"/>
  <c r="J92" i="24"/>
  <c r="N91" i="24"/>
  <c r="I91" i="24"/>
  <c r="M91" i="24" s="1"/>
  <c r="K91" i="24"/>
  <c r="J91" i="24"/>
  <c r="N87" i="24"/>
  <c r="I87" i="24"/>
  <c r="M87" i="24" s="1"/>
  <c r="K87" i="24"/>
  <c r="J87" i="24"/>
  <c r="K5" i="21"/>
  <c r="F5" i="2"/>
  <c r="E5" i="2" s="1"/>
  <c r="F6" i="2"/>
  <c r="E6" i="2" s="1"/>
  <c r="F7" i="2"/>
  <c r="E7" i="2" s="1"/>
  <c r="F4" i="2"/>
  <c r="E4" i="2" s="1"/>
  <c r="F3" i="2"/>
  <c r="E3" i="2" s="1"/>
  <c r="F2" i="2"/>
  <c r="E2" i="2" s="1"/>
  <c r="I30" i="12"/>
  <c r="I29" i="12"/>
  <c r="I24" i="12"/>
  <c r="I23" i="12"/>
  <c r="I22" i="12"/>
  <c r="B26" i="23"/>
  <c r="B2" i="23"/>
  <c r="B30" i="23"/>
  <c r="V1" i="12"/>
  <c r="V30" i="12" s="1"/>
  <c r="B28" i="23"/>
  <c r="B27" i="23"/>
  <c r="B25" i="23"/>
  <c r="B24" i="23"/>
  <c r="B23" i="23"/>
  <c r="B20" i="23"/>
  <c r="B19" i="23"/>
  <c r="B18" i="23"/>
  <c r="B17" i="23"/>
  <c r="B16" i="23"/>
  <c r="B15" i="23"/>
  <c r="B14" i="23"/>
  <c r="B13" i="23"/>
  <c r="B12" i="23"/>
  <c r="B11" i="23"/>
  <c r="B10" i="23"/>
  <c r="B9" i="23"/>
  <c r="B8" i="23"/>
  <c r="B7" i="23"/>
  <c r="U1" i="12"/>
  <c r="U24" i="12" s="1"/>
  <c r="B4" i="23" s="1"/>
  <c r="U23" i="12"/>
  <c r="B3" i="23" s="1"/>
  <c r="V23" i="12"/>
  <c r="C5" i="21"/>
  <c r="B31" i="23"/>
  <c r="V30" i="23"/>
  <c r="B6" i="23"/>
  <c r="T1" i="12"/>
  <c r="T2" i="12" s="1"/>
  <c r="S1" i="12"/>
  <c r="S30" i="12" s="1"/>
  <c r="R1" i="12"/>
  <c r="R2" i="12" s="1"/>
  <c r="Q1" i="12"/>
  <c r="Q24" i="12" s="1"/>
  <c r="P1" i="12"/>
  <c r="P2" i="12" s="1"/>
  <c r="O1" i="12"/>
  <c r="O22" i="12" s="1"/>
  <c r="O2" i="12"/>
  <c r="N1" i="12"/>
  <c r="N2" i="12" s="1"/>
  <c r="M1" i="12"/>
  <c r="M22" i="12" s="1"/>
  <c r="L1" i="12"/>
  <c r="L2" i="12" s="1"/>
  <c r="K1" i="12"/>
  <c r="K22" i="12" s="1"/>
  <c r="J1" i="12"/>
  <c r="J2" i="12" s="1"/>
  <c r="H1" i="12"/>
  <c r="H24" i="12" s="1"/>
  <c r="G1" i="12"/>
  <c r="G2" i="12" s="1"/>
  <c r="F1" i="12"/>
  <c r="F22" i="12" s="1"/>
  <c r="E1" i="12"/>
  <c r="E2" i="12" s="1"/>
  <c r="D1" i="12"/>
  <c r="D2" i="12" s="1"/>
  <c r="C1" i="12"/>
  <c r="C2" i="12" s="1"/>
  <c r="B1" i="12"/>
  <c r="B24" i="12" s="1"/>
  <c r="V29" i="12"/>
  <c r="U30" i="12"/>
  <c r="U29" i="12"/>
  <c r="B23" i="12"/>
  <c r="C23" i="12"/>
  <c r="D23" i="12"/>
  <c r="E23" i="12"/>
  <c r="F23" i="12"/>
  <c r="G23" i="12"/>
  <c r="H23" i="12"/>
  <c r="J23" i="12"/>
  <c r="K23" i="12"/>
  <c r="L23" i="12"/>
  <c r="M23" i="12"/>
  <c r="N23" i="12"/>
  <c r="O23" i="12"/>
  <c r="P23" i="12"/>
  <c r="Q23" i="12"/>
  <c r="R23" i="12"/>
  <c r="S23" i="12"/>
  <c r="T23" i="12"/>
  <c r="T29" i="12"/>
  <c r="S29" i="12"/>
  <c r="R29" i="12"/>
  <c r="Q29" i="12"/>
  <c r="P29" i="12"/>
  <c r="O29" i="12"/>
  <c r="N29" i="12"/>
  <c r="M29" i="12"/>
  <c r="L29" i="12"/>
  <c r="K29" i="12"/>
  <c r="J29" i="12"/>
  <c r="H29" i="12"/>
  <c r="G29" i="12"/>
  <c r="F29" i="12"/>
  <c r="E29" i="12"/>
  <c r="D29" i="12"/>
  <c r="C29" i="12"/>
  <c r="B29" i="12"/>
  <c r="Q30" i="12"/>
  <c r="Q22" i="12"/>
  <c r="M24" i="12"/>
  <c r="O30" i="12"/>
  <c r="D22" i="12"/>
  <c r="L22" i="12"/>
  <c r="P22" i="12"/>
  <c r="J22" i="12"/>
  <c r="R22" i="12"/>
  <c r="R24" i="12"/>
  <c r="C30" i="12"/>
  <c r="C24" i="12"/>
  <c r="S24" i="12"/>
  <c r="G22" i="12"/>
  <c r="D30" i="12"/>
  <c r="H30" i="12"/>
  <c r="L30" i="12"/>
  <c r="B30" i="12"/>
  <c r="M30" i="12"/>
  <c r="J5" i="21"/>
  <c r="I5" i="21"/>
  <c r="H5" i="21"/>
  <c r="G5" i="21"/>
  <c r="F5" i="21"/>
  <c r="E5" i="21"/>
  <c r="A6" i="21"/>
  <c r="A5" i="21"/>
  <c r="A2" i="21"/>
  <c r="BM136" i="24" l="1"/>
  <c r="BM135" i="24"/>
  <c r="Q136" i="24"/>
  <c r="R30" i="12"/>
  <c r="G30" i="12"/>
  <c r="T22" i="12"/>
  <c r="H2" i="12"/>
  <c r="BM130" i="24"/>
  <c r="BM132" i="24"/>
  <c r="BA133" i="24"/>
  <c r="F30" i="12"/>
  <c r="F24" i="12"/>
  <c r="T24" i="12"/>
  <c r="Q2" i="12"/>
  <c r="Q130" i="24"/>
  <c r="T30" i="12"/>
  <c r="L24" i="12"/>
  <c r="N11" i="25"/>
  <c r="U2" i="12"/>
  <c r="F2" i="12"/>
  <c r="BY127" i="24"/>
  <c r="BM129" i="24"/>
  <c r="AO130" i="24"/>
  <c r="AC131" i="24"/>
  <c r="AC133" i="24"/>
  <c r="K30" i="12"/>
  <c r="E30" i="12"/>
  <c r="B2" i="12"/>
  <c r="K2" i="12"/>
  <c r="S2" i="12"/>
  <c r="B29" i="23"/>
  <c r="S22" i="12"/>
  <c r="N24" i="12"/>
  <c r="N30" i="12"/>
  <c r="D24" i="12"/>
  <c r="B22" i="12"/>
  <c r="E22" i="12"/>
  <c r="M2" i="12"/>
  <c r="V24" i="12"/>
  <c r="AO133" i="24"/>
  <c r="AC130" i="24"/>
  <c r="E133" i="24"/>
  <c r="BY131" i="24"/>
  <c r="E131" i="24"/>
  <c r="Q132" i="24"/>
  <c r="AO136" i="24"/>
  <c r="BY129" i="24"/>
  <c r="AC134" i="24"/>
  <c r="BY133" i="24"/>
  <c r="BA131" i="24"/>
  <c r="AO132" i="24"/>
  <c r="BA132" i="24"/>
  <c r="Q134" i="24"/>
  <c r="Q137" i="24"/>
  <c r="AP144" i="24"/>
  <c r="AW144" i="24"/>
  <c r="E130" i="24"/>
  <c r="BA130" i="24"/>
  <c r="AO131" i="24"/>
  <c r="BM133" i="24"/>
  <c r="BA135" i="24"/>
  <c r="BY130" i="24"/>
  <c r="Q131" i="24"/>
  <c r="BM131" i="24"/>
  <c r="AC132" i="24"/>
  <c r="Q133" i="24"/>
  <c r="BM128" i="24"/>
  <c r="E132" i="24"/>
  <c r="BY132" i="24"/>
  <c r="E134" i="24"/>
  <c r="BY135" i="24"/>
  <c r="BA136" i="24"/>
  <c r="BN168" i="24"/>
  <c r="BZ138" i="24"/>
  <c r="CG138" i="24"/>
  <c r="E137" i="24"/>
  <c r="AP149" i="24"/>
  <c r="AW149" i="24"/>
  <c r="BN149" i="24"/>
  <c r="BU149" i="24"/>
  <c r="F150" i="24"/>
  <c r="M150" i="24"/>
  <c r="F99" i="24"/>
  <c r="F116" i="24"/>
  <c r="BZ145" i="24"/>
  <c r="CG145" i="24"/>
  <c r="AP146" i="24"/>
  <c r="AW146" i="24"/>
  <c r="BN146" i="24"/>
  <c r="BU146" i="24"/>
  <c r="F147" i="24"/>
  <c r="M147" i="24"/>
  <c r="AP150" i="24"/>
  <c r="AW150" i="24"/>
  <c r="BN150" i="24"/>
  <c r="BU150" i="24"/>
  <c r="F151" i="24"/>
  <c r="M151" i="24"/>
  <c r="AD174" i="24"/>
  <c r="AK174" i="24"/>
  <c r="BB174" i="24"/>
  <c r="BI174" i="24"/>
  <c r="BZ174" i="24"/>
  <c r="CG174" i="24"/>
  <c r="R175" i="24"/>
  <c r="Y175" i="24"/>
  <c r="BY128" i="24"/>
  <c r="F107" i="24"/>
  <c r="E136" i="24"/>
  <c r="AC136" i="24"/>
  <c r="E116" i="24"/>
  <c r="AP145" i="24"/>
  <c r="AW145" i="24"/>
  <c r="AO135" i="24"/>
  <c r="BY136" i="24"/>
  <c r="AD138" i="24"/>
  <c r="AK138" i="24"/>
  <c r="AD175" i="24"/>
  <c r="AK175" i="24"/>
  <c r="BB175" i="24"/>
  <c r="BI175" i="24"/>
  <c r="BZ175" i="24"/>
  <c r="CG175" i="24"/>
  <c r="BM137" i="24"/>
  <c r="BU137" i="24"/>
  <c r="BN137" i="24"/>
  <c r="AO148" i="24"/>
  <c r="AW148" i="24"/>
  <c r="AP148" i="24"/>
  <c r="E149" i="24"/>
  <c r="M149" i="24"/>
  <c r="F149" i="24"/>
  <c r="BA154" i="24"/>
  <c r="BI154" i="24"/>
  <c r="BB154" i="24"/>
  <c r="BY168" i="24"/>
  <c r="CG168" i="24"/>
  <c r="BZ168" i="24"/>
  <c r="E145" i="24"/>
  <c r="M145" i="24"/>
  <c r="F145" i="24"/>
  <c r="BM148" i="24"/>
  <c r="BU148" i="24"/>
  <c r="BN148" i="24"/>
  <c r="BY154" i="24"/>
  <c r="CG154" i="24"/>
  <c r="BZ154" i="24"/>
  <c r="Q155" i="24"/>
  <c r="Y155" i="24"/>
  <c r="R155" i="24"/>
  <c r="BN171" i="24"/>
  <c r="AD137" i="24"/>
  <c r="AK137" i="24"/>
  <c r="BZ137" i="24"/>
  <c r="CG137" i="24"/>
  <c r="R138" i="24"/>
  <c r="Y138" i="24"/>
  <c r="BN138" i="24"/>
  <c r="BU138" i="24"/>
  <c r="BN145" i="24"/>
  <c r="BU145" i="24"/>
  <c r="AP147" i="24"/>
  <c r="AW147" i="24"/>
  <c r="BN147" i="24"/>
  <c r="BU147" i="24"/>
  <c r="F148" i="24"/>
  <c r="M148" i="24"/>
  <c r="BB173" i="24"/>
  <c r="BI173" i="24"/>
  <c r="BZ173" i="24"/>
  <c r="CG173" i="24"/>
  <c r="R174" i="24"/>
  <c r="Y174" i="24"/>
  <c r="E93" i="24"/>
  <c r="M96" i="24"/>
  <c r="E96" i="24"/>
  <c r="F120" i="24"/>
  <c r="M128" i="24"/>
  <c r="F128" i="24"/>
  <c r="AK139" i="24"/>
  <c r="AD139" i="24"/>
  <c r="AC139" i="24"/>
  <c r="Y140" i="24"/>
  <c r="R140" i="24"/>
  <c r="Q140" i="24"/>
  <c r="N12" i="25"/>
  <c r="M12" i="25"/>
  <c r="F110" i="24"/>
  <c r="J30" i="12"/>
  <c r="P30" i="12"/>
  <c r="G24" i="12"/>
  <c r="K24" i="12"/>
  <c r="C22" i="12"/>
  <c r="J24" i="12"/>
  <c r="P24" i="12"/>
  <c r="H22" i="12"/>
  <c r="O24" i="12"/>
  <c r="N22" i="12"/>
  <c r="E24" i="12"/>
  <c r="U22" i="12"/>
  <c r="B22" i="23"/>
  <c r="F96" i="24"/>
  <c r="M102" i="24"/>
  <c r="F102" i="24"/>
  <c r="F126" i="24"/>
  <c r="AO137" i="24"/>
  <c r="AW137" i="24"/>
  <c r="AP137" i="24"/>
  <c r="E138" i="24"/>
  <c r="M138" i="24"/>
  <c r="F138" i="24"/>
  <c r="AO138" i="24"/>
  <c r="AW138" i="24"/>
  <c r="AP138" i="24"/>
  <c r="E139" i="24"/>
  <c r="M139" i="24"/>
  <c r="F139" i="24"/>
  <c r="BM127" i="24"/>
  <c r="Y139" i="24"/>
  <c r="Q139" i="24"/>
  <c r="CG139" i="24"/>
  <c r="BZ139" i="24"/>
  <c r="BY139" i="24"/>
  <c r="AK140" i="24"/>
  <c r="AD140" i="24"/>
  <c r="AC140" i="24"/>
  <c r="V2" i="12"/>
  <c r="V22" i="12"/>
  <c r="AO134" i="24"/>
  <c r="BA134" i="24"/>
  <c r="BM134" i="24"/>
  <c r="BY134" i="24"/>
  <c r="E135" i="24"/>
  <c r="Q135" i="24"/>
  <c r="AC135" i="24"/>
  <c r="AW139" i="24"/>
  <c r="AP139" i="24"/>
  <c r="AO139" i="24"/>
  <c r="M140" i="24"/>
  <c r="F140" i="24"/>
  <c r="E140" i="24"/>
  <c r="AW140" i="24"/>
  <c r="AP140" i="24"/>
  <c r="AO140" i="24"/>
  <c r="BM158" i="24"/>
  <c r="BU158" i="24"/>
  <c r="BN158" i="24"/>
  <c r="BY166" i="24"/>
  <c r="CG166" i="24"/>
  <c r="BZ166" i="24"/>
  <c r="Q167" i="24"/>
  <c r="Y167" i="24"/>
  <c r="R167" i="24"/>
  <c r="AC167" i="24"/>
  <c r="AK167" i="24"/>
  <c r="AD167" i="24"/>
  <c r="BY167" i="24"/>
  <c r="CG167" i="24"/>
  <c r="BZ167" i="24"/>
  <c r="Q168" i="24"/>
  <c r="Y168" i="24"/>
  <c r="R168" i="24"/>
  <c r="AC168" i="24"/>
  <c r="AK168" i="24"/>
  <c r="AD168" i="24"/>
  <c r="AP134" i="24"/>
  <c r="BB134" i="24"/>
  <c r="BN134" i="24"/>
  <c r="BZ134" i="24"/>
  <c r="F135" i="24"/>
  <c r="R135" i="24"/>
  <c r="AD135" i="24"/>
  <c r="AP135" i="24"/>
  <c r="BB135" i="24"/>
  <c r="BN135" i="24"/>
  <c r="BZ135" i="24"/>
  <c r="F136" i="24"/>
  <c r="R136" i="24"/>
  <c r="AD136" i="24"/>
  <c r="AP136" i="24"/>
  <c r="BB136" i="24"/>
  <c r="BN136" i="24"/>
  <c r="BZ136" i="24"/>
  <c r="F137" i="24"/>
  <c r="R137" i="24"/>
  <c r="BB137" i="24"/>
  <c r="BI137" i="24"/>
  <c r="BB138" i="24"/>
  <c r="BI138" i="24"/>
  <c r="BI139" i="24"/>
  <c r="BB139" i="24"/>
  <c r="BA139" i="24"/>
  <c r="BI140" i="24"/>
  <c r="BB140" i="24"/>
  <c r="BA140" i="24"/>
  <c r="BU139" i="24"/>
  <c r="BN139" i="24"/>
  <c r="BM139" i="24"/>
  <c r="E146" i="24"/>
  <c r="M146" i="24"/>
  <c r="F146" i="24"/>
  <c r="BM157" i="24"/>
  <c r="BU157" i="24"/>
  <c r="BN157" i="24"/>
  <c r="BA166" i="24"/>
  <c r="BI166" i="24"/>
  <c r="BB166" i="24"/>
  <c r="BA167" i="24"/>
  <c r="BI167" i="24"/>
  <c r="BB167" i="24"/>
  <c r="BA168" i="24"/>
  <c r="BI168" i="24"/>
  <c r="BB168" i="24"/>
  <c r="R144" i="24"/>
  <c r="Y144" i="24"/>
  <c r="AD144" i="24"/>
  <c r="AK144" i="24"/>
  <c r="BZ144" i="24"/>
  <c r="CG144" i="24"/>
  <c r="R145" i="24"/>
  <c r="Y145" i="24"/>
  <c r="AD145" i="24"/>
  <c r="AK145" i="24"/>
  <c r="BU18" i="24"/>
  <c r="E100" i="24"/>
  <c r="F94" i="24"/>
  <c r="E99" i="24"/>
  <c r="E108" i="24"/>
  <c r="E128" i="24"/>
  <c r="CG165" i="24"/>
  <c r="BZ165" i="24"/>
  <c r="BY165" i="24"/>
  <c r="Y166" i="24"/>
  <c r="R166" i="24"/>
  <c r="Q166" i="24"/>
  <c r="AK166" i="24"/>
  <c r="AD166" i="24"/>
  <c r="AC166" i="24"/>
  <c r="BU179" i="24"/>
  <c r="BN179" i="24"/>
  <c r="M180" i="24"/>
  <c r="F180" i="24"/>
  <c r="AW180" i="24"/>
  <c r="AP180" i="24"/>
  <c r="BU180" i="24"/>
  <c r="BN180" i="24"/>
  <c r="M181" i="24"/>
  <c r="F181" i="24"/>
  <c r="AW181" i="24"/>
  <c r="AP181" i="24"/>
  <c r="BN78" i="24"/>
  <c r="BP78" i="24"/>
  <c r="F119" i="24"/>
  <c r="F130" i="24"/>
  <c r="R130" i="24"/>
  <c r="AD130" i="24"/>
  <c r="AP130" i="24"/>
  <c r="BB130" i="24"/>
  <c r="BN130" i="24"/>
  <c r="BZ130" i="24"/>
  <c r="F131" i="24"/>
  <c r="R131" i="24"/>
  <c r="AD131" i="24"/>
  <c r="AP131" i="24"/>
  <c r="BB131" i="24"/>
  <c r="BN131" i="24"/>
  <c r="BZ131" i="24"/>
  <c r="F132" i="24"/>
  <c r="R132" i="24"/>
  <c r="AD132" i="24"/>
  <c r="AP132" i="24"/>
  <c r="BB132" i="24"/>
  <c r="BN132" i="24"/>
  <c r="BZ132" i="24"/>
  <c r="F133" i="24"/>
  <c r="R133" i="24"/>
  <c r="AD133" i="24"/>
  <c r="AP133" i="24"/>
  <c r="BB133" i="24"/>
  <c r="BN133" i="24"/>
  <c r="BZ133" i="24"/>
  <c r="F134" i="24"/>
  <c r="R134" i="24"/>
  <c r="AD134" i="24"/>
  <c r="AC146" i="24"/>
  <c r="AK146" i="24"/>
  <c r="AD146" i="24"/>
  <c r="BM152" i="24"/>
  <c r="BU152" i="24"/>
  <c r="BN152" i="24"/>
  <c r="BM153" i="24"/>
  <c r="BU153" i="24"/>
  <c r="BN153" i="24"/>
  <c r="Q157" i="24"/>
  <c r="Y157" i="24"/>
  <c r="R157" i="24"/>
  <c r="M166" i="24"/>
  <c r="F166" i="24"/>
  <c r="E166" i="24"/>
  <c r="AO166" i="24"/>
  <c r="AW166" i="24"/>
  <c r="AP166" i="24"/>
  <c r="E167" i="24"/>
  <c r="M167" i="24"/>
  <c r="F167" i="24"/>
  <c r="AO167" i="24"/>
  <c r="AW167" i="24"/>
  <c r="AP167" i="24"/>
  <c r="E168" i="24"/>
  <c r="M168" i="24"/>
  <c r="F168" i="24"/>
  <c r="AO168" i="24"/>
  <c r="AW168" i="24"/>
  <c r="AP168" i="24"/>
  <c r="F87" i="24"/>
  <c r="F91" i="24"/>
  <c r="M100" i="24"/>
  <c r="F106" i="24"/>
  <c r="F114" i="24"/>
  <c r="E119" i="24"/>
  <c r="F122" i="24"/>
  <c r="BB145" i="24"/>
  <c r="BI145" i="24"/>
  <c r="Q146" i="24"/>
  <c r="Y146" i="24"/>
  <c r="R146" i="24"/>
  <c r="BA146" i="24"/>
  <c r="BI146" i="24"/>
  <c r="BB146" i="24"/>
  <c r="BY146" i="24"/>
  <c r="CG146" i="24"/>
  <c r="BZ146" i="24"/>
  <c r="Q147" i="24"/>
  <c r="Y147" i="24"/>
  <c r="R147" i="24"/>
  <c r="AC147" i="24"/>
  <c r="AK147" i="24"/>
  <c r="AD147" i="24"/>
  <c r="BA147" i="24"/>
  <c r="BI147" i="24"/>
  <c r="BB147" i="24"/>
  <c r="BY147" i="24"/>
  <c r="CG147" i="24"/>
  <c r="BZ147" i="24"/>
  <c r="Q148" i="24"/>
  <c r="Y148" i="24"/>
  <c r="R148" i="24"/>
  <c r="AC148" i="24"/>
  <c r="AK148" i="24"/>
  <c r="AD148" i="24"/>
  <c r="BA148" i="24"/>
  <c r="BI148" i="24"/>
  <c r="BB148" i="24"/>
  <c r="BY148" i="24"/>
  <c r="CG148" i="24"/>
  <c r="BZ148" i="24"/>
  <c r="Q149" i="24"/>
  <c r="Y149" i="24"/>
  <c r="R149" i="24"/>
  <c r="AC149" i="24"/>
  <c r="AK149" i="24"/>
  <c r="AD149" i="24"/>
  <c r="BA149" i="24"/>
  <c r="BI149" i="24"/>
  <c r="BB149" i="24"/>
  <c r="BA150" i="24"/>
  <c r="BI150" i="24"/>
  <c r="BB150" i="24"/>
  <c r="AO152" i="24"/>
  <c r="AW152" i="24"/>
  <c r="AP152" i="24"/>
  <c r="E153" i="24"/>
  <c r="M153" i="24"/>
  <c r="F153" i="24"/>
  <c r="AO153" i="24"/>
  <c r="AW153" i="24"/>
  <c r="AP153" i="24"/>
  <c r="E154" i="24"/>
  <c r="M154" i="24"/>
  <c r="F154" i="24"/>
  <c r="AO154" i="24"/>
  <c r="AW154" i="24"/>
  <c r="AP154" i="24"/>
  <c r="E155" i="24"/>
  <c r="M155" i="24"/>
  <c r="F155" i="24"/>
  <c r="BZ149" i="24"/>
  <c r="CG149" i="24"/>
  <c r="R150" i="24"/>
  <c r="Y150" i="24"/>
  <c r="AD150" i="24"/>
  <c r="AK150" i="24"/>
  <c r="BZ150" i="24"/>
  <c r="CG150" i="24"/>
  <c r="BN154" i="24"/>
  <c r="BU154" i="24"/>
  <c r="AP155" i="24"/>
  <c r="AW155" i="24"/>
  <c r="BN155" i="24"/>
  <c r="BU155" i="24"/>
  <c r="F156" i="24"/>
  <c r="M156" i="24"/>
  <c r="AP156" i="24"/>
  <c r="AW156" i="24"/>
  <c r="BZ157" i="24"/>
  <c r="CG157" i="24"/>
  <c r="R158" i="24"/>
  <c r="Y158" i="24"/>
  <c r="AD158" i="24"/>
  <c r="AK158" i="24"/>
  <c r="BZ158" i="24"/>
  <c r="CG158" i="24"/>
  <c r="BN166" i="24"/>
  <c r="BU166" i="24"/>
  <c r="BN167" i="24"/>
  <c r="BU167" i="24"/>
  <c r="BU168" i="24"/>
  <c r="Y169" i="24"/>
  <c r="R169" i="24"/>
  <c r="AK169" i="24"/>
  <c r="AD169" i="24"/>
  <c r="BI169" i="24"/>
  <c r="BB169" i="24"/>
  <c r="CG169" i="24"/>
  <c r="BZ169" i="24"/>
  <c r="Y170" i="24"/>
  <c r="R170" i="24"/>
  <c r="AK170" i="24"/>
  <c r="AD170" i="24"/>
  <c r="BI170" i="24"/>
  <c r="BB170" i="24"/>
  <c r="CG170" i="24"/>
  <c r="BZ170" i="24"/>
  <c r="Y171" i="24"/>
  <c r="R171" i="24"/>
  <c r="AK171" i="24"/>
  <c r="AD171" i="24"/>
  <c r="BI171" i="24"/>
  <c r="BB171" i="24"/>
  <c r="AW179" i="24"/>
  <c r="AP179" i="24"/>
  <c r="AO179" i="24"/>
  <c r="M169" i="24"/>
  <c r="F169" i="24"/>
  <c r="AW169" i="24"/>
  <c r="AP169" i="24"/>
  <c r="BU169" i="24"/>
  <c r="BN169" i="24"/>
  <c r="M170" i="24"/>
  <c r="F170" i="24"/>
  <c r="AW170" i="24"/>
  <c r="AP170" i="24"/>
  <c r="BU170" i="24"/>
  <c r="BN170" i="24"/>
  <c r="M171" i="24"/>
  <c r="F171" i="24"/>
  <c r="AW171" i="24"/>
  <c r="AP171" i="24"/>
  <c r="BM173" i="24"/>
  <c r="BU173" i="24"/>
  <c r="BN173" i="24"/>
  <c r="E174" i="24"/>
  <c r="M174" i="24"/>
  <c r="F174" i="24"/>
  <c r="AO174" i="24"/>
  <c r="AW174" i="24"/>
  <c r="AP174" i="24"/>
  <c r="BM174" i="24"/>
  <c r="BU174" i="24"/>
  <c r="BN174" i="24"/>
  <c r="E175" i="24"/>
  <c r="M175" i="24"/>
  <c r="F175" i="24"/>
  <c r="AO175" i="24"/>
  <c r="AW175" i="24"/>
  <c r="AP175" i="24"/>
  <c r="BM175" i="24"/>
  <c r="BU175" i="24"/>
  <c r="BN175" i="24"/>
  <c r="E176" i="24"/>
  <c r="M176" i="24"/>
  <c r="F176" i="24"/>
  <c r="BI179" i="24"/>
  <c r="BB179" i="24"/>
  <c r="BA179" i="24"/>
  <c r="CG179" i="24"/>
  <c r="BZ179" i="24"/>
  <c r="Y180" i="24"/>
  <c r="R180" i="24"/>
  <c r="AK180" i="24"/>
  <c r="AD180" i="24"/>
  <c r="BI180" i="24"/>
  <c r="BB180" i="24"/>
  <c r="CG180" i="24"/>
  <c r="BZ180" i="24"/>
  <c r="Y181" i="24"/>
  <c r="R181" i="24"/>
  <c r="AK181" i="24"/>
  <c r="AD181" i="24"/>
  <c r="BP18" i="24"/>
  <c r="BN66" i="24"/>
  <c r="CG11" i="24"/>
  <c r="CB11" i="24"/>
  <c r="CA11" i="24"/>
  <c r="BY16" i="24"/>
  <c r="BY49" i="24"/>
  <c r="BZ49" i="24"/>
  <c r="BY22" i="24"/>
  <c r="BY27" i="24"/>
  <c r="CB27" i="24"/>
  <c r="CA27" i="24"/>
  <c r="CA44" i="24"/>
  <c r="CA55" i="24"/>
  <c r="CB64" i="24"/>
  <c r="BY12" i="24"/>
  <c r="CB12" i="24"/>
  <c r="CA12" i="24"/>
  <c r="BY28" i="24"/>
  <c r="CB28" i="24"/>
  <c r="CA28" i="24"/>
  <c r="CA47" i="24"/>
  <c r="CA80" i="24"/>
  <c r="CB40" i="24"/>
  <c r="CA50" i="24"/>
  <c r="CA76" i="24"/>
  <c r="CA84" i="24"/>
  <c r="CB38" i="24"/>
  <c r="BY39" i="24"/>
  <c r="CA39" i="24"/>
  <c r="CA60" i="24"/>
  <c r="BY80" i="24"/>
  <c r="CA21" i="24"/>
  <c r="CA37" i="24"/>
  <c r="CA41" i="24"/>
  <c r="CG49" i="24"/>
  <c r="CB49" i="24"/>
  <c r="CA63" i="24"/>
  <c r="CB77" i="24"/>
  <c r="BZ36" i="24"/>
  <c r="BY36" i="24"/>
  <c r="CB36" i="24"/>
  <c r="CA25" i="24"/>
  <c r="CG26" i="24"/>
  <c r="CB26" i="24"/>
  <c r="BY17" i="24"/>
  <c r="CA17" i="24"/>
  <c r="BY15" i="24"/>
  <c r="CA15" i="24"/>
  <c r="CA13" i="24"/>
  <c r="CB14" i="24"/>
  <c r="F103" i="24"/>
  <c r="Y141" i="24"/>
  <c r="R141" i="24"/>
  <c r="Q141" i="24"/>
  <c r="AK141" i="24"/>
  <c r="AD141" i="24"/>
  <c r="AC141" i="24"/>
  <c r="CG141" i="24"/>
  <c r="BZ141" i="24"/>
  <c r="BY141" i="24"/>
  <c r="Y142" i="24"/>
  <c r="R142" i="24"/>
  <c r="Q142" i="24"/>
  <c r="AK142" i="24"/>
  <c r="AD142" i="24"/>
  <c r="AC142" i="24"/>
  <c r="CG142" i="24"/>
  <c r="BZ142" i="24"/>
  <c r="BY142" i="24"/>
  <c r="Y143" i="24"/>
  <c r="R143" i="24"/>
  <c r="Q143" i="24"/>
  <c r="AK143" i="24"/>
  <c r="AD143" i="24"/>
  <c r="AC143" i="24"/>
  <c r="CG143" i="24"/>
  <c r="BZ143" i="24"/>
  <c r="BY143" i="24"/>
  <c r="E92" i="24"/>
  <c r="F123" i="24"/>
  <c r="E87" i="24"/>
  <c r="E91" i="24"/>
  <c r="M93" i="24"/>
  <c r="E95" i="24"/>
  <c r="M95" i="24"/>
  <c r="F101" i="24"/>
  <c r="M104" i="24"/>
  <c r="E107" i="24"/>
  <c r="M112" i="24"/>
  <c r="E115" i="24"/>
  <c r="M115" i="24"/>
  <c r="M124" i="24"/>
  <c r="E127" i="24"/>
  <c r="M127" i="24"/>
  <c r="CG77" i="24"/>
  <c r="CG140" i="24"/>
  <c r="BZ140" i="24"/>
  <c r="AW141" i="24"/>
  <c r="AP141" i="24"/>
  <c r="AO141" i="24"/>
  <c r="M142" i="24"/>
  <c r="F142" i="24"/>
  <c r="E142" i="24"/>
  <c r="AW142" i="24"/>
  <c r="AP142" i="24"/>
  <c r="AO142" i="24"/>
  <c r="M143" i="24"/>
  <c r="F143" i="24"/>
  <c r="E143" i="24"/>
  <c r="AW143" i="24"/>
  <c r="AP143" i="24"/>
  <c r="AO143" i="24"/>
  <c r="M144" i="24"/>
  <c r="F144" i="24"/>
  <c r="E144" i="24"/>
  <c r="Y151" i="24"/>
  <c r="Q151" i="24"/>
  <c r="AK151" i="24"/>
  <c r="AD151" i="24"/>
  <c r="BI151" i="24"/>
  <c r="BB151" i="24"/>
  <c r="CG151" i="24"/>
  <c r="BZ151" i="24"/>
  <c r="Y152" i="24"/>
  <c r="R152" i="24"/>
  <c r="AK152" i="24"/>
  <c r="AD152" i="24"/>
  <c r="F111" i="24"/>
  <c r="E104" i="24"/>
  <c r="E112" i="24"/>
  <c r="E124" i="24"/>
  <c r="BI141" i="24"/>
  <c r="BB141" i="24"/>
  <c r="BA141" i="24"/>
  <c r="BI142" i="24"/>
  <c r="BB142" i="24"/>
  <c r="BA142" i="24"/>
  <c r="BI143" i="24"/>
  <c r="BB143" i="24"/>
  <c r="BA143" i="24"/>
  <c r="BA144" i="24"/>
  <c r="BI144" i="24"/>
  <c r="BB144" i="24"/>
  <c r="M92" i="24"/>
  <c r="F98" i="24"/>
  <c r="E103" i="24"/>
  <c r="M108" i="24"/>
  <c r="E111" i="24"/>
  <c r="F118" i="24"/>
  <c r="E120" i="24"/>
  <c r="E123" i="24"/>
  <c r="CG80" i="24"/>
  <c r="BU140" i="24"/>
  <c r="BN140" i="24"/>
  <c r="M141" i="24"/>
  <c r="F141" i="24"/>
  <c r="BU141" i="24"/>
  <c r="BN141" i="24"/>
  <c r="BM141" i="24"/>
  <c r="BU142" i="24"/>
  <c r="BN142" i="24"/>
  <c r="BM142" i="24"/>
  <c r="BU143" i="24"/>
  <c r="BN143" i="24"/>
  <c r="BM143" i="24"/>
  <c r="BA152" i="24"/>
  <c r="BI152" i="24"/>
  <c r="BB152" i="24"/>
  <c r="BY152" i="24"/>
  <c r="CG152" i="24"/>
  <c r="BZ152" i="24"/>
  <c r="Q153" i="24"/>
  <c r="Y153" i="24"/>
  <c r="R153" i="24"/>
  <c r="AC153" i="24"/>
  <c r="AK153" i="24"/>
  <c r="AD153" i="24"/>
  <c r="BA153" i="24"/>
  <c r="BI153" i="24"/>
  <c r="BB153" i="24"/>
  <c r="BY153" i="24"/>
  <c r="CG153" i="24"/>
  <c r="BZ153" i="24"/>
  <c r="Q154" i="24"/>
  <c r="Y154" i="24"/>
  <c r="R154" i="24"/>
  <c r="AC154" i="24"/>
  <c r="AK154" i="24"/>
  <c r="AD154" i="24"/>
  <c r="BN144" i="24"/>
  <c r="BU144" i="24"/>
  <c r="AW151" i="24"/>
  <c r="AP151" i="24"/>
  <c r="BU151" i="24"/>
  <c r="BN151" i="24"/>
  <c r="M152" i="24"/>
  <c r="F152" i="24"/>
  <c r="AC155" i="24"/>
  <c r="AK155" i="24"/>
  <c r="AD155" i="24"/>
  <c r="BA155" i="24"/>
  <c r="BI155" i="24"/>
  <c r="BB155" i="24"/>
  <c r="BY155" i="24"/>
  <c r="CG155" i="24"/>
  <c r="BZ155" i="24"/>
  <c r="Q156" i="24"/>
  <c r="Y156" i="24"/>
  <c r="R156" i="24"/>
  <c r="AC156" i="24"/>
  <c r="AK156" i="24"/>
  <c r="AD156" i="24"/>
  <c r="BM156" i="24"/>
  <c r="BU156" i="24"/>
  <c r="BN156" i="24"/>
  <c r="AO157" i="24"/>
  <c r="AW157" i="24"/>
  <c r="AP157" i="24"/>
  <c r="E158" i="24"/>
  <c r="M158" i="24"/>
  <c r="F158" i="24"/>
  <c r="AO158" i="24"/>
  <c r="AW158" i="24"/>
  <c r="AP158" i="24"/>
  <c r="BB156" i="24"/>
  <c r="BI156" i="24"/>
  <c r="BZ156" i="24"/>
  <c r="CG156" i="24"/>
  <c r="AD157" i="24"/>
  <c r="AK157" i="24"/>
  <c r="BB157" i="24"/>
  <c r="BI157" i="24"/>
  <c r="BB158" i="24"/>
  <c r="BI158" i="24"/>
  <c r="BM18" i="24"/>
  <c r="BU65" i="24"/>
  <c r="BU66" i="24"/>
  <c r="CG13" i="24"/>
  <c r="CG35" i="24"/>
  <c r="CG55" i="24"/>
  <c r="CG64" i="24"/>
  <c r="CG76" i="24"/>
  <c r="BY77" i="24"/>
  <c r="BZ26" i="24"/>
  <c r="BZ28" i="24"/>
  <c r="CG28" i="24"/>
  <c r="CG37" i="24"/>
  <c r="CG60" i="24"/>
  <c r="BY55" i="24"/>
  <c r="BY13" i="24"/>
  <c r="CG29" i="24"/>
  <c r="BY35" i="24"/>
  <c r="CG44" i="24"/>
  <c r="BZ55" i="24"/>
  <c r="BY37" i="24"/>
  <c r="BZ22" i="24"/>
  <c r="CG22" i="24"/>
  <c r="CG50" i="24"/>
  <c r="BY60" i="24"/>
  <c r="BZ60" i="24"/>
  <c r="F97" i="24"/>
  <c r="F109" i="24"/>
  <c r="F117" i="24"/>
  <c r="F125" i="24"/>
  <c r="E94" i="24"/>
  <c r="E98" i="24"/>
  <c r="E102" i="24"/>
  <c r="E106" i="24"/>
  <c r="E110" i="24"/>
  <c r="E114" i="24"/>
  <c r="E118" i="24"/>
  <c r="E122" i="24"/>
  <c r="E126" i="24"/>
  <c r="E97" i="24"/>
  <c r="E101" i="24"/>
  <c r="E105" i="24"/>
  <c r="M105" i="24"/>
  <c r="E109" i="24"/>
  <c r="E113" i="24"/>
  <c r="M113" i="24"/>
  <c r="E117" i="24"/>
  <c r="E121" i="24"/>
  <c r="M121" i="24"/>
  <c r="E125" i="24"/>
  <c r="E129" i="24"/>
  <c r="M129" i="24"/>
  <c r="Y87" i="24"/>
  <c r="Y89" i="24"/>
  <c r="R89" i="24"/>
  <c r="Y91" i="24"/>
  <c r="Y93" i="24"/>
  <c r="R93" i="24"/>
  <c r="Y95" i="24"/>
  <c r="R95" i="24"/>
  <c r="Y97" i="24"/>
  <c r="R97" i="24"/>
  <c r="Y99" i="24"/>
  <c r="R99" i="24"/>
  <c r="Y101" i="24"/>
  <c r="R101" i="24"/>
  <c r="Y103" i="24"/>
  <c r="R103" i="24"/>
  <c r="Y105" i="24"/>
  <c r="R105" i="24"/>
  <c r="Y107" i="24"/>
  <c r="R107" i="24"/>
  <c r="Y109" i="24"/>
  <c r="R109" i="24"/>
  <c r="Y111" i="24"/>
  <c r="R111" i="24"/>
  <c r="Y113" i="24"/>
  <c r="R113" i="24"/>
  <c r="Y115" i="24"/>
  <c r="R115" i="24"/>
  <c r="Y117" i="24"/>
  <c r="R117" i="24"/>
  <c r="Y119" i="24"/>
  <c r="R119" i="24"/>
  <c r="Y121" i="24"/>
  <c r="R121" i="24"/>
  <c r="Y123" i="24"/>
  <c r="R123" i="24"/>
  <c r="Y125" i="24"/>
  <c r="R125" i="24"/>
  <c r="Y127" i="24"/>
  <c r="R127" i="24"/>
  <c r="Y129" i="24"/>
  <c r="R129" i="24"/>
  <c r="Y88" i="24"/>
  <c r="R88" i="24"/>
  <c r="Y90" i="24"/>
  <c r="R90" i="24"/>
  <c r="Y92" i="24"/>
  <c r="R92" i="24"/>
  <c r="Y94" i="24"/>
  <c r="R94" i="24"/>
  <c r="Y96" i="24"/>
  <c r="R96" i="24"/>
  <c r="Y98" i="24"/>
  <c r="R98" i="24"/>
  <c r="Y100" i="24"/>
  <c r="R100" i="24"/>
  <c r="Y102" i="24"/>
  <c r="R102" i="24"/>
  <c r="Y104" i="24"/>
  <c r="R104" i="24"/>
  <c r="Y106" i="24"/>
  <c r="R106" i="24"/>
  <c r="Y108" i="24"/>
  <c r="R108" i="24"/>
  <c r="Y110" i="24"/>
  <c r="R110" i="24"/>
  <c r="Y112" i="24"/>
  <c r="R112" i="24"/>
  <c r="Y114" i="24"/>
  <c r="R114" i="24"/>
  <c r="Y116" i="24"/>
  <c r="R116" i="24"/>
  <c r="Y118" i="24"/>
  <c r="R118" i="24"/>
  <c r="Y120" i="24"/>
  <c r="R120" i="24"/>
  <c r="Y122" i="24"/>
  <c r="R122" i="24"/>
  <c r="Y124" i="24"/>
  <c r="R124" i="24"/>
  <c r="Y126" i="24"/>
  <c r="R126" i="24"/>
  <c r="Y128" i="24"/>
  <c r="R128" i="24"/>
  <c r="AW87" i="24"/>
  <c r="AP87" i="24"/>
  <c r="AW92" i="24"/>
  <c r="AP92" i="24"/>
  <c r="AW93" i="24"/>
  <c r="AP93" i="24"/>
  <c r="AW94" i="24"/>
  <c r="AP94" i="24"/>
  <c r="AW95" i="24"/>
  <c r="AP95" i="24"/>
  <c r="AW96" i="24"/>
  <c r="AP96" i="24"/>
  <c r="AW97" i="24"/>
  <c r="AP97" i="24"/>
  <c r="AW98" i="24"/>
  <c r="AP98" i="24"/>
  <c r="AW99" i="24"/>
  <c r="AP99" i="24"/>
  <c r="AW100" i="24"/>
  <c r="AP100" i="24"/>
  <c r="AW101" i="24"/>
  <c r="AP101" i="24"/>
  <c r="AW102" i="24"/>
  <c r="AP102" i="24"/>
  <c r="AO102" i="24"/>
  <c r="AW104" i="24"/>
  <c r="AP104" i="24"/>
  <c r="AO104" i="24"/>
  <c r="BI102" i="24"/>
  <c r="BB102" i="24"/>
  <c r="BA102" i="24"/>
  <c r="BI104" i="24"/>
  <c r="BB104" i="24"/>
  <c r="BA104" i="24"/>
  <c r="AC88" i="24"/>
  <c r="AC89" i="24"/>
  <c r="AC90" i="24"/>
  <c r="AK92" i="24"/>
  <c r="AD92" i="24"/>
  <c r="AK93" i="24"/>
  <c r="AD93" i="24"/>
  <c r="AK94" i="24"/>
  <c r="AD94" i="24"/>
  <c r="AK95" i="24"/>
  <c r="AD95" i="24"/>
  <c r="AK96" i="24"/>
  <c r="AD96" i="24"/>
  <c r="AK97" i="24"/>
  <c r="AD97" i="24"/>
  <c r="AK98" i="24"/>
  <c r="AD98" i="24"/>
  <c r="AK99" i="24"/>
  <c r="AD99" i="24"/>
  <c r="AK100" i="24"/>
  <c r="AD100" i="24"/>
  <c r="AK101" i="24"/>
  <c r="AD101" i="24"/>
  <c r="AK102" i="24"/>
  <c r="AD102" i="24"/>
  <c r="AK103" i="24"/>
  <c r="AD103" i="24"/>
  <c r="AK104" i="24"/>
  <c r="AD104" i="24"/>
  <c r="AK105" i="24"/>
  <c r="AD105" i="24"/>
  <c r="AK106" i="24"/>
  <c r="AD106" i="24"/>
  <c r="AK107" i="24"/>
  <c r="AD107" i="24"/>
  <c r="AK108" i="24"/>
  <c r="AD108" i="24"/>
  <c r="AK109" i="24"/>
  <c r="AD109" i="24"/>
  <c r="AK110" i="24"/>
  <c r="AD110" i="24"/>
  <c r="AK111" i="24"/>
  <c r="AD111" i="24"/>
  <c r="AK112" i="24"/>
  <c r="AD112" i="24"/>
  <c r="AK113" i="24"/>
  <c r="AD113" i="24"/>
  <c r="AK114" i="24"/>
  <c r="AD114" i="24"/>
  <c r="AK115" i="24"/>
  <c r="AD115" i="24"/>
  <c r="AK116" i="24"/>
  <c r="AD116" i="24"/>
  <c r="AK117" i="24"/>
  <c r="AD117" i="24"/>
  <c r="AK118" i="24"/>
  <c r="AD118" i="24"/>
  <c r="AK119" i="24"/>
  <c r="AD119" i="24"/>
  <c r="AK120" i="24"/>
  <c r="AD120" i="24"/>
  <c r="AK121" i="24"/>
  <c r="AD121" i="24"/>
  <c r="AK122" i="24"/>
  <c r="AD122" i="24"/>
  <c r="AK123" i="24"/>
  <c r="AD123" i="24"/>
  <c r="AK124" i="24"/>
  <c r="AD124" i="24"/>
  <c r="AK125" i="24"/>
  <c r="AD125" i="24"/>
  <c r="AK126" i="24"/>
  <c r="AD126" i="24"/>
  <c r="AK127" i="24"/>
  <c r="AD127" i="24"/>
  <c r="AK128" i="24"/>
  <c r="AD128" i="24"/>
  <c r="AK129" i="24"/>
  <c r="AD129" i="24"/>
  <c r="BI87" i="24"/>
  <c r="BB87" i="24"/>
  <c r="BI91" i="24"/>
  <c r="BB91" i="24"/>
  <c r="BI92" i="24"/>
  <c r="BB92" i="24"/>
  <c r="BI93" i="24"/>
  <c r="BB93" i="24"/>
  <c r="BI94" i="24"/>
  <c r="BB94" i="24"/>
  <c r="BI95" i="24"/>
  <c r="BB95" i="24"/>
  <c r="BI96" i="24"/>
  <c r="BB96" i="24"/>
  <c r="BI97" i="24"/>
  <c r="BB97" i="24"/>
  <c r="BI98" i="24"/>
  <c r="BB98" i="24"/>
  <c r="BI99" i="24"/>
  <c r="BB99" i="24"/>
  <c r="BI100" i="24"/>
  <c r="BB100" i="24"/>
  <c r="AW103" i="24"/>
  <c r="AP103" i="24"/>
  <c r="AO103" i="24"/>
  <c r="AW105" i="24"/>
  <c r="AP105" i="24"/>
  <c r="AO105" i="24"/>
  <c r="AD88" i="24"/>
  <c r="AD89" i="24"/>
  <c r="AD90" i="24"/>
  <c r="BI101" i="24"/>
  <c r="BB101" i="24"/>
  <c r="BA101" i="24"/>
  <c r="BI103" i="24"/>
  <c r="BB103" i="24"/>
  <c r="BA103" i="24"/>
  <c r="BI105" i="24"/>
  <c r="BB105" i="24"/>
  <c r="BI106" i="24"/>
  <c r="BB106" i="24"/>
  <c r="BI107" i="24"/>
  <c r="BB107" i="24"/>
  <c r="BI108" i="24"/>
  <c r="BB108" i="24"/>
  <c r="BI109" i="24"/>
  <c r="BB109" i="24"/>
  <c r="BI110" i="24"/>
  <c r="BB110" i="24"/>
  <c r="BI111" i="24"/>
  <c r="BB111" i="24"/>
  <c r="BI112" i="24"/>
  <c r="BB112" i="24"/>
  <c r="BI113" i="24"/>
  <c r="BB113" i="24"/>
  <c r="AW106" i="24"/>
  <c r="AP106" i="24"/>
  <c r="AW107" i="24"/>
  <c r="AP107" i="24"/>
  <c r="AW108" i="24"/>
  <c r="AP108" i="24"/>
  <c r="AW109" i="24"/>
  <c r="AP109" i="24"/>
  <c r="AW110" i="24"/>
  <c r="AP110" i="24"/>
  <c r="AW111" i="24"/>
  <c r="AP111" i="24"/>
  <c r="AW112" i="24"/>
  <c r="AP112" i="24"/>
  <c r="AW113" i="24"/>
  <c r="AP113" i="24"/>
  <c r="AW114" i="24"/>
  <c r="AP114" i="24"/>
  <c r="AW115" i="24"/>
  <c r="AP115" i="24"/>
  <c r="AW116" i="24"/>
  <c r="AP116" i="24"/>
  <c r="AW117" i="24"/>
  <c r="AP117" i="24"/>
  <c r="AW118" i="24"/>
  <c r="AP118" i="24"/>
  <c r="AW119" i="24"/>
  <c r="AP119" i="24"/>
  <c r="AW120" i="24"/>
  <c r="AP120" i="24"/>
  <c r="AW121" i="24"/>
  <c r="AP121" i="24"/>
  <c r="AW122" i="24"/>
  <c r="AP122" i="24"/>
  <c r="AW123" i="24"/>
  <c r="AP123" i="24"/>
  <c r="AW124" i="24"/>
  <c r="AP124" i="24"/>
  <c r="AW125" i="24"/>
  <c r="AP125" i="24"/>
  <c r="AW126" i="24"/>
  <c r="AP126" i="24"/>
  <c r="AW127" i="24"/>
  <c r="AP127" i="24"/>
  <c r="AW128" i="24"/>
  <c r="AP128" i="24"/>
  <c r="AW129" i="24"/>
  <c r="AP129" i="24"/>
  <c r="CG14" i="24"/>
  <c r="BZ14" i="24"/>
  <c r="CG16" i="24"/>
  <c r="BZ16" i="24"/>
  <c r="CG18" i="24"/>
  <c r="BZ18" i="24"/>
  <c r="BI114" i="24"/>
  <c r="BB114" i="24"/>
  <c r="BI115" i="24"/>
  <c r="BB115" i="24"/>
  <c r="BI116" i="24"/>
  <c r="BB116" i="24"/>
  <c r="BI117" i="24"/>
  <c r="BB117" i="24"/>
  <c r="BI118" i="24"/>
  <c r="BB118" i="24"/>
  <c r="BI119" i="24"/>
  <c r="BB119" i="24"/>
  <c r="BI120" i="24"/>
  <c r="BB120" i="24"/>
  <c r="BI121" i="24"/>
  <c r="BB121" i="24"/>
  <c r="BI122" i="24"/>
  <c r="BB122" i="24"/>
  <c r="BI123" i="24"/>
  <c r="BB123" i="24"/>
  <c r="BI124" i="24"/>
  <c r="BB124" i="24"/>
  <c r="BI125" i="24"/>
  <c r="BB125" i="24"/>
  <c r="BI126" i="24"/>
  <c r="BB126" i="24"/>
  <c r="BI127" i="24"/>
  <c r="BB127" i="24"/>
  <c r="BI128" i="24"/>
  <c r="BB128" i="24"/>
  <c r="BI129" i="24"/>
  <c r="BB129" i="24"/>
  <c r="CG15" i="24"/>
  <c r="BZ15" i="24"/>
  <c r="CG17" i="24"/>
  <c r="BZ17" i="24"/>
  <c r="CG36" i="24"/>
  <c r="CG87" i="24"/>
  <c r="BZ87" i="24"/>
  <c r="CG88" i="24"/>
  <c r="BZ88" i="24"/>
  <c r="CG91" i="24"/>
  <c r="BZ91" i="24"/>
  <c r="CG92" i="24"/>
  <c r="BZ92" i="24"/>
  <c r="CG93" i="24"/>
  <c r="BZ93" i="24"/>
  <c r="CG94" i="24"/>
  <c r="BZ94" i="24"/>
  <c r="CG95" i="24"/>
  <c r="BZ95" i="24"/>
  <c r="BU91" i="24"/>
  <c r="BN91" i="24"/>
  <c r="BU92" i="24"/>
  <c r="BN92" i="24"/>
  <c r="BU93" i="24"/>
  <c r="BN93" i="24"/>
  <c r="BU94" i="24"/>
  <c r="BN94" i="24"/>
  <c r="BU95" i="24"/>
  <c r="BN95" i="24"/>
  <c r="BU96" i="24"/>
  <c r="BN96" i="24"/>
  <c r="BU97" i="24"/>
  <c r="BN97" i="24"/>
  <c r="BU98" i="24"/>
  <c r="BN98" i="24"/>
  <c r="BU99" i="24"/>
  <c r="BN99" i="24"/>
  <c r="BU100" i="24"/>
  <c r="BN100" i="24"/>
  <c r="BU101" i="24"/>
  <c r="BN101" i="24"/>
  <c r="BU102" i="24"/>
  <c r="BN102" i="24"/>
  <c r="BM102" i="24"/>
  <c r="BU104" i="24"/>
  <c r="BN104" i="24"/>
  <c r="BM104" i="24"/>
  <c r="BU106" i="24"/>
  <c r="BN106" i="24"/>
  <c r="BM106" i="24"/>
  <c r="BU108" i="24"/>
  <c r="BN108" i="24"/>
  <c r="BM108" i="24"/>
  <c r="BU110" i="24"/>
  <c r="BN110" i="24"/>
  <c r="BM110" i="24"/>
  <c r="BU112" i="24"/>
  <c r="BN112" i="24"/>
  <c r="BM112" i="24"/>
  <c r="BU114" i="24"/>
  <c r="BN114" i="24"/>
  <c r="BM114" i="24"/>
  <c r="CG27" i="24"/>
  <c r="CG33" i="24"/>
  <c r="CG38" i="24"/>
  <c r="CG41" i="24"/>
  <c r="CG84" i="24"/>
  <c r="CG102" i="24"/>
  <c r="BZ102" i="24"/>
  <c r="BY102" i="24"/>
  <c r="CG104" i="24"/>
  <c r="BZ104" i="24"/>
  <c r="BY104" i="24"/>
  <c r="CG106" i="24"/>
  <c r="BZ106" i="24"/>
  <c r="BY106" i="24"/>
  <c r="CG108" i="24"/>
  <c r="BZ108" i="24"/>
  <c r="BY108" i="24"/>
  <c r="CG110" i="24"/>
  <c r="BZ110" i="24"/>
  <c r="BY110" i="24"/>
  <c r="CG112" i="24"/>
  <c r="BZ112" i="24"/>
  <c r="BY112" i="24"/>
  <c r="CG114" i="24"/>
  <c r="BZ114" i="24"/>
  <c r="BY114" i="24"/>
  <c r="CG96" i="24"/>
  <c r="BZ96" i="24"/>
  <c r="CG97" i="24"/>
  <c r="BZ97" i="24"/>
  <c r="CG98" i="24"/>
  <c r="BZ98" i="24"/>
  <c r="CG99" i="24"/>
  <c r="BZ99" i="24"/>
  <c r="CG100" i="24"/>
  <c r="BZ100" i="24"/>
  <c r="CG101" i="24"/>
  <c r="BZ101" i="24"/>
  <c r="BU103" i="24"/>
  <c r="BN103" i="24"/>
  <c r="BM103" i="24"/>
  <c r="BU105" i="24"/>
  <c r="BN105" i="24"/>
  <c r="BM105" i="24"/>
  <c r="BU107" i="24"/>
  <c r="BN107" i="24"/>
  <c r="BM107" i="24"/>
  <c r="BU109" i="24"/>
  <c r="BN109" i="24"/>
  <c r="BM109" i="24"/>
  <c r="BU111" i="24"/>
  <c r="BN111" i="24"/>
  <c r="BM111" i="24"/>
  <c r="BU113" i="24"/>
  <c r="BN113" i="24"/>
  <c r="BM113" i="24"/>
  <c r="BU115" i="24"/>
  <c r="BN115" i="24"/>
  <c r="BM115" i="24"/>
  <c r="BU116" i="24"/>
  <c r="BN116" i="24"/>
  <c r="BU117" i="24"/>
  <c r="BN117" i="24"/>
  <c r="BU118" i="24"/>
  <c r="BN118" i="24"/>
  <c r="BU119" i="24"/>
  <c r="BN119" i="24"/>
  <c r="BU120" i="24"/>
  <c r="BN120" i="24"/>
  <c r="BU121" i="24"/>
  <c r="BN121" i="24"/>
  <c r="BU122" i="24"/>
  <c r="BN122" i="24"/>
  <c r="BU123" i="24"/>
  <c r="BN123" i="24"/>
  <c r="BU124" i="24"/>
  <c r="BN124" i="24"/>
  <c r="BU125" i="24"/>
  <c r="BN125" i="24"/>
  <c r="BU126" i="24"/>
  <c r="BN126" i="24"/>
  <c r="CG25" i="24"/>
  <c r="CG32" i="24"/>
  <c r="CG39" i="24"/>
  <c r="CG47" i="24"/>
  <c r="CG63" i="24"/>
  <c r="BZ76" i="24"/>
  <c r="BZ77" i="24"/>
  <c r="BZ80" i="24"/>
  <c r="CG103" i="24"/>
  <c r="BZ103" i="24"/>
  <c r="BY103" i="24"/>
  <c r="CG105" i="24"/>
  <c r="BZ105" i="24"/>
  <c r="BY105" i="24"/>
  <c r="CG107" i="24"/>
  <c r="BZ107" i="24"/>
  <c r="BY107" i="24"/>
  <c r="CG109" i="24"/>
  <c r="BZ109" i="24"/>
  <c r="BY109" i="24"/>
  <c r="CG111" i="24"/>
  <c r="BZ111" i="24"/>
  <c r="BY111" i="24"/>
  <c r="CG113" i="24"/>
  <c r="BZ113" i="24"/>
  <c r="BY113" i="24"/>
  <c r="CG115" i="24"/>
  <c r="BZ115" i="24"/>
  <c r="CG116" i="24"/>
  <c r="BZ116" i="24"/>
  <c r="CG117" i="24"/>
  <c r="BZ117" i="24"/>
  <c r="CG118" i="24"/>
  <c r="BZ118" i="24"/>
  <c r="CG119" i="24"/>
  <c r="BZ119" i="24"/>
  <c r="CG120" i="24"/>
  <c r="BZ120" i="24"/>
  <c r="CG121" i="24"/>
  <c r="BZ121" i="24"/>
  <c r="CG122" i="24"/>
  <c r="BZ122" i="24"/>
  <c r="CG123" i="24"/>
  <c r="BZ123" i="24"/>
  <c r="CG124" i="24"/>
  <c r="BZ124" i="24"/>
  <c r="CG125" i="24"/>
  <c r="BZ125" i="24"/>
  <c r="CG126" i="24"/>
  <c r="BZ126" i="24"/>
  <c r="F157" i="24"/>
  <c r="M157" i="24"/>
  <c r="BN127" i="24"/>
  <c r="BZ127" i="24"/>
  <c r="BN128" i="24"/>
  <c r="BZ128" i="24"/>
  <c r="BN129" i="24"/>
  <c r="BZ129" i="24"/>
  <c r="M159" i="24"/>
  <c r="F159" i="24"/>
  <c r="AW159" i="24"/>
  <c r="AP159" i="24"/>
  <c r="BU159" i="24"/>
  <c r="BN159" i="24"/>
  <c r="M160" i="24"/>
  <c r="F160" i="24"/>
  <c r="AW160" i="24"/>
  <c r="AP160" i="24"/>
  <c r="BU160" i="24"/>
  <c r="BN160" i="24"/>
  <c r="M161" i="24"/>
  <c r="F161" i="24"/>
  <c r="AW161" i="24"/>
  <c r="AP161" i="24"/>
  <c r="BU161" i="24"/>
  <c r="BN161" i="24"/>
  <c r="M162" i="24"/>
  <c r="F162" i="24"/>
  <c r="AW162" i="24"/>
  <c r="AP162" i="24"/>
  <c r="BU162" i="24"/>
  <c r="BN162" i="24"/>
  <c r="M163" i="24"/>
  <c r="F163" i="24"/>
  <c r="AW163" i="24"/>
  <c r="AP163" i="24"/>
  <c r="BU163" i="24"/>
  <c r="BN163" i="24"/>
  <c r="M164" i="24"/>
  <c r="F164" i="24"/>
  <c r="AW164" i="24"/>
  <c r="AP164" i="24"/>
  <c r="BU164" i="24"/>
  <c r="BN164" i="24"/>
  <c r="M165" i="24"/>
  <c r="F165" i="24"/>
  <c r="AW165" i="24"/>
  <c r="AP165" i="24"/>
  <c r="BU165" i="24"/>
  <c r="BN165" i="24"/>
  <c r="BM165" i="24"/>
  <c r="Y159" i="24"/>
  <c r="R159" i="24"/>
  <c r="AK159" i="24"/>
  <c r="AD159" i="24"/>
  <c r="BI159" i="24"/>
  <c r="BB159" i="24"/>
  <c r="CG159" i="24"/>
  <c r="BZ159" i="24"/>
  <c r="Y160" i="24"/>
  <c r="R160" i="24"/>
  <c r="AK160" i="24"/>
  <c r="AD160" i="24"/>
  <c r="BI160" i="24"/>
  <c r="BB160" i="24"/>
  <c r="CG160" i="24"/>
  <c r="BZ160" i="24"/>
  <c r="Y161" i="24"/>
  <c r="R161" i="24"/>
  <c r="AK161" i="24"/>
  <c r="AD161" i="24"/>
  <c r="BI161" i="24"/>
  <c r="BB161" i="24"/>
  <c r="CG161" i="24"/>
  <c r="BZ161" i="24"/>
  <c r="Y162" i="24"/>
  <c r="R162" i="24"/>
  <c r="AK162" i="24"/>
  <c r="AD162" i="24"/>
  <c r="BI162" i="24"/>
  <c r="BB162" i="24"/>
  <c r="CG162" i="24"/>
  <c r="BZ162" i="24"/>
  <c r="Y163" i="24"/>
  <c r="R163" i="24"/>
  <c r="AK163" i="24"/>
  <c r="AD163" i="24"/>
  <c r="BI163" i="24"/>
  <c r="BB163" i="24"/>
  <c r="CG163" i="24"/>
  <c r="BZ163" i="24"/>
  <c r="Y164" i="24"/>
  <c r="R164" i="24"/>
  <c r="AK164" i="24"/>
  <c r="AD164" i="24"/>
  <c r="BI164" i="24"/>
  <c r="BB164" i="24"/>
  <c r="CG164" i="24"/>
  <c r="BZ164" i="24"/>
  <c r="Y165" i="24"/>
  <c r="R165" i="24"/>
  <c r="AK165" i="24"/>
  <c r="AD165" i="24"/>
  <c r="BI165" i="24"/>
  <c r="BB165" i="24"/>
  <c r="CG171" i="24"/>
  <c r="BZ171" i="24"/>
  <c r="Y172" i="24"/>
  <c r="R172" i="24"/>
  <c r="AK172" i="24"/>
  <c r="AD172" i="24"/>
  <c r="BI172" i="24"/>
  <c r="BB172" i="24"/>
  <c r="CG172" i="24"/>
  <c r="BZ172" i="24"/>
  <c r="Y173" i="24"/>
  <c r="R173" i="24"/>
  <c r="AK173" i="24"/>
  <c r="AD173" i="24"/>
  <c r="Y176" i="24"/>
  <c r="R176" i="24"/>
  <c r="AK176" i="24"/>
  <c r="AD176" i="24"/>
  <c r="BI176" i="24"/>
  <c r="BB176" i="24"/>
  <c r="CG176" i="24"/>
  <c r="BZ176" i="24"/>
  <c r="BM171" i="24"/>
  <c r="M172" i="24"/>
  <c r="F172" i="24"/>
  <c r="AW172" i="24"/>
  <c r="AP172" i="24"/>
  <c r="BU172" i="24"/>
  <c r="BN172" i="24"/>
  <c r="M173" i="24"/>
  <c r="F173" i="24"/>
  <c r="AW173" i="24"/>
  <c r="AP173" i="24"/>
  <c r="Y177" i="24"/>
  <c r="R177" i="24"/>
  <c r="AK177" i="24"/>
  <c r="AD177" i="24"/>
  <c r="BI177" i="24"/>
  <c r="BB177" i="24"/>
  <c r="CG177" i="24"/>
  <c r="BZ177" i="24"/>
  <c r="Y178" i="24"/>
  <c r="R178" i="24"/>
  <c r="AK178" i="24"/>
  <c r="AD178" i="24"/>
  <c r="BI178" i="24"/>
  <c r="BB178" i="24"/>
  <c r="CG178" i="24"/>
  <c r="BZ178" i="24"/>
  <c r="Y179" i="24"/>
  <c r="R179" i="24"/>
  <c r="AK179" i="24"/>
  <c r="AD179" i="24"/>
  <c r="BU181" i="24"/>
  <c r="BN181" i="24"/>
  <c r="M182" i="24"/>
  <c r="F182" i="24"/>
  <c r="AW182" i="24"/>
  <c r="AP182" i="24"/>
  <c r="BU182" i="24"/>
  <c r="BN182" i="24"/>
  <c r="AW176" i="24"/>
  <c r="AP176" i="24"/>
  <c r="BU176" i="24"/>
  <c r="BN176" i="24"/>
  <c r="M177" i="24"/>
  <c r="F177" i="24"/>
  <c r="AW177" i="24"/>
  <c r="AP177" i="24"/>
  <c r="BU177" i="24"/>
  <c r="BN177" i="24"/>
  <c r="M178" i="24"/>
  <c r="F178" i="24"/>
  <c r="AW178" i="24"/>
  <c r="AP178" i="24"/>
  <c r="BU178" i="24"/>
  <c r="BN178" i="24"/>
  <c r="M179" i="24"/>
  <c r="F179" i="24"/>
  <c r="M183" i="24"/>
  <c r="F183" i="24"/>
  <c r="BN34" i="24"/>
  <c r="BU34" i="24"/>
  <c r="BM34" i="24"/>
  <c r="BP34" i="24"/>
  <c r="BM33" i="24"/>
  <c r="BU33" i="24"/>
  <c r="BN33" i="24"/>
  <c r="BI181" i="24"/>
  <c r="BB181" i="24"/>
  <c r="CG181" i="24"/>
  <c r="BZ181" i="24"/>
  <c r="Y182" i="24"/>
  <c r="R182" i="24"/>
  <c r="AK182" i="24"/>
  <c r="AD182" i="24"/>
  <c r="BI182" i="24"/>
  <c r="BB182" i="24"/>
  <c r="CG182" i="24"/>
  <c r="BZ182" i="24"/>
  <c r="Y183" i="24"/>
  <c r="R183" i="24"/>
  <c r="BI184" i="24"/>
  <c r="BB184" i="24"/>
  <c r="BA184" i="24"/>
  <c r="AK183" i="24"/>
  <c r="AD183" i="24"/>
  <c r="BI183" i="24"/>
  <c r="BB183" i="24"/>
  <c r="BU183" i="24"/>
  <c r="BN183" i="24"/>
  <c r="BM183" i="24"/>
  <c r="BU184" i="24"/>
  <c r="BN184" i="24"/>
  <c r="BM184" i="24"/>
  <c r="CG183" i="24"/>
  <c r="BZ183" i="24"/>
  <c r="BY183" i="24"/>
  <c r="Y184" i="24"/>
  <c r="R184" i="24"/>
  <c r="Q184" i="24"/>
  <c r="AK184" i="24"/>
  <c r="AD184" i="24"/>
  <c r="AC184" i="24"/>
  <c r="CG184" i="24"/>
  <c r="BZ184" i="24"/>
  <c r="BY184" i="24"/>
  <c r="AW183" i="24"/>
  <c r="AP183" i="24"/>
  <c r="M184" i="24"/>
  <c r="F184" i="24"/>
  <c r="E184" i="24"/>
  <c r="AW184" i="24"/>
  <c r="AP184" i="24"/>
  <c r="AO184" i="24"/>
  <c r="BM78" i="24"/>
  <c r="BU78" i="24"/>
  <c r="BY84" i="24"/>
  <c r="BZ84" i="24"/>
  <c r="BY64" i="24"/>
  <c r="BZ64" i="24"/>
  <c r="BY63" i="24"/>
  <c r="BZ63" i="24"/>
  <c r="BY50" i="24"/>
  <c r="BZ50" i="24"/>
  <c r="BY47" i="24"/>
  <c r="BZ47" i="24"/>
  <c r="BY44" i="24"/>
  <c r="BZ44" i="24"/>
  <c r="CG40" i="24"/>
  <c r="BY40" i="24"/>
  <c r="BZ40" i="24"/>
  <c r="BZ39" i="24"/>
  <c r="BY38" i="24"/>
  <c r="BZ38" i="24"/>
  <c r="BZ37" i="24"/>
  <c r="BZ35" i="24"/>
  <c r="BY41" i="24"/>
  <c r="BZ41" i="24"/>
  <c r="BY29" i="24"/>
  <c r="BZ29" i="24"/>
  <c r="BY32" i="24"/>
  <c r="BZ32" i="24"/>
  <c r="BZ33" i="24"/>
  <c r="BZ27" i="24"/>
  <c r="BZ25" i="24"/>
  <c r="BY21" i="24"/>
  <c r="BZ21" i="24"/>
  <c r="BZ13" i="24"/>
  <c r="BY11" i="24"/>
  <c r="BZ12" i="24"/>
  <c r="BZ11" i="24"/>
</calcChain>
</file>

<file path=xl/comments1.xml><?xml version="1.0" encoding="utf-8"?>
<comments xmlns="http://schemas.openxmlformats.org/spreadsheetml/2006/main">
  <authors>
    <author>Mandy Hanlin</author>
    <author>PDY</author>
    <author>Kevin Deegan-Krause</author>
  </authors>
  <commentList>
    <comment ref="E2" authorId="0" shapeId="0">
      <text>
        <r>
          <rPr>
            <b/>
            <sz val="9"/>
            <color indexed="81"/>
            <rFont val="Tahoma"/>
            <family val="2"/>
          </rPr>
          <t xml:space="preserve">PDY: American administrations take office on the inaugration of the President of the United
States on 20 January in the year following a quadrennial presidential election. There is no vote
of collective investiture, but each new appointment of a cabinet member (except Chief of Staff
and National Security Advisor) must be individually confirmed by the Senate.
</t>
        </r>
      </text>
    </comment>
    <comment ref="Q2" authorId="0" shapeId="0">
      <text>
        <r>
          <rPr>
            <b/>
            <sz val="9"/>
            <color indexed="81"/>
            <rFont val="Tahoma"/>
            <family val="2"/>
          </rPr>
          <t xml:space="preserve">PDY:  American administrations take office on the inauguration of the President of the United States
on 20 January in the year following a quadrennial presidential election. There is no vote of collective
investiture, but each new appointment of a cabinet member (except Chief of Staff and
National Security Advisor) must be individually confirmed by the Senate.
</t>
        </r>
      </text>
    </comment>
    <comment ref="G14" authorId="1" shapeId="0">
      <text>
        <r>
          <rPr>
            <sz val="9"/>
            <color indexed="81"/>
            <rFont val="Tahoma"/>
            <family val="2"/>
          </rPr>
          <t>Acting secretary as of 23 August 1992.  Recess appointment as Secretary of State on 8 December 1992</t>
        </r>
      </text>
    </comment>
    <comment ref="AS15" authorId="0" shapeId="0">
      <text>
        <r>
          <rPr>
            <b/>
            <sz val="9"/>
            <color indexed="81"/>
            <rFont val="Tahoma"/>
            <family val="2"/>
          </rPr>
          <t>PDY:  Paul O’Neill (1935 male, Rep.) resigned 6 December 2002; replaced by John Snow (1939 male, Rep.) 9 December 2002 (officially nominated 13
January 2003 and confirmed 30 January 2003)</t>
        </r>
      </text>
    </comment>
    <comment ref="BE15" authorId="0" shapeId="0">
      <text>
        <r>
          <rPr>
            <b/>
            <sz val="9"/>
            <color indexed="81"/>
            <rFont val="Tahoma"/>
            <family val="2"/>
          </rPr>
          <t xml:space="preserve">PDY:  JohnW. Snow (1939 male, Rep) resignation announced on
30 May; replaced by Henry M Paulson, Jr. (1946 male, Rep) nominated 19 June,
confirmed 28 June
</t>
        </r>
      </text>
    </comment>
    <comment ref="BE17" authorId="0" shapeId="0">
      <text>
        <r>
          <rPr>
            <b/>
            <sz val="9"/>
            <color indexed="81"/>
            <rFont val="Tahoma"/>
            <family val="2"/>
          </rPr>
          <t xml:space="preserve">PDY:  Donald Rumsfeld (1932 male, Rep) resignation announced on 8
November; replaced by Robert M. Gates (1943 male, Rep) nominated 8 November,
confirmed 6 December
</t>
        </r>
      </text>
    </comment>
    <comment ref="U18" authorId="0" shapeId="0">
      <text>
        <r>
          <rPr>
            <b/>
            <sz val="9"/>
            <color indexed="81"/>
            <rFont val="Tahoma"/>
            <family val="2"/>
          </rPr>
          <t xml:space="preserve">PDY:  Les Aspin (1938 male, Dem. resigned 6.12.94); Bobby Ray Inman (1931
male, Dem. appointed 16.12.93, appointment withdrawn 18.1.94); William J. Perry (1927
male, Dem. appointed 24.1.94, confirmed 5.2.94)
</t>
        </r>
      </text>
    </comment>
    <comment ref="BO18" authorId="2" shapeId="0">
      <text>
        <r>
          <rPr>
            <sz val="9"/>
            <color indexed="81"/>
            <rFont val="Tahoma"/>
            <family val="2"/>
          </rPr>
          <t>Nominated 28 April 2011.</t>
        </r>
      </text>
    </comment>
    <comment ref="CA19" authorId="2" shapeId="0">
      <text>
        <r>
          <rPr>
            <sz val="9"/>
            <color indexed="81"/>
            <rFont val="Tahoma"/>
            <family val="2"/>
          </rPr>
          <t>Confirmed on 12 February 2015</t>
        </r>
      </text>
    </comment>
    <comment ref="U21" authorId="0" shapeId="0">
      <text>
        <r>
          <rPr>
            <b/>
            <sz val="9"/>
            <color indexed="81"/>
            <rFont val="Tahoma"/>
            <family val="2"/>
          </rPr>
          <t>PDY:  Janet Reno was Clinton’s third nominee to be Attorney General. Clinton’s first choice, Zoe
Baird, was forced to withdraw after it was revealed that she had employed an illegal immigrant
couple, and had failed to pay the social security taxes due on the basis of their employment.
Clinton’s second choice, Judge Kimba Wood, also withdrew on the grounds that she had
employed an illegal immigrant, although Wood’s actions, unlike those of Baird, had not been
illegal at the time.</t>
        </r>
      </text>
    </comment>
    <comment ref="BD21" authorId="1" shapeId="0">
      <text>
        <r>
          <rPr>
            <b/>
            <sz val="9"/>
            <color indexed="81"/>
            <rFont val="Tahoma"/>
            <family val="2"/>
          </rPr>
          <t>PDY:</t>
        </r>
        <r>
          <rPr>
            <sz val="9"/>
            <color indexed="81"/>
            <rFont val="Tahoma"/>
            <family val="2"/>
          </rPr>
          <t xml:space="preserve">
Original PDY does not specify date.</t>
        </r>
      </text>
    </comment>
    <comment ref="BE21" authorId="0" shapeId="0">
      <text>
        <r>
          <rPr>
            <b/>
            <sz val="9"/>
            <color indexed="81"/>
            <rFont val="Tahoma"/>
            <family val="2"/>
          </rPr>
          <t xml:space="preserve">PDY:  Alberto Gonzales (1955 male, Rep) resigned and was replaced by
Michael Mukasey (1941 male, Rep.), nominated 17 September, confirmed 8 November
</t>
        </r>
      </text>
    </comment>
    <comment ref="CA22" authorId="2" shapeId="0">
      <text>
        <r>
          <rPr>
            <sz val="9"/>
            <color indexed="81"/>
            <rFont val="Tahoma"/>
            <family val="2"/>
          </rPr>
          <t>Confirmed on 23 April 2015</t>
        </r>
      </text>
    </comment>
    <comment ref="BE25" authorId="0" shapeId="0">
      <text>
        <r>
          <rPr>
            <b/>
            <sz val="9"/>
            <color indexed="81"/>
            <rFont val="Tahoma"/>
            <family val="2"/>
          </rPr>
          <t xml:space="preserve">PDY:  Gale Norton (1954 female, Rep) resigned 10 March; replaced
by Dirk Kempthorne (1951 male, Rep) nominated 16 March, confirmed 26 May
</t>
        </r>
      </text>
    </comment>
    <comment ref="BD27" authorId="1" shapeId="0">
      <text>
        <r>
          <rPr>
            <b/>
            <sz val="9"/>
            <color indexed="81"/>
            <rFont val="Tahoma"/>
            <family val="2"/>
          </rPr>
          <t>PDY:</t>
        </r>
        <r>
          <rPr>
            <sz val="9"/>
            <color indexed="81"/>
            <rFont val="Tahoma"/>
            <family val="2"/>
          </rPr>
          <t xml:space="preserve">
Original PDY does not specify resignation date
</t>
        </r>
      </text>
    </comment>
    <comment ref="G28" authorId="1" shapeId="0">
      <text>
        <r>
          <rPr>
            <b/>
            <sz val="9"/>
            <color indexed="81"/>
            <rFont val="Tahoma"/>
            <family val="2"/>
          </rPr>
          <t>PDY:</t>
        </r>
        <r>
          <rPr>
            <sz val="9"/>
            <color indexed="81"/>
            <rFont val="Tahoma"/>
            <family val="2"/>
          </rPr>
          <t xml:space="preserve">
Date confirmed in position.</t>
        </r>
      </text>
    </comment>
    <comment ref="BE28" authorId="0" shapeId="0">
      <text>
        <r>
          <rPr>
            <b/>
            <sz val="9"/>
            <color indexed="81"/>
            <rFont val="Tahoma"/>
            <family val="2"/>
          </rPr>
          <t xml:space="preserve">PDY:  Mike Johanns (1950 male, Rep.) resigned and was replaced by
Ed Schafer (1964 male, Rep), sworn in 28 January
</t>
        </r>
      </text>
    </comment>
    <comment ref="AG32" authorId="0" shapeId="0">
      <text>
        <r>
          <rPr>
            <b/>
            <sz val="9"/>
            <color indexed="81"/>
            <rFont val="Tahoma"/>
            <family val="2"/>
          </rPr>
          <t>PDY:  Resigned 19.6.00; Norman Y. Mineta (1931 male, Dem. nominated 30.6.00 confirmed 21.7.00)</t>
        </r>
      </text>
    </comment>
    <comment ref="BO33" authorId="2" shapeId="0">
      <text>
        <r>
          <rPr>
            <sz val="9"/>
            <color indexed="81"/>
            <rFont val="Tahoma"/>
            <family val="2"/>
          </rPr>
          <t>nominated 31
May, confirmed 20 October</t>
        </r>
      </text>
    </comment>
    <comment ref="AS35" authorId="0" shapeId="0">
      <text>
        <r>
          <rPr>
            <b/>
            <sz val="9"/>
            <color indexed="81"/>
            <rFont val="Tahoma"/>
            <family val="2"/>
          </rPr>
          <t xml:space="preserve">PDY: Secretary of Housing and Urban Development: Mel Martinez (1946 male, R.) resigned 12 December 2003 and was replaced by Alphonso Jackson (1945 male, R.)
(nominated 12 December 2003, confirmed 31 March 2004)
</t>
        </r>
      </text>
    </comment>
    <comment ref="BE35" authorId="0" shapeId="0">
      <text>
        <r>
          <rPr>
            <b/>
            <sz val="9"/>
            <color indexed="81"/>
            <rFont val="Tahoma"/>
            <family val="2"/>
          </rPr>
          <t xml:space="preserve">PDY:  Alphonso Jackson (1945 male, Rep.)
resigned 31 March (effective 18 April) and was replaced by Steven Preston (1960
male, Rep), nominated 18 April, confirmed 29 June
</t>
        </r>
      </text>
    </comment>
    <comment ref="CA36" authorId="2" shapeId="0">
      <text>
        <r>
          <rPr>
            <sz val="9"/>
            <color indexed="81"/>
            <rFont val="Tahoma"/>
            <family val="2"/>
          </rPr>
          <t>Confirmed on 9 July 2014</t>
        </r>
      </text>
    </comment>
    <comment ref="BE37" authorId="0" shapeId="0">
      <text>
        <r>
          <rPr>
            <b/>
            <sz val="9"/>
            <color indexed="81"/>
            <rFont val="Tahoma"/>
            <family val="2"/>
          </rPr>
          <t xml:space="preserve">PDY: Norman Mineta (1931 male, Dem) resigned effective 9 July;
replaced by Mary E. Peters (1948 female, Rep) nominated 12 September, confirmed 30 September
</t>
        </r>
      </text>
    </comment>
    <comment ref="AG39" authorId="0" shapeId="0">
      <text>
        <r>
          <rPr>
            <b/>
            <sz val="9"/>
            <color indexed="81"/>
            <rFont val="Tahoma"/>
            <family val="2"/>
          </rPr>
          <t xml:space="preserve">PDY:  Resigned 4.6.98; William B. Richardson (1947 male, Dem. nominated 18.6.98, confirmed 31.7.98)
</t>
        </r>
      </text>
    </comment>
    <comment ref="CA42" authorId="2" shapeId="0">
      <text>
        <r>
          <rPr>
            <sz val="9"/>
            <color indexed="81"/>
            <rFont val="Tahoma"/>
            <family val="2"/>
          </rPr>
          <t>Confirmed on 5 June 2014</t>
        </r>
      </text>
    </comment>
    <comment ref="BD47" authorId="1" shapeId="0">
      <text>
        <r>
          <rPr>
            <b/>
            <sz val="9"/>
            <color indexed="81"/>
            <rFont val="Tahoma"/>
            <family val="2"/>
          </rPr>
          <t>PDY:</t>
        </r>
        <r>
          <rPr>
            <sz val="9"/>
            <color indexed="81"/>
            <rFont val="Tahoma"/>
            <family val="2"/>
          </rPr>
          <t xml:space="preserve">
Original PDY does not specify date.</t>
        </r>
      </text>
    </comment>
    <comment ref="I48" authorId="1" shapeId="0">
      <text>
        <r>
          <rPr>
            <sz val="9"/>
            <color indexed="81"/>
            <rFont val="Tahoma"/>
            <family val="2"/>
          </rPr>
          <t>Acting Secretary</t>
        </r>
      </text>
    </comment>
    <comment ref="BE48" authorId="1" shapeId="0">
      <text>
        <r>
          <rPr>
            <sz val="9"/>
            <color indexed="81"/>
            <rFont val="Tahoma"/>
            <family val="2"/>
          </rPr>
          <t>Full title: Dr. James Peake</t>
        </r>
      </text>
    </comment>
    <comment ref="AE49" authorId="1" shapeId="0">
      <text>
        <r>
          <rPr>
            <b/>
            <sz val="9"/>
            <color indexed="81"/>
            <rFont val="Tahoma"/>
            <family val="2"/>
          </rPr>
          <t xml:space="preserve">PDY: Original PDY does not specify date
</t>
        </r>
      </text>
    </comment>
    <comment ref="CA49" authorId="2" shapeId="0">
      <text>
        <r>
          <rPr>
            <sz val="9"/>
            <color indexed="81"/>
            <rFont val="Tahoma"/>
            <family val="2"/>
          </rPr>
          <t>Confirmed on 29 July</t>
        </r>
      </text>
    </comment>
    <comment ref="AQ50" authorId="0" shapeId="0">
      <text>
        <r>
          <rPr>
            <b/>
            <sz val="9"/>
            <color indexed="81"/>
            <rFont val="Tahoma"/>
            <family val="2"/>
          </rPr>
          <t>PDY: Original PDY lists other dates.</t>
        </r>
      </text>
    </comment>
    <comment ref="BD50" authorId="1" shapeId="0">
      <text>
        <r>
          <rPr>
            <b/>
            <sz val="9"/>
            <color indexed="81"/>
            <rFont val="Tahoma"/>
            <family val="2"/>
          </rPr>
          <t>PDY:</t>
        </r>
        <r>
          <rPr>
            <sz val="9"/>
            <color indexed="81"/>
            <rFont val="Tahoma"/>
            <family val="2"/>
          </rPr>
          <t xml:space="preserve">
Sworn in 15 February 2005</t>
        </r>
      </text>
    </comment>
    <comment ref="U55" authorId="0" shapeId="0">
      <text>
        <r>
          <rPr>
            <b/>
            <sz val="9"/>
            <color indexed="81"/>
            <rFont val="Tahoma"/>
            <family val="2"/>
          </rPr>
          <t xml:space="preserve">PDY:  Leon E. Panetta (1938 male, Dem. Resigned 28.6.94 Alice M. Rivlin (1931 female, Dem. appointed 28.6.94)
</t>
        </r>
      </text>
    </comment>
    <comment ref="AG55" authorId="0" shapeId="0">
      <text>
        <r>
          <rPr>
            <b/>
            <sz val="9"/>
            <color indexed="81"/>
            <rFont val="Tahoma"/>
            <family val="2"/>
          </rPr>
          <t>PDY:  Resigned 14.4.98; Jacob J. Lew (1955 male, Dem. nominated 14.4.98, confirmed 31.7.98)</t>
        </r>
      </text>
    </comment>
    <comment ref="BD55" authorId="1" shapeId="0">
      <text>
        <r>
          <rPr>
            <b/>
            <sz val="9"/>
            <color indexed="81"/>
            <rFont val="Tahoma"/>
            <family val="2"/>
          </rPr>
          <t>PDY:</t>
        </r>
        <r>
          <rPr>
            <sz val="9"/>
            <color indexed="81"/>
            <rFont val="Tahoma"/>
            <family val="2"/>
          </rPr>
          <t xml:space="preserve">
Original PDY does not specify date</t>
        </r>
      </text>
    </comment>
    <comment ref="BE55" authorId="0" shapeId="0">
      <text>
        <r>
          <rPr>
            <b/>
            <sz val="9"/>
            <color indexed="81"/>
            <rFont val="Tahoma"/>
            <family val="2"/>
          </rPr>
          <t xml:space="preserve">PDY:  Director, Office of Management and Budget: Rob Portman (1955 male, Rep) nominated 18 April, confirmed 26 May; replaced Joshua Bolton (1955 male, Rep)
</t>
        </r>
      </text>
    </comment>
    <comment ref="T56" authorId="1" shapeId="0">
      <text>
        <r>
          <rPr>
            <b/>
            <sz val="9"/>
            <color indexed="81"/>
            <rFont val="Tahoma"/>
            <family val="2"/>
          </rPr>
          <t>PDY:</t>
        </r>
        <r>
          <rPr>
            <sz val="9"/>
            <color indexed="81"/>
            <rFont val="Tahoma"/>
            <family val="2"/>
          </rPr>
          <t xml:space="preserve">
Original PDY lists 6.96</t>
        </r>
      </text>
    </comment>
    <comment ref="BC56" authorId="1" shapeId="0">
      <text>
        <r>
          <rPr>
            <b/>
            <sz val="9"/>
            <color indexed="81"/>
            <rFont val="Tahoma"/>
            <family val="2"/>
          </rPr>
          <t>PDY:</t>
        </r>
        <r>
          <rPr>
            <sz val="9"/>
            <color indexed="81"/>
            <rFont val="Tahoma"/>
            <family val="2"/>
          </rPr>
          <t xml:space="preserve">
Original PDY does not specify date</t>
        </r>
      </text>
    </comment>
    <comment ref="BE56" authorId="0" shapeId="0">
      <text>
        <r>
          <rPr>
            <b/>
            <sz val="9"/>
            <color indexed="81"/>
            <rFont val="Tahoma"/>
            <family val="2"/>
          </rPr>
          <t xml:space="preserve">PDY: Rob Portman (1944 male, Rep) resigned
on 19 June and was replaced by Jim Nussle (1960 male, Rep), confirmed 4 September
</t>
        </r>
      </text>
    </comment>
    <comment ref="BO56" authorId="2" shapeId="0">
      <text>
        <r>
          <rPr>
            <sz val="9"/>
            <color indexed="81"/>
            <rFont val="Tahoma"/>
            <family val="2"/>
          </rPr>
          <t>Confirmed 18 November 2010.</t>
        </r>
      </text>
    </comment>
    <comment ref="S57" authorId="1" shapeId="0">
      <text>
        <r>
          <rPr>
            <b/>
            <sz val="9"/>
            <color indexed="81"/>
            <rFont val="Tahoma"/>
            <family val="2"/>
          </rPr>
          <t>PDY:</t>
        </r>
        <r>
          <rPr>
            <sz val="9"/>
            <color indexed="81"/>
            <rFont val="Tahoma"/>
            <family val="2"/>
          </rPr>
          <t xml:space="preserve">
Original PDY lists 6.96</t>
        </r>
      </text>
    </comment>
    <comment ref="BC57" authorId="1" shapeId="0">
      <text>
        <r>
          <rPr>
            <b/>
            <sz val="9"/>
            <color indexed="81"/>
            <rFont val="Tahoma"/>
            <family val="2"/>
          </rPr>
          <t>PDY:</t>
        </r>
        <r>
          <rPr>
            <sz val="9"/>
            <color indexed="81"/>
            <rFont val="Tahoma"/>
            <family val="2"/>
          </rPr>
          <t xml:space="preserve">
Original PDY does not specify date.</t>
        </r>
      </text>
    </comment>
    <comment ref="CA59" authorId="2" shapeId="0">
      <text>
        <r>
          <rPr>
            <sz val="9"/>
            <color indexed="81"/>
            <rFont val="Tahoma"/>
            <family val="2"/>
          </rPr>
          <t>Confirmed on 10 July 2014</t>
        </r>
      </text>
    </comment>
    <comment ref="BD60" authorId="1" shapeId="0">
      <text>
        <r>
          <rPr>
            <b/>
            <sz val="9"/>
            <color indexed="81"/>
            <rFont val="Tahoma"/>
            <family val="2"/>
          </rPr>
          <t>PDY:</t>
        </r>
        <r>
          <rPr>
            <sz val="9"/>
            <color indexed="81"/>
            <rFont val="Tahoma"/>
            <family val="2"/>
          </rPr>
          <t xml:space="preserve">
Original PDY does not specify date</t>
        </r>
      </text>
    </comment>
    <comment ref="BE60" authorId="0" shapeId="0">
      <text>
        <r>
          <rPr>
            <b/>
            <sz val="9"/>
            <color indexed="81"/>
            <rFont val="Tahoma"/>
            <family val="2"/>
          </rPr>
          <t>PDY:  Susan Schwab (1955 female, Rep) nominated 18 April confirmed 8 June; replaced Rob Portman (1955 male, Rep)</t>
        </r>
      </text>
    </comment>
    <comment ref="S61" authorId="1" shapeId="0">
      <text>
        <r>
          <rPr>
            <b/>
            <sz val="9"/>
            <color indexed="81"/>
            <rFont val="Tahoma"/>
            <family val="2"/>
          </rPr>
          <t>PDY:</t>
        </r>
        <r>
          <rPr>
            <sz val="9"/>
            <color indexed="81"/>
            <rFont val="Tahoma"/>
            <family val="2"/>
          </rPr>
          <t xml:space="preserve">
Acting Trade Representative from 12 April 1996; appointed 13 December 1996</t>
        </r>
      </text>
    </comment>
    <comment ref="BC61" authorId="1" shapeId="0">
      <text>
        <r>
          <rPr>
            <b/>
            <sz val="9"/>
            <color indexed="81"/>
            <rFont val="Tahoma"/>
            <family val="2"/>
          </rPr>
          <t>PDY:</t>
        </r>
        <r>
          <rPr>
            <sz val="9"/>
            <color indexed="81"/>
            <rFont val="Tahoma"/>
            <family val="2"/>
          </rPr>
          <t xml:space="preserve">
Original PDY does not specify date</t>
        </r>
      </text>
    </comment>
    <comment ref="S63" authorId="0" shapeId="0">
      <text>
        <r>
          <rPr>
            <b/>
            <sz val="9"/>
            <color indexed="81"/>
            <rFont val="Tahoma"/>
            <family val="2"/>
          </rPr>
          <t xml:space="preserve">PDY: 
Confirmed 21.1.1994
</t>
        </r>
      </text>
    </comment>
    <comment ref="U63" authorId="0" shapeId="0">
      <text>
        <r>
          <rPr>
            <b/>
            <sz val="9"/>
            <color indexed="81"/>
            <rFont val="Tahoma"/>
            <family val="2"/>
          </rPr>
          <t xml:space="preserve">PDY:  Resigned 28.6.94, Leon Panetta appointed 28.6.1994
</t>
        </r>
      </text>
    </comment>
    <comment ref="AG63" authorId="0" shapeId="0">
      <text>
        <r>
          <rPr>
            <b/>
            <sz val="9"/>
            <color indexed="81"/>
            <rFont val="Tahoma"/>
            <family val="2"/>
          </rPr>
          <t xml:space="preserve">PDY:  John D. Podesta (1949 male, Dem appointed 20.10.98)
</t>
        </r>
      </text>
    </comment>
    <comment ref="BE63" authorId="0" shapeId="0">
      <text>
        <r>
          <rPr>
            <b/>
            <sz val="9"/>
            <color indexed="81"/>
            <rFont val="Tahoma"/>
            <family val="2"/>
          </rPr>
          <t xml:space="preserve">PDY:  Chief of Staff: Andrew J. Card, Jr (1947 male, Rep) resigned 28 March; replaced by Joshua Bolton (1955 male, Rep) sworn in 14 April
</t>
        </r>
      </text>
    </comment>
    <comment ref="AS67" authorId="0" shapeId="0">
      <text>
        <r>
          <rPr>
            <b/>
            <sz val="9"/>
            <color indexed="81"/>
            <rFont val="Tahoma"/>
            <family val="2"/>
          </rPr>
          <t xml:space="preserve">PDY:  Resigned
27 February and was replaced by N. Gregory Mankiw (1958 male, R.) (nominated 28
April, confirmed 22 May)
</t>
        </r>
      </text>
    </comment>
    <comment ref="AS68" authorId="0" shapeId="0">
      <text>
        <r>
          <rPr>
            <b/>
            <sz val="9"/>
            <color indexed="81"/>
            <rFont val="Tahoma"/>
            <family val="2"/>
          </rPr>
          <t xml:space="preserve">PDY:  Resigned
27 February and was replaced by N. Gregory Mankiw (1958 male, R.) (nominated 28
April, confirmed 22 May)
</t>
        </r>
      </text>
    </comment>
    <comment ref="AS69" authorId="0" shapeId="0">
      <text>
        <r>
          <rPr>
            <b/>
            <sz val="9"/>
            <color indexed="81"/>
            <rFont val="Tahoma"/>
            <family val="2"/>
          </rPr>
          <t xml:space="preserve">PDY:  Resigned
27 February and was replaced by N. Gregory Mankiw (1958 male, R.) (nominated 28
April, confirmed 22 May)
</t>
        </r>
      </text>
    </comment>
    <comment ref="U74" authorId="0" shapeId="0">
      <text>
        <r>
          <rPr>
            <b/>
            <sz val="9"/>
            <color indexed="81"/>
            <rFont val="Tahoma"/>
            <family val="2"/>
          </rPr>
          <t>PDY:  Laura D'Andrea Tyson (1948 female, Dem. appointed to
another position 21.2.95); Joseph Stiglitz (1943, male, Dern. appointed 28.6.95)</t>
        </r>
      </text>
    </comment>
    <comment ref="U76" authorId="0" shapeId="0">
      <text>
        <r>
          <rPr>
            <b/>
            <sz val="9"/>
            <color indexed="81"/>
            <rFont val="Tahoma"/>
            <family val="2"/>
          </rPr>
          <t>PDY:  Laura D'Andrea Tyson (1948 female, Dem. appointed to
another position 21.2.95); Joseph Stiglitz (1943, male, Dern. appointed 28.6.95)</t>
        </r>
      </text>
    </comment>
    <comment ref="AG76" authorId="0" shapeId="0">
      <text>
        <r>
          <rPr>
            <b/>
            <sz val="9"/>
            <color indexed="81"/>
            <rFont val="Tahoma"/>
            <family val="2"/>
          </rPr>
          <t>PDY:  Resigned 9.6.99;
Martin N. Baily (1945 male, Dem. nominated 28.7.99 confirmed 5.8.99)</t>
        </r>
      </text>
    </comment>
    <comment ref="AS76" authorId="0" shapeId="0">
      <text>
        <r>
          <rPr>
            <b/>
            <sz val="9"/>
            <color indexed="81"/>
            <rFont val="Tahoma"/>
            <family val="2"/>
          </rPr>
          <t xml:space="preserve">PDY:  Resigned
27 February and was replaced by N. Gregory Mankiw (1958 male, R.) (nominated 28
April, confirmed 22 May)
</t>
        </r>
      </text>
    </comment>
    <comment ref="BO77" authorId="2" shapeId="0">
      <text>
        <r>
          <rPr>
            <sz val="9"/>
            <color indexed="81"/>
            <rFont val="Tahoma"/>
            <family val="2"/>
          </rPr>
          <t>Designated
chair 10 September (confirmed as a member of the Council, 10 March 2009)</t>
        </r>
      </text>
    </comment>
    <comment ref="BP77" authorId="2" shapeId="0">
      <text>
        <r>
          <rPr>
            <sz val="9"/>
            <color indexed="81"/>
            <rFont val="Tahoma"/>
            <family val="2"/>
          </rPr>
          <t>Announced resignation</t>
        </r>
      </text>
    </comment>
    <comment ref="BO78" authorId="2" shapeId="0">
      <text>
        <r>
          <rPr>
            <sz val="9"/>
            <color indexed="81"/>
            <rFont val="Tahoma"/>
            <family val="2"/>
          </rPr>
          <t>Nominated 29 Aug 2011</t>
        </r>
      </text>
    </comment>
    <comment ref="AE80" authorId="1" shapeId="0">
      <text>
        <r>
          <rPr>
            <b/>
            <sz val="9"/>
            <color indexed="81"/>
            <rFont val="Tahoma"/>
            <family val="2"/>
          </rPr>
          <t>PDY:</t>
        </r>
        <r>
          <rPr>
            <sz val="9"/>
            <color indexed="81"/>
            <rFont val="Tahoma"/>
            <family val="2"/>
          </rPr>
          <t xml:space="preserve">
Original PDY lists departure date as September 11, 1998</t>
        </r>
      </text>
    </comment>
    <comment ref="AS80" authorId="0" shapeId="0">
      <text>
        <r>
          <rPr>
            <b/>
            <sz val="9"/>
            <color indexed="81"/>
            <rFont val="Tahoma"/>
            <family val="2"/>
          </rPr>
          <t xml:space="preserve">PDY: United Nations Ambassador: John Negroponte (1939 male, R.) resigned 4 June and
was replaced by John Danforth (1936 male, R.) (nominated 4 June, confirmed 24
June)
</t>
        </r>
      </text>
    </comment>
    <comment ref="AG81" authorId="0" shapeId="0">
      <text>
        <r>
          <rPr>
            <b/>
            <sz val="9"/>
            <color indexed="81"/>
            <rFont val="Tahoma"/>
            <family val="2"/>
          </rPr>
          <t>PDY:  Peter Burleigh (1942, male) served as Charge d’affaires ad interim during the period between the nomination and confirmation of Richard C. Holbrooke (1941 male, Dem. nominated 18.6.98 confirmed 5.8.99)</t>
        </r>
      </text>
    </comment>
    <comment ref="AG82" authorId="0" shapeId="0">
      <text>
        <r>
          <rPr>
            <b/>
            <sz val="9"/>
            <color indexed="81"/>
            <rFont val="Tahoma"/>
            <family val="2"/>
          </rPr>
          <t>PDY:  Peter Burleigh (1942, male) served as Charge d’affaires ad interim during the period between the nomination and confirmation of Richard C. Holbrooke (1941 male, Dem. nominated 18.6.98 confirmed 5.8.99)</t>
        </r>
      </text>
    </comment>
    <comment ref="AJ82" authorId="1" shapeId="0">
      <text>
        <r>
          <rPr>
            <b/>
            <sz val="9"/>
            <color indexed="81"/>
            <rFont val="Tahoma"/>
            <family val="2"/>
          </rPr>
          <t>PDY: No formal party affiliation listed.  Served as interim.</t>
        </r>
      </text>
    </comment>
    <comment ref="CA90" authorId="2" shapeId="0">
      <text>
        <r>
          <rPr>
            <sz val="9"/>
            <color indexed="81"/>
            <rFont val="Tahoma"/>
            <family val="2"/>
          </rPr>
          <t>Confirmed on 27 March 2014</t>
        </r>
      </text>
    </comment>
  </commentList>
</comments>
</file>

<file path=xl/comments2.xml><?xml version="1.0" encoding="utf-8"?>
<comments xmlns="http://schemas.openxmlformats.org/spreadsheetml/2006/main">
  <authors>
    <author>Mandy Hanlin</author>
    <author>PDY</author>
    <author>Kevin Deegan-Krause</author>
  </authors>
  <commentList>
    <comment ref="E2" authorId="0" shapeId="0">
      <text>
        <r>
          <rPr>
            <b/>
            <sz val="9"/>
            <color indexed="81"/>
            <rFont val="Tahoma"/>
            <family val="2"/>
          </rPr>
          <t xml:space="preserve">PDY: American administrations take office on the inaugration of the President of the United
States on 20 January in the year following a quadrennial presidential election. There is no vote
of collective investiture, but each new appointment of a cabinet member (except Chief of Staff
and National Security Advisor) must be individually confirmed by the Senate.
</t>
        </r>
      </text>
    </comment>
    <comment ref="Q2" authorId="0" shapeId="0">
      <text>
        <r>
          <rPr>
            <b/>
            <sz val="9"/>
            <color indexed="81"/>
            <rFont val="Tahoma"/>
            <family val="2"/>
          </rPr>
          <t xml:space="preserve">PDY:  American administrations take office on the inauguration of the President of the United States
on 20 January in the year following a quadrennial presidential election. There is no vote of collective
investiture, but each new appointment of a cabinet member (except Chief of Staff and
National Security Advisor) must be individually confirmed by the Senate.
</t>
        </r>
      </text>
    </comment>
    <comment ref="U49" authorId="0" shapeId="0">
      <text>
        <r>
          <rPr>
            <b/>
            <sz val="9"/>
            <color indexed="81"/>
            <rFont val="Tahoma"/>
            <family val="2"/>
          </rPr>
          <t xml:space="preserve">PDY:  Leon E. Panetta (1938 male, Dem. Resigned 28.6.94 Alice M. Rivlin (1931 female, Dem. appointed 28.6.94)
</t>
        </r>
      </text>
    </comment>
    <comment ref="AG49" authorId="0" shapeId="0">
      <text>
        <r>
          <rPr>
            <b/>
            <sz val="9"/>
            <color indexed="81"/>
            <rFont val="Tahoma"/>
            <family val="2"/>
          </rPr>
          <t>PDY:  Resigned 14.4.98; Jacob J. Lew (1955 male, Dem. nominated 14.4.98, confirmed 31.7.98)</t>
        </r>
      </text>
    </comment>
    <comment ref="BD49" authorId="1" shapeId="0">
      <text>
        <r>
          <rPr>
            <b/>
            <sz val="9"/>
            <color indexed="81"/>
            <rFont val="Tahoma"/>
            <family val="2"/>
          </rPr>
          <t>PDY:</t>
        </r>
        <r>
          <rPr>
            <sz val="9"/>
            <color indexed="81"/>
            <rFont val="Tahoma"/>
            <family val="2"/>
          </rPr>
          <t xml:space="preserve">
Original PDY does not specify date</t>
        </r>
      </text>
    </comment>
    <comment ref="BE49" authorId="0" shapeId="0">
      <text>
        <r>
          <rPr>
            <b/>
            <sz val="9"/>
            <color indexed="81"/>
            <rFont val="Tahoma"/>
            <family val="2"/>
          </rPr>
          <t xml:space="preserve">PDY:  Director, Office of Management and Budget: Rob Portman (1955 male, Rep) nominated 18 April, confirmed 26 May; replaced Joshua Bolton (1955 male, Rep)
</t>
        </r>
      </text>
    </comment>
    <comment ref="T50" authorId="1" shapeId="0">
      <text>
        <r>
          <rPr>
            <b/>
            <sz val="9"/>
            <color indexed="81"/>
            <rFont val="Tahoma"/>
            <family val="2"/>
          </rPr>
          <t>PDY:</t>
        </r>
        <r>
          <rPr>
            <sz val="9"/>
            <color indexed="81"/>
            <rFont val="Tahoma"/>
            <family val="2"/>
          </rPr>
          <t xml:space="preserve">
Original PDY lists 6.96</t>
        </r>
      </text>
    </comment>
    <comment ref="BC50" authorId="1" shapeId="0">
      <text>
        <r>
          <rPr>
            <b/>
            <sz val="9"/>
            <color indexed="81"/>
            <rFont val="Tahoma"/>
            <family val="2"/>
          </rPr>
          <t>PDY:</t>
        </r>
        <r>
          <rPr>
            <sz val="9"/>
            <color indexed="81"/>
            <rFont val="Tahoma"/>
            <family val="2"/>
          </rPr>
          <t xml:space="preserve">
Original PDY does not specify date</t>
        </r>
      </text>
    </comment>
    <comment ref="BE50" authorId="0" shapeId="0">
      <text>
        <r>
          <rPr>
            <b/>
            <sz val="9"/>
            <color indexed="81"/>
            <rFont val="Tahoma"/>
            <family val="2"/>
          </rPr>
          <t xml:space="preserve">PDY: Rob Portman (1944 male, Rep) resigned
on 19 June and was replaced by Jim Nussle (1960 male, Rep), confirmed 4 September
</t>
        </r>
      </text>
    </comment>
    <comment ref="BO50" authorId="2" shapeId="0">
      <text>
        <r>
          <rPr>
            <sz val="9"/>
            <color indexed="81"/>
            <rFont val="Tahoma"/>
            <family val="2"/>
          </rPr>
          <t>Confirmed 18 November 2010.</t>
        </r>
      </text>
    </comment>
    <comment ref="S51" authorId="1" shapeId="0">
      <text>
        <r>
          <rPr>
            <b/>
            <sz val="9"/>
            <color indexed="81"/>
            <rFont val="Tahoma"/>
            <family val="2"/>
          </rPr>
          <t>PDY:</t>
        </r>
        <r>
          <rPr>
            <sz val="9"/>
            <color indexed="81"/>
            <rFont val="Tahoma"/>
            <family val="2"/>
          </rPr>
          <t xml:space="preserve">
Original PDY lists 6.96</t>
        </r>
      </text>
    </comment>
    <comment ref="BC51" authorId="1" shapeId="0">
      <text>
        <r>
          <rPr>
            <b/>
            <sz val="9"/>
            <color indexed="81"/>
            <rFont val="Tahoma"/>
            <family val="2"/>
          </rPr>
          <t>PDY:</t>
        </r>
        <r>
          <rPr>
            <sz val="9"/>
            <color indexed="81"/>
            <rFont val="Tahoma"/>
            <family val="2"/>
          </rPr>
          <t xml:space="preserve">
Original PDY does not specify date.</t>
        </r>
      </text>
    </comment>
    <comment ref="CA53" authorId="2" shapeId="0">
      <text>
        <r>
          <rPr>
            <sz val="9"/>
            <color indexed="81"/>
            <rFont val="Tahoma"/>
            <family val="2"/>
          </rPr>
          <t>Confirmed on 10 July 2014</t>
        </r>
      </text>
    </comment>
    <comment ref="BD54" authorId="1" shapeId="0">
      <text>
        <r>
          <rPr>
            <b/>
            <sz val="9"/>
            <color indexed="81"/>
            <rFont val="Tahoma"/>
            <family val="2"/>
          </rPr>
          <t>PDY:</t>
        </r>
        <r>
          <rPr>
            <sz val="9"/>
            <color indexed="81"/>
            <rFont val="Tahoma"/>
            <family val="2"/>
          </rPr>
          <t xml:space="preserve">
Original PDY does not specify date</t>
        </r>
      </text>
    </comment>
    <comment ref="BE54" authorId="0" shapeId="0">
      <text>
        <r>
          <rPr>
            <b/>
            <sz val="9"/>
            <color indexed="81"/>
            <rFont val="Tahoma"/>
            <family val="2"/>
          </rPr>
          <t>PDY:  Susan Schwab (1955 female, Rep) nominated 18 April confirmed 8 June; replaced Rob Portman (1955 male, Rep)</t>
        </r>
      </text>
    </comment>
    <comment ref="S55" authorId="1" shapeId="0">
      <text>
        <r>
          <rPr>
            <b/>
            <sz val="9"/>
            <color indexed="81"/>
            <rFont val="Tahoma"/>
            <family val="2"/>
          </rPr>
          <t>PDY:</t>
        </r>
        <r>
          <rPr>
            <sz val="9"/>
            <color indexed="81"/>
            <rFont val="Tahoma"/>
            <family val="2"/>
          </rPr>
          <t xml:space="preserve">
Acting Trade Representative from 12 April 1996; appointed 13 December 1996</t>
        </r>
      </text>
    </comment>
    <comment ref="BC55" authorId="1" shapeId="0">
      <text>
        <r>
          <rPr>
            <b/>
            <sz val="9"/>
            <color indexed="81"/>
            <rFont val="Tahoma"/>
            <family val="2"/>
          </rPr>
          <t>PDY:</t>
        </r>
        <r>
          <rPr>
            <sz val="9"/>
            <color indexed="81"/>
            <rFont val="Tahoma"/>
            <family val="2"/>
          </rPr>
          <t xml:space="preserve">
Original PDY does not specify date</t>
        </r>
      </text>
    </comment>
    <comment ref="S57" authorId="0" shapeId="0">
      <text>
        <r>
          <rPr>
            <b/>
            <sz val="9"/>
            <color indexed="81"/>
            <rFont val="Tahoma"/>
            <family val="2"/>
          </rPr>
          <t xml:space="preserve">PDY: 
Confirmed 21.1.1994
</t>
        </r>
      </text>
    </comment>
    <comment ref="U57" authorId="0" shapeId="0">
      <text>
        <r>
          <rPr>
            <b/>
            <sz val="9"/>
            <color indexed="81"/>
            <rFont val="Tahoma"/>
            <family val="2"/>
          </rPr>
          <t xml:space="preserve">PDY:  Resigned 28.6.94, Leon Panetta appointed 28.6.1994
</t>
        </r>
      </text>
    </comment>
    <comment ref="AG57" authorId="0" shapeId="0">
      <text>
        <r>
          <rPr>
            <b/>
            <sz val="9"/>
            <color indexed="81"/>
            <rFont val="Tahoma"/>
            <family val="2"/>
          </rPr>
          <t xml:space="preserve">PDY:  John D. Podesta (1949 male, Dem appointed 20.10.98)
</t>
        </r>
      </text>
    </comment>
    <comment ref="BE57" authorId="0" shapeId="0">
      <text>
        <r>
          <rPr>
            <b/>
            <sz val="9"/>
            <color indexed="81"/>
            <rFont val="Tahoma"/>
            <family val="2"/>
          </rPr>
          <t xml:space="preserve">PDY:  Chief of Staff: Andrew J. Card, Jr (1947 male, Rep) resigned 28 March; replaced by Joshua Bolton (1955 male, Rep) sworn in 14 April
</t>
        </r>
      </text>
    </comment>
    <comment ref="U61" authorId="0" shapeId="0">
      <text>
        <r>
          <rPr>
            <b/>
            <sz val="9"/>
            <color indexed="81"/>
            <rFont val="Tahoma"/>
            <family val="2"/>
          </rPr>
          <t>PDY: (1941 male, Dem. resigned 28.12.94,
effective 9.1.95); Michael Cams (1937 male, Dem., nominated 8.2.95, withdrew 10.3.95);
John M. Deutch (1938 male, Dem. nominated 10.3.95, confirmed 9.5.95)</t>
        </r>
      </text>
    </comment>
    <comment ref="AS61" authorId="0" shapeId="0">
      <text>
        <r>
          <rPr>
            <b/>
            <sz val="9"/>
            <color indexed="81"/>
            <rFont val="Tahoma"/>
            <family val="2"/>
          </rPr>
          <t xml:space="preserve">PDY: Director of Central Intelligence: George J. Tenet (1953 male, R.) resigned 3 June and
was replaced by Porter Goss (1938 male, R.) (nominated 9 August, confirmed 23 September)
</t>
        </r>
      </text>
    </comment>
    <comment ref="U70" authorId="0" shapeId="0">
      <text>
        <r>
          <rPr>
            <b/>
            <sz val="9"/>
            <color indexed="81"/>
            <rFont val="Tahoma"/>
            <family val="2"/>
          </rPr>
          <t>PDY:  Laura D'Andrea Tyson (1948 female, Dem. appointed to
another position 21.2.95); Joseph Stiglitz (1943, male, Dern. appointed 28.6.95)</t>
        </r>
      </text>
    </comment>
    <comment ref="AS70" authorId="0" shapeId="0">
      <text>
        <r>
          <rPr>
            <b/>
            <sz val="9"/>
            <color indexed="81"/>
            <rFont val="Tahoma"/>
            <family val="2"/>
          </rPr>
          <t xml:space="preserve">PDY:  Resigned
27 February and was replaced by N. Gregory Mankiw (1958 male, R.) (nominated 28
April, confirmed 22 May)
</t>
        </r>
      </text>
    </comment>
    <comment ref="AG71" authorId="0" shapeId="0">
      <text>
        <r>
          <rPr>
            <b/>
            <sz val="9"/>
            <color indexed="81"/>
            <rFont val="Tahoma"/>
            <family val="2"/>
          </rPr>
          <t>PDY:  Resigned 9.6.99;
Martin N. Baily (1945 male, Dem. nominated 28.7.99 confirmed 5.8.99)</t>
        </r>
      </text>
    </comment>
    <comment ref="BO71" authorId="2" shapeId="0">
      <text>
        <r>
          <rPr>
            <sz val="9"/>
            <color indexed="81"/>
            <rFont val="Tahoma"/>
            <family val="2"/>
          </rPr>
          <t>Designated
chair 10 September (confirmed as a member of the Council, 10 March 2009)</t>
        </r>
      </text>
    </comment>
    <comment ref="BP71" authorId="2" shapeId="0">
      <text>
        <r>
          <rPr>
            <sz val="9"/>
            <color indexed="81"/>
            <rFont val="Tahoma"/>
            <family val="2"/>
          </rPr>
          <t>Announced resignation</t>
        </r>
      </text>
    </comment>
    <comment ref="BO72" authorId="2" shapeId="0">
      <text>
        <r>
          <rPr>
            <sz val="9"/>
            <color indexed="81"/>
            <rFont val="Tahoma"/>
            <family val="2"/>
          </rPr>
          <t>Nominated 29 Aug 2011</t>
        </r>
      </text>
    </comment>
    <comment ref="AE73" authorId="1" shapeId="0">
      <text>
        <r>
          <rPr>
            <b/>
            <sz val="9"/>
            <color indexed="81"/>
            <rFont val="Tahoma"/>
            <family val="2"/>
          </rPr>
          <t>PDY:</t>
        </r>
        <r>
          <rPr>
            <sz val="9"/>
            <color indexed="81"/>
            <rFont val="Tahoma"/>
            <family val="2"/>
          </rPr>
          <t xml:space="preserve">
Original PDY lists departure date as September 11, 1998</t>
        </r>
      </text>
    </comment>
    <comment ref="AS73" authorId="0" shapeId="0">
      <text>
        <r>
          <rPr>
            <b/>
            <sz val="9"/>
            <color indexed="81"/>
            <rFont val="Tahoma"/>
            <family val="2"/>
          </rPr>
          <t xml:space="preserve">PDY: United Nations Ambassador: John Negroponte (1939 male, R.) resigned 4 June and
was replaced by John Danforth (1936 male, R.) (nominated 4 June, confirmed 24
June)
</t>
        </r>
      </text>
    </comment>
    <comment ref="AG74" authorId="0" shapeId="0">
      <text>
        <r>
          <rPr>
            <b/>
            <sz val="9"/>
            <color indexed="81"/>
            <rFont val="Tahoma"/>
            <family val="2"/>
          </rPr>
          <t>PDY:  Peter Burleigh (1942, male) served as Charge d’affaires ad interim during the period between the nomination and confirmation of Richard C. Holbrooke (1941 male, Dem. nominated 18.6.98 confirmed 5.8.99)</t>
        </r>
      </text>
    </comment>
    <comment ref="AG75" authorId="0" shapeId="0">
      <text>
        <r>
          <rPr>
            <b/>
            <sz val="9"/>
            <color indexed="81"/>
            <rFont val="Tahoma"/>
            <family val="2"/>
          </rPr>
          <t>PDY:  Peter Burleigh (1942, male) served as Charge d’affaires ad interim during the period between the nomination and confirmation of Richard C. Holbrooke (1941 male, Dem. nominated 18.6.98 confirmed 5.8.99)</t>
        </r>
      </text>
    </comment>
    <comment ref="AJ75" authorId="1" shapeId="0">
      <text>
        <r>
          <rPr>
            <b/>
            <sz val="9"/>
            <color indexed="81"/>
            <rFont val="Tahoma"/>
            <family val="2"/>
          </rPr>
          <t>PDY: No formal party affiliation listed.  Served as interim.</t>
        </r>
      </text>
    </comment>
    <comment ref="CA83" authorId="2" shapeId="0">
      <text>
        <r>
          <rPr>
            <sz val="9"/>
            <color indexed="81"/>
            <rFont val="Tahoma"/>
            <family val="2"/>
          </rPr>
          <t>Confirmed on 27 March 2014</t>
        </r>
      </text>
    </comment>
  </commentList>
</comments>
</file>

<file path=xl/comments3.xml><?xml version="1.0" encoding="utf-8"?>
<comments xmlns="http://schemas.openxmlformats.org/spreadsheetml/2006/main">
  <authors>
    <author>Mandy Hanlin</author>
    <author>Kevin Deegan-Krause</author>
    <author>PDY</author>
  </authors>
  <commentList>
    <comment ref="EM1" authorId="0" shapeId="0">
      <text>
        <r>
          <rPr>
            <sz val="9"/>
            <color indexed="81"/>
            <rFont val="Tahoma"/>
            <family val="2"/>
          </rPr>
          <t xml:space="preserve">The last two seats were decided in run-off elections on 9 December (between two
Democrats in Louisiana) and 12 December in Texas (won by the Democrats).
</t>
        </r>
      </text>
    </comment>
    <comment ref="EM2" authorId="0" shapeId="0">
      <text>
        <r>
          <rPr>
            <sz val="9"/>
            <color indexed="81"/>
            <rFont val="Tahoma"/>
            <family val="2"/>
          </rPr>
          <t xml:space="preserve">The last two seats were decided in run-off elections on 9 December (between two
Democrats in Louisiana) and 12 December in Texas (won by the Democrats).
</t>
        </r>
      </text>
    </comment>
    <comment ref="GU4" authorId="1" shapeId="0">
      <text>
        <r>
          <rPr>
            <sz val="9"/>
            <color indexed="81"/>
            <rFont val="Tahoma"/>
            <family val="2"/>
          </rPr>
          <t>Voting eligible population</t>
        </r>
      </text>
    </comment>
    <comment ref="HO4" authorId="1" shapeId="0">
      <text>
        <r>
          <rPr>
            <sz val="9"/>
            <color indexed="81"/>
            <rFont val="Tahoma"/>
            <family val="2"/>
          </rPr>
          <t>Voting Age Population: 245,712,915</t>
        </r>
      </text>
    </comment>
    <comment ref="C5" authorId="2" shapeId="0">
      <text>
        <r>
          <rPr>
            <b/>
            <sz val="9"/>
            <color indexed="81"/>
            <rFont val="Tahoma"/>
            <family val="2"/>
          </rPr>
          <t>PDY:</t>
        </r>
        <r>
          <rPr>
            <sz val="9"/>
            <color indexed="81"/>
            <rFont val="Tahoma"/>
            <family val="2"/>
          </rPr>
          <t xml:space="preserve">
Original PDY does not distinguish between Votes Cast and Valid Votes Cast.  </t>
        </r>
      </text>
    </comment>
    <comment ref="AQ5" authorId="2" shapeId="0">
      <text>
        <r>
          <rPr>
            <b/>
            <sz val="9"/>
            <color indexed="81"/>
            <rFont val="Tahoma"/>
            <family val="2"/>
          </rPr>
          <t>PDY:</t>
        </r>
        <r>
          <rPr>
            <sz val="9"/>
            <color indexed="81"/>
            <rFont val="Tahoma"/>
            <family val="2"/>
          </rPr>
          <t xml:space="preserve">
Original PDY does not distinguish between Votes Cast and Valid Votes Cast.  </t>
        </r>
      </text>
    </comment>
    <comment ref="BK5" authorId="0" shapeId="0">
      <text>
        <r>
          <rPr>
            <sz val="9"/>
            <color indexed="81"/>
            <rFont val="Tahoma"/>
            <family val="2"/>
          </rPr>
          <t xml:space="preserve">PDY: Excludes votes cast for unopposed candidates in Arkansas, Florida, Louisiana Source: Clerk
of the House of Representatives, Statistics of the Congressional Election of November 3, 1998;
US Census Bureau, Projections of the Voting-Age Population for States: November 1998 (P25-
1132, April 1998).
</t>
        </r>
      </text>
    </comment>
    <comment ref="CE5" authorId="2" shapeId="0">
      <text>
        <r>
          <rPr>
            <b/>
            <sz val="9"/>
            <color indexed="81"/>
            <rFont val="Tahoma"/>
            <family val="2"/>
          </rPr>
          <t>PDY:</t>
        </r>
        <r>
          <rPr>
            <sz val="9"/>
            <color indexed="81"/>
            <rFont val="Tahoma"/>
            <family val="2"/>
          </rPr>
          <t xml:space="preserve">
Original PDY does not distinguish between Votes Cast and Valid Votes Cast.  </t>
        </r>
      </text>
    </comment>
    <comment ref="CY5" authorId="2" shapeId="0">
      <text>
        <r>
          <rPr>
            <b/>
            <sz val="9"/>
            <color indexed="81"/>
            <rFont val="Tahoma"/>
            <family val="2"/>
          </rPr>
          <t>PDY:</t>
        </r>
        <r>
          <rPr>
            <sz val="9"/>
            <color indexed="81"/>
            <rFont val="Tahoma"/>
            <family val="2"/>
          </rPr>
          <t xml:space="preserve">
Original PDY does not distinguish between Votes Cast and Valid Votes Cast.  </t>
        </r>
      </text>
    </comment>
    <comment ref="DS5" authorId="2" shapeId="0">
      <text>
        <r>
          <rPr>
            <b/>
            <sz val="9"/>
            <color indexed="81"/>
            <rFont val="Tahoma"/>
            <family val="2"/>
          </rPr>
          <t>PDY:</t>
        </r>
        <r>
          <rPr>
            <sz val="9"/>
            <color indexed="81"/>
            <rFont val="Tahoma"/>
            <family val="2"/>
          </rPr>
          <t xml:space="preserve">
Original PDY does not distinguish between Votes Cast and Valid Votes Cast.  </t>
        </r>
      </text>
    </comment>
    <comment ref="EM5" authorId="2" shapeId="0">
      <text>
        <r>
          <rPr>
            <b/>
            <sz val="9"/>
            <color indexed="81"/>
            <rFont val="Tahoma"/>
            <family val="2"/>
          </rPr>
          <t>PDY:</t>
        </r>
        <r>
          <rPr>
            <sz val="9"/>
            <color indexed="81"/>
            <rFont val="Tahoma"/>
            <family val="2"/>
          </rPr>
          <t xml:space="preserve">
Original PDY does not distinguish between Votes Cast and Valid Votes Cast.  </t>
        </r>
      </text>
    </comment>
    <comment ref="FG5" authorId="2" shapeId="0">
      <text>
        <r>
          <rPr>
            <b/>
            <sz val="9"/>
            <color indexed="81"/>
            <rFont val="Tahoma"/>
            <family val="2"/>
          </rPr>
          <t>PDY:</t>
        </r>
        <r>
          <rPr>
            <sz val="9"/>
            <color indexed="81"/>
            <rFont val="Tahoma"/>
            <family val="2"/>
          </rPr>
          <t xml:space="preserve">
Original PDY does not distinguish between Votes Cast and Valid Votes Cast.  </t>
        </r>
      </text>
    </comment>
    <comment ref="GA5" authorId="2" shapeId="0">
      <text>
        <r>
          <rPr>
            <b/>
            <sz val="9"/>
            <color indexed="81"/>
            <rFont val="Tahoma"/>
            <family val="2"/>
          </rPr>
          <t>PDY:</t>
        </r>
        <r>
          <rPr>
            <sz val="9"/>
            <color indexed="81"/>
            <rFont val="Tahoma"/>
            <family val="2"/>
          </rPr>
          <t xml:space="preserve">
Original PDY does not distinguish between Votes Cast and Valid Votes Cast.  </t>
        </r>
      </text>
    </comment>
    <comment ref="GU5" authorId="2" shapeId="0">
      <text>
        <r>
          <rPr>
            <b/>
            <sz val="9"/>
            <color indexed="81"/>
            <rFont val="Tahoma"/>
            <family val="2"/>
          </rPr>
          <t>PDY:</t>
        </r>
        <r>
          <rPr>
            <sz val="9"/>
            <color indexed="81"/>
            <rFont val="Tahoma"/>
            <family val="2"/>
          </rPr>
          <t xml:space="preserve">
Original PDY does not distinguish between Votes Cast and Valid Votes Cast.  </t>
        </r>
      </text>
    </comment>
    <comment ref="HO5" authorId="2" shapeId="0">
      <text>
        <r>
          <rPr>
            <b/>
            <sz val="9"/>
            <color indexed="81"/>
            <rFont val="Tahoma"/>
            <family val="2"/>
          </rPr>
          <t>PDY:</t>
        </r>
        <r>
          <rPr>
            <sz val="9"/>
            <color indexed="81"/>
            <rFont val="Tahoma"/>
            <family val="2"/>
          </rPr>
          <t xml:space="preserve">
Original PDY does not distinguish between Votes Cast and Valid Votes Cast.  </t>
        </r>
      </text>
    </comment>
    <comment ref="BK6" authorId="2" shapeId="0">
      <text>
        <r>
          <rPr>
            <b/>
            <sz val="9"/>
            <color indexed="81"/>
            <rFont val="Tahoma"/>
            <family val="2"/>
          </rPr>
          <t>PDY:</t>
        </r>
        <r>
          <rPr>
            <sz val="9"/>
            <color indexed="81"/>
            <rFont val="Tahoma"/>
            <family val="2"/>
          </rPr>
          <t xml:space="preserve">
Original PDY does not contain data. Calculated from Electorate and Votes Cast</t>
        </r>
      </text>
    </comment>
    <comment ref="CE6" authorId="2" shapeId="0">
      <text>
        <r>
          <rPr>
            <b/>
            <sz val="9"/>
            <color indexed="81"/>
            <rFont val="Tahoma"/>
            <family val="2"/>
          </rPr>
          <t>PDY:</t>
        </r>
        <r>
          <rPr>
            <sz val="9"/>
            <color indexed="81"/>
            <rFont val="Tahoma"/>
            <family val="2"/>
          </rPr>
          <t xml:space="preserve">
Original PDY does not contain data. Calculated from Electorate and Votes Cast</t>
        </r>
      </text>
    </comment>
    <comment ref="CY6" authorId="2" shapeId="0">
      <text>
        <r>
          <rPr>
            <b/>
            <sz val="9"/>
            <color indexed="81"/>
            <rFont val="Tahoma"/>
            <family val="2"/>
          </rPr>
          <t>PDY:</t>
        </r>
        <r>
          <rPr>
            <sz val="9"/>
            <color indexed="81"/>
            <rFont val="Tahoma"/>
            <family val="2"/>
          </rPr>
          <t xml:space="preserve">
Original PDY does not contain data. Calculated from Electorate and Votes Cast</t>
        </r>
      </text>
    </comment>
    <comment ref="EM6" authorId="2" shapeId="0">
      <text>
        <r>
          <rPr>
            <b/>
            <sz val="9"/>
            <color indexed="81"/>
            <rFont val="Tahoma"/>
            <family val="2"/>
          </rPr>
          <t>PDY:</t>
        </r>
        <r>
          <rPr>
            <sz val="9"/>
            <color indexed="81"/>
            <rFont val="Tahoma"/>
            <family val="2"/>
          </rPr>
          <t xml:space="preserve">
Original PDY does not contain data.  Derived from figures for Electorate and Valid Votes Cast
</t>
        </r>
      </text>
    </comment>
    <comment ref="FG6" authorId="2" shapeId="0">
      <text>
        <r>
          <rPr>
            <b/>
            <sz val="9"/>
            <color indexed="81"/>
            <rFont val="Tahoma"/>
            <family val="2"/>
          </rPr>
          <t>PDY:</t>
        </r>
        <r>
          <rPr>
            <sz val="9"/>
            <color indexed="81"/>
            <rFont val="Tahoma"/>
            <family val="2"/>
          </rPr>
          <t xml:space="preserve">
Original PDY does not contain data. Calculated from Electorate and Votes Cast</t>
        </r>
      </text>
    </comment>
    <comment ref="GA6" authorId="2" shapeId="0">
      <text>
        <r>
          <rPr>
            <b/>
            <sz val="9"/>
            <color indexed="81"/>
            <rFont val="Tahoma"/>
            <family val="2"/>
          </rPr>
          <t>PDY:</t>
        </r>
        <r>
          <rPr>
            <sz val="9"/>
            <color indexed="81"/>
            <rFont val="Tahoma"/>
            <family val="2"/>
          </rPr>
          <t xml:space="preserve">
Original PDY does not contain data. Calculated from Electorate and Votes Cast</t>
        </r>
      </text>
    </comment>
    <comment ref="C7" authorId="2" shapeId="0">
      <text>
        <r>
          <rPr>
            <b/>
            <sz val="9"/>
            <color indexed="81"/>
            <rFont val="Tahoma"/>
            <family val="2"/>
          </rPr>
          <t>PDY:</t>
        </r>
        <r>
          <rPr>
            <sz val="9"/>
            <color indexed="81"/>
            <rFont val="Tahoma"/>
            <family val="2"/>
          </rPr>
          <t xml:space="preserve">
Original PDY does not distinguish between Votes Cast and Valid Votes Cast.  </t>
        </r>
      </text>
    </comment>
    <comment ref="AQ7" authorId="2" shapeId="0">
      <text>
        <r>
          <rPr>
            <b/>
            <sz val="9"/>
            <color indexed="81"/>
            <rFont val="Tahoma"/>
            <family val="2"/>
          </rPr>
          <t>PDY:</t>
        </r>
        <r>
          <rPr>
            <sz val="9"/>
            <color indexed="81"/>
            <rFont val="Tahoma"/>
            <family val="2"/>
          </rPr>
          <t xml:space="preserve">
Original PDY does not distinguish between Votes Cast and Valid Votes Cast.  </t>
        </r>
      </text>
    </comment>
    <comment ref="BK7" authorId="2" shapeId="0">
      <text>
        <r>
          <rPr>
            <b/>
            <sz val="9"/>
            <color indexed="81"/>
            <rFont val="Tahoma"/>
            <family val="2"/>
          </rPr>
          <t>PDY:</t>
        </r>
        <r>
          <rPr>
            <sz val="9"/>
            <color indexed="81"/>
            <rFont val="Tahoma"/>
            <family val="2"/>
          </rPr>
          <t xml:space="preserve">
Original PDY does not distinguish between Votes Cast and Valid Votes Cast.  </t>
        </r>
      </text>
    </comment>
    <comment ref="CE7" authorId="2" shapeId="0">
      <text>
        <r>
          <rPr>
            <b/>
            <sz val="9"/>
            <color indexed="81"/>
            <rFont val="Tahoma"/>
            <family val="2"/>
          </rPr>
          <t>PDY:</t>
        </r>
        <r>
          <rPr>
            <sz val="9"/>
            <color indexed="81"/>
            <rFont val="Tahoma"/>
            <family val="2"/>
          </rPr>
          <t xml:space="preserve">
Original PDY does not distinguish between Votes Cast and Valid Votes Cast.  </t>
        </r>
      </text>
    </comment>
    <comment ref="CY7" authorId="2" shapeId="0">
      <text>
        <r>
          <rPr>
            <b/>
            <sz val="9"/>
            <color indexed="81"/>
            <rFont val="Tahoma"/>
            <family val="2"/>
          </rPr>
          <t>PDY:</t>
        </r>
        <r>
          <rPr>
            <sz val="9"/>
            <color indexed="81"/>
            <rFont val="Tahoma"/>
            <family val="2"/>
          </rPr>
          <t xml:space="preserve">
Original PDY does not distinguish between Votes Cast and Valid Votes Cast.  </t>
        </r>
      </text>
    </comment>
    <comment ref="DS7" authorId="2" shapeId="0">
      <text>
        <r>
          <rPr>
            <b/>
            <sz val="9"/>
            <color indexed="81"/>
            <rFont val="Tahoma"/>
            <family val="2"/>
          </rPr>
          <t>PDY:</t>
        </r>
        <r>
          <rPr>
            <sz val="9"/>
            <color indexed="81"/>
            <rFont val="Tahoma"/>
            <family val="2"/>
          </rPr>
          <t xml:space="preserve">
Original PDY does not distinguish between Votes Cast and Valid Votes Cast.  </t>
        </r>
      </text>
    </comment>
    <comment ref="EM7" authorId="2" shapeId="0">
      <text>
        <r>
          <rPr>
            <b/>
            <sz val="9"/>
            <color indexed="81"/>
            <rFont val="Tahoma"/>
            <family val="2"/>
          </rPr>
          <t>PDY:</t>
        </r>
        <r>
          <rPr>
            <sz val="9"/>
            <color indexed="81"/>
            <rFont val="Tahoma"/>
            <family val="2"/>
          </rPr>
          <t xml:space="preserve">
Original PDY does not distinguish between Votes Cast and Valid Votes Cast.  </t>
        </r>
      </text>
    </comment>
    <comment ref="FG7" authorId="2" shapeId="0">
      <text>
        <r>
          <rPr>
            <b/>
            <sz val="9"/>
            <color indexed="81"/>
            <rFont val="Tahoma"/>
            <family val="2"/>
          </rPr>
          <t>PDY:</t>
        </r>
        <r>
          <rPr>
            <sz val="9"/>
            <color indexed="81"/>
            <rFont val="Tahoma"/>
            <family val="2"/>
          </rPr>
          <t xml:space="preserve">
Original PDY does not distinguish between Votes Cast and Valid Votes Cast.  </t>
        </r>
      </text>
    </comment>
    <comment ref="GA7" authorId="2" shapeId="0">
      <text>
        <r>
          <rPr>
            <b/>
            <sz val="9"/>
            <color indexed="81"/>
            <rFont val="Tahoma"/>
            <family val="2"/>
          </rPr>
          <t>PDY:</t>
        </r>
        <r>
          <rPr>
            <sz val="9"/>
            <color indexed="81"/>
            <rFont val="Tahoma"/>
            <family val="2"/>
          </rPr>
          <t xml:space="preserve">
Original PDY does not distinguish between Votes Cast and Valid Votes Cast.  </t>
        </r>
      </text>
    </comment>
    <comment ref="GU7" authorId="2" shapeId="0">
      <text>
        <r>
          <rPr>
            <b/>
            <sz val="9"/>
            <color indexed="81"/>
            <rFont val="Tahoma"/>
            <family val="2"/>
          </rPr>
          <t>PDY:</t>
        </r>
        <r>
          <rPr>
            <sz val="9"/>
            <color indexed="81"/>
            <rFont val="Tahoma"/>
            <family val="2"/>
          </rPr>
          <t xml:space="preserve">
Original PDY does not distinguish between Votes Cast and Valid Votes Cast.  </t>
        </r>
      </text>
    </comment>
    <comment ref="HO7" authorId="2" shapeId="0">
      <text>
        <r>
          <rPr>
            <b/>
            <sz val="9"/>
            <color indexed="81"/>
            <rFont val="Tahoma"/>
            <family val="2"/>
          </rPr>
          <t>PDY:</t>
        </r>
        <r>
          <rPr>
            <sz val="9"/>
            <color indexed="81"/>
            <rFont val="Tahoma"/>
            <family val="2"/>
          </rPr>
          <t xml:space="preserve">
Original PDY does not distinguish between Votes Cast and Valid Votes Cast.  </t>
        </r>
      </text>
    </comment>
    <comment ref="C8" authorId="2" shapeId="0">
      <text>
        <r>
          <rPr>
            <b/>
            <sz val="9"/>
            <color indexed="81"/>
            <rFont val="Tahoma"/>
            <family val="2"/>
          </rPr>
          <t>PDY:</t>
        </r>
        <r>
          <rPr>
            <sz val="9"/>
            <color indexed="81"/>
            <rFont val="Tahoma"/>
            <family val="2"/>
          </rPr>
          <t xml:space="preserve">
Original PDY does not contain data
</t>
        </r>
      </text>
    </comment>
    <comment ref="AQ8" authorId="2" shapeId="0">
      <text>
        <r>
          <rPr>
            <b/>
            <sz val="9"/>
            <color indexed="81"/>
            <rFont val="Tahoma"/>
            <family val="2"/>
          </rPr>
          <t>PDY:</t>
        </r>
        <r>
          <rPr>
            <sz val="9"/>
            <color indexed="81"/>
            <rFont val="Tahoma"/>
            <family val="2"/>
          </rPr>
          <t xml:space="preserve">
Original PDY does not contain data
</t>
        </r>
      </text>
    </comment>
    <comment ref="BK8" authorId="2" shapeId="0">
      <text>
        <r>
          <rPr>
            <b/>
            <sz val="9"/>
            <color indexed="81"/>
            <rFont val="Tahoma"/>
            <family val="2"/>
          </rPr>
          <t>PDY:</t>
        </r>
        <r>
          <rPr>
            <sz val="9"/>
            <color indexed="81"/>
            <rFont val="Tahoma"/>
            <family val="2"/>
          </rPr>
          <t xml:space="preserve">
Original PDY does not contain data
</t>
        </r>
      </text>
    </comment>
    <comment ref="CE8" authorId="2" shapeId="0">
      <text>
        <r>
          <rPr>
            <b/>
            <sz val="9"/>
            <color indexed="81"/>
            <rFont val="Tahoma"/>
            <family val="2"/>
          </rPr>
          <t>PDY:</t>
        </r>
        <r>
          <rPr>
            <sz val="9"/>
            <color indexed="81"/>
            <rFont val="Tahoma"/>
            <family val="2"/>
          </rPr>
          <t xml:space="preserve">
Original PDY does not contain data
</t>
        </r>
      </text>
    </comment>
    <comment ref="CY8" authorId="2" shapeId="0">
      <text>
        <r>
          <rPr>
            <b/>
            <sz val="9"/>
            <color indexed="81"/>
            <rFont val="Tahoma"/>
            <family val="2"/>
          </rPr>
          <t>PDY:</t>
        </r>
        <r>
          <rPr>
            <sz val="9"/>
            <color indexed="81"/>
            <rFont val="Tahoma"/>
            <family val="2"/>
          </rPr>
          <t xml:space="preserve">
Original PDY does not contain data
</t>
        </r>
      </text>
    </comment>
    <comment ref="DS8" authorId="2" shapeId="0">
      <text>
        <r>
          <rPr>
            <b/>
            <sz val="9"/>
            <color indexed="81"/>
            <rFont val="Tahoma"/>
            <family val="2"/>
          </rPr>
          <t>PDY:</t>
        </r>
        <r>
          <rPr>
            <sz val="9"/>
            <color indexed="81"/>
            <rFont val="Tahoma"/>
            <family val="2"/>
          </rPr>
          <t xml:space="preserve">
Original PDY does not contain data
</t>
        </r>
      </text>
    </comment>
    <comment ref="EM8" authorId="2" shapeId="0">
      <text>
        <r>
          <rPr>
            <b/>
            <sz val="9"/>
            <color indexed="81"/>
            <rFont val="Tahoma"/>
            <family val="2"/>
          </rPr>
          <t>PDY:</t>
        </r>
        <r>
          <rPr>
            <sz val="9"/>
            <color indexed="81"/>
            <rFont val="Tahoma"/>
            <family val="2"/>
          </rPr>
          <t xml:space="preserve">
Original PDY does not contain data
</t>
        </r>
      </text>
    </comment>
    <comment ref="FG8" authorId="2" shapeId="0">
      <text>
        <r>
          <rPr>
            <b/>
            <sz val="9"/>
            <color indexed="81"/>
            <rFont val="Tahoma"/>
            <family val="2"/>
          </rPr>
          <t>PDY:</t>
        </r>
        <r>
          <rPr>
            <sz val="9"/>
            <color indexed="81"/>
            <rFont val="Tahoma"/>
            <family val="2"/>
          </rPr>
          <t xml:space="preserve">
Original PDY does not contain data
</t>
        </r>
      </text>
    </comment>
    <comment ref="GA8" authorId="2" shapeId="0">
      <text>
        <r>
          <rPr>
            <b/>
            <sz val="9"/>
            <color indexed="81"/>
            <rFont val="Tahoma"/>
            <family val="2"/>
          </rPr>
          <t>PDY:</t>
        </r>
        <r>
          <rPr>
            <sz val="9"/>
            <color indexed="81"/>
            <rFont val="Tahoma"/>
            <family val="2"/>
          </rPr>
          <t xml:space="preserve">
Original PDY does not contain data
</t>
        </r>
      </text>
    </comment>
    <comment ref="GU8" authorId="2" shapeId="0">
      <text>
        <r>
          <rPr>
            <b/>
            <sz val="9"/>
            <color indexed="81"/>
            <rFont val="Tahoma"/>
            <family val="2"/>
          </rPr>
          <t>PDY:</t>
        </r>
        <r>
          <rPr>
            <sz val="9"/>
            <color indexed="81"/>
            <rFont val="Tahoma"/>
            <family val="2"/>
          </rPr>
          <t xml:space="preserve">
Original PDY does not contain data
</t>
        </r>
      </text>
    </comment>
    <comment ref="HO8" authorId="2" shapeId="0">
      <text>
        <r>
          <rPr>
            <b/>
            <sz val="9"/>
            <color indexed="81"/>
            <rFont val="Tahoma"/>
            <family val="2"/>
          </rPr>
          <t>PDY:</t>
        </r>
        <r>
          <rPr>
            <sz val="9"/>
            <color indexed="81"/>
            <rFont val="Tahoma"/>
            <family val="2"/>
          </rPr>
          <t xml:space="preserve">
Original PDY does not contain data
</t>
        </r>
      </text>
    </comment>
    <comment ref="II8" authorId="2" shapeId="0">
      <text>
        <r>
          <rPr>
            <b/>
            <sz val="9"/>
            <color indexed="81"/>
            <rFont val="Tahoma"/>
            <family val="2"/>
          </rPr>
          <t>PDY:</t>
        </r>
        <r>
          <rPr>
            <sz val="9"/>
            <color indexed="81"/>
            <rFont val="Tahoma"/>
            <family val="2"/>
          </rPr>
          <t xml:space="preserve">
Original PDY does not contain data
</t>
        </r>
      </text>
    </comment>
    <comment ref="JC8" authorId="2" shapeId="0">
      <text>
        <r>
          <rPr>
            <b/>
            <sz val="9"/>
            <color indexed="81"/>
            <rFont val="Tahoma"/>
            <family val="2"/>
          </rPr>
          <t>PDY:</t>
        </r>
        <r>
          <rPr>
            <sz val="9"/>
            <color indexed="81"/>
            <rFont val="Tahoma"/>
            <family val="2"/>
          </rPr>
          <t xml:space="preserve">
Original PDY does not contain data
</t>
        </r>
      </text>
    </comment>
    <comment ref="JW8" authorId="2" shapeId="0">
      <text>
        <r>
          <rPr>
            <b/>
            <sz val="9"/>
            <color indexed="81"/>
            <rFont val="Tahoma"/>
            <family val="2"/>
          </rPr>
          <t>PDY:</t>
        </r>
        <r>
          <rPr>
            <sz val="9"/>
            <color indexed="81"/>
            <rFont val="Tahoma"/>
            <family val="2"/>
          </rPr>
          <t xml:space="preserve">
Original PDY does not contain data
</t>
        </r>
      </text>
    </comment>
    <comment ref="J11" authorId="1" shapeId="0">
      <text>
        <r>
          <rPr>
            <sz val="9"/>
            <color indexed="81"/>
            <rFont val="Tahoma"/>
            <family val="2"/>
          </rPr>
          <t>Original PDY lists change in raw number of seats: -9</t>
        </r>
      </text>
    </comment>
    <comment ref="AD11" authorId="1" shapeId="0">
      <text>
        <r>
          <rPr>
            <sz val="9"/>
            <color indexed="81"/>
            <rFont val="Tahoma"/>
            <family val="2"/>
          </rPr>
          <t>Original PDY lists change in raw number of seats: -54</t>
        </r>
      </text>
    </comment>
    <comment ref="AX11" authorId="1" shapeId="0">
      <text>
        <r>
          <rPr>
            <sz val="9"/>
            <color indexed="81"/>
            <rFont val="Tahoma"/>
            <family val="2"/>
          </rPr>
          <t>Original PDY lists change in raw number of seats: 3</t>
        </r>
      </text>
    </comment>
    <comment ref="BR11" authorId="1" shapeId="0">
      <text>
        <r>
          <rPr>
            <sz val="9"/>
            <color indexed="81"/>
            <rFont val="Tahoma"/>
            <family val="2"/>
          </rPr>
          <t>Original PDY lists change in raw number of seats: 4</t>
        </r>
      </text>
    </comment>
    <comment ref="CL11" authorId="1" shapeId="0">
      <text>
        <r>
          <rPr>
            <sz val="9"/>
            <color indexed="81"/>
            <rFont val="Tahoma"/>
            <family val="2"/>
          </rPr>
          <t>Original PDY lists change in raw number of seats: 1</t>
        </r>
      </text>
    </comment>
    <comment ref="DD11" authorId="0" shapeId="0">
      <text>
        <r>
          <rPr>
            <b/>
            <sz val="9"/>
            <color indexed="81"/>
            <rFont val="Tahoma"/>
            <family val="2"/>
          </rPr>
          <t>PDY: 
Includes Patsy Mink, elected posthumously in Hawaii, and succeeded by a Democrat elected in a special election on 30 November.</t>
        </r>
      </text>
    </comment>
    <comment ref="DF11" authorId="1" shapeId="0">
      <text>
        <r>
          <rPr>
            <sz val="9"/>
            <color indexed="81"/>
            <rFont val="Tahoma"/>
            <family val="2"/>
          </rPr>
          <t>Original PDY lists change in raw number of seats: -7</t>
        </r>
      </text>
    </comment>
    <comment ref="DZ11" authorId="1" shapeId="0">
      <text>
        <r>
          <rPr>
            <sz val="9"/>
            <color indexed="81"/>
            <rFont val="Tahoma"/>
            <family val="2"/>
          </rPr>
          <t>Original PDY lists change in raw number of seats: -2</t>
        </r>
      </text>
    </comment>
    <comment ref="ET11" authorId="1" shapeId="0">
      <text>
        <r>
          <rPr>
            <sz val="9"/>
            <color indexed="81"/>
            <rFont val="Tahoma"/>
            <family val="2"/>
          </rPr>
          <t>Original PDY lists change in raw number of seats: 30</t>
        </r>
      </text>
    </comment>
    <comment ref="FN11" authorId="1" shapeId="0">
      <text>
        <r>
          <rPr>
            <sz val="9"/>
            <color indexed="81"/>
            <rFont val="Tahoma"/>
            <family val="2"/>
          </rPr>
          <t>Original PDY lists change in raw number of seats: 24</t>
        </r>
      </text>
    </comment>
    <comment ref="GE11" authorId="1" shapeId="0">
      <text>
        <r>
          <rPr>
            <sz val="9"/>
            <color indexed="81"/>
            <rFont val="Tahoma"/>
            <family val="2"/>
          </rPr>
          <t xml:space="preserve">Not in original PDY.  Calculated as 2010 minus 2008. </t>
        </r>
      </text>
    </comment>
    <comment ref="GH11" authorId="1" shapeId="0">
      <text>
        <r>
          <rPr>
            <sz val="9"/>
            <color indexed="81"/>
            <rFont val="Tahoma"/>
            <family val="2"/>
          </rPr>
          <t>Original PDY reports difference in raw numbers: -64</t>
        </r>
      </text>
    </comment>
    <comment ref="HB11" authorId="1" shapeId="0">
      <text>
        <r>
          <rPr>
            <sz val="9"/>
            <color indexed="81"/>
            <rFont val="Tahoma"/>
            <family val="2"/>
          </rPr>
          <t>Original PDY reports difference in raw numbers: 8</t>
        </r>
      </text>
    </comment>
    <comment ref="J12" authorId="1" shapeId="0">
      <text>
        <r>
          <rPr>
            <sz val="9"/>
            <color indexed="81"/>
            <rFont val="Tahoma"/>
            <family val="2"/>
          </rPr>
          <t>Original PDY lists change in raw number of seats: 9</t>
        </r>
      </text>
    </comment>
    <comment ref="AD12" authorId="1" shapeId="0">
      <text>
        <r>
          <rPr>
            <sz val="9"/>
            <color indexed="81"/>
            <rFont val="Tahoma"/>
            <family val="2"/>
          </rPr>
          <t>Original PDY lists change in raw number of seats: 54</t>
        </r>
      </text>
    </comment>
    <comment ref="AX12" authorId="1" shapeId="0">
      <text>
        <r>
          <rPr>
            <sz val="9"/>
            <color indexed="81"/>
            <rFont val="Tahoma"/>
            <family val="2"/>
          </rPr>
          <t>Original PDY lists change in raw number of seats: -
3</t>
        </r>
      </text>
    </comment>
    <comment ref="BR12" authorId="1" shapeId="0">
      <text>
        <r>
          <rPr>
            <sz val="9"/>
            <color indexed="81"/>
            <rFont val="Tahoma"/>
            <family val="2"/>
          </rPr>
          <t>Original PDY lists change in raw number of seats: -
4</t>
        </r>
      </text>
    </comment>
    <comment ref="CL12" authorId="1" shapeId="0">
      <text>
        <r>
          <rPr>
            <sz val="9"/>
            <color indexed="81"/>
            <rFont val="Tahoma"/>
            <family val="2"/>
          </rPr>
          <t>Original PDY lists change in raw number of seats: -2</t>
        </r>
      </text>
    </comment>
    <comment ref="DF12" authorId="1" shapeId="0">
      <text>
        <r>
          <rPr>
            <sz val="9"/>
            <color indexed="81"/>
            <rFont val="Tahoma"/>
            <family val="2"/>
          </rPr>
          <t>Original PDY lists change in raw number of seats: 8</t>
        </r>
      </text>
    </comment>
    <comment ref="DZ12" authorId="1" shapeId="0">
      <text>
        <r>
          <rPr>
            <sz val="9"/>
            <color indexed="81"/>
            <rFont val="Tahoma"/>
            <family val="2"/>
          </rPr>
          <t>Original PDY lists change in raw number of seats: 2</t>
        </r>
      </text>
    </comment>
    <comment ref="ET12" authorId="1" shapeId="0">
      <text>
        <r>
          <rPr>
            <sz val="9"/>
            <color indexed="81"/>
            <rFont val="Tahoma"/>
            <family val="2"/>
          </rPr>
          <t>Original PDY lists change in raw number of seats: -29</t>
        </r>
      </text>
    </comment>
    <comment ref="FN12" authorId="1" shapeId="0">
      <text>
        <r>
          <rPr>
            <sz val="9"/>
            <color indexed="81"/>
            <rFont val="Tahoma"/>
            <family val="2"/>
          </rPr>
          <t>Original PDY lists change in raw number of seats: -24</t>
        </r>
      </text>
    </comment>
    <comment ref="GE12" authorId="1" shapeId="0">
      <text>
        <r>
          <rPr>
            <sz val="9"/>
            <color indexed="81"/>
            <rFont val="Tahoma"/>
            <family val="2"/>
          </rPr>
          <t xml:space="preserve">Not in original PDY.  Calculated as 2010 minus 2008. </t>
        </r>
      </text>
    </comment>
    <comment ref="GH12" authorId="1" shapeId="0">
      <text>
        <r>
          <rPr>
            <sz val="9"/>
            <color indexed="81"/>
            <rFont val="Tahoma"/>
            <family val="2"/>
          </rPr>
          <t>Original PDY reports difference in raw numbers: 64</t>
        </r>
      </text>
    </comment>
    <comment ref="HB12" authorId="1" shapeId="0">
      <text>
        <r>
          <rPr>
            <sz val="9"/>
            <color indexed="81"/>
            <rFont val="Tahoma"/>
            <family val="2"/>
          </rPr>
          <t>Original PDY reports difference in raw numbers: -8</t>
        </r>
      </text>
    </comment>
    <comment ref="GE13" authorId="1" shapeId="0">
      <text>
        <r>
          <rPr>
            <sz val="9"/>
            <color indexed="81"/>
            <rFont val="Tahoma"/>
            <family val="2"/>
          </rPr>
          <t xml:space="preserve">Not in original PDY.  Calculated as 2010 minus 2008. </t>
        </r>
      </text>
    </comment>
    <comment ref="E14" authorId="0" shapeId="0">
      <text>
        <r>
          <rPr>
            <b/>
            <sz val="9"/>
            <color indexed="81"/>
            <rFont val="Tahoma"/>
            <family val="2"/>
          </rPr>
          <t xml:space="preserve">PDY:  Independent: 1,255,726 (1.3%); Conservative: 329,550 (0.3%); Green 134,072 (0.1%); Natural
Law: 97,233 (0.1%); Grass Roots 24,484 (0%); New Alliance: 12.125 (0%); Socialist Workers:
11.787 (OYO); Freedom for LaRouche: 7,550 (0%): Populist: 7,039 (0%); Other: 1,297,416
( 1.3% ).
</t>
        </r>
      </text>
    </comment>
    <comment ref="Y14" authorId="0" shapeId="0">
      <text>
        <r>
          <rPr>
            <b/>
            <sz val="9"/>
            <color indexed="81"/>
            <rFont val="Tahoma"/>
            <family val="2"/>
          </rPr>
          <t xml:space="preserve">PDY:  Independent: 497,403 (0.7%); Conservative: 302,735 (0.4%); Natural Law: 62,556 (0.1 %);
Green: 40,177 (0%); Grass Roots: 11,960 (0%); Socialist Workers: 3,927 (0%); A Connecticut
Party: 128,877 (0.2%); Right to Life Party: 106,449 (0.2%); Other: 1,476,343 (2.1%).
</t>
        </r>
      </text>
    </comment>
    <comment ref="AS14" authorId="0" shapeId="0">
      <text>
        <r>
          <rPr>
            <b/>
            <sz val="9"/>
            <color indexed="81"/>
            <rFont val="Tahoma"/>
            <family val="2"/>
          </rPr>
          <t>PDY:  
Includes 140,678 votes cast for Bernard Sanders (elected as Independent in Vermont); 518,413 natural Law; 264,381 Conservative; 151,221 Reform</t>
        </r>
      </text>
    </comment>
    <comment ref="BM14" authorId="0" shapeId="0">
      <text>
        <r>
          <rPr>
            <b/>
            <sz val="9"/>
            <color indexed="81"/>
            <rFont val="Tahoma"/>
            <family val="2"/>
          </rPr>
          <t>PDY: 
Includes: Reform Party (239,173); Independent (372,072), Natural Law (195,015).</t>
        </r>
      </text>
    </comment>
    <comment ref="BP14" authorId="0" shapeId="0">
      <text>
        <r>
          <rPr>
            <b/>
            <sz val="9"/>
            <color indexed="81"/>
            <rFont val="Tahoma"/>
            <family val="2"/>
          </rPr>
          <t xml:space="preserve">PDY: Bernard Sanders, elected as an Independent from Vermont (136,403 votes).
</t>
        </r>
      </text>
    </comment>
    <comment ref="CL14" authorId="1" shapeId="0">
      <text>
        <r>
          <rPr>
            <sz val="9"/>
            <color indexed="81"/>
            <rFont val="Tahoma"/>
            <family val="2"/>
          </rPr>
          <t>Original PDY lists change in raw number of seats: 1</t>
        </r>
      </text>
    </comment>
    <comment ref="DD14" authorId="0" shapeId="0">
      <text>
        <r>
          <rPr>
            <b/>
            <sz val="9"/>
            <color indexed="81"/>
            <rFont val="Tahoma"/>
            <family val="2"/>
          </rPr>
          <t xml:space="preserve">PDY:  Bernard Sanders of Vermont.
</t>
        </r>
      </text>
    </comment>
    <comment ref="DF14" authorId="1" shapeId="0">
      <text>
        <r>
          <rPr>
            <sz val="9"/>
            <color indexed="81"/>
            <rFont val="Tahoma"/>
            <family val="2"/>
          </rPr>
          <t>Original PDY lists change in raw number of seats: -1</t>
        </r>
      </text>
    </comment>
    <comment ref="ET14" authorId="1" shapeId="0">
      <text>
        <r>
          <rPr>
            <sz val="9"/>
            <color indexed="81"/>
            <rFont val="Tahoma"/>
            <family val="2"/>
          </rPr>
          <t>Original PDY lists change in raw number of seats: -1</t>
        </r>
      </text>
    </comment>
    <comment ref="GE14" authorId="1" shapeId="0">
      <text>
        <r>
          <rPr>
            <sz val="9"/>
            <color indexed="81"/>
            <rFont val="Tahoma"/>
            <family val="2"/>
          </rPr>
          <t xml:space="preserve">Not in original PDY.  Calculated as 2010 minus 2008. </t>
        </r>
      </text>
    </comment>
  </commentList>
</comments>
</file>

<file path=xl/comments4.xml><?xml version="1.0" encoding="utf-8"?>
<comments xmlns="http://schemas.openxmlformats.org/spreadsheetml/2006/main">
  <authors>
    <author>Mandy Hanlin</author>
    <author>Kevin Deegan-Krause</author>
    <author>Kevin</author>
    <author>PDY</author>
    <author>tmustill</author>
  </authors>
  <commentList>
    <comment ref="C1" authorId="0" shapeId="0">
      <text>
        <r>
          <rPr>
            <b/>
            <sz val="9"/>
            <color indexed="81"/>
            <rFont val="Tahoma"/>
            <family val="2"/>
          </rPr>
          <t xml:space="preserve">PDY: Includes results of Georgia run-off election (24 November, a previously Democratic seat, won
by Republican) and North Dakota special election (4 December. to fill previously Democratic
seat, won by Democrat).
</t>
        </r>
      </text>
    </comment>
    <comment ref="C2" authorId="0" shapeId="0">
      <text>
        <r>
          <rPr>
            <b/>
            <sz val="9"/>
            <color indexed="81"/>
            <rFont val="Tahoma"/>
            <family val="2"/>
          </rPr>
          <t xml:space="preserve">PDY: Includes results of Georgia run-off election (24 November, a previously Democratic seat, won
by Republican) and North Dakota special election (4 December. to fill previously Democratic
seat, won by Democrat).
</t>
        </r>
      </text>
    </comment>
    <comment ref="C4" authorId="1" shapeId="0">
      <text>
        <r>
          <rPr>
            <sz val="9"/>
            <color indexed="81"/>
            <rFont val="Tahoma"/>
            <family val="2"/>
          </rPr>
          <t xml:space="preserve">Because US Senate elections occur in only some states, figures here are for the U.S. House of Representatives in the same year.
</t>
        </r>
      </text>
    </comment>
    <comment ref="W4" authorId="1" shapeId="0">
      <text>
        <r>
          <rPr>
            <sz val="9"/>
            <color indexed="81"/>
            <rFont val="Tahoma"/>
            <family val="2"/>
          </rPr>
          <t xml:space="preserve">Because US Senate elections occur in only some states, figures here are for the U.S. House of Representatives in the same year.
</t>
        </r>
      </text>
    </comment>
    <comment ref="AQ4" authorId="1" shapeId="0">
      <text>
        <r>
          <rPr>
            <sz val="9"/>
            <color indexed="81"/>
            <rFont val="Tahoma"/>
            <family val="2"/>
          </rPr>
          <t xml:space="preserve">Because US Senate elections occur in only some states, figures here are for the U.S. House of Representatives in the same year.
</t>
        </r>
      </text>
    </comment>
    <comment ref="BK4" authorId="1" shapeId="0">
      <text>
        <r>
          <rPr>
            <sz val="9"/>
            <color indexed="81"/>
            <rFont val="Tahoma"/>
            <family val="2"/>
          </rPr>
          <t xml:space="preserve">Because US Senate elections occur in only some states, figures here are for the U.S. House of Representatives in the same year.
</t>
        </r>
      </text>
    </comment>
    <comment ref="CE4" authorId="1" shapeId="0">
      <text>
        <r>
          <rPr>
            <sz val="9"/>
            <color indexed="81"/>
            <rFont val="Tahoma"/>
            <family val="2"/>
          </rPr>
          <t xml:space="preserve">Because US Senate elections occur in only some states, figures here are for the U.S. House of Representatives in the same year.
</t>
        </r>
      </text>
    </comment>
    <comment ref="CY4" authorId="1" shapeId="0">
      <text>
        <r>
          <rPr>
            <sz val="9"/>
            <color indexed="81"/>
            <rFont val="Tahoma"/>
            <family val="2"/>
          </rPr>
          <t xml:space="preserve">Because US Senate elections occur in only some states, figures here are for the U.S. House of Representatives in the same year.
</t>
        </r>
      </text>
    </comment>
    <comment ref="DS4" authorId="1" shapeId="0">
      <text>
        <r>
          <rPr>
            <sz val="9"/>
            <color indexed="81"/>
            <rFont val="Tahoma"/>
            <family val="2"/>
          </rPr>
          <t xml:space="preserve">Because US Senate elections occur in only some states, figures here are for the U.S. House of Representatives in the same year.
</t>
        </r>
      </text>
    </comment>
    <comment ref="EM4" authorId="1" shapeId="0">
      <text>
        <r>
          <rPr>
            <sz val="9"/>
            <color indexed="81"/>
            <rFont val="Tahoma"/>
            <family val="2"/>
          </rPr>
          <t xml:space="preserve">Because US Senate elections occur in only some states, figures here are for the U.S. House of Representatives in the same year.
</t>
        </r>
      </text>
    </comment>
    <comment ref="FG4" authorId="1" shapeId="0">
      <text>
        <r>
          <rPr>
            <sz val="9"/>
            <color indexed="81"/>
            <rFont val="Tahoma"/>
            <family val="2"/>
          </rPr>
          <t xml:space="preserve">Because US Senate elections occur in only some states, figures here are for the U.S. House of Representatives in the same year.
</t>
        </r>
      </text>
    </comment>
    <comment ref="GA4" authorId="1" shapeId="0">
      <text>
        <r>
          <rPr>
            <sz val="9"/>
            <color indexed="81"/>
            <rFont val="Tahoma"/>
            <family val="2"/>
          </rPr>
          <t xml:space="preserve">Because US Senate elections occur in only some states, figures here are for the U.S. House of Representatives in the same year.
</t>
        </r>
      </text>
    </comment>
    <comment ref="GU4" authorId="1" shapeId="0">
      <text>
        <r>
          <rPr>
            <sz val="9"/>
            <color indexed="81"/>
            <rFont val="Tahoma"/>
            <family val="2"/>
          </rPr>
          <t xml:space="preserve">Because US Senate elections occur in only some states, figures here are for the U.S. House of Representatives in the same year.
</t>
        </r>
      </text>
    </comment>
    <comment ref="HO4" authorId="1" shapeId="0">
      <text>
        <r>
          <rPr>
            <sz val="9"/>
            <color indexed="81"/>
            <rFont val="Tahoma"/>
            <family val="2"/>
          </rPr>
          <t xml:space="preserve">Because US Senate elections occur in only some states, figures here are for the U.S. House of Representatives in the same year.
</t>
        </r>
      </text>
    </comment>
    <comment ref="C5" authorId="1" shapeId="0">
      <text>
        <r>
          <rPr>
            <sz val="9"/>
            <color indexed="81"/>
            <rFont val="Tahoma"/>
            <family val="2"/>
          </rPr>
          <t xml:space="preserve">Because US Senate elections occur in only some states, figures here are for the U.S. House of Representatives in the same year.
</t>
        </r>
      </text>
    </comment>
    <comment ref="W5" authorId="1" shapeId="0">
      <text>
        <r>
          <rPr>
            <sz val="9"/>
            <color indexed="81"/>
            <rFont val="Tahoma"/>
            <family val="2"/>
          </rPr>
          <t xml:space="preserve">Because US Senate elections occur in only some states, figures here are for the U.S. House of Representatives in the same year.
</t>
        </r>
      </text>
    </comment>
    <comment ref="AQ5" authorId="1" shapeId="0">
      <text>
        <r>
          <rPr>
            <sz val="9"/>
            <color indexed="81"/>
            <rFont val="Tahoma"/>
            <family val="2"/>
          </rPr>
          <t xml:space="preserve">Because US Senate elections occur in only some states, figures here are for the U.S. House of Representatives in the same year.
</t>
        </r>
      </text>
    </comment>
    <comment ref="BK5" authorId="1" shapeId="0">
      <text>
        <r>
          <rPr>
            <sz val="9"/>
            <color indexed="81"/>
            <rFont val="Tahoma"/>
            <family val="2"/>
          </rPr>
          <t xml:space="preserve">Because US Senate elections occur in only some states, figures here are for the U.S. House of Representatives in the same year.
</t>
        </r>
      </text>
    </comment>
    <comment ref="CE5" authorId="1" shapeId="0">
      <text>
        <r>
          <rPr>
            <sz val="9"/>
            <color indexed="81"/>
            <rFont val="Tahoma"/>
            <family val="2"/>
          </rPr>
          <t xml:space="preserve">Because US Senate elections occur in only some states, figures here are for the U.S. House of Representatives in the same year.
</t>
        </r>
      </text>
    </comment>
    <comment ref="CY5" authorId="1" shapeId="0">
      <text>
        <r>
          <rPr>
            <sz val="9"/>
            <color indexed="81"/>
            <rFont val="Tahoma"/>
            <family val="2"/>
          </rPr>
          <t xml:space="preserve">Because US Senate elections occur in only some states, figures here are for the U.S. House of Representatives in the same year.
</t>
        </r>
      </text>
    </comment>
    <comment ref="DS5" authorId="1" shapeId="0">
      <text>
        <r>
          <rPr>
            <sz val="9"/>
            <color indexed="81"/>
            <rFont val="Tahoma"/>
            <family val="2"/>
          </rPr>
          <t xml:space="preserve">Because US Senate elections occur in only some states, figures here are for the U.S. House of Representatives in the same year.
</t>
        </r>
      </text>
    </comment>
    <comment ref="EM5" authorId="1" shapeId="0">
      <text>
        <r>
          <rPr>
            <sz val="9"/>
            <color indexed="81"/>
            <rFont val="Tahoma"/>
            <family val="2"/>
          </rPr>
          <t xml:space="preserve">Because US Senate elections occur in only some states, figures here are for the U.S. House of Representatives in the same year.
</t>
        </r>
      </text>
    </comment>
    <comment ref="FG5" authorId="1" shapeId="0">
      <text>
        <r>
          <rPr>
            <sz val="9"/>
            <color indexed="81"/>
            <rFont val="Tahoma"/>
            <family val="2"/>
          </rPr>
          <t xml:space="preserve">Because US Senate elections occur in only some states, figures here are for the U.S. House of Representatives in the same year.
</t>
        </r>
      </text>
    </comment>
    <comment ref="GA5" authorId="1" shapeId="0">
      <text>
        <r>
          <rPr>
            <sz val="9"/>
            <color indexed="81"/>
            <rFont val="Tahoma"/>
            <family val="2"/>
          </rPr>
          <t xml:space="preserve">Because US Senate elections occur in only some states, figures here are for the U.S. House of Representatives in the same year.
</t>
        </r>
      </text>
    </comment>
    <comment ref="GU5" authorId="1" shapeId="0">
      <text>
        <r>
          <rPr>
            <sz val="9"/>
            <color indexed="81"/>
            <rFont val="Tahoma"/>
            <family val="2"/>
          </rPr>
          <t xml:space="preserve">Because US Senate elections occur in only some states, figures here are for the U.S. House of Representatives in the same year.
</t>
        </r>
      </text>
    </comment>
    <comment ref="HO5" authorId="1" shapeId="0">
      <text>
        <r>
          <rPr>
            <sz val="9"/>
            <color indexed="81"/>
            <rFont val="Tahoma"/>
            <family val="2"/>
          </rPr>
          <t xml:space="preserve">Because US Senate elections occur in only some states, figures here are for the U.S. House of Representatives in the same year.
</t>
        </r>
      </text>
    </comment>
    <comment ref="C6" authorId="1" shapeId="0">
      <text>
        <r>
          <rPr>
            <sz val="9"/>
            <color indexed="81"/>
            <rFont val="Tahoma"/>
            <family val="2"/>
          </rPr>
          <t xml:space="preserve">Because US Senate elections occur in only some states, figures here are for the U.S. House of Representatives in the same year.
</t>
        </r>
      </text>
    </comment>
    <comment ref="W6" authorId="1" shapeId="0">
      <text>
        <r>
          <rPr>
            <sz val="9"/>
            <color indexed="81"/>
            <rFont val="Tahoma"/>
            <family val="2"/>
          </rPr>
          <t xml:space="preserve">Because US Senate elections occur in only some states, figures here are for the U.S. House of Representatives in the same year.
</t>
        </r>
      </text>
    </comment>
    <comment ref="AQ6" authorId="1" shapeId="0">
      <text>
        <r>
          <rPr>
            <sz val="9"/>
            <color indexed="81"/>
            <rFont val="Tahoma"/>
            <family val="2"/>
          </rPr>
          <t xml:space="preserve">Because US Senate elections occur in only some states, figures here are for the U.S. House of Representatives in the same year.
</t>
        </r>
      </text>
    </comment>
    <comment ref="BK6" authorId="1" shapeId="0">
      <text>
        <r>
          <rPr>
            <sz val="9"/>
            <color indexed="81"/>
            <rFont val="Tahoma"/>
            <family val="2"/>
          </rPr>
          <t xml:space="preserve">Because US Senate elections occur in only some states, figures here are for the U.S. House of Representatives in the same year.
</t>
        </r>
      </text>
    </comment>
    <comment ref="CE6" authorId="1" shapeId="0">
      <text>
        <r>
          <rPr>
            <sz val="9"/>
            <color indexed="81"/>
            <rFont val="Tahoma"/>
            <family val="2"/>
          </rPr>
          <t xml:space="preserve">Because US Senate elections occur in only some states, figures here are for the U.S. House of Representatives in the same year.
</t>
        </r>
      </text>
    </comment>
    <comment ref="CY6" authorId="1" shapeId="0">
      <text>
        <r>
          <rPr>
            <sz val="9"/>
            <color indexed="81"/>
            <rFont val="Tahoma"/>
            <family val="2"/>
          </rPr>
          <t xml:space="preserve">Because US Senate elections occur in only some states, figures here are for the U.S. House of Representatives in the same year.
</t>
        </r>
      </text>
    </comment>
    <comment ref="DS6" authorId="1" shapeId="0">
      <text>
        <r>
          <rPr>
            <sz val="9"/>
            <color indexed="81"/>
            <rFont val="Tahoma"/>
            <family val="2"/>
          </rPr>
          <t xml:space="preserve">Because US Senate elections occur in only some states, figures here are for the U.S. House of Representatives in the same year.
</t>
        </r>
      </text>
    </comment>
    <comment ref="EM6" authorId="1" shapeId="0">
      <text>
        <r>
          <rPr>
            <sz val="9"/>
            <color indexed="81"/>
            <rFont val="Tahoma"/>
            <family val="2"/>
          </rPr>
          <t xml:space="preserve">Because US Senate elections occur in only some states, figures here are for the U.S. House of Representatives in the same year.
</t>
        </r>
      </text>
    </comment>
    <comment ref="FG6" authorId="1" shapeId="0">
      <text>
        <r>
          <rPr>
            <sz val="9"/>
            <color indexed="81"/>
            <rFont val="Tahoma"/>
            <family val="2"/>
          </rPr>
          <t xml:space="preserve">Because US Senate elections occur in only some states, figures here are for the U.S. House of Representatives in the same year.
</t>
        </r>
      </text>
    </comment>
    <comment ref="GA6" authorId="1" shapeId="0">
      <text>
        <r>
          <rPr>
            <sz val="9"/>
            <color indexed="81"/>
            <rFont val="Tahoma"/>
            <family val="2"/>
          </rPr>
          <t xml:space="preserve">Because US Senate elections occur in only some states, figures here are for the U.S. House of Representatives in the same year.
</t>
        </r>
      </text>
    </comment>
    <comment ref="GU6" authorId="1" shapeId="0">
      <text>
        <r>
          <rPr>
            <sz val="9"/>
            <color indexed="81"/>
            <rFont val="Tahoma"/>
            <family val="2"/>
          </rPr>
          <t xml:space="preserve">Because US Senate elections occur in only some states, figures here are for the U.S. House of Representatives in the same year.
</t>
        </r>
      </text>
    </comment>
    <comment ref="HO6" authorId="1" shapeId="0">
      <text>
        <r>
          <rPr>
            <sz val="9"/>
            <color indexed="81"/>
            <rFont val="Tahoma"/>
            <family val="2"/>
          </rPr>
          <t xml:space="preserve">Because US Senate elections occur in only some states, figures here are for the U.S. House of Representatives in the same year.
</t>
        </r>
      </text>
    </comment>
    <comment ref="C7" authorId="2" shapeId="0">
      <text>
        <r>
          <rPr>
            <b/>
            <sz val="9"/>
            <color indexed="81"/>
            <rFont val="Tahoma"/>
            <family val="2"/>
          </rPr>
          <t xml:space="preserve">Data for US Senate Elections at the national level is not part of the original PDY. </t>
        </r>
      </text>
    </comment>
    <comment ref="AQ7" authorId="2" shapeId="0">
      <text>
        <r>
          <rPr>
            <b/>
            <sz val="9"/>
            <color indexed="81"/>
            <rFont val="Tahoma"/>
            <family val="2"/>
          </rPr>
          <t xml:space="preserve">Data for US Senate Elections at the national level is not part of the original PDY. </t>
        </r>
      </text>
    </comment>
    <comment ref="BK7" authorId="2" shapeId="0">
      <text>
        <r>
          <rPr>
            <b/>
            <sz val="9"/>
            <color indexed="81"/>
            <rFont val="Tahoma"/>
            <family val="2"/>
          </rPr>
          <t xml:space="preserve">Data for US Senate Elections at the national level is not part of the original PDY. </t>
        </r>
      </text>
    </comment>
    <comment ref="CE7" authorId="2" shapeId="0">
      <text>
        <r>
          <rPr>
            <b/>
            <sz val="9"/>
            <color indexed="81"/>
            <rFont val="Tahoma"/>
            <family val="2"/>
          </rPr>
          <t xml:space="preserve">Data for US Senate Elections at the national level is not part of the original PDY. </t>
        </r>
      </text>
    </comment>
    <comment ref="CY7" authorId="2" shapeId="0">
      <text>
        <r>
          <rPr>
            <b/>
            <sz val="9"/>
            <color indexed="81"/>
            <rFont val="Tahoma"/>
            <family val="2"/>
          </rPr>
          <t xml:space="preserve">Data for US Senate Elections at the national level is not part of the original PDY. </t>
        </r>
      </text>
    </comment>
    <comment ref="DS7" authorId="2" shapeId="0">
      <text>
        <r>
          <rPr>
            <b/>
            <sz val="9"/>
            <color indexed="81"/>
            <rFont val="Tahoma"/>
            <family val="2"/>
          </rPr>
          <t xml:space="preserve">Data for US Senate Elections at the national level is not part of the original PDY. </t>
        </r>
      </text>
    </comment>
    <comment ref="EM7" authorId="2" shapeId="0">
      <text>
        <r>
          <rPr>
            <b/>
            <sz val="9"/>
            <color indexed="81"/>
            <rFont val="Tahoma"/>
            <family val="2"/>
          </rPr>
          <t xml:space="preserve">Data for US Senate Elections at the national level is not part of the original PDY. </t>
        </r>
      </text>
    </comment>
    <comment ref="FG7" authorId="2" shapeId="0">
      <text>
        <r>
          <rPr>
            <b/>
            <sz val="9"/>
            <color indexed="81"/>
            <rFont val="Tahoma"/>
            <family val="2"/>
          </rPr>
          <t xml:space="preserve">Data for US Senate Elections at the national level is not part of the original PDY. </t>
        </r>
      </text>
    </comment>
    <comment ref="GA7" authorId="2" shapeId="0">
      <text>
        <r>
          <rPr>
            <b/>
            <sz val="9"/>
            <color indexed="81"/>
            <rFont val="Tahoma"/>
            <family val="2"/>
          </rPr>
          <t xml:space="preserve">Data for US Senate Elections at the national level is not part of the original PDY. </t>
        </r>
      </text>
    </comment>
    <comment ref="GU7" authorId="2" shapeId="0">
      <text>
        <r>
          <rPr>
            <sz val="9"/>
            <color indexed="81"/>
            <rFont val="Tahoma"/>
            <family val="2"/>
          </rPr>
          <t xml:space="preserve">Data for US Senate Elections at the national level is not part of the original PDY. </t>
        </r>
      </text>
    </comment>
    <comment ref="HO7" authorId="2" shapeId="0">
      <text>
        <r>
          <rPr>
            <b/>
            <sz val="9"/>
            <color indexed="81"/>
            <rFont val="Tahoma"/>
            <family val="2"/>
          </rPr>
          <t xml:space="preserve">Data for US Senate Elections at the national level is not part of the original PDY. </t>
        </r>
      </text>
    </comment>
    <comment ref="C8" authorId="2" shapeId="0">
      <text>
        <r>
          <rPr>
            <b/>
            <sz val="9"/>
            <color indexed="81"/>
            <rFont val="Tahoma"/>
            <family val="2"/>
          </rPr>
          <t xml:space="preserve">Data for US Senate Elections at the national level is not part of the original PDY. </t>
        </r>
      </text>
    </comment>
    <comment ref="AQ8" authorId="2" shapeId="0">
      <text>
        <r>
          <rPr>
            <b/>
            <sz val="9"/>
            <color indexed="81"/>
            <rFont val="Tahoma"/>
            <family val="2"/>
          </rPr>
          <t xml:space="preserve">Data for US Senate Elections at the national level is not part of the original PDY. </t>
        </r>
      </text>
    </comment>
    <comment ref="BK8" authorId="2" shapeId="0">
      <text>
        <r>
          <rPr>
            <b/>
            <sz val="9"/>
            <color indexed="81"/>
            <rFont val="Tahoma"/>
            <family val="2"/>
          </rPr>
          <t xml:space="preserve">Data for US Senate Elections at the national level is not part of the original PDY. </t>
        </r>
      </text>
    </comment>
    <comment ref="CE8" authorId="2" shapeId="0">
      <text>
        <r>
          <rPr>
            <b/>
            <sz val="9"/>
            <color indexed="81"/>
            <rFont val="Tahoma"/>
            <family val="2"/>
          </rPr>
          <t xml:space="preserve">Data for US Senate Elections at the national level is not part of the original PDY. </t>
        </r>
      </text>
    </comment>
    <comment ref="CY8" authorId="2" shapeId="0">
      <text>
        <r>
          <rPr>
            <b/>
            <sz val="9"/>
            <color indexed="81"/>
            <rFont val="Tahoma"/>
            <family val="2"/>
          </rPr>
          <t xml:space="preserve">Data for US Senate Elections at the national level is not part of the original PDY. </t>
        </r>
      </text>
    </comment>
    <comment ref="DS8" authorId="2" shapeId="0">
      <text>
        <r>
          <rPr>
            <b/>
            <sz val="9"/>
            <color indexed="81"/>
            <rFont val="Tahoma"/>
            <family val="2"/>
          </rPr>
          <t xml:space="preserve">Data for US Senate Elections at the national level is not part of the original PDY. </t>
        </r>
      </text>
    </comment>
    <comment ref="EM8" authorId="2" shapeId="0">
      <text>
        <r>
          <rPr>
            <b/>
            <sz val="9"/>
            <color indexed="81"/>
            <rFont val="Tahoma"/>
            <family val="2"/>
          </rPr>
          <t xml:space="preserve">Data for US Senate Elections at the national level is not part of the original PDY. </t>
        </r>
      </text>
    </comment>
    <comment ref="FG8" authorId="2" shapeId="0">
      <text>
        <r>
          <rPr>
            <b/>
            <sz val="9"/>
            <color indexed="81"/>
            <rFont val="Tahoma"/>
            <family val="2"/>
          </rPr>
          <t xml:space="preserve">Data for US Senate Elections at the national level is not part of the original PDY. </t>
        </r>
      </text>
    </comment>
    <comment ref="GA8" authorId="2" shapeId="0">
      <text>
        <r>
          <rPr>
            <b/>
            <sz val="9"/>
            <color indexed="81"/>
            <rFont val="Tahoma"/>
            <family val="2"/>
          </rPr>
          <t xml:space="preserve">Data for US Senate Elections at the national level is not part of the original PDY. </t>
        </r>
      </text>
    </comment>
    <comment ref="GU8" authorId="2" shapeId="0">
      <text>
        <r>
          <rPr>
            <sz val="9"/>
            <color indexed="81"/>
            <rFont val="Tahoma"/>
            <family val="2"/>
          </rPr>
          <t xml:space="preserve">Data for US Senate Elections at the national level is not part of the original PDY. </t>
        </r>
      </text>
    </comment>
    <comment ref="HO8" authorId="2" shapeId="0">
      <text>
        <r>
          <rPr>
            <b/>
            <sz val="9"/>
            <color indexed="81"/>
            <rFont val="Tahoma"/>
            <family val="2"/>
          </rPr>
          <t xml:space="preserve">Data for US Senate Elections at the national level is not part of the original PDY. </t>
        </r>
      </text>
    </comment>
    <comment ref="E11" authorId="2" shapeId="0">
      <text>
        <r>
          <rPr>
            <b/>
            <sz val="9"/>
            <color indexed="81"/>
            <rFont val="Tahoma"/>
            <family val="2"/>
          </rPr>
          <t xml:space="preserve">Data for US Senate Elections at the national level is not part of the original PDY. </t>
        </r>
      </text>
    </comment>
    <comment ref="F11" authorId="2" shapeId="0">
      <text>
        <r>
          <rPr>
            <b/>
            <sz val="9"/>
            <color indexed="81"/>
            <rFont val="Tahoma"/>
            <family val="2"/>
          </rPr>
          <t xml:space="preserve">Data for US Senate Elections at the national level is not part of the original PDY. </t>
        </r>
      </text>
    </comment>
    <comment ref="G11" authorId="2" shapeId="0">
      <text>
        <r>
          <rPr>
            <b/>
            <sz val="9"/>
            <color indexed="81"/>
            <rFont val="Tahoma"/>
            <family val="2"/>
          </rPr>
          <t xml:space="preserve">Data for US Senate Elections at the national level is not part of the original PDY. </t>
        </r>
      </text>
    </comment>
    <comment ref="H11" authorId="3" shapeId="0">
      <text>
        <r>
          <rPr>
            <b/>
            <sz val="9"/>
            <color indexed="81"/>
            <rFont val="Tahoma"/>
            <family val="2"/>
          </rPr>
          <t>PDY:</t>
        </r>
        <r>
          <rPr>
            <sz val="9"/>
            <color indexed="81"/>
            <rFont val="Tahoma"/>
            <family val="2"/>
          </rPr>
          <t xml:space="preserve">
In the Senate election of 1992 the Democratic Party held 21 of the 36 seats up for election, or 58.3% of all seats up for election.</t>
        </r>
      </text>
    </comment>
    <comment ref="I11" authorId="3" shapeId="0">
      <text>
        <r>
          <rPr>
            <b/>
            <sz val="9"/>
            <color indexed="81"/>
            <rFont val="Tahoma"/>
            <family val="2"/>
          </rPr>
          <t>PDY:</t>
        </r>
        <r>
          <rPr>
            <sz val="9"/>
            <color indexed="81"/>
            <rFont val="Tahoma"/>
            <family val="2"/>
          </rPr>
          <t xml:space="preserve">
In the Senate election of 1992 the Democratic Party held 19 of the 34 seats up for election with 6-year terms, or 55.9% of all 6-year-term seats up for election.</t>
        </r>
      </text>
    </comment>
    <comment ref="J11" authorId="1" shapeId="0">
      <text>
        <r>
          <rPr>
            <sz val="9"/>
            <color indexed="81"/>
            <rFont val="Tahoma"/>
            <family val="2"/>
          </rPr>
          <t>Because the U.S. Senate has 100 members, percentage and raw number of seat change are identical.</t>
        </r>
      </text>
    </comment>
    <comment ref="Y11" authorId="2" shapeId="0">
      <text>
        <r>
          <rPr>
            <b/>
            <sz val="9"/>
            <color indexed="81"/>
            <rFont val="Tahoma"/>
            <family val="2"/>
          </rPr>
          <t xml:space="preserve">Data for US Senate Elections at the national level is not part of the original PDY. </t>
        </r>
      </text>
    </comment>
    <comment ref="Z11" authorId="2" shapeId="0">
      <text>
        <r>
          <rPr>
            <b/>
            <sz val="9"/>
            <color indexed="81"/>
            <rFont val="Tahoma"/>
            <family val="2"/>
          </rPr>
          <t xml:space="preserve">Data for US Senate Elections at the national level is not part of the original PDY. </t>
        </r>
      </text>
    </comment>
    <comment ref="AA11" authorId="2" shapeId="0">
      <text>
        <r>
          <rPr>
            <b/>
            <sz val="9"/>
            <color indexed="81"/>
            <rFont val="Tahoma"/>
            <family val="2"/>
          </rPr>
          <t xml:space="preserve">Data for US Senate Elections at the national level is not part of the original PDY. </t>
        </r>
      </text>
    </comment>
    <comment ref="AB11" authorId="0" shapeId="0">
      <text>
        <r>
          <rPr>
            <b/>
            <sz val="9"/>
            <color indexed="81"/>
            <rFont val="Tahoma"/>
            <family val="2"/>
          </rPr>
          <t>In the Senate election of 1994 the Republican Party held 19 of the 33 seats up for election with 6-year terms, or 57.6% of all 6-year-term seats up for election.</t>
        </r>
      </text>
    </comment>
    <comment ref="AC11" authorId="2" shapeId="0">
      <text>
        <r>
          <rPr>
            <b/>
            <sz val="9"/>
            <color indexed="81"/>
            <rFont val="Tahoma"/>
            <family val="2"/>
          </rPr>
          <t>In the Senate election of 1994 the Democratic Party held 14 of the 33 seats up for election with 6-year terms, or 42.4% of all 6-year-term seats up for election.</t>
        </r>
      </text>
    </comment>
    <comment ref="AD11" authorId="1" shapeId="0">
      <text>
        <r>
          <rPr>
            <sz val="9"/>
            <color indexed="81"/>
            <rFont val="Tahoma"/>
            <family val="2"/>
          </rPr>
          <t>Because the U.S. Senate has 100 members, percentage and raw number of seat change are identical.</t>
        </r>
      </text>
    </comment>
    <comment ref="AS11" authorId="2" shapeId="0">
      <text>
        <r>
          <rPr>
            <b/>
            <sz val="9"/>
            <color indexed="81"/>
            <rFont val="Tahoma"/>
            <family val="2"/>
          </rPr>
          <t xml:space="preserve">Data for US Senate Elections at the national level is not part of the original PDY. </t>
        </r>
      </text>
    </comment>
    <comment ref="AT11" authorId="2" shapeId="0">
      <text>
        <r>
          <rPr>
            <b/>
            <sz val="9"/>
            <color indexed="81"/>
            <rFont val="Tahoma"/>
            <family val="2"/>
          </rPr>
          <t xml:space="preserve">Data for US Senate Elections at the national level is not part of the original PDY. </t>
        </r>
      </text>
    </comment>
    <comment ref="AU11" authorId="2" shapeId="0">
      <text>
        <r>
          <rPr>
            <b/>
            <sz val="9"/>
            <color indexed="81"/>
            <rFont val="Tahoma"/>
            <family val="2"/>
          </rPr>
          <t xml:space="preserve">Data for US Senate Elections at the national level is not part of the original PDY. </t>
        </r>
      </text>
    </comment>
    <comment ref="AV11" authorId="3" shapeId="0">
      <text>
        <r>
          <rPr>
            <b/>
            <sz val="9"/>
            <color indexed="81"/>
            <rFont val="Tahoma"/>
            <family val="2"/>
          </rPr>
          <t>PDY:</t>
        </r>
        <r>
          <rPr>
            <sz val="9"/>
            <color indexed="81"/>
            <rFont val="Tahoma"/>
            <family val="2"/>
          </rPr>
          <t xml:space="preserve">
In the Senate election of 1996 the Democratic Party held 14 of the 34 seats up for election, or 41.2% of all seats up for election.</t>
        </r>
      </text>
    </comment>
    <comment ref="AW11" authorId="3" shapeId="0">
      <text>
        <r>
          <rPr>
            <b/>
            <sz val="9"/>
            <color indexed="81"/>
            <rFont val="Tahoma"/>
            <family val="2"/>
          </rPr>
          <t>PDY:</t>
        </r>
        <r>
          <rPr>
            <sz val="9"/>
            <color indexed="81"/>
            <rFont val="Tahoma"/>
            <family val="2"/>
          </rPr>
          <t xml:space="preserve">
In the Senate election of 1996 the Democratic Party held 14 of the 33 seats up for election with 6-year terms, or 42.3% of all 6-year-term seats up for election.</t>
        </r>
      </text>
    </comment>
    <comment ref="AX11" authorId="1" shapeId="0">
      <text>
        <r>
          <rPr>
            <sz val="9"/>
            <color indexed="81"/>
            <rFont val="Tahoma"/>
            <family val="2"/>
          </rPr>
          <t>Because the U.S. Senate has 100 members, percentage and raw number of seat change are identical.</t>
        </r>
      </text>
    </comment>
    <comment ref="BM11" authorId="2" shapeId="0">
      <text>
        <r>
          <rPr>
            <b/>
            <sz val="9"/>
            <color indexed="81"/>
            <rFont val="Tahoma"/>
            <family val="2"/>
          </rPr>
          <t xml:space="preserve">Data for US Senate Elections at the national level is not part of the original PDY. </t>
        </r>
      </text>
    </comment>
    <comment ref="BN11" authorId="2" shapeId="0">
      <text>
        <r>
          <rPr>
            <b/>
            <sz val="9"/>
            <color indexed="81"/>
            <rFont val="Tahoma"/>
            <family val="2"/>
          </rPr>
          <t xml:space="preserve">Data for US Senate Elections at the national level is not part of the original PDY. </t>
        </r>
      </text>
    </comment>
    <comment ref="BO11" authorId="2" shapeId="0">
      <text>
        <r>
          <rPr>
            <b/>
            <sz val="9"/>
            <color indexed="81"/>
            <rFont val="Tahoma"/>
            <family val="2"/>
          </rPr>
          <t xml:space="preserve">Data for US Senate Elections at the national level is not part of the original PDY. </t>
        </r>
      </text>
    </comment>
    <comment ref="BP11" authorId="3" shapeId="0">
      <text>
        <r>
          <rPr>
            <b/>
            <sz val="9"/>
            <color indexed="81"/>
            <rFont val="Tahoma"/>
            <family val="2"/>
          </rPr>
          <t>PDY:</t>
        </r>
        <r>
          <rPr>
            <sz val="9"/>
            <color indexed="81"/>
            <rFont val="Tahoma"/>
            <family val="2"/>
          </rPr>
          <t xml:space="preserve">
In the Senate election of 1998 the Democratic Party held 18 of the 34 seats up for election, or 53% of all seats up for election.</t>
        </r>
      </text>
    </comment>
    <comment ref="BQ11" authorId="3" shapeId="0">
      <text>
        <r>
          <rPr>
            <b/>
            <sz val="9"/>
            <color indexed="81"/>
            <rFont val="Tahoma"/>
            <family val="2"/>
          </rPr>
          <t>PDY:</t>
        </r>
        <r>
          <rPr>
            <sz val="9"/>
            <color indexed="81"/>
            <rFont val="Tahoma"/>
            <family val="2"/>
          </rPr>
          <t xml:space="preserve">
In the Senate election of 1998 the Democratic Party held 18 of the 34 seats up for election with 6-year terms, or 53% of all 6-year-term seats up for election.</t>
        </r>
      </text>
    </comment>
    <comment ref="BR11" authorId="1" shapeId="0">
      <text>
        <r>
          <rPr>
            <sz val="9"/>
            <color indexed="81"/>
            <rFont val="Tahoma"/>
            <family val="2"/>
          </rPr>
          <t>Because the U.S. Senate has 100 members, percentage and raw number of seat change are identical.</t>
        </r>
      </text>
    </comment>
    <comment ref="CG11" authorId="2" shapeId="0">
      <text>
        <r>
          <rPr>
            <sz val="9"/>
            <color indexed="81"/>
            <rFont val="Tahoma"/>
            <family val="2"/>
          </rPr>
          <t xml:space="preserve">Data for US Senate Elections at the national level is not part of the original PDY. </t>
        </r>
      </text>
    </comment>
    <comment ref="CH11" authorId="2" shapeId="0">
      <text>
        <r>
          <rPr>
            <sz val="9"/>
            <color indexed="81"/>
            <rFont val="Tahoma"/>
            <family val="2"/>
          </rPr>
          <t xml:space="preserve">Data for US Senate Elections at the national level is not part of the original PDY. </t>
        </r>
      </text>
    </comment>
    <comment ref="CI11" authorId="2" shapeId="0">
      <text>
        <r>
          <rPr>
            <sz val="9"/>
            <color indexed="81"/>
            <rFont val="Tahoma"/>
            <family val="2"/>
          </rPr>
          <t xml:space="preserve">Data for US Senate Elections at the national level is not part of the original PDY. </t>
        </r>
      </text>
    </comment>
    <comment ref="CJ11" authorId="3" shapeId="0">
      <text>
        <r>
          <rPr>
            <b/>
            <sz val="9"/>
            <color indexed="81"/>
            <rFont val="Tahoma"/>
            <family val="2"/>
          </rPr>
          <t>PDY:</t>
        </r>
        <r>
          <rPr>
            <sz val="9"/>
            <color indexed="81"/>
            <rFont val="Tahoma"/>
            <family val="2"/>
          </rPr>
          <t xml:space="preserve">
In the Senate election of 2000 the Democratic Party held 19 of the 34 seats up for election, or 55.9% of all seats up for election.</t>
        </r>
      </text>
    </comment>
    <comment ref="CK11" authorId="3" shapeId="0">
      <text>
        <r>
          <rPr>
            <b/>
            <sz val="9"/>
            <color indexed="81"/>
            <rFont val="Tahoma"/>
            <family val="2"/>
          </rPr>
          <t>PDY:</t>
        </r>
        <r>
          <rPr>
            <sz val="9"/>
            <color indexed="81"/>
            <rFont val="Tahoma"/>
            <family val="2"/>
          </rPr>
          <t xml:space="preserve">
In the Senate election of 2000 the Democratic Party held 18 of the 33 seats up for election with 6-year terms, or 54.5% of all 6-year-term seats up for election.</t>
        </r>
      </text>
    </comment>
    <comment ref="CL11" authorId="1" shapeId="0">
      <text>
        <r>
          <rPr>
            <sz val="9"/>
            <color indexed="81"/>
            <rFont val="Tahoma"/>
            <family val="2"/>
          </rPr>
          <t>Because the U.S. Senate has 100 members, percentage and raw number of seat change are identical.</t>
        </r>
      </text>
    </comment>
    <comment ref="DA11" authorId="2" shapeId="0">
      <text>
        <r>
          <rPr>
            <sz val="9"/>
            <color indexed="81"/>
            <rFont val="Tahoma"/>
            <family val="2"/>
          </rPr>
          <t xml:space="preserve">Data for US Senate Elections at the national level is not part of the original PDY. </t>
        </r>
      </text>
    </comment>
    <comment ref="DB11" authorId="2" shapeId="0">
      <text>
        <r>
          <rPr>
            <sz val="9"/>
            <color indexed="81"/>
            <rFont val="Tahoma"/>
            <family val="2"/>
          </rPr>
          <t xml:space="preserve">Data for US Senate Elections at the national level is not part of the original PDY. </t>
        </r>
      </text>
    </comment>
    <comment ref="DC11" authorId="2" shapeId="0">
      <text>
        <r>
          <rPr>
            <sz val="9"/>
            <color indexed="81"/>
            <rFont val="Tahoma"/>
            <family val="2"/>
          </rPr>
          <t xml:space="preserve">Data for US Senate Elections at the national level is not part of the original PDY. </t>
        </r>
      </text>
    </comment>
    <comment ref="DD11" authorId="3" shapeId="0">
      <text>
        <r>
          <rPr>
            <b/>
            <sz val="9"/>
            <color indexed="81"/>
            <rFont val="Tahoma"/>
            <family val="2"/>
          </rPr>
          <t>PDY:</t>
        </r>
        <r>
          <rPr>
            <sz val="9"/>
            <color indexed="81"/>
            <rFont val="Tahoma"/>
            <family val="2"/>
          </rPr>
          <t xml:space="preserve">
In the Senate election of 2002 the Democratic Party held 12 of the 34 seats up for election, or 35.3% of all seats up for election.</t>
        </r>
      </text>
    </comment>
    <comment ref="DE11" authorId="3" shapeId="0">
      <text>
        <r>
          <rPr>
            <b/>
            <sz val="9"/>
            <color indexed="81"/>
            <rFont val="Tahoma"/>
            <family val="2"/>
          </rPr>
          <t>PDY:</t>
        </r>
        <r>
          <rPr>
            <sz val="9"/>
            <color indexed="81"/>
            <rFont val="Tahoma"/>
            <family val="2"/>
          </rPr>
          <t xml:space="preserve">
In the Senate election of 2002 the Democratic Party held 12 of the 33 seats up for election with 6-year terms, or 36.4% of all 6-year-term seats up for election.</t>
        </r>
      </text>
    </comment>
    <comment ref="DF11" authorId="1" shapeId="0">
      <text>
        <r>
          <rPr>
            <sz val="9"/>
            <color indexed="81"/>
            <rFont val="Tahoma"/>
            <family val="2"/>
          </rPr>
          <t>Because the U.S. Senate has 100 members, percentage and raw number of seat change are identical.</t>
        </r>
      </text>
    </comment>
    <comment ref="DU11" authorId="2" shapeId="0">
      <text>
        <r>
          <rPr>
            <sz val="9"/>
            <color indexed="81"/>
            <rFont val="Tahoma"/>
            <family val="2"/>
          </rPr>
          <t xml:space="preserve">Data for US Senate Elections at the national level is not part of the original PDY. </t>
        </r>
      </text>
    </comment>
    <comment ref="DV11" authorId="2" shapeId="0">
      <text>
        <r>
          <rPr>
            <sz val="9"/>
            <color indexed="81"/>
            <rFont val="Tahoma"/>
            <family val="2"/>
          </rPr>
          <t xml:space="preserve">Data for US Senate Elections at the national level is not part of the original PDY. </t>
        </r>
      </text>
    </comment>
    <comment ref="DW11" authorId="2" shapeId="0">
      <text>
        <r>
          <rPr>
            <sz val="9"/>
            <color indexed="81"/>
            <rFont val="Tahoma"/>
            <family val="2"/>
          </rPr>
          <t xml:space="preserve">Data for US Senate Elections at the national level is not part of the original PDY. </t>
        </r>
      </text>
    </comment>
    <comment ref="DX11" authorId="3" shapeId="0">
      <text>
        <r>
          <rPr>
            <b/>
            <sz val="9"/>
            <color indexed="81"/>
            <rFont val="Tahoma"/>
            <family val="2"/>
          </rPr>
          <t>PDY:</t>
        </r>
        <r>
          <rPr>
            <sz val="9"/>
            <color indexed="81"/>
            <rFont val="Tahoma"/>
            <family val="2"/>
          </rPr>
          <t xml:space="preserve">
In the Senate election of 2004 the Democratic Party held 15 of the 35 seats up for election, or 44.1% of all seats up for election.</t>
        </r>
      </text>
    </comment>
    <comment ref="DY11" authorId="3" shapeId="0">
      <text>
        <r>
          <rPr>
            <b/>
            <sz val="9"/>
            <color indexed="81"/>
            <rFont val="Tahoma"/>
            <family val="2"/>
          </rPr>
          <t>PDY:</t>
        </r>
        <r>
          <rPr>
            <sz val="9"/>
            <color indexed="81"/>
            <rFont val="Tahoma"/>
            <family val="2"/>
          </rPr>
          <t xml:space="preserve">
In the Senate election of 2004 the Democratic Party held 15 of the 35 seats up for election, or 44.1% of all seats up for election.</t>
        </r>
      </text>
    </comment>
    <comment ref="DZ11" authorId="1" shapeId="0">
      <text>
        <r>
          <rPr>
            <sz val="9"/>
            <color indexed="81"/>
            <rFont val="Tahoma"/>
            <family val="2"/>
          </rPr>
          <t>Because the U.S. Senate has 100 members, percentage and raw number of seat change are identical.</t>
        </r>
      </text>
    </comment>
    <comment ref="EO11" authorId="2" shapeId="0">
      <text>
        <r>
          <rPr>
            <sz val="9"/>
            <color indexed="81"/>
            <rFont val="Tahoma"/>
            <family val="2"/>
          </rPr>
          <t xml:space="preserve">Data for US Senate Elections at the national level is not part of the original PDY. </t>
        </r>
      </text>
    </comment>
    <comment ref="EP11" authorId="2" shapeId="0">
      <text>
        <r>
          <rPr>
            <sz val="9"/>
            <color indexed="81"/>
            <rFont val="Tahoma"/>
            <family val="2"/>
          </rPr>
          <t xml:space="preserve">Data for US Senate Elections at the national level is not part of the original PDY. </t>
        </r>
      </text>
    </comment>
    <comment ref="EQ11" authorId="2" shapeId="0">
      <text>
        <r>
          <rPr>
            <sz val="9"/>
            <color indexed="81"/>
            <rFont val="Tahoma"/>
            <family val="2"/>
          </rPr>
          <t xml:space="preserve">Data for US Senate Elections at the national level is not part of the original PDY. </t>
        </r>
      </text>
    </comment>
    <comment ref="ER11" authorId="3" shapeId="0">
      <text>
        <r>
          <rPr>
            <b/>
            <sz val="9"/>
            <color indexed="81"/>
            <rFont val="Tahoma"/>
            <family val="2"/>
          </rPr>
          <t>PDY:</t>
        </r>
        <r>
          <rPr>
            <sz val="9"/>
            <color indexed="81"/>
            <rFont val="Tahoma"/>
            <family val="2"/>
          </rPr>
          <t xml:space="preserve">
In the Senate election of 2006 the Democratic Party held 21 of the 33 seats up for election, or 63.6% of all seats up for election.</t>
        </r>
      </text>
    </comment>
    <comment ref="ES11" authorId="3" shapeId="0">
      <text>
        <r>
          <rPr>
            <b/>
            <sz val="9"/>
            <color indexed="81"/>
            <rFont val="Tahoma"/>
            <family val="2"/>
          </rPr>
          <t>PDY:</t>
        </r>
        <r>
          <rPr>
            <sz val="9"/>
            <color indexed="81"/>
            <rFont val="Tahoma"/>
            <family val="2"/>
          </rPr>
          <t xml:space="preserve">
In the Senate election of 2006 the Democratic Party held 21 of the 33 seats up for election, or 63.6% of all seats up for election.</t>
        </r>
      </text>
    </comment>
    <comment ref="ET11" authorId="1" shapeId="0">
      <text>
        <r>
          <rPr>
            <sz val="9"/>
            <color indexed="81"/>
            <rFont val="Tahoma"/>
            <family val="2"/>
          </rPr>
          <t>Because the U.S. Senate has 100 members, percentage and raw number of seat change are identical.</t>
        </r>
      </text>
    </comment>
    <comment ref="FI11" authorId="2" shapeId="0">
      <text>
        <r>
          <rPr>
            <sz val="9"/>
            <color indexed="81"/>
            <rFont val="Tahoma"/>
            <family val="2"/>
          </rPr>
          <t xml:space="preserve">Data for US Senate Elections at the national level is not part of the original PDY. </t>
        </r>
      </text>
    </comment>
    <comment ref="FJ11" authorId="2" shapeId="0">
      <text>
        <r>
          <rPr>
            <sz val="9"/>
            <color indexed="81"/>
            <rFont val="Tahoma"/>
            <family val="2"/>
          </rPr>
          <t xml:space="preserve">Data for US Senate Elections at the national level is not part of the original PDY. </t>
        </r>
      </text>
    </comment>
    <comment ref="FK11" authorId="2" shapeId="0">
      <text>
        <r>
          <rPr>
            <sz val="9"/>
            <color indexed="81"/>
            <rFont val="Tahoma"/>
            <family val="2"/>
          </rPr>
          <t xml:space="preserve">Data for US Senate Elections at the national level is not part of the original PDY. </t>
        </r>
      </text>
    </comment>
    <comment ref="FL11" authorId="3" shapeId="0">
      <text>
        <r>
          <rPr>
            <b/>
            <sz val="9"/>
            <color indexed="81"/>
            <rFont val="Tahoma"/>
            <family val="2"/>
          </rPr>
          <t>PDY:</t>
        </r>
        <r>
          <rPr>
            <sz val="9"/>
            <color indexed="81"/>
            <rFont val="Tahoma"/>
            <family val="2"/>
          </rPr>
          <t xml:space="preserve">
In the Senate election of 2008 the Democratic Party held 19 of the 32 seats up for election, or 57.6% of all seats up for election.</t>
        </r>
      </text>
    </comment>
    <comment ref="FM11" authorId="3" shapeId="0">
      <text>
        <r>
          <rPr>
            <b/>
            <sz val="9"/>
            <color indexed="81"/>
            <rFont val="Tahoma"/>
            <family val="2"/>
          </rPr>
          <t>PDY:</t>
        </r>
        <r>
          <rPr>
            <sz val="9"/>
            <color indexed="81"/>
            <rFont val="Tahoma"/>
            <family val="2"/>
          </rPr>
          <t xml:space="preserve">
In the Senate election of 2008 the Democratic Party held 19 of the 32 seats up for election, or 57.6% of all seats up for election.</t>
        </r>
      </text>
    </comment>
    <comment ref="FN11" authorId="1" shapeId="0">
      <text>
        <r>
          <rPr>
            <sz val="9"/>
            <color indexed="81"/>
            <rFont val="Tahoma"/>
            <family val="2"/>
          </rPr>
          <t>Because the U.S. Senate has 100 members, percentage and raw number of seat change are identical.</t>
        </r>
      </text>
    </comment>
    <comment ref="GC11" authorId="2" shapeId="0">
      <text>
        <r>
          <rPr>
            <sz val="9"/>
            <color indexed="81"/>
            <rFont val="Tahoma"/>
            <family val="2"/>
          </rPr>
          <t xml:space="preserve">Data for US Senate Elections at the national level is not part of the original PDY. </t>
        </r>
      </text>
    </comment>
    <comment ref="GD11" authorId="2" shapeId="0">
      <text>
        <r>
          <rPr>
            <sz val="9"/>
            <color indexed="81"/>
            <rFont val="Tahoma"/>
            <family val="2"/>
          </rPr>
          <t xml:space="preserve">Data for US Senate Elections at the national level is not part of the original PDY. </t>
        </r>
      </text>
    </comment>
    <comment ref="GE11" authorId="2" shapeId="0">
      <text>
        <r>
          <rPr>
            <sz val="9"/>
            <color indexed="81"/>
            <rFont val="Tahoma"/>
            <family val="2"/>
          </rPr>
          <t xml:space="preserve">Data for US Senate Elections at the national level is not part of the original PDY. </t>
        </r>
      </text>
    </comment>
    <comment ref="GI11" authorId="2" shapeId="0">
      <text>
        <r>
          <rPr>
            <sz val="9"/>
            <color indexed="81"/>
            <rFont val="Tahoma"/>
            <family val="2"/>
          </rPr>
          <t xml:space="preserve">Data for US Senate Elections at the national level is not part of the original PDY. </t>
        </r>
      </text>
    </comment>
    <comment ref="GJ11" authorId="2" shapeId="0">
      <text>
        <r>
          <rPr>
            <sz val="9"/>
            <color indexed="81"/>
            <rFont val="Tahoma"/>
            <family val="2"/>
          </rPr>
          <t xml:space="preserve">Data for US Senate Elections at the national level is not part of the original PDY. </t>
        </r>
      </text>
    </comment>
    <comment ref="GK11" authorId="2" shapeId="0">
      <text>
        <r>
          <rPr>
            <sz val="9"/>
            <color indexed="81"/>
            <rFont val="Tahoma"/>
            <family val="2"/>
          </rPr>
          <t xml:space="preserve">Data for US Senate Elections at the national level is not part of the original PDY. </t>
        </r>
      </text>
    </comment>
    <comment ref="GW11" authorId="2" shapeId="0">
      <text>
        <r>
          <rPr>
            <sz val="9"/>
            <color indexed="81"/>
            <rFont val="Tahoma"/>
            <family val="2"/>
          </rPr>
          <t xml:space="preserve">Data for US Senate Elections at the national level is not part of the original PDY. </t>
        </r>
      </text>
    </comment>
    <comment ref="GX11" authorId="2" shapeId="0">
      <text>
        <r>
          <rPr>
            <sz val="9"/>
            <color indexed="81"/>
            <rFont val="Tahoma"/>
            <family val="2"/>
          </rPr>
          <t xml:space="preserve">Data for US Senate Elections at the national level is not part of the original PDY. </t>
        </r>
      </text>
    </comment>
    <comment ref="GY11" authorId="2" shapeId="0">
      <text>
        <r>
          <rPr>
            <sz val="9"/>
            <color indexed="81"/>
            <rFont val="Tahoma"/>
            <family val="2"/>
          </rPr>
          <t xml:space="preserve">Data for US Senate Elections at the national level is not part of the original PDY. </t>
        </r>
      </text>
    </comment>
    <comment ref="HQ11" authorId="1" shapeId="0">
      <text>
        <r>
          <rPr>
            <sz val="9"/>
            <color indexed="81"/>
            <rFont val="Tahoma"/>
            <family val="2"/>
          </rPr>
          <t>Not normally listed.  PDY for 2014 lists: 193,02,133</t>
        </r>
      </text>
    </comment>
    <comment ref="HR11" authorId="2" shapeId="0">
      <text>
        <r>
          <rPr>
            <sz val="9"/>
            <color indexed="81"/>
            <rFont val="Tahoma"/>
            <family val="2"/>
          </rPr>
          <t xml:space="preserve">Data for US Senate Elections at the national level is not part of the original PDY. </t>
        </r>
      </text>
    </comment>
    <comment ref="HS11" authorId="2" shapeId="0">
      <text>
        <r>
          <rPr>
            <sz val="9"/>
            <color indexed="81"/>
            <rFont val="Tahoma"/>
            <family val="2"/>
          </rPr>
          <t xml:space="preserve">Data for US Senate Elections at the national level is not part of the original PDY. </t>
        </r>
      </text>
    </comment>
    <comment ref="IG11" authorId="1" shapeId="0">
      <text>
        <r>
          <rPr>
            <sz val="9"/>
            <color indexed="81"/>
            <rFont val="Tahoma"/>
            <family val="2"/>
          </rPr>
          <t>Of seats up for election in this year.</t>
        </r>
      </text>
    </comment>
    <comment ref="IH11" authorId="1" shapeId="0">
      <text>
        <r>
          <rPr>
            <sz val="9"/>
            <color indexed="81"/>
            <rFont val="Tahoma"/>
            <family val="2"/>
          </rPr>
          <t>Compared against the baseline of those holding the seats in question.</t>
        </r>
      </text>
    </comment>
    <comment ref="IV11" authorId="4" shapeId="0">
      <text>
        <r>
          <rPr>
            <b/>
            <sz val="9"/>
            <color indexed="81"/>
            <rFont val="Tahoma"/>
            <family val="2"/>
          </rPr>
          <t>tmustill:</t>
        </r>
        <r>
          <rPr>
            <sz val="9"/>
            <color indexed="81"/>
            <rFont val="Tahoma"/>
            <family val="2"/>
          </rPr>
          <t xml:space="preserve">
Compared against the baseline of those holding the seats in question (elected six years earlier or in vacancy-filling elections)</t>
        </r>
      </text>
    </comment>
    <comment ref="JB11" authorId="4" shapeId="0">
      <text>
        <r>
          <rPr>
            <b/>
            <sz val="9"/>
            <color indexed="81"/>
            <rFont val="Tahoma"/>
            <family val="2"/>
          </rPr>
          <t>tmustill:</t>
        </r>
        <r>
          <rPr>
            <sz val="9"/>
            <color indexed="81"/>
            <rFont val="Tahoma"/>
            <family val="2"/>
          </rPr>
          <t xml:space="preserve">
Compared against the baseline of those holding the seats in question.</t>
        </r>
      </text>
    </comment>
    <comment ref="JP11" authorId="4" shapeId="0">
      <text>
        <r>
          <rPr>
            <b/>
            <sz val="9"/>
            <color indexed="81"/>
            <rFont val="Tahoma"/>
            <family val="2"/>
          </rPr>
          <t>tmustill:</t>
        </r>
        <r>
          <rPr>
            <sz val="9"/>
            <color indexed="81"/>
            <rFont val="Tahoma"/>
            <family val="2"/>
          </rPr>
          <t xml:space="preserve">
Compared against the baseline of those holding the seats in question (elected six years earlier or in vacancy-filling elections)</t>
        </r>
      </text>
    </comment>
    <comment ref="JV11" authorId="4" shapeId="0">
      <text>
        <r>
          <rPr>
            <b/>
            <sz val="9"/>
            <color indexed="81"/>
            <rFont val="Tahoma"/>
            <family val="2"/>
          </rPr>
          <t>tmustill:</t>
        </r>
        <r>
          <rPr>
            <sz val="9"/>
            <color indexed="81"/>
            <rFont val="Tahoma"/>
            <family val="2"/>
          </rPr>
          <t xml:space="preserve">
Compared against the baseline of those holding the seats in question.</t>
        </r>
      </text>
    </comment>
    <comment ref="KJ11" authorId="4" shapeId="0">
      <text>
        <r>
          <rPr>
            <b/>
            <sz val="9"/>
            <color indexed="81"/>
            <rFont val="Tahoma"/>
            <family val="2"/>
          </rPr>
          <t>tmustill:</t>
        </r>
        <r>
          <rPr>
            <sz val="9"/>
            <color indexed="81"/>
            <rFont val="Tahoma"/>
            <family val="2"/>
          </rPr>
          <t xml:space="preserve">
Compared against the baseline of those holding the seats in question (elected six years earlier or in vacancy-filling elections)</t>
        </r>
      </text>
    </comment>
    <comment ref="KP11" authorId="4" shapeId="0">
      <text>
        <r>
          <rPr>
            <b/>
            <sz val="9"/>
            <color indexed="81"/>
            <rFont val="Tahoma"/>
            <family val="2"/>
          </rPr>
          <t>tmustill:</t>
        </r>
        <r>
          <rPr>
            <sz val="9"/>
            <color indexed="81"/>
            <rFont val="Tahoma"/>
            <family val="2"/>
          </rPr>
          <t xml:space="preserve">
Compared against the baseline of those holding the seats in question.</t>
        </r>
      </text>
    </comment>
    <comment ref="E12" authorId="2" shapeId="0">
      <text>
        <r>
          <rPr>
            <b/>
            <sz val="9"/>
            <color indexed="81"/>
            <rFont val="Tahoma"/>
            <family val="2"/>
          </rPr>
          <t xml:space="preserve">Data for US Senate Elections at the national level is not part of the original PDY. </t>
        </r>
      </text>
    </comment>
    <comment ref="F12" authorId="2" shapeId="0">
      <text>
        <r>
          <rPr>
            <b/>
            <sz val="9"/>
            <color indexed="81"/>
            <rFont val="Tahoma"/>
            <family val="2"/>
          </rPr>
          <t xml:space="preserve">Data for US Senate Elections at the national level is not part of the original PDY. </t>
        </r>
      </text>
    </comment>
    <comment ref="G12" authorId="2" shapeId="0">
      <text>
        <r>
          <rPr>
            <b/>
            <sz val="9"/>
            <color indexed="81"/>
            <rFont val="Tahoma"/>
            <family val="2"/>
          </rPr>
          <t xml:space="preserve">Data for US Senate Elections at the national level is not part of the original PDY. </t>
        </r>
      </text>
    </comment>
    <comment ref="H12" authorId="3" shapeId="0">
      <text>
        <r>
          <rPr>
            <b/>
            <sz val="9"/>
            <color indexed="81"/>
            <rFont val="Tahoma"/>
            <family val="2"/>
          </rPr>
          <t>PDY:</t>
        </r>
        <r>
          <rPr>
            <sz val="9"/>
            <color indexed="81"/>
            <rFont val="Tahoma"/>
            <family val="2"/>
          </rPr>
          <t xml:space="preserve">
In the Senate election of 1992 the Republican Party held 15 of the 36 seats up for election, or 41.7% of all seats up for election.</t>
        </r>
      </text>
    </comment>
    <comment ref="I12" authorId="3" shapeId="0">
      <text>
        <r>
          <rPr>
            <b/>
            <sz val="9"/>
            <color indexed="81"/>
            <rFont val="Tahoma"/>
            <family val="2"/>
          </rPr>
          <t>PDY:</t>
        </r>
        <r>
          <rPr>
            <sz val="9"/>
            <color indexed="81"/>
            <rFont val="Tahoma"/>
            <family val="2"/>
          </rPr>
          <t xml:space="preserve">
In the Senate election of 1992 the Republican Party held 15 of the 34 seats up for election with 6-year terms, or 44.1% of all 6-year-term seats up for election.</t>
        </r>
      </text>
    </comment>
    <comment ref="J12" authorId="1" shapeId="0">
      <text>
        <r>
          <rPr>
            <sz val="9"/>
            <color indexed="81"/>
            <rFont val="Tahoma"/>
            <family val="2"/>
          </rPr>
          <t>Because the U.S. Senate has 100 members, percentage and raw number of seat change are identical.</t>
        </r>
      </text>
    </comment>
    <comment ref="Y12" authorId="2" shapeId="0">
      <text>
        <r>
          <rPr>
            <b/>
            <sz val="9"/>
            <color indexed="81"/>
            <rFont val="Tahoma"/>
            <family val="2"/>
          </rPr>
          <t xml:space="preserve">Data for US Senate Elections at the national level is not part of the original PDY. </t>
        </r>
      </text>
    </comment>
    <comment ref="Z12" authorId="2" shapeId="0">
      <text>
        <r>
          <rPr>
            <b/>
            <sz val="9"/>
            <color indexed="81"/>
            <rFont val="Tahoma"/>
            <family val="2"/>
          </rPr>
          <t xml:space="preserve">Data for US Senate Elections at the national level is not part of the original PDY. </t>
        </r>
      </text>
    </comment>
    <comment ref="AA12" authorId="2" shapeId="0">
      <text>
        <r>
          <rPr>
            <b/>
            <sz val="9"/>
            <color indexed="81"/>
            <rFont val="Tahoma"/>
            <family val="2"/>
          </rPr>
          <t xml:space="preserve">Data for US Senate Elections at the national level is not part of the original PDY. </t>
        </r>
      </text>
    </comment>
    <comment ref="AB12" authorId="2" shapeId="0">
      <text>
        <r>
          <rPr>
            <b/>
            <sz val="9"/>
            <color indexed="81"/>
            <rFont val="Tahoma"/>
            <family val="2"/>
          </rPr>
          <t>PDY: In the Senate election of 1994 the Republican Party held 21 of the 35 seats up for election, or 60% of all seats up for election.</t>
        </r>
      </text>
    </comment>
    <comment ref="AC12" authorId="2" shapeId="0">
      <text>
        <r>
          <rPr>
            <b/>
            <sz val="9"/>
            <color indexed="81"/>
            <rFont val="Tahoma"/>
            <family val="2"/>
          </rPr>
          <t xml:space="preserve">PDY: </t>
        </r>
        <r>
          <rPr>
            <sz val="9"/>
            <color indexed="81"/>
            <rFont val="Tahoma"/>
            <family val="2"/>
          </rPr>
          <t>In the Senate election of  1992 the Republican Party  held 15  of the 34 seats up for election with 6-year terms, or 44.1 of all 6-year-term seats up for election.</t>
        </r>
      </text>
    </comment>
    <comment ref="AD12" authorId="1" shapeId="0">
      <text>
        <r>
          <rPr>
            <sz val="9"/>
            <color indexed="81"/>
            <rFont val="Tahoma"/>
            <family val="2"/>
          </rPr>
          <t>Because the U.S. Senate has 100 members, percentage and raw number of seat change are identical.</t>
        </r>
      </text>
    </comment>
    <comment ref="AS12" authorId="2" shapeId="0">
      <text>
        <r>
          <rPr>
            <b/>
            <sz val="9"/>
            <color indexed="81"/>
            <rFont val="Tahoma"/>
            <family val="2"/>
          </rPr>
          <t xml:space="preserve">Data for US Senate Elections at the national level is not part of the original PDY. </t>
        </r>
      </text>
    </comment>
    <comment ref="AT12" authorId="2" shapeId="0">
      <text>
        <r>
          <rPr>
            <b/>
            <sz val="9"/>
            <color indexed="81"/>
            <rFont val="Tahoma"/>
            <family val="2"/>
          </rPr>
          <t xml:space="preserve">Data for US Senate Elections at the national level is not part of the original PDY. </t>
        </r>
      </text>
    </comment>
    <comment ref="AU12" authorId="2" shapeId="0">
      <text>
        <r>
          <rPr>
            <b/>
            <sz val="9"/>
            <color indexed="81"/>
            <rFont val="Tahoma"/>
            <family val="2"/>
          </rPr>
          <t xml:space="preserve">Data for US Senate Elections at the national level is not part of the original PDY. </t>
        </r>
      </text>
    </comment>
    <comment ref="AV12" authorId="3" shapeId="0">
      <text>
        <r>
          <rPr>
            <b/>
            <sz val="9"/>
            <color indexed="81"/>
            <rFont val="Tahoma"/>
            <family val="2"/>
          </rPr>
          <t>PDY:</t>
        </r>
        <r>
          <rPr>
            <sz val="9"/>
            <color indexed="81"/>
            <rFont val="Tahoma"/>
            <family val="2"/>
          </rPr>
          <t xml:space="preserve">
In the Senate election of 1996 the Republican Party held 20 of the 34 seats up for election, or 58.8% of all seats up for election.</t>
        </r>
      </text>
    </comment>
    <comment ref="AW12" authorId="3" shapeId="0">
      <text>
        <r>
          <rPr>
            <b/>
            <sz val="9"/>
            <color indexed="81"/>
            <rFont val="Tahoma"/>
            <family val="2"/>
          </rPr>
          <t>PDY:</t>
        </r>
        <r>
          <rPr>
            <sz val="9"/>
            <color indexed="81"/>
            <rFont val="Tahoma"/>
            <family val="2"/>
          </rPr>
          <t xml:space="preserve">
In the Senate election of 1996 the Republican Party held 19 of the 33 seats up for election with 6-year terms, or 57.6% of all 6-year-term seats up for election.</t>
        </r>
      </text>
    </comment>
    <comment ref="AX12" authorId="1" shapeId="0">
      <text>
        <r>
          <rPr>
            <sz val="9"/>
            <color indexed="81"/>
            <rFont val="Tahoma"/>
            <family val="2"/>
          </rPr>
          <t>Because the U.S. Senate has 100 members, percentage and raw number of seat change are identical.</t>
        </r>
      </text>
    </comment>
    <comment ref="BM12" authorId="2" shapeId="0">
      <text>
        <r>
          <rPr>
            <b/>
            <sz val="9"/>
            <color indexed="81"/>
            <rFont val="Tahoma"/>
            <family val="2"/>
          </rPr>
          <t xml:space="preserve">Data for US Senate Elections at the national level is not part of the original PDY. </t>
        </r>
      </text>
    </comment>
    <comment ref="BN12" authorId="2" shapeId="0">
      <text>
        <r>
          <rPr>
            <b/>
            <sz val="9"/>
            <color indexed="81"/>
            <rFont val="Tahoma"/>
            <family val="2"/>
          </rPr>
          <t xml:space="preserve">Data for US Senate Elections at the national level is not part of the original PDY. </t>
        </r>
      </text>
    </comment>
    <comment ref="BO12" authorId="2" shapeId="0">
      <text>
        <r>
          <rPr>
            <b/>
            <sz val="9"/>
            <color indexed="81"/>
            <rFont val="Tahoma"/>
            <family val="2"/>
          </rPr>
          <t xml:space="preserve">Data for US Senate Elections at the national level is not part of the original PDY. </t>
        </r>
      </text>
    </comment>
    <comment ref="BP12" authorId="3" shapeId="0">
      <text>
        <r>
          <rPr>
            <b/>
            <sz val="9"/>
            <color indexed="81"/>
            <rFont val="Tahoma"/>
            <family val="2"/>
          </rPr>
          <t>PDY:</t>
        </r>
        <r>
          <rPr>
            <sz val="9"/>
            <color indexed="81"/>
            <rFont val="Tahoma"/>
            <family val="2"/>
          </rPr>
          <t xml:space="preserve">
In the Senate election of 1998 the Republican Party held 16 of the 34 seats up for election, or 47% of all seats up for election.</t>
        </r>
      </text>
    </comment>
    <comment ref="BQ12" authorId="3" shapeId="0">
      <text>
        <r>
          <rPr>
            <b/>
            <sz val="9"/>
            <color indexed="81"/>
            <rFont val="Tahoma"/>
            <family val="2"/>
          </rPr>
          <t>PDY:</t>
        </r>
        <r>
          <rPr>
            <sz val="9"/>
            <color indexed="81"/>
            <rFont val="Tahoma"/>
            <family val="2"/>
          </rPr>
          <t xml:space="preserve">
In the Senate election of 1998 the Republican Party held 16 of the 34 seats up for election with 6-year terms, or 47% of all 6-year-term seats up for election.</t>
        </r>
      </text>
    </comment>
    <comment ref="BR12" authorId="1" shapeId="0">
      <text>
        <r>
          <rPr>
            <sz val="9"/>
            <color indexed="81"/>
            <rFont val="Tahoma"/>
            <family val="2"/>
          </rPr>
          <t>Because the U.S. Senate has 100 members, percentage and raw number of seat change are identical.</t>
        </r>
      </text>
    </comment>
    <comment ref="CG12" authorId="2" shapeId="0">
      <text>
        <r>
          <rPr>
            <sz val="9"/>
            <color indexed="81"/>
            <rFont val="Tahoma"/>
            <family val="2"/>
          </rPr>
          <t xml:space="preserve">Data for US Senate Elections at the national level is not part of the original PDY. </t>
        </r>
      </text>
    </comment>
    <comment ref="CH12" authorId="2" shapeId="0">
      <text>
        <r>
          <rPr>
            <sz val="9"/>
            <color indexed="81"/>
            <rFont val="Tahoma"/>
            <family val="2"/>
          </rPr>
          <t xml:space="preserve">Data for US Senate Elections at the national level is not part of the original PDY. </t>
        </r>
      </text>
    </comment>
    <comment ref="CI12" authorId="2" shapeId="0">
      <text>
        <r>
          <rPr>
            <sz val="9"/>
            <color indexed="81"/>
            <rFont val="Tahoma"/>
            <family val="2"/>
          </rPr>
          <t xml:space="preserve">Data for US Senate Elections at the national level is not part of the original PDY. </t>
        </r>
      </text>
    </comment>
    <comment ref="CJ12" authorId="3" shapeId="0">
      <text>
        <r>
          <rPr>
            <b/>
            <sz val="9"/>
            <color indexed="81"/>
            <rFont val="Tahoma"/>
            <family val="2"/>
          </rPr>
          <t>PDY:</t>
        </r>
        <r>
          <rPr>
            <sz val="9"/>
            <color indexed="81"/>
            <rFont val="Tahoma"/>
            <family val="2"/>
          </rPr>
          <t xml:space="preserve">
In the Senate election of 2000 the Republican Party held 15 of the 34 seats up for election, or 44.1% of all seats up for election.</t>
        </r>
      </text>
    </comment>
    <comment ref="CK12" authorId="3" shapeId="0">
      <text>
        <r>
          <rPr>
            <b/>
            <sz val="9"/>
            <color indexed="81"/>
            <rFont val="Tahoma"/>
            <family val="2"/>
          </rPr>
          <t>PDY:</t>
        </r>
        <r>
          <rPr>
            <sz val="9"/>
            <color indexed="81"/>
            <rFont val="Tahoma"/>
            <family val="2"/>
          </rPr>
          <t xml:space="preserve">
In the Senate election of 2000 the Republican Party held 15 of the 33 seats up for election with 6-year terms, or 45.5% of all 6-year-term seats up for election.</t>
        </r>
      </text>
    </comment>
    <comment ref="CL12" authorId="1" shapeId="0">
      <text>
        <r>
          <rPr>
            <sz val="9"/>
            <color indexed="81"/>
            <rFont val="Tahoma"/>
            <family val="2"/>
          </rPr>
          <t>Because the U.S. Senate has 100 members, percentage and raw number of seat change are identical.</t>
        </r>
      </text>
    </comment>
    <comment ref="DA12" authorId="2" shapeId="0">
      <text>
        <r>
          <rPr>
            <sz val="9"/>
            <color indexed="81"/>
            <rFont val="Tahoma"/>
            <family val="2"/>
          </rPr>
          <t xml:space="preserve">Data for US Senate Elections at the national level is not part of the original PDY. </t>
        </r>
      </text>
    </comment>
    <comment ref="DB12" authorId="2" shapeId="0">
      <text>
        <r>
          <rPr>
            <sz val="9"/>
            <color indexed="81"/>
            <rFont val="Tahoma"/>
            <family val="2"/>
          </rPr>
          <t xml:space="preserve">Data for US Senate Elections at the national level is not part of the original PDY. </t>
        </r>
      </text>
    </comment>
    <comment ref="DC12" authorId="2" shapeId="0">
      <text>
        <r>
          <rPr>
            <sz val="9"/>
            <color indexed="81"/>
            <rFont val="Tahoma"/>
            <family val="2"/>
          </rPr>
          <t xml:space="preserve">Data for US Senate Elections at the national level is not part of the original PDY. </t>
        </r>
      </text>
    </comment>
    <comment ref="DD12" authorId="3" shapeId="0">
      <text>
        <r>
          <rPr>
            <b/>
            <sz val="9"/>
            <color indexed="81"/>
            <rFont val="Tahoma"/>
            <family val="2"/>
          </rPr>
          <t>PDY:</t>
        </r>
        <r>
          <rPr>
            <sz val="9"/>
            <color indexed="81"/>
            <rFont val="Tahoma"/>
            <family val="2"/>
          </rPr>
          <t xml:space="preserve">
In the Senate election of 2002 the Republican Party held 22 of the 34 seats up for election, or 64.7% of all seats up for election.</t>
        </r>
      </text>
    </comment>
    <comment ref="DE12" authorId="3" shapeId="0">
      <text>
        <r>
          <rPr>
            <b/>
            <sz val="9"/>
            <color indexed="81"/>
            <rFont val="Tahoma"/>
            <family val="2"/>
          </rPr>
          <t>PDY:</t>
        </r>
        <r>
          <rPr>
            <sz val="9"/>
            <color indexed="81"/>
            <rFont val="Tahoma"/>
            <family val="2"/>
          </rPr>
          <t xml:space="preserve">
In the Senate election of 2002 the Republican Party held 21 of the 33 seats up for election with 6-year terms, or 63.6% of all 6-year-term seats up for election.</t>
        </r>
      </text>
    </comment>
    <comment ref="DF12" authorId="1" shapeId="0">
      <text>
        <r>
          <rPr>
            <sz val="9"/>
            <color indexed="81"/>
            <rFont val="Tahoma"/>
            <family val="2"/>
          </rPr>
          <t>Because the U.S. Senate has 100 members, percentage and raw number of seat change are identical.</t>
        </r>
      </text>
    </comment>
    <comment ref="DU12" authorId="2" shapeId="0">
      <text>
        <r>
          <rPr>
            <sz val="9"/>
            <color indexed="81"/>
            <rFont val="Tahoma"/>
            <family val="2"/>
          </rPr>
          <t xml:space="preserve">Data for US Senate Elections at the national level is not part of the original PDY. </t>
        </r>
      </text>
    </comment>
    <comment ref="DV12" authorId="2" shapeId="0">
      <text>
        <r>
          <rPr>
            <sz val="9"/>
            <color indexed="81"/>
            <rFont val="Tahoma"/>
            <family val="2"/>
          </rPr>
          <t xml:space="preserve">Data for US Senate Elections at the national level is not part of the original PDY. </t>
        </r>
      </text>
    </comment>
    <comment ref="DW12" authorId="2" shapeId="0">
      <text>
        <r>
          <rPr>
            <sz val="9"/>
            <color indexed="81"/>
            <rFont val="Tahoma"/>
            <family val="2"/>
          </rPr>
          <t xml:space="preserve">Data for US Senate Elections at the national level is not part of the original PDY. </t>
        </r>
      </text>
    </comment>
    <comment ref="DX12" authorId="3" shapeId="0">
      <text>
        <r>
          <rPr>
            <b/>
            <sz val="9"/>
            <color indexed="81"/>
            <rFont val="Tahoma"/>
            <family val="2"/>
          </rPr>
          <t>PDY:</t>
        </r>
        <r>
          <rPr>
            <sz val="9"/>
            <color indexed="81"/>
            <rFont val="Tahoma"/>
            <family val="2"/>
          </rPr>
          <t xml:space="preserve">
In the Senate election of 2004 the Republican Party held 19 of the 35 seats up for election, or 55.9% of all seats up for election.</t>
        </r>
      </text>
    </comment>
    <comment ref="DY12" authorId="3" shapeId="0">
      <text>
        <r>
          <rPr>
            <b/>
            <sz val="9"/>
            <color indexed="81"/>
            <rFont val="Tahoma"/>
            <family val="2"/>
          </rPr>
          <t>PDY:</t>
        </r>
        <r>
          <rPr>
            <sz val="9"/>
            <color indexed="81"/>
            <rFont val="Tahoma"/>
            <family val="2"/>
          </rPr>
          <t xml:space="preserve">
In the Senate election of 2004 the Republican Party held 19 of the 35 seats up for election, or 55.9% of all seats up for election.</t>
        </r>
      </text>
    </comment>
    <comment ref="DZ12" authorId="1" shapeId="0">
      <text>
        <r>
          <rPr>
            <sz val="9"/>
            <color indexed="81"/>
            <rFont val="Tahoma"/>
            <family val="2"/>
          </rPr>
          <t>Because the U.S. Senate has 100 members, percentage and raw number of seat change are identical.</t>
        </r>
      </text>
    </comment>
    <comment ref="EO12" authorId="2" shapeId="0">
      <text>
        <r>
          <rPr>
            <sz val="9"/>
            <color indexed="81"/>
            <rFont val="Tahoma"/>
            <family val="2"/>
          </rPr>
          <t xml:space="preserve">Data for US Senate Elections at the national level is not part of the original PDY. </t>
        </r>
      </text>
    </comment>
    <comment ref="EP12" authorId="2" shapeId="0">
      <text>
        <r>
          <rPr>
            <sz val="9"/>
            <color indexed="81"/>
            <rFont val="Tahoma"/>
            <family val="2"/>
          </rPr>
          <t xml:space="preserve">Data for US Senate Elections at the national level is not part of the original PDY. </t>
        </r>
      </text>
    </comment>
    <comment ref="EQ12" authorId="2" shapeId="0">
      <text>
        <r>
          <rPr>
            <sz val="9"/>
            <color indexed="81"/>
            <rFont val="Tahoma"/>
            <family val="2"/>
          </rPr>
          <t xml:space="preserve">Data for US Senate Elections at the national level is not part of the original PDY. </t>
        </r>
      </text>
    </comment>
    <comment ref="ER12" authorId="3" shapeId="0">
      <text>
        <r>
          <rPr>
            <b/>
            <sz val="9"/>
            <color indexed="81"/>
            <rFont val="Tahoma"/>
            <family val="2"/>
          </rPr>
          <t>PDY:</t>
        </r>
        <r>
          <rPr>
            <sz val="9"/>
            <color indexed="81"/>
            <rFont val="Tahoma"/>
            <family val="2"/>
          </rPr>
          <t xml:space="preserve">
In the Senate election of 2006 the Republican Party held 10 of the 33 seats up for election, or 30.3% of all seats up for election.</t>
        </r>
      </text>
    </comment>
    <comment ref="ES12" authorId="3" shapeId="0">
      <text>
        <r>
          <rPr>
            <b/>
            <sz val="9"/>
            <color indexed="81"/>
            <rFont val="Tahoma"/>
            <family val="2"/>
          </rPr>
          <t>PDY:</t>
        </r>
        <r>
          <rPr>
            <sz val="9"/>
            <color indexed="81"/>
            <rFont val="Tahoma"/>
            <family val="2"/>
          </rPr>
          <t xml:space="preserve">
In the Senate election of 2006 the Republican Party held 10 of the 33 seats up for election, or 30.3% of all seats up for election.</t>
        </r>
      </text>
    </comment>
    <comment ref="ET12" authorId="1" shapeId="0">
      <text>
        <r>
          <rPr>
            <sz val="9"/>
            <color indexed="81"/>
            <rFont val="Tahoma"/>
            <family val="2"/>
          </rPr>
          <t>Because the U.S. Senate has 100 members, percentage and raw number of seat change are identical.</t>
        </r>
      </text>
    </comment>
    <comment ref="FI12" authorId="2" shapeId="0">
      <text>
        <r>
          <rPr>
            <sz val="9"/>
            <color indexed="81"/>
            <rFont val="Tahoma"/>
            <family val="2"/>
          </rPr>
          <t xml:space="preserve">Data for US Senate Elections at the national level is not part of the original PDY. </t>
        </r>
      </text>
    </comment>
    <comment ref="FJ12" authorId="2" shapeId="0">
      <text>
        <r>
          <rPr>
            <sz val="9"/>
            <color indexed="81"/>
            <rFont val="Tahoma"/>
            <family val="2"/>
          </rPr>
          <t xml:space="preserve">Data for US Senate Elections at the national level is not part of the original PDY. </t>
        </r>
      </text>
    </comment>
    <comment ref="FK12" authorId="2" shapeId="0">
      <text>
        <r>
          <rPr>
            <sz val="9"/>
            <color indexed="81"/>
            <rFont val="Tahoma"/>
            <family val="2"/>
          </rPr>
          <t xml:space="preserve">Data for US Senate Elections at the national level is not part of the original PDY. </t>
        </r>
      </text>
    </comment>
    <comment ref="FL12" authorId="3" shapeId="0">
      <text>
        <r>
          <rPr>
            <b/>
            <sz val="9"/>
            <color indexed="81"/>
            <rFont val="Tahoma"/>
            <family val="2"/>
          </rPr>
          <t>PDY:</t>
        </r>
        <r>
          <rPr>
            <sz val="9"/>
            <color indexed="81"/>
            <rFont val="Tahoma"/>
            <family val="2"/>
          </rPr>
          <t xml:space="preserve">
In the Senate election of 2008 the Republican Party held 13 of the 32 seats up for election, or 39.4% of all seats up for election.</t>
        </r>
      </text>
    </comment>
    <comment ref="FM12" authorId="3" shapeId="0">
      <text>
        <r>
          <rPr>
            <b/>
            <sz val="9"/>
            <color indexed="81"/>
            <rFont val="Tahoma"/>
            <family val="2"/>
          </rPr>
          <t>PDY:</t>
        </r>
        <r>
          <rPr>
            <sz val="9"/>
            <color indexed="81"/>
            <rFont val="Tahoma"/>
            <family val="2"/>
          </rPr>
          <t xml:space="preserve">
In the Senate election of 2008 the Republican Party held 13 of the 32 seats up for election, or 39.4% of all seats up for election.</t>
        </r>
      </text>
    </comment>
    <comment ref="FN12" authorId="1" shapeId="0">
      <text>
        <r>
          <rPr>
            <sz val="9"/>
            <color indexed="81"/>
            <rFont val="Tahoma"/>
            <family val="2"/>
          </rPr>
          <t>Because the U.S. Senate has 100 members, percentage and raw number of seat change are identical.</t>
        </r>
      </text>
    </comment>
    <comment ref="GC12" authorId="2" shapeId="0">
      <text>
        <r>
          <rPr>
            <sz val="9"/>
            <color indexed="81"/>
            <rFont val="Tahoma"/>
            <family val="2"/>
          </rPr>
          <t xml:space="preserve">Data for US Senate Elections at the national level is not part of the original PDY. </t>
        </r>
      </text>
    </comment>
    <comment ref="GD12" authorId="2" shapeId="0">
      <text>
        <r>
          <rPr>
            <sz val="9"/>
            <color indexed="81"/>
            <rFont val="Tahoma"/>
            <family val="2"/>
          </rPr>
          <t xml:space="preserve">Data for US Senate Elections at the national level is not part of the original PDY. </t>
        </r>
      </text>
    </comment>
    <comment ref="GE12" authorId="2" shapeId="0">
      <text>
        <r>
          <rPr>
            <sz val="9"/>
            <color indexed="81"/>
            <rFont val="Tahoma"/>
            <family val="2"/>
          </rPr>
          <t xml:space="preserve">Data for US Senate Elections at the national level is not part of the original PDY. </t>
        </r>
      </text>
    </comment>
    <comment ref="GF12" authorId="1" shapeId="0">
      <text>
        <r>
          <rPr>
            <sz val="9"/>
            <color indexed="81"/>
            <rFont val="Tahoma"/>
            <family val="2"/>
          </rPr>
          <t>Including Lisa Murkowski,who defeated the ofﬁcial Republican candidate.</t>
        </r>
      </text>
    </comment>
    <comment ref="GI12" authorId="2" shapeId="0">
      <text>
        <r>
          <rPr>
            <sz val="9"/>
            <color indexed="81"/>
            <rFont val="Tahoma"/>
            <family val="2"/>
          </rPr>
          <t xml:space="preserve">Data for US Senate Elections at the national level is not part of the original PDY. </t>
        </r>
      </text>
    </comment>
    <comment ref="GJ12" authorId="2" shapeId="0">
      <text>
        <r>
          <rPr>
            <sz val="9"/>
            <color indexed="81"/>
            <rFont val="Tahoma"/>
            <family val="2"/>
          </rPr>
          <t xml:space="preserve">Data for US Senate Elections at the national level is not part of the original PDY. </t>
        </r>
      </text>
    </comment>
    <comment ref="GK12" authorId="2" shapeId="0">
      <text>
        <r>
          <rPr>
            <sz val="9"/>
            <color indexed="81"/>
            <rFont val="Tahoma"/>
            <family val="2"/>
          </rPr>
          <t xml:space="preserve">Data for US Senate Elections at the national level is not part of the original PDY. </t>
        </r>
      </text>
    </comment>
    <comment ref="GW12" authorId="2" shapeId="0">
      <text>
        <r>
          <rPr>
            <sz val="9"/>
            <color indexed="81"/>
            <rFont val="Tahoma"/>
            <family val="2"/>
          </rPr>
          <t xml:space="preserve">Data for US Senate Elections at the national level is not part of the original PDY. </t>
        </r>
      </text>
    </comment>
    <comment ref="GX12" authorId="2" shapeId="0">
      <text>
        <r>
          <rPr>
            <sz val="9"/>
            <color indexed="81"/>
            <rFont val="Tahoma"/>
            <family val="2"/>
          </rPr>
          <t xml:space="preserve">Data for US Senate Elections at the national level is not part of the original PDY. </t>
        </r>
      </text>
    </comment>
    <comment ref="GY12" authorId="2" shapeId="0">
      <text>
        <r>
          <rPr>
            <sz val="9"/>
            <color indexed="81"/>
            <rFont val="Tahoma"/>
            <family val="2"/>
          </rPr>
          <t xml:space="preserve">Data for US Senate Elections at the national level is not part of the original PDY. </t>
        </r>
      </text>
    </comment>
    <comment ref="HQ12" authorId="1" shapeId="0">
      <text>
        <r>
          <rPr>
            <sz val="9"/>
            <color indexed="81"/>
            <rFont val="Tahoma"/>
            <family val="2"/>
          </rPr>
          <t>Not normally listed.  PDY for 2014 lists: 22,598,628</t>
        </r>
      </text>
    </comment>
    <comment ref="HR12" authorId="2" shapeId="0">
      <text>
        <r>
          <rPr>
            <sz val="9"/>
            <color indexed="81"/>
            <rFont val="Tahoma"/>
            <family val="2"/>
          </rPr>
          <t xml:space="preserve">Data for US Senate Elections at the national level is not part of the original PDY. </t>
        </r>
      </text>
    </comment>
    <comment ref="HS12" authorId="2" shapeId="0">
      <text>
        <r>
          <rPr>
            <sz val="9"/>
            <color indexed="81"/>
            <rFont val="Tahoma"/>
            <family val="2"/>
          </rPr>
          <t xml:space="preserve">Data for US Senate Elections at the national level is not part of the original PDY. </t>
        </r>
      </text>
    </comment>
    <comment ref="IG12" authorId="1" shapeId="0">
      <text>
        <r>
          <rPr>
            <sz val="9"/>
            <color indexed="81"/>
            <rFont val="Tahoma"/>
            <family val="2"/>
          </rPr>
          <t>Of seats up for election in this year.</t>
        </r>
      </text>
    </comment>
    <comment ref="IH12" authorId="1" shapeId="0">
      <text>
        <r>
          <rPr>
            <sz val="9"/>
            <color indexed="81"/>
            <rFont val="Tahoma"/>
            <family val="2"/>
          </rPr>
          <t>Compared against the baseline of six years previous when the same seats were up for election.</t>
        </r>
      </text>
    </comment>
    <comment ref="IV12" authorId="4" shapeId="0">
      <text>
        <r>
          <rPr>
            <b/>
            <sz val="9"/>
            <color indexed="81"/>
            <rFont val="Tahoma"/>
            <family val="2"/>
          </rPr>
          <t>tmustill:</t>
        </r>
        <r>
          <rPr>
            <sz val="9"/>
            <color indexed="81"/>
            <rFont val="Tahoma"/>
            <family val="2"/>
          </rPr>
          <t xml:space="preserve">
Compared against the baseline of those holding the seats in question (elected six years earlier or in vacancy-filling elections)</t>
        </r>
      </text>
    </comment>
    <comment ref="JB12" authorId="4" shapeId="0">
      <text>
        <r>
          <rPr>
            <b/>
            <sz val="9"/>
            <color indexed="81"/>
            <rFont val="Tahoma"/>
            <family val="2"/>
          </rPr>
          <t>tmustill:</t>
        </r>
        <r>
          <rPr>
            <sz val="9"/>
            <color indexed="81"/>
            <rFont val="Tahoma"/>
            <family val="2"/>
          </rPr>
          <t xml:space="preserve">
Compared against the baseline of those holding the seats in question.</t>
        </r>
      </text>
    </comment>
    <comment ref="JP12" authorId="4" shapeId="0">
      <text>
        <r>
          <rPr>
            <b/>
            <sz val="9"/>
            <color indexed="81"/>
            <rFont val="Tahoma"/>
            <family val="2"/>
          </rPr>
          <t>tmustill:</t>
        </r>
        <r>
          <rPr>
            <sz val="9"/>
            <color indexed="81"/>
            <rFont val="Tahoma"/>
            <family val="2"/>
          </rPr>
          <t xml:space="preserve">
Compared against the baseline of those holding the seats in question (elected six years earlier or in vacancy-filling elections)</t>
        </r>
      </text>
    </comment>
    <comment ref="JV12" authorId="4" shapeId="0">
      <text>
        <r>
          <rPr>
            <b/>
            <sz val="9"/>
            <color indexed="81"/>
            <rFont val="Tahoma"/>
            <family val="2"/>
          </rPr>
          <t>tmustill:</t>
        </r>
        <r>
          <rPr>
            <sz val="9"/>
            <color indexed="81"/>
            <rFont val="Tahoma"/>
            <family val="2"/>
          </rPr>
          <t xml:space="preserve">
Compared against the baseline of those holding the seats in question.</t>
        </r>
      </text>
    </comment>
    <comment ref="KJ12" authorId="4" shapeId="0">
      <text>
        <r>
          <rPr>
            <b/>
            <sz val="9"/>
            <color indexed="81"/>
            <rFont val="Tahoma"/>
            <family val="2"/>
          </rPr>
          <t>tmustill:</t>
        </r>
        <r>
          <rPr>
            <sz val="9"/>
            <color indexed="81"/>
            <rFont val="Tahoma"/>
            <family val="2"/>
          </rPr>
          <t xml:space="preserve">
Compared against the baseline of those holding the seats in question (elected six years earlier or in vacancy-filling elections)</t>
        </r>
      </text>
    </comment>
    <comment ref="KP12" authorId="4" shapeId="0">
      <text>
        <r>
          <rPr>
            <b/>
            <sz val="9"/>
            <color indexed="81"/>
            <rFont val="Tahoma"/>
            <family val="2"/>
          </rPr>
          <t>tmustill:</t>
        </r>
        <r>
          <rPr>
            <sz val="9"/>
            <color indexed="81"/>
            <rFont val="Tahoma"/>
            <family val="2"/>
          </rPr>
          <t xml:space="preserve">
Compared against the baseline of those holding the seats in question.</t>
        </r>
      </text>
    </comment>
    <comment ref="DA13" authorId="2" shapeId="0">
      <text>
        <r>
          <rPr>
            <sz val="9"/>
            <color indexed="81"/>
            <rFont val="Tahoma"/>
            <family val="2"/>
          </rPr>
          <t xml:space="preserve">Data for US Senate Elections at the national level is not part of the original PDY. </t>
        </r>
      </text>
    </comment>
    <comment ref="DB13" authorId="2" shapeId="0">
      <text>
        <r>
          <rPr>
            <sz val="9"/>
            <color indexed="81"/>
            <rFont val="Tahoma"/>
            <family val="2"/>
          </rPr>
          <t xml:space="preserve">Data for US Senate Elections at the national level is not part of the original PDY. </t>
        </r>
      </text>
    </comment>
    <comment ref="DC13" authorId="2" shapeId="0">
      <text>
        <r>
          <rPr>
            <sz val="9"/>
            <color indexed="81"/>
            <rFont val="Tahoma"/>
            <family val="2"/>
          </rPr>
          <t xml:space="preserve">Data for US Senate Elections at the national level is not part of the original PDY. </t>
        </r>
      </text>
    </comment>
    <comment ref="DD13" authorId="0" shapeId="0">
      <text>
        <r>
          <rPr>
            <b/>
            <sz val="9"/>
            <color indexed="81"/>
            <rFont val="Tahoma"/>
            <family val="2"/>
          </rPr>
          <t xml:space="preserve">PDY:  James Jeffords of Vermont, elected in 2000 as a Republican.
</t>
        </r>
      </text>
    </comment>
    <comment ref="DF13" authorId="1" shapeId="0">
      <text>
        <r>
          <rPr>
            <sz val="9"/>
            <color indexed="81"/>
            <rFont val="Tahoma"/>
            <family val="2"/>
          </rPr>
          <t>Because the U.S. Senate has 100 members, percentage and raw number of seat change are identical.</t>
        </r>
      </text>
    </comment>
    <comment ref="DU13" authorId="2" shapeId="0">
      <text>
        <r>
          <rPr>
            <sz val="9"/>
            <color indexed="81"/>
            <rFont val="Tahoma"/>
            <family val="2"/>
          </rPr>
          <t xml:space="preserve">Data for US Senate Elections at the national level is not part of the original PDY. </t>
        </r>
      </text>
    </comment>
    <comment ref="DV13" authorId="2" shapeId="0">
      <text>
        <r>
          <rPr>
            <sz val="9"/>
            <color indexed="81"/>
            <rFont val="Tahoma"/>
            <family val="2"/>
          </rPr>
          <t xml:space="preserve">Data for US Senate Elections at the national level is not part of the original PDY. </t>
        </r>
      </text>
    </comment>
    <comment ref="DW13" authorId="2" shapeId="0">
      <text>
        <r>
          <rPr>
            <sz val="9"/>
            <color indexed="81"/>
            <rFont val="Tahoma"/>
            <family val="2"/>
          </rPr>
          <t xml:space="preserve">Data for US Senate Elections at the national level is not part of the original PDY. </t>
        </r>
      </text>
    </comment>
    <comment ref="DX13" authorId="0" shapeId="0">
      <text>
        <r>
          <rPr>
            <b/>
            <sz val="9"/>
            <color indexed="81"/>
            <rFont val="Tahoma"/>
            <family val="2"/>
          </rPr>
          <t xml:space="preserve">PDY: James Jeffords of Vermont, elected in 2000 as a Republican.
</t>
        </r>
      </text>
    </comment>
    <comment ref="DZ13" authorId="1" shapeId="0">
      <text>
        <r>
          <rPr>
            <sz val="9"/>
            <color indexed="81"/>
            <rFont val="Tahoma"/>
            <family val="2"/>
          </rPr>
          <t>Because the U.S. Senate has 100 members, percentage and raw number of seat change are identical.</t>
        </r>
      </text>
    </comment>
    <comment ref="EO13" authorId="2" shapeId="0">
      <text>
        <r>
          <rPr>
            <sz val="9"/>
            <color indexed="81"/>
            <rFont val="Tahoma"/>
            <family val="2"/>
          </rPr>
          <t xml:space="preserve">Data for US Senate Elections at the national level is not part of the original PDY. </t>
        </r>
      </text>
    </comment>
    <comment ref="EP13" authorId="2" shapeId="0">
      <text>
        <r>
          <rPr>
            <sz val="9"/>
            <color indexed="81"/>
            <rFont val="Tahoma"/>
            <family val="2"/>
          </rPr>
          <t xml:space="preserve">Data for US Senate Elections at the national level is not part of the original PDY. </t>
        </r>
      </text>
    </comment>
    <comment ref="EQ13" authorId="2" shapeId="0">
      <text>
        <r>
          <rPr>
            <sz val="9"/>
            <color indexed="81"/>
            <rFont val="Tahoma"/>
            <family val="2"/>
          </rPr>
          <t xml:space="preserve">Data for US Senate Elections at the national level is not part of the original PDY. </t>
        </r>
      </text>
    </comment>
    <comment ref="ER13" authorId="0" shapeId="0">
      <text>
        <r>
          <rPr>
            <b/>
            <sz val="9"/>
            <color indexed="81"/>
            <rFont val="Tahoma"/>
            <family val="2"/>
          </rPr>
          <t>PDY:  Bernie Sanders of Vermont and Joseph Lieberman of Connecticut, both of whom are aligned with the Democrats.
In the Senate election of 2006 these independents held 2 of the 33 seats up for election, or 6.1% of all seats up for election.</t>
        </r>
      </text>
    </comment>
    <comment ref="ES13" authorId="0" shapeId="0">
      <text>
        <r>
          <rPr>
            <b/>
            <sz val="9"/>
            <color indexed="81"/>
            <rFont val="Tahoma"/>
            <family val="2"/>
          </rPr>
          <t>PDY:  Bernie Sanders of Vermont and Joseph Lieberman of Connecticut, both of whom are aligned with the Democrats.
In the Senate election of 2006 these independents held 2 of the 33 seats up for election, or 6.1% of all seats up for election.</t>
        </r>
      </text>
    </comment>
    <comment ref="ET13" authorId="1" shapeId="0">
      <text>
        <r>
          <rPr>
            <sz val="9"/>
            <color indexed="81"/>
            <rFont val="Tahoma"/>
            <family val="2"/>
          </rPr>
          <t>Because the U.S. Senate has 100 members, percentage and raw number of seat change are identical.</t>
        </r>
      </text>
    </comment>
    <comment ref="FI13" authorId="2" shapeId="0">
      <text>
        <r>
          <rPr>
            <sz val="9"/>
            <color indexed="81"/>
            <rFont val="Tahoma"/>
            <family val="2"/>
          </rPr>
          <t xml:space="preserve">Data for US Senate Elections at the national level is not part of the original PDY. </t>
        </r>
      </text>
    </comment>
    <comment ref="FJ13" authorId="2" shapeId="0">
      <text>
        <r>
          <rPr>
            <sz val="9"/>
            <color indexed="81"/>
            <rFont val="Tahoma"/>
            <family val="2"/>
          </rPr>
          <t xml:space="preserve">Data for US Senate Elections at the national level is not part of the original PDY. </t>
        </r>
      </text>
    </comment>
    <comment ref="FK13" authorId="2" shapeId="0">
      <text>
        <r>
          <rPr>
            <sz val="9"/>
            <color indexed="81"/>
            <rFont val="Tahoma"/>
            <family val="2"/>
          </rPr>
          <t xml:space="preserve">Data for US Senate Elections at the national level is not part of the original PDY. </t>
        </r>
      </text>
    </comment>
    <comment ref="FL13" authorId="0" shapeId="0">
      <text>
        <r>
          <rPr>
            <b/>
            <sz val="9"/>
            <color indexed="81"/>
            <rFont val="Tahoma"/>
            <family val="2"/>
          </rPr>
          <t xml:space="preserve">PDY:  Bernie Sanders of Vermont and Joseph Lieberman of Connecticut, both of whom caucus
with the Democrats.
</t>
        </r>
      </text>
    </comment>
    <comment ref="FN13" authorId="1" shapeId="0">
      <text>
        <r>
          <rPr>
            <sz val="9"/>
            <color indexed="81"/>
            <rFont val="Tahoma"/>
            <family val="2"/>
          </rPr>
          <t>Because the U.S. Senate has 100 members, percentage and raw number of seat change are identical.</t>
        </r>
      </text>
    </comment>
    <comment ref="GC13" authorId="2" shapeId="0">
      <text>
        <r>
          <rPr>
            <sz val="9"/>
            <color indexed="81"/>
            <rFont val="Tahoma"/>
            <family val="2"/>
          </rPr>
          <t xml:space="preserve">Data for US Senate Elections at the national level is not part of the original PDY. </t>
        </r>
      </text>
    </comment>
    <comment ref="GD13" authorId="2" shapeId="0">
      <text>
        <r>
          <rPr>
            <sz val="9"/>
            <color indexed="81"/>
            <rFont val="Tahoma"/>
            <family val="2"/>
          </rPr>
          <t xml:space="preserve">Data for US Senate Elections at the national level is not part of the original PDY. </t>
        </r>
      </text>
    </comment>
    <comment ref="GE13" authorId="2" shapeId="0">
      <text>
        <r>
          <rPr>
            <sz val="9"/>
            <color indexed="81"/>
            <rFont val="Tahoma"/>
            <family val="2"/>
          </rPr>
          <t xml:space="preserve">Data for US Senate Elections at the national level is not part of the original PDY. </t>
        </r>
      </text>
    </comment>
    <comment ref="GF13" authorId="1" shapeId="0">
      <text>
        <r>
          <rPr>
            <sz val="9"/>
            <color indexed="81"/>
            <rFont val="Tahoma"/>
            <family val="2"/>
          </rPr>
          <t>Including Bernie Sanders of Vermont and Joseph Lieberman of Connecticut, both of whom caucus with the Democrats.</t>
        </r>
      </text>
    </comment>
    <comment ref="GI13" authorId="2" shapeId="0">
      <text>
        <r>
          <rPr>
            <sz val="9"/>
            <color indexed="81"/>
            <rFont val="Tahoma"/>
            <family val="2"/>
          </rPr>
          <t xml:space="preserve">Data for US Senate Elections at the national level is not part of the original PDY. </t>
        </r>
      </text>
    </comment>
    <comment ref="GJ13" authorId="2" shapeId="0">
      <text>
        <r>
          <rPr>
            <sz val="9"/>
            <color indexed="81"/>
            <rFont val="Tahoma"/>
            <family val="2"/>
          </rPr>
          <t xml:space="preserve">Data for US Senate Elections at the national level is not part of the original PDY. </t>
        </r>
      </text>
    </comment>
    <comment ref="GK13" authorId="2" shapeId="0">
      <text>
        <r>
          <rPr>
            <sz val="9"/>
            <color indexed="81"/>
            <rFont val="Tahoma"/>
            <family val="2"/>
          </rPr>
          <t xml:space="preserve">Data for US Senate Elections at the national level is not part of the original PDY. </t>
        </r>
      </text>
    </comment>
    <comment ref="GW13" authorId="2" shapeId="0">
      <text>
        <r>
          <rPr>
            <sz val="9"/>
            <color indexed="81"/>
            <rFont val="Tahoma"/>
            <family val="2"/>
          </rPr>
          <t xml:space="preserve">Data for US Senate Elections at the national level is not part of the original PDY. </t>
        </r>
      </text>
    </comment>
    <comment ref="GX13" authorId="2" shapeId="0">
      <text>
        <r>
          <rPr>
            <sz val="9"/>
            <color indexed="81"/>
            <rFont val="Tahoma"/>
            <family val="2"/>
          </rPr>
          <t xml:space="preserve">Data for US Senate Elections at the national level is not part of the original PDY. </t>
        </r>
      </text>
    </comment>
    <comment ref="GY13" authorId="2" shapeId="0">
      <text>
        <r>
          <rPr>
            <sz val="9"/>
            <color indexed="81"/>
            <rFont val="Tahoma"/>
            <family val="2"/>
          </rPr>
          <t xml:space="preserve">Data for US Senate Elections at the national level is not part of the original PDY. </t>
        </r>
      </text>
    </comment>
    <comment ref="GZ13" authorId="1" shapeId="0">
      <text>
        <r>
          <rPr>
            <sz val="9"/>
            <color indexed="81"/>
            <rFont val="Tahoma"/>
            <family val="2"/>
          </rPr>
          <t>Bernie Sanders of Vermont and Angus King of Maine, both of whom caucus with the Democrats.</t>
        </r>
      </text>
    </comment>
    <comment ref="HQ13" authorId="1" shapeId="0">
      <text>
        <r>
          <rPr>
            <sz val="9"/>
            <color indexed="81"/>
            <rFont val="Tahoma"/>
            <family val="2"/>
          </rPr>
          <t>Not normally listed.  PDY for 2014 lists: 672,196</t>
        </r>
      </text>
    </comment>
    <comment ref="HR13" authorId="2" shapeId="0">
      <text>
        <r>
          <rPr>
            <sz val="9"/>
            <color indexed="81"/>
            <rFont val="Tahoma"/>
            <family val="2"/>
          </rPr>
          <t xml:space="preserve">Data for US Senate Elections at the national level is not part of the original PDY. </t>
        </r>
      </text>
    </comment>
    <comment ref="HS13" authorId="2" shapeId="0">
      <text>
        <r>
          <rPr>
            <sz val="9"/>
            <color indexed="81"/>
            <rFont val="Tahoma"/>
            <family val="2"/>
          </rPr>
          <t xml:space="preserve">Data for US Senate Elections at the national level is not part of the original PDY. </t>
        </r>
      </text>
    </comment>
    <comment ref="IG13" authorId="1" shapeId="0">
      <text>
        <r>
          <rPr>
            <sz val="9"/>
            <color indexed="81"/>
            <rFont val="Tahoma"/>
            <family val="2"/>
          </rPr>
          <t>Of seats up for election in this year.</t>
        </r>
      </text>
    </comment>
    <comment ref="IH13" authorId="1" shapeId="0">
      <text>
        <r>
          <rPr>
            <sz val="9"/>
            <color indexed="81"/>
            <rFont val="Tahoma"/>
            <family val="2"/>
          </rPr>
          <t>Compared against the baseline of six years previous when the same seats were up for election.</t>
        </r>
      </text>
    </comment>
    <comment ref="IV13" authorId="4" shapeId="0">
      <text>
        <r>
          <rPr>
            <b/>
            <sz val="9"/>
            <color indexed="81"/>
            <rFont val="Tahoma"/>
            <family val="2"/>
          </rPr>
          <t>tmustill:</t>
        </r>
        <r>
          <rPr>
            <sz val="9"/>
            <color indexed="81"/>
            <rFont val="Tahoma"/>
            <family val="2"/>
          </rPr>
          <t xml:space="preserve">
Compared against the baseline of those holding the seats in question (elected six years earlier or in vacancy-filling elections)</t>
        </r>
      </text>
    </comment>
    <comment ref="JB13" authorId="4" shapeId="0">
      <text>
        <r>
          <rPr>
            <b/>
            <sz val="9"/>
            <color indexed="81"/>
            <rFont val="Tahoma"/>
            <family val="2"/>
          </rPr>
          <t>tmustill:</t>
        </r>
        <r>
          <rPr>
            <sz val="9"/>
            <color indexed="81"/>
            <rFont val="Tahoma"/>
            <family val="2"/>
          </rPr>
          <t xml:space="preserve">
Compared against the baseline of those holding the seats in question.</t>
        </r>
      </text>
    </comment>
    <comment ref="JK13" authorId="4" shapeId="0">
      <text>
        <r>
          <rPr>
            <b/>
            <sz val="9"/>
            <color indexed="81"/>
            <rFont val="Tahoma"/>
            <family val="2"/>
          </rPr>
          <t>tmustill:</t>
        </r>
        <r>
          <rPr>
            <sz val="9"/>
            <color indexed="81"/>
            <rFont val="Tahoma"/>
            <family val="2"/>
          </rPr>
          <t xml:space="preserve">
These are only the votes of the 2 winning candidates from Vermont and Maine. All other votes are listed in "other."</t>
        </r>
      </text>
    </comment>
    <comment ref="JP13" authorId="4" shapeId="0">
      <text>
        <r>
          <rPr>
            <b/>
            <sz val="9"/>
            <color indexed="81"/>
            <rFont val="Tahoma"/>
            <family val="2"/>
          </rPr>
          <t>tmustill:</t>
        </r>
        <r>
          <rPr>
            <sz val="9"/>
            <color indexed="81"/>
            <rFont val="Tahoma"/>
            <family val="2"/>
          </rPr>
          <t xml:space="preserve">
Compared against the baseline of those holding the seats in question (elected six years earlier or in vacancy-filling elections)</t>
        </r>
      </text>
    </comment>
    <comment ref="JV13" authorId="4" shapeId="0">
      <text>
        <r>
          <rPr>
            <b/>
            <sz val="9"/>
            <color indexed="81"/>
            <rFont val="Tahoma"/>
            <family val="2"/>
          </rPr>
          <t>tmustill:</t>
        </r>
        <r>
          <rPr>
            <sz val="9"/>
            <color indexed="81"/>
            <rFont val="Tahoma"/>
            <family val="2"/>
          </rPr>
          <t xml:space="preserve">
Compared against the baseline of those holding the seats in question.</t>
        </r>
      </text>
    </comment>
    <comment ref="KJ13" authorId="4" shapeId="0">
      <text>
        <r>
          <rPr>
            <b/>
            <sz val="9"/>
            <color indexed="81"/>
            <rFont val="Tahoma"/>
            <family val="2"/>
          </rPr>
          <t>tmustill:</t>
        </r>
        <r>
          <rPr>
            <sz val="9"/>
            <color indexed="81"/>
            <rFont val="Tahoma"/>
            <family val="2"/>
          </rPr>
          <t xml:space="preserve">
Compared against the baseline of those holding the seats in question (elected six years earlier or in vacancy-filling elections)</t>
        </r>
      </text>
    </comment>
    <comment ref="KP13" authorId="4" shapeId="0">
      <text>
        <r>
          <rPr>
            <b/>
            <sz val="9"/>
            <color indexed="81"/>
            <rFont val="Tahoma"/>
            <family val="2"/>
          </rPr>
          <t>tmustill:</t>
        </r>
        <r>
          <rPr>
            <sz val="9"/>
            <color indexed="81"/>
            <rFont val="Tahoma"/>
            <family val="2"/>
          </rPr>
          <t xml:space="preserve">
Compared against the baseline of those holding the seats in question.</t>
        </r>
      </text>
    </comment>
    <comment ref="IV14" authorId="4" shapeId="0">
      <text>
        <r>
          <rPr>
            <b/>
            <sz val="9"/>
            <color indexed="81"/>
            <rFont val="Tahoma"/>
            <family val="2"/>
          </rPr>
          <t>tmustill:</t>
        </r>
        <r>
          <rPr>
            <sz val="9"/>
            <color indexed="81"/>
            <rFont val="Tahoma"/>
            <family val="2"/>
          </rPr>
          <t xml:space="preserve">
Compared against the baseline of those holding the seats in question (elected six years earlier or in vacancy-filling elections)</t>
        </r>
      </text>
    </comment>
    <comment ref="JB14" authorId="4" shapeId="0">
      <text>
        <r>
          <rPr>
            <b/>
            <sz val="9"/>
            <color indexed="81"/>
            <rFont val="Tahoma"/>
            <family val="2"/>
          </rPr>
          <t>tmustill:</t>
        </r>
        <r>
          <rPr>
            <sz val="9"/>
            <color indexed="81"/>
            <rFont val="Tahoma"/>
            <family val="2"/>
          </rPr>
          <t xml:space="preserve">
Compared against the baseline of those holding the seats in question.</t>
        </r>
      </text>
    </comment>
    <comment ref="JP14" authorId="4" shapeId="0">
      <text>
        <r>
          <rPr>
            <b/>
            <sz val="9"/>
            <color indexed="81"/>
            <rFont val="Tahoma"/>
            <family val="2"/>
          </rPr>
          <t>tmustill:</t>
        </r>
        <r>
          <rPr>
            <sz val="9"/>
            <color indexed="81"/>
            <rFont val="Tahoma"/>
            <family val="2"/>
          </rPr>
          <t xml:space="preserve">
Compared against the baseline of those holding the seats in question (elected six years earlier or in vacancy-filling elections)</t>
        </r>
      </text>
    </comment>
    <comment ref="JV14" authorId="4" shapeId="0">
      <text>
        <r>
          <rPr>
            <b/>
            <sz val="9"/>
            <color indexed="81"/>
            <rFont val="Tahoma"/>
            <family val="2"/>
          </rPr>
          <t>tmustill:</t>
        </r>
        <r>
          <rPr>
            <sz val="9"/>
            <color indexed="81"/>
            <rFont val="Tahoma"/>
            <family val="2"/>
          </rPr>
          <t xml:space="preserve">
Compared against the baseline of those holding the seats in question.</t>
        </r>
      </text>
    </comment>
    <comment ref="KJ14" authorId="4" shapeId="0">
      <text>
        <r>
          <rPr>
            <b/>
            <sz val="9"/>
            <color indexed="81"/>
            <rFont val="Tahoma"/>
            <family val="2"/>
          </rPr>
          <t>tmustill:</t>
        </r>
        <r>
          <rPr>
            <sz val="9"/>
            <color indexed="81"/>
            <rFont val="Tahoma"/>
            <family val="2"/>
          </rPr>
          <t xml:space="preserve">
Compared against the baseline of those holding the seats in question (elected six years earlier or in vacancy-filling elections)</t>
        </r>
      </text>
    </comment>
    <comment ref="KP14" authorId="4" shapeId="0">
      <text>
        <r>
          <rPr>
            <b/>
            <sz val="9"/>
            <color indexed="81"/>
            <rFont val="Tahoma"/>
            <family val="2"/>
          </rPr>
          <t>tmustill:</t>
        </r>
        <r>
          <rPr>
            <sz val="9"/>
            <color indexed="81"/>
            <rFont val="Tahoma"/>
            <family val="2"/>
          </rPr>
          <t xml:space="preserve">
Compared against the baseline of those holding the seats in question.</t>
        </r>
      </text>
    </comment>
  </commentList>
</comments>
</file>

<file path=xl/comments5.xml><?xml version="1.0" encoding="utf-8"?>
<comments xmlns="http://schemas.openxmlformats.org/spreadsheetml/2006/main">
  <authors>
    <author>Mandy Hanlin</author>
    <author>PDY</author>
  </authors>
  <commentList>
    <comment ref="D4" authorId="0" shapeId="0">
      <text>
        <r>
          <rPr>
            <b/>
            <sz val="9"/>
            <color indexed="81"/>
            <rFont val="Tahoma"/>
            <family val="2"/>
          </rPr>
          <t>PDY: The electorate shown includes voters of the District of Columbia, who vote for
presidential electors, but not for a voting representative in Congress.</t>
        </r>
      </text>
    </comment>
    <comment ref="X6" authorId="1" shapeId="0">
      <text>
        <r>
          <rPr>
            <b/>
            <sz val="9"/>
            <color indexed="81"/>
            <rFont val="Tahoma"/>
            <family val="2"/>
          </rPr>
          <t>PDY:</t>
        </r>
        <r>
          <rPr>
            <sz val="9"/>
            <color indexed="81"/>
            <rFont val="Tahoma"/>
            <family val="2"/>
          </rPr>
          <t xml:space="preserve">
The original PDY does not contain this information.  This is calculated from the electorate and votes cast.</t>
        </r>
      </text>
    </comment>
    <comment ref="AC6" authorId="1" shapeId="0">
      <text>
        <r>
          <rPr>
            <b/>
            <sz val="9"/>
            <color indexed="81"/>
            <rFont val="Tahoma"/>
            <family val="2"/>
          </rPr>
          <t>PDY:</t>
        </r>
        <r>
          <rPr>
            <sz val="9"/>
            <color indexed="81"/>
            <rFont val="Tahoma"/>
            <family val="2"/>
          </rPr>
          <t xml:space="preserve">
The original PDY does not contain this information.  This is calculated from the electorate and votes cast.</t>
        </r>
      </text>
    </comment>
    <comment ref="AH6" authorId="1" shapeId="0">
      <text>
        <r>
          <rPr>
            <b/>
            <sz val="9"/>
            <color indexed="81"/>
            <rFont val="Tahoma"/>
            <family val="2"/>
          </rPr>
          <t>PDY:</t>
        </r>
        <r>
          <rPr>
            <sz val="9"/>
            <color indexed="81"/>
            <rFont val="Tahoma"/>
            <family val="2"/>
          </rPr>
          <t xml:space="preserve">
The original PDY does not contain this information.  This is calculated from the electorate and votes cast.</t>
        </r>
      </text>
    </comment>
    <comment ref="AJ6" authorId="1" shapeId="0">
      <text>
        <r>
          <rPr>
            <b/>
            <sz val="9"/>
            <color indexed="81"/>
            <rFont val="Tahoma"/>
            <family val="2"/>
          </rPr>
          <t>PDY:</t>
        </r>
        <r>
          <rPr>
            <sz val="9"/>
            <color indexed="81"/>
            <rFont val="Tahoma"/>
            <family val="2"/>
          </rPr>
          <t xml:space="preserve">
The original PDY does not contain this information.  This is calculated from the electorate and votes cast.</t>
        </r>
      </text>
    </comment>
    <comment ref="D7" authorId="1" shapeId="0">
      <text>
        <r>
          <rPr>
            <b/>
            <sz val="9"/>
            <color indexed="81"/>
            <rFont val="Tahoma"/>
            <family val="2"/>
          </rPr>
          <t>PDY:</t>
        </r>
        <r>
          <rPr>
            <sz val="9"/>
            <color indexed="81"/>
            <rFont val="Tahoma"/>
            <family val="2"/>
          </rPr>
          <t xml:space="preserve">
The original PDY does not contain this information</t>
        </r>
      </text>
    </comment>
    <comment ref="I7" authorId="1" shapeId="0">
      <text>
        <r>
          <rPr>
            <b/>
            <sz val="9"/>
            <color indexed="81"/>
            <rFont val="Tahoma"/>
            <family val="2"/>
          </rPr>
          <t>PDY:</t>
        </r>
        <r>
          <rPr>
            <sz val="9"/>
            <color indexed="81"/>
            <rFont val="Tahoma"/>
            <family val="2"/>
          </rPr>
          <t xml:space="preserve">
The original PDY does not contain this information</t>
        </r>
      </text>
    </comment>
    <comment ref="N7" authorId="1" shapeId="0">
      <text>
        <r>
          <rPr>
            <b/>
            <sz val="9"/>
            <color indexed="81"/>
            <rFont val="Tahoma"/>
            <family val="2"/>
          </rPr>
          <t>PDY:</t>
        </r>
        <r>
          <rPr>
            <sz val="9"/>
            <color indexed="81"/>
            <rFont val="Tahoma"/>
            <family val="2"/>
          </rPr>
          <t xml:space="preserve">
The original PDY does not contain this information</t>
        </r>
      </text>
    </comment>
    <comment ref="S7" authorId="1" shapeId="0">
      <text>
        <r>
          <rPr>
            <b/>
            <sz val="9"/>
            <color indexed="81"/>
            <rFont val="Tahoma"/>
            <family val="2"/>
          </rPr>
          <t>PDY:</t>
        </r>
        <r>
          <rPr>
            <sz val="9"/>
            <color indexed="81"/>
            <rFont val="Tahoma"/>
            <family val="2"/>
          </rPr>
          <t xml:space="preserve">
The original PDY does not contain this information</t>
        </r>
      </text>
    </comment>
    <comment ref="X7" authorId="1" shapeId="0">
      <text>
        <r>
          <rPr>
            <b/>
            <sz val="9"/>
            <color indexed="81"/>
            <rFont val="Tahoma"/>
            <family val="2"/>
          </rPr>
          <t>PDY:</t>
        </r>
        <r>
          <rPr>
            <sz val="9"/>
            <color indexed="81"/>
            <rFont val="Tahoma"/>
            <family val="2"/>
          </rPr>
          <t xml:space="preserve">
The original PDY does not contain this information</t>
        </r>
      </text>
    </comment>
    <comment ref="AC7" authorId="1" shapeId="0">
      <text>
        <r>
          <rPr>
            <b/>
            <sz val="9"/>
            <color indexed="81"/>
            <rFont val="Tahoma"/>
            <family val="2"/>
          </rPr>
          <t>PDY:</t>
        </r>
        <r>
          <rPr>
            <sz val="9"/>
            <color indexed="81"/>
            <rFont val="Tahoma"/>
            <family val="2"/>
          </rPr>
          <t xml:space="preserve">
The original PDY does not contain this information</t>
        </r>
      </text>
    </comment>
    <comment ref="D8" authorId="1" shapeId="0">
      <text>
        <r>
          <rPr>
            <b/>
            <sz val="9"/>
            <color indexed="81"/>
            <rFont val="Tahoma"/>
            <family val="2"/>
          </rPr>
          <t>PDY:</t>
        </r>
        <r>
          <rPr>
            <sz val="9"/>
            <color indexed="81"/>
            <rFont val="Tahoma"/>
            <family val="2"/>
          </rPr>
          <t xml:space="preserve">
The original PDY does not contain this information</t>
        </r>
      </text>
    </comment>
    <comment ref="I8" authorId="1" shapeId="0">
      <text>
        <r>
          <rPr>
            <b/>
            <sz val="9"/>
            <color indexed="81"/>
            <rFont val="Tahoma"/>
            <family val="2"/>
          </rPr>
          <t>PDY:</t>
        </r>
        <r>
          <rPr>
            <sz val="9"/>
            <color indexed="81"/>
            <rFont val="Tahoma"/>
            <family val="2"/>
          </rPr>
          <t xml:space="preserve">
The original PDY does not contain this information</t>
        </r>
      </text>
    </comment>
    <comment ref="N8" authorId="1" shapeId="0">
      <text>
        <r>
          <rPr>
            <b/>
            <sz val="9"/>
            <color indexed="81"/>
            <rFont val="Tahoma"/>
            <family val="2"/>
          </rPr>
          <t>PDY:</t>
        </r>
        <r>
          <rPr>
            <sz val="9"/>
            <color indexed="81"/>
            <rFont val="Tahoma"/>
            <family val="2"/>
          </rPr>
          <t xml:space="preserve">
The original PDY does not contain this information</t>
        </r>
      </text>
    </comment>
    <comment ref="S8" authorId="1" shapeId="0">
      <text>
        <r>
          <rPr>
            <b/>
            <sz val="9"/>
            <color indexed="81"/>
            <rFont val="Tahoma"/>
            <family val="2"/>
          </rPr>
          <t>PDY:</t>
        </r>
        <r>
          <rPr>
            <sz val="9"/>
            <color indexed="81"/>
            <rFont val="Tahoma"/>
            <family val="2"/>
          </rPr>
          <t xml:space="preserve">
The original PDY does not contain this information</t>
        </r>
      </text>
    </comment>
    <comment ref="X8" authorId="1" shapeId="0">
      <text>
        <r>
          <rPr>
            <b/>
            <sz val="9"/>
            <color indexed="81"/>
            <rFont val="Tahoma"/>
            <family val="2"/>
          </rPr>
          <t>PDY:</t>
        </r>
        <r>
          <rPr>
            <sz val="9"/>
            <color indexed="81"/>
            <rFont val="Tahoma"/>
            <family val="2"/>
          </rPr>
          <t xml:space="preserve">
The original PDY does not contain this information</t>
        </r>
      </text>
    </comment>
    <comment ref="AC8" authorId="1" shapeId="0">
      <text>
        <r>
          <rPr>
            <b/>
            <sz val="9"/>
            <color indexed="81"/>
            <rFont val="Tahoma"/>
            <family val="2"/>
          </rPr>
          <t>PDY:</t>
        </r>
        <r>
          <rPr>
            <sz val="9"/>
            <color indexed="81"/>
            <rFont val="Tahoma"/>
            <family val="2"/>
          </rPr>
          <t xml:space="preserve">
The original PDY does not contain this information</t>
        </r>
      </text>
    </comment>
    <comment ref="E11" authorId="1" shapeId="0">
      <text>
        <r>
          <rPr>
            <b/>
            <sz val="9"/>
            <color indexed="81"/>
            <rFont val="Tahoma"/>
            <family val="2"/>
          </rPr>
          <t>PDY:</t>
        </r>
        <r>
          <rPr>
            <sz val="9"/>
            <color indexed="81"/>
            <rFont val="Tahoma"/>
            <family val="2"/>
          </rPr>
          <t xml:space="preserve">
The 42.9% of the vote represented a change of -2.7% for the party, and resulted in 370 votes in the Electoral College, accounting for 68.8% of all Electoral College votes, a change for the party of +258 from the previous election (In 1988, one Democratic elector voted for Bentsen for President and Dukakis for Vice
President.
).</t>
        </r>
      </text>
    </comment>
    <comment ref="J11" authorId="1" shapeId="0">
      <text>
        <r>
          <rPr>
            <b/>
            <sz val="9"/>
            <color indexed="81"/>
            <rFont val="Tahoma"/>
            <family val="2"/>
          </rPr>
          <t>PDY:</t>
        </r>
        <r>
          <rPr>
            <sz val="9"/>
            <color indexed="81"/>
            <rFont val="Tahoma"/>
            <family val="2"/>
          </rPr>
          <t xml:space="preserve">
The 49.2% of the vote represented a change of +6.3% for the party, and resulted in 379 votes in the Electoral College, accounting for 70.4% of all Electoral College votes, a change for the party of +9 from the previous election.</t>
        </r>
      </text>
    </comment>
    <comment ref="E12" authorId="1" shapeId="0">
      <text>
        <r>
          <rPr>
            <b/>
            <sz val="9"/>
            <color indexed="81"/>
            <rFont val="Tahoma"/>
            <family val="2"/>
          </rPr>
          <t>PDY:</t>
        </r>
        <r>
          <rPr>
            <sz val="9"/>
            <color indexed="81"/>
            <rFont val="Tahoma"/>
            <family val="2"/>
          </rPr>
          <t xml:space="preserve">
The 37.1% of the vote represented a change of -16.2% for the party, and resulted in 168 votes in the Electoral College, accounting for 31.2% of all Electoral College votes, a change for the party of -258 from the previous election.</t>
        </r>
      </text>
    </comment>
    <comment ref="U15" authorId="1" shapeId="0">
      <text>
        <r>
          <rPr>
            <b/>
            <sz val="9"/>
            <color indexed="81"/>
            <rFont val="Tahoma"/>
            <family val="2"/>
          </rPr>
          <t>PDY:</t>
        </r>
        <r>
          <rPr>
            <sz val="9"/>
            <color indexed="81"/>
            <rFont val="Tahoma"/>
            <family val="2"/>
          </rPr>
          <t xml:space="preserve">
The 48.1% of the vote represented a change of -0.2% for the party, and resulted in 251 votes in the Electoral College, accounting for 46.7% of all Electoral College votes, a change for the party of -16 from the previous election.  Votes for John Kerry. One Democratic elector from Minnesota voted for John Edwards
for both President and Vice President.</t>
        </r>
      </text>
    </comment>
    <comment ref="J16" authorId="1" shapeId="0">
      <text>
        <r>
          <rPr>
            <b/>
            <sz val="9"/>
            <color indexed="81"/>
            <rFont val="Tahoma"/>
            <family val="2"/>
          </rPr>
          <t>PDY:</t>
        </r>
        <r>
          <rPr>
            <sz val="9"/>
            <color indexed="81"/>
            <rFont val="Tahoma"/>
            <family val="2"/>
          </rPr>
          <t xml:space="preserve">
The 40.7% of the vote represented a change of +3.6% for the party, and resulted in 159 votes in the Electoral College, accounting for 29.6% of all Electoral College votes, a change for the party of -9 from the previous election.</t>
        </r>
      </text>
    </comment>
    <comment ref="N19" authorId="0" shapeId="0">
      <text>
        <r>
          <rPr>
            <b/>
            <sz val="9"/>
            <color indexed="81"/>
            <rFont val="Tahoma"/>
            <family val="2"/>
          </rPr>
          <t>PDY:  Figures for the presidential and congressional elections from the Federal
Election Commission were compiled later, and differ slightly from those of the Clerk of the House. These tables are included in the "other" tab.</t>
        </r>
      </text>
    </comment>
    <comment ref="O19" authorId="1" shapeId="0">
      <text>
        <r>
          <rPr>
            <b/>
            <sz val="9"/>
            <color indexed="81"/>
            <rFont val="Tahoma"/>
            <family val="2"/>
          </rPr>
          <t>PDY:</t>
        </r>
        <r>
          <rPr>
            <sz val="9"/>
            <color indexed="81"/>
            <rFont val="Tahoma"/>
            <family val="2"/>
          </rPr>
          <t xml:space="preserve">
The 48.3% of the vote represented a change of -0.9% for the party, and resulted in 267 votes in the Electoral College, accounting for 49.6% of all Electoral College votes, a change for the party of -112 from the previous election.  One Democratic elector from the District of Columbia abstained in the Electoral College vote.</t>
        </r>
      </text>
    </comment>
    <comment ref="O20" authorId="1" shapeId="0">
      <text>
        <r>
          <rPr>
            <b/>
            <sz val="9"/>
            <color indexed="81"/>
            <rFont val="Tahoma"/>
            <family val="2"/>
          </rPr>
          <t>PDY:</t>
        </r>
        <r>
          <rPr>
            <sz val="9"/>
            <color indexed="81"/>
            <rFont val="Tahoma"/>
            <family val="2"/>
          </rPr>
          <t xml:space="preserve">
The 47.8% of the vote represented a change of +7.1% for the party, and resulted in 271 votes in the Electoral College, accounting for 50.4% of all Electoral College votes, a change for the party of +112 from the previous election.</t>
        </r>
      </text>
    </comment>
    <comment ref="T20" authorId="1" shapeId="0">
      <text>
        <r>
          <rPr>
            <b/>
            <sz val="9"/>
            <color indexed="81"/>
            <rFont val="Tahoma"/>
            <family val="2"/>
          </rPr>
          <t>PDY:</t>
        </r>
        <r>
          <rPr>
            <sz val="9"/>
            <color indexed="81"/>
            <rFont val="Tahoma"/>
            <family val="2"/>
          </rPr>
          <t xml:space="preserve">
The 50.6% of the vote represented a change of +2.8% for the party, and resulted in 286 votes in the Electoral College, accounting for 53.2% of all Electoral College votes, a change for the party of +15 from the previous election.</t>
        </r>
      </text>
    </comment>
    <comment ref="T22" authorId="1" shapeId="0">
      <text>
        <r>
          <rPr>
            <b/>
            <sz val="9"/>
            <color indexed="81"/>
            <rFont val="Tahoma"/>
            <family val="2"/>
          </rPr>
          <t>PDY:</t>
        </r>
        <r>
          <rPr>
            <sz val="9"/>
            <color indexed="81"/>
            <rFont val="Tahoma"/>
            <family val="2"/>
          </rPr>
          <t xml:space="preserve">
The 48.1% of the vote represented a change of -0.2% for the party, and resulted in 251 votes in the Electoral College, accounting for 46.7% of all Electoral College votes, a change for the party of -16 from the previous election.  Votes for John Kerry. One Democratic elector from Minnesota voted for John Edwards
for both President and Vice President.</t>
        </r>
      </text>
    </comment>
    <comment ref="U22" authorId="1" shapeId="0">
      <text>
        <r>
          <rPr>
            <b/>
            <sz val="9"/>
            <color indexed="81"/>
            <rFont val="Tahoma"/>
            <family val="2"/>
          </rPr>
          <t>PDY:</t>
        </r>
        <r>
          <rPr>
            <sz val="9"/>
            <color indexed="81"/>
            <rFont val="Tahoma"/>
            <family val="2"/>
          </rPr>
          <t xml:space="preserve">
The 48.1% of the vote represented a change of -0.2% for the party, and resulted in 251 votes in the Electoral College, accounting for 46.7% of all Electoral College votes, a change for the party of -16 from the previous election.  Votes for John Kerry. One Democratic elector from Minnesota voted for John Edwards
for both President and Vice President.</t>
        </r>
      </text>
    </comment>
    <comment ref="Y25" authorId="1" shapeId="0">
      <text>
        <r>
          <rPr>
            <b/>
            <sz val="9"/>
            <color indexed="81"/>
            <rFont val="Tahoma"/>
            <family val="2"/>
          </rPr>
          <t>PDY:</t>
        </r>
        <r>
          <rPr>
            <sz val="9"/>
            <color indexed="81"/>
            <rFont val="Tahoma"/>
            <family val="2"/>
          </rPr>
          <t xml:space="preserve">
The 52.9% of the vote represented a change of +4.8% for the party, and resulted in 365 votes in the Electoral College, accounting for 67.8% of all Electoral College votes, a change for the party of +113 from the previous election.</t>
        </r>
      </text>
    </comment>
    <comment ref="AD25" authorId="1" shapeId="0">
      <text>
        <r>
          <rPr>
            <b/>
            <sz val="9"/>
            <color indexed="81"/>
            <rFont val="Tahoma"/>
            <family val="2"/>
          </rPr>
          <t>PDY:</t>
        </r>
        <r>
          <rPr>
            <sz val="9"/>
            <color indexed="81"/>
            <rFont val="Tahoma"/>
            <family val="2"/>
          </rPr>
          <t xml:space="preserve">
The 51.1% of the vote represented a change of -1.8% for the party, and resulted in 332 votes in the Electoral College, accounting for 61.7% of all Electoral College votes, a change for the party of -33 from the previous election.</t>
        </r>
      </text>
    </comment>
    <comment ref="Y26" authorId="1" shapeId="0">
      <text>
        <r>
          <rPr>
            <b/>
            <sz val="9"/>
            <color indexed="81"/>
            <rFont val="Tahoma"/>
            <family val="2"/>
          </rPr>
          <t>PDY:</t>
        </r>
        <r>
          <rPr>
            <sz val="9"/>
            <color indexed="81"/>
            <rFont val="Tahoma"/>
            <family val="2"/>
          </rPr>
          <t xml:space="preserve">
The 45.6% of the vote represented a change of -5.0% for the party, and resulted in 173 votes in the Electoral College, accounting for 32.2% of all Electoral College votes, a change for the party of -113 from the previous election.</t>
        </r>
      </text>
    </comment>
    <comment ref="AD29" authorId="1" shapeId="0">
      <text>
        <r>
          <rPr>
            <b/>
            <sz val="9"/>
            <color indexed="81"/>
            <rFont val="Tahoma"/>
            <family val="2"/>
          </rPr>
          <t>PDY:</t>
        </r>
        <r>
          <rPr>
            <sz val="9"/>
            <color indexed="81"/>
            <rFont val="Tahoma"/>
            <family val="2"/>
          </rPr>
          <t xml:space="preserve">
The 47.2% of the vote represented a change of +1.7% for the party, and resulted in 206 votes in the Electoral College, accounting for 32.2% of all Electoral College votes, a change for the party of +33 from the previous election.</t>
        </r>
      </text>
    </comment>
  </commentList>
</comments>
</file>

<file path=xl/comments6.xml><?xml version="1.0" encoding="utf-8"?>
<comments xmlns="http://schemas.openxmlformats.org/spreadsheetml/2006/main">
  <authors>
    <author>Mandy Hanlin</author>
    <author>PDY</author>
    <author>Kevin</author>
  </authors>
  <commentList>
    <comment ref="C1" authorId="0" shapeId="0">
      <text>
        <r>
          <rPr>
            <b/>
            <sz val="9"/>
            <color indexed="81"/>
            <rFont val="Tahoma"/>
            <family val="2"/>
          </rPr>
          <t xml:space="preserve">PDY: Includes results of Georgia run-off election (24 November, a previously Democratic seat, won
by Republican) and North Dakota special election (4 December. to fill previously Democratic
seat, won by Democrat).
</t>
        </r>
      </text>
    </comment>
    <comment ref="C2" authorId="0" shapeId="0">
      <text>
        <r>
          <rPr>
            <b/>
            <sz val="9"/>
            <color indexed="81"/>
            <rFont val="Tahoma"/>
            <family val="2"/>
          </rPr>
          <t xml:space="preserve">PDY: Includes results of Georgia run-off election (24 November, a previously Democratic seat, won
by Republican) and North Dakota special election (4 December. to fill previously Democratic
seat, won by Democrat).
</t>
        </r>
      </text>
    </comment>
    <comment ref="BK5" authorId="0" shapeId="0">
      <text>
        <r>
          <rPr>
            <b/>
            <sz val="9"/>
            <color indexed="81"/>
            <rFont val="Tahoma"/>
            <family val="2"/>
          </rPr>
          <t xml:space="preserve">PDY:  Voting-Age Population for States: November 1998 (P25-
1132, April 1998).
</t>
        </r>
      </text>
    </comment>
    <comment ref="BK6" authorId="1" shapeId="0">
      <text>
        <r>
          <rPr>
            <b/>
            <sz val="9"/>
            <color indexed="81"/>
            <rFont val="Tahoma"/>
            <family val="2"/>
          </rPr>
          <t>PDY:</t>
        </r>
        <r>
          <rPr>
            <sz val="9"/>
            <color indexed="81"/>
            <rFont val="Tahoma"/>
            <family val="2"/>
          </rPr>
          <t xml:space="preserve">
Original PDY does not contain data. Calculated from Electorate and Votes Cast</t>
        </r>
      </text>
    </comment>
    <comment ref="CE6" authorId="1" shapeId="0">
      <text>
        <r>
          <rPr>
            <b/>
            <sz val="9"/>
            <color indexed="81"/>
            <rFont val="Tahoma"/>
            <family val="2"/>
          </rPr>
          <t>PDY:</t>
        </r>
        <r>
          <rPr>
            <sz val="9"/>
            <color indexed="81"/>
            <rFont val="Tahoma"/>
            <family val="2"/>
          </rPr>
          <t xml:space="preserve">
Original PDY does not contain data. Calculated from Electorate and Votes Cast</t>
        </r>
      </text>
    </comment>
    <comment ref="CY6" authorId="1" shapeId="0">
      <text>
        <r>
          <rPr>
            <b/>
            <sz val="9"/>
            <color indexed="81"/>
            <rFont val="Tahoma"/>
            <family val="2"/>
          </rPr>
          <t>PDY:</t>
        </r>
        <r>
          <rPr>
            <sz val="9"/>
            <color indexed="81"/>
            <rFont val="Tahoma"/>
            <family val="2"/>
          </rPr>
          <t xml:space="preserve">
Original PDY does not contain data. Calculated from Electorate and Votes Cast</t>
        </r>
      </text>
    </comment>
    <comment ref="FG6" authorId="1" shapeId="0">
      <text>
        <r>
          <rPr>
            <b/>
            <sz val="9"/>
            <color indexed="81"/>
            <rFont val="Tahoma"/>
            <family val="2"/>
          </rPr>
          <t>PDY:</t>
        </r>
        <r>
          <rPr>
            <sz val="9"/>
            <color indexed="81"/>
            <rFont val="Tahoma"/>
            <family val="2"/>
          </rPr>
          <t xml:space="preserve">
Original PDY does not contain data. Calculated from Electorate and Votes Cast</t>
        </r>
      </text>
    </comment>
    <comment ref="C7" authorId="2" shapeId="0">
      <text>
        <r>
          <rPr>
            <b/>
            <sz val="9"/>
            <color indexed="81"/>
            <rFont val="Tahoma"/>
            <family val="2"/>
          </rPr>
          <t xml:space="preserve">Data for US Senate Elections at the national level is not part of the original PDY. </t>
        </r>
      </text>
    </comment>
    <comment ref="AQ7" authorId="2" shapeId="0">
      <text>
        <r>
          <rPr>
            <b/>
            <sz val="9"/>
            <color indexed="81"/>
            <rFont val="Tahoma"/>
            <family val="2"/>
          </rPr>
          <t xml:space="preserve">Data for US Senate Elections at the national level is not part of the original PDY. </t>
        </r>
      </text>
    </comment>
    <comment ref="BK7" authorId="2" shapeId="0">
      <text>
        <r>
          <rPr>
            <b/>
            <sz val="9"/>
            <color indexed="81"/>
            <rFont val="Tahoma"/>
            <family val="2"/>
          </rPr>
          <t xml:space="preserve">Data for US Senate Elections at the national level is not part of the original PDY. </t>
        </r>
      </text>
    </comment>
    <comment ref="CE7" authorId="2" shapeId="0">
      <text>
        <r>
          <rPr>
            <b/>
            <sz val="9"/>
            <color indexed="81"/>
            <rFont val="Tahoma"/>
            <family val="2"/>
          </rPr>
          <t xml:space="preserve">Data for US Senate Elections at the national level is not part of the original PDY. </t>
        </r>
      </text>
    </comment>
    <comment ref="CY7" authorId="2" shapeId="0">
      <text>
        <r>
          <rPr>
            <b/>
            <sz val="9"/>
            <color indexed="81"/>
            <rFont val="Tahoma"/>
            <family val="2"/>
          </rPr>
          <t xml:space="preserve">Data for US Senate Elections at the national level is not part of the original PDY. </t>
        </r>
      </text>
    </comment>
    <comment ref="DS7" authorId="2" shapeId="0">
      <text>
        <r>
          <rPr>
            <b/>
            <sz val="9"/>
            <color indexed="81"/>
            <rFont val="Tahoma"/>
            <family val="2"/>
          </rPr>
          <t xml:space="preserve">Data for US Senate Elections at the national level is not part of the original PDY. </t>
        </r>
      </text>
    </comment>
    <comment ref="EM7" authorId="2" shapeId="0">
      <text>
        <r>
          <rPr>
            <b/>
            <sz val="9"/>
            <color indexed="81"/>
            <rFont val="Tahoma"/>
            <family val="2"/>
          </rPr>
          <t xml:space="preserve">Data for US Senate Elections at the national level is not part of the original PDY. </t>
        </r>
      </text>
    </comment>
    <comment ref="FG7" authorId="2" shapeId="0">
      <text>
        <r>
          <rPr>
            <b/>
            <sz val="9"/>
            <color indexed="81"/>
            <rFont val="Tahoma"/>
            <family val="2"/>
          </rPr>
          <t xml:space="preserve">Data for US Senate Elections at the national level is not part of the original PDY. </t>
        </r>
      </text>
    </comment>
    <comment ref="C8" authorId="2" shapeId="0">
      <text>
        <r>
          <rPr>
            <b/>
            <sz val="9"/>
            <color indexed="81"/>
            <rFont val="Tahoma"/>
            <family val="2"/>
          </rPr>
          <t xml:space="preserve">Data for US Senate Elections at the national level is not part of the original PDY. </t>
        </r>
      </text>
    </comment>
    <comment ref="AQ8" authorId="2" shapeId="0">
      <text>
        <r>
          <rPr>
            <b/>
            <sz val="9"/>
            <color indexed="81"/>
            <rFont val="Tahoma"/>
            <family val="2"/>
          </rPr>
          <t xml:space="preserve">Data for US Senate Elections at the national level is not part of the original PDY. </t>
        </r>
      </text>
    </comment>
    <comment ref="BK8" authorId="2" shapeId="0">
      <text>
        <r>
          <rPr>
            <b/>
            <sz val="9"/>
            <color indexed="81"/>
            <rFont val="Tahoma"/>
            <family val="2"/>
          </rPr>
          <t xml:space="preserve">Data for US Senate Elections at the national level is not part of the original PDY. </t>
        </r>
      </text>
    </comment>
    <comment ref="CE8" authorId="2" shapeId="0">
      <text>
        <r>
          <rPr>
            <b/>
            <sz val="9"/>
            <color indexed="81"/>
            <rFont val="Tahoma"/>
            <family val="2"/>
          </rPr>
          <t xml:space="preserve">Data for US Senate Elections at the national level is not part of the original PDY. </t>
        </r>
      </text>
    </comment>
    <comment ref="CY8" authorId="2" shapeId="0">
      <text>
        <r>
          <rPr>
            <b/>
            <sz val="9"/>
            <color indexed="81"/>
            <rFont val="Tahoma"/>
            <family val="2"/>
          </rPr>
          <t xml:space="preserve">Data for US Senate Elections at the national level is not part of the original PDY. </t>
        </r>
      </text>
    </comment>
    <comment ref="DS8" authorId="2" shapeId="0">
      <text>
        <r>
          <rPr>
            <b/>
            <sz val="9"/>
            <color indexed="81"/>
            <rFont val="Tahoma"/>
            <family val="2"/>
          </rPr>
          <t xml:space="preserve">Data for US Senate Elections at the national level is not part of the original PDY. </t>
        </r>
      </text>
    </comment>
    <comment ref="EM8" authorId="2" shapeId="0">
      <text>
        <r>
          <rPr>
            <b/>
            <sz val="9"/>
            <color indexed="81"/>
            <rFont val="Tahoma"/>
            <family val="2"/>
          </rPr>
          <t xml:space="preserve">Data for US Senate Elections at the national level is not part of the original PDY. </t>
        </r>
      </text>
    </comment>
    <comment ref="FG8" authorId="2" shapeId="0">
      <text>
        <r>
          <rPr>
            <b/>
            <sz val="9"/>
            <color indexed="81"/>
            <rFont val="Tahoma"/>
            <family val="2"/>
          </rPr>
          <t xml:space="preserve">Data for US Senate Elections at the national level is not part of the original PDY. </t>
        </r>
      </text>
    </comment>
    <comment ref="E11" authorId="2" shapeId="0">
      <text>
        <r>
          <rPr>
            <b/>
            <sz val="9"/>
            <color indexed="81"/>
            <rFont val="Tahoma"/>
            <family val="2"/>
          </rPr>
          <t xml:space="preserve">Data for US Senate Elections at the national level is not part of the original PDY. </t>
        </r>
      </text>
    </comment>
    <comment ref="F11" authorId="2" shapeId="0">
      <text>
        <r>
          <rPr>
            <b/>
            <sz val="9"/>
            <color indexed="81"/>
            <rFont val="Tahoma"/>
            <family val="2"/>
          </rPr>
          <t xml:space="preserve">Data for US Senate Elections at the national level is not part of the original PDY. </t>
        </r>
      </text>
    </comment>
    <comment ref="G11" authorId="2" shapeId="0">
      <text>
        <r>
          <rPr>
            <b/>
            <sz val="9"/>
            <color indexed="81"/>
            <rFont val="Tahoma"/>
            <family val="2"/>
          </rPr>
          <t xml:space="preserve">Data for US Senate Elections at the national level is not part of the original PDY. </t>
        </r>
      </text>
    </comment>
    <comment ref="H11" authorId="1" shapeId="0">
      <text>
        <r>
          <rPr>
            <b/>
            <sz val="9"/>
            <color indexed="81"/>
            <rFont val="Tahoma"/>
            <family val="2"/>
          </rPr>
          <t>PDY:</t>
        </r>
        <r>
          <rPr>
            <sz val="9"/>
            <color indexed="81"/>
            <rFont val="Tahoma"/>
            <family val="2"/>
          </rPr>
          <t xml:space="preserve">
In the Senate election of 1992 the Democratic Party held 21 of the 36 seats up for election, or 58.3% of all seats up for election.</t>
        </r>
      </text>
    </comment>
    <comment ref="I11" authorId="1" shapeId="0">
      <text>
        <r>
          <rPr>
            <b/>
            <sz val="9"/>
            <color indexed="81"/>
            <rFont val="Tahoma"/>
            <family val="2"/>
          </rPr>
          <t>PDY:</t>
        </r>
        <r>
          <rPr>
            <sz val="9"/>
            <color indexed="81"/>
            <rFont val="Tahoma"/>
            <family val="2"/>
          </rPr>
          <t xml:space="preserve">
In the Senate election of 1992 the Democratic Party held 19 of the 34 seats up for election with 6-year terms, or 55.9% of all 6-year-term seats up for election.</t>
        </r>
      </text>
    </comment>
    <comment ref="Y11" authorId="2" shapeId="0">
      <text>
        <r>
          <rPr>
            <b/>
            <sz val="9"/>
            <color indexed="81"/>
            <rFont val="Tahoma"/>
            <family val="2"/>
          </rPr>
          <t xml:space="preserve">Data for US Senate Elections at the national level is not part of the original PDY. </t>
        </r>
      </text>
    </comment>
    <comment ref="Z11" authorId="2" shapeId="0">
      <text>
        <r>
          <rPr>
            <b/>
            <sz val="9"/>
            <color indexed="81"/>
            <rFont val="Tahoma"/>
            <family val="2"/>
          </rPr>
          <t xml:space="preserve">Data for US Senate Elections at the national level is not part of the original PDY. </t>
        </r>
      </text>
    </comment>
    <comment ref="AA11" authorId="2" shapeId="0">
      <text>
        <r>
          <rPr>
            <b/>
            <sz val="9"/>
            <color indexed="81"/>
            <rFont val="Tahoma"/>
            <family val="2"/>
          </rPr>
          <t xml:space="preserve">Data for US Senate Elections at the national level is not part of the original PDY. </t>
        </r>
      </text>
    </comment>
    <comment ref="AB11" authorId="0" shapeId="0">
      <text>
        <r>
          <rPr>
            <b/>
            <sz val="9"/>
            <color indexed="81"/>
            <rFont val="Tahoma"/>
            <family val="2"/>
          </rPr>
          <t>In the Senate election of 1994 the Republican Party held 19 of the 33 seats up for election with 6-year terms, or 57.6% of all 6-year-term seats up for election.</t>
        </r>
      </text>
    </comment>
    <comment ref="AC11" authorId="2" shapeId="0">
      <text>
        <r>
          <rPr>
            <b/>
            <sz val="9"/>
            <color indexed="81"/>
            <rFont val="Tahoma"/>
            <family val="2"/>
          </rPr>
          <t>In the Senate election of 1994 the Democratic Party held 14 of the 33 seats up for election with 6-year terms, or 42.4% of all 6-year-term seats up for election.</t>
        </r>
      </text>
    </comment>
    <comment ref="AS11" authorId="2" shapeId="0">
      <text>
        <r>
          <rPr>
            <b/>
            <sz val="9"/>
            <color indexed="81"/>
            <rFont val="Tahoma"/>
            <family val="2"/>
          </rPr>
          <t xml:space="preserve">Data for US Senate Elections at the national level is not part of the original PDY. </t>
        </r>
      </text>
    </comment>
    <comment ref="AT11" authorId="2" shapeId="0">
      <text>
        <r>
          <rPr>
            <b/>
            <sz val="9"/>
            <color indexed="81"/>
            <rFont val="Tahoma"/>
            <family val="2"/>
          </rPr>
          <t xml:space="preserve">Data for US Senate Elections at the national level is not part of the original PDY. </t>
        </r>
      </text>
    </comment>
    <comment ref="AU11" authorId="2" shapeId="0">
      <text>
        <r>
          <rPr>
            <b/>
            <sz val="9"/>
            <color indexed="81"/>
            <rFont val="Tahoma"/>
            <family val="2"/>
          </rPr>
          <t xml:space="preserve">Data for US Senate Elections at the national level is not part of the original PDY. </t>
        </r>
      </text>
    </comment>
    <comment ref="AV11" authorId="1" shapeId="0">
      <text>
        <r>
          <rPr>
            <b/>
            <sz val="9"/>
            <color indexed="81"/>
            <rFont val="Tahoma"/>
            <family val="2"/>
          </rPr>
          <t>PDY:</t>
        </r>
        <r>
          <rPr>
            <sz val="9"/>
            <color indexed="81"/>
            <rFont val="Tahoma"/>
            <family val="2"/>
          </rPr>
          <t xml:space="preserve">
In the Senate election of 1996 the Democratic Party held 14 of the 34 seats up for election, or 41.2% of all seats up for election.</t>
        </r>
      </text>
    </comment>
    <comment ref="AW11" authorId="1" shapeId="0">
      <text>
        <r>
          <rPr>
            <b/>
            <sz val="9"/>
            <color indexed="81"/>
            <rFont val="Tahoma"/>
            <family val="2"/>
          </rPr>
          <t>PDY:</t>
        </r>
        <r>
          <rPr>
            <sz val="9"/>
            <color indexed="81"/>
            <rFont val="Tahoma"/>
            <family val="2"/>
          </rPr>
          <t xml:space="preserve">
In the Senate election of 1996 the Democratic Party held 14 of the 33 seats up for election with 6-year terms, or 42.3% of all 6-year-term seats up for election.</t>
        </r>
      </text>
    </comment>
    <comment ref="BM11" authorId="2" shapeId="0">
      <text>
        <r>
          <rPr>
            <b/>
            <sz val="9"/>
            <color indexed="81"/>
            <rFont val="Tahoma"/>
            <family val="2"/>
          </rPr>
          <t xml:space="preserve">Data for US Senate Elections at the national level is not part of the original PDY. </t>
        </r>
      </text>
    </comment>
    <comment ref="BN11" authorId="2" shapeId="0">
      <text>
        <r>
          <rPr>
            <b/>
            <sz val="9"/>
            <color indexed="81"/>
            <rFont val="Tahoma"/>
            <family val="2"/>
          </rPr>
          <t xml:space="preserve">Data for US Senate Elections at the national level is not part of the original PDY. </t>
        </r>
      </text>
    </comment>
    <comment ref="BO11" authorId="2" shapeId="0">
      <text>
        <r>
          <rPr>
            <b/>
            <sz val="9"/>
            <color indexed="81"/>
            <rFont val="Tahoma"/>
            <family val="2"/>
          </rPr>
          <t xml:space="preserve">Data for US Senate Elections at the national level is not part of the original PDY. </t>
        </r>
      </text>
    </comment>
    <comment ref="BP11" authorId="1" shapeId="0">
      <text>
        <r>
          <rPr>
            <b/>
            <sz val="9"/>
            <color indexed="81"/>
            <rFont val="Tahoma"/>
            <family val="2"/>
          </rPr>
          <t>PDY:</t>
        </r>
        <r>
          <rPr>
            <sz val="9"/>
            <color indexed="81"/>
            <rFont val="Tahoma"/>
            <family val="2"/>
          </rPr>
          <t xml:space="preserve">
In the Senate election of 1998 the Democratic Party held 18 of the 34 seats up for election, or 53% of all seats up for election.</t>
        </r>
      </text>
    </comment>
    <comment ref="BQ11" authorId="1" shapeId="0">
      <text>
        <r>
          <rPr>
            <b/>
            <sz val="9"/>
            <color indexed="81"/>
            <rFont val="Tahoma"/>
            <family val="2"/>
          </rPr>
          <t>PDY:</t>
        </r>
        <r>
          <rPr>
            <sz val="9"/>
            <color indexed="81"/>
            <rFont val="Tahoma"/>
            <family val="2"/>
          </rPr>
          <t xml:space="preserve">
In the Senate election of 1998 the Democratic Party held 18 of the 34 seats up for election with 6-year terms, or 53% of all 6-year-term seats up for election.</t>
        </r>
      </text>
    </comment>
    <comment ref="CG11" authorId="2" shapeId="0">
      <text>
        <r>
          <rPr>
            <b/>
            <sz val="9"/>
            <color indexed="81"/>
            <rFont val="Tahoma"/>
            <family val="2"/>
          </rPr>
          <t xml:space="preserve">Data for US Senate Elections at the national level is not part of the original PDY. </t>
        </r>
      </text>
    </comment>
    <comment ref="CH11" authorId="2" shapeId="0">
      <text>
        <r>
          <rPr>
            <b/>
            <sz val="9"/>
            <color indexed="81"/>
            <rFont val="Tahoma"/>
            <family val="2"/>
          </rPr>
          <t xml:space="preserve">Data for US Senate Elections at the national level is not part of the original PDY. </t>
        </r>
      </text>
    </comment>
    <comment ref="CI11" authorId="2" shapeId="0">
      <text>
        <r>
          <rPr>
            <b/>
            <sz val="9"/>
            <color indexed="81"/>
            <rFont val="Tahoma"/>
            <family val="2"/>
          </rPr>
          <t xml:space="preserve">Data for US Senate Elections at the national level is not part of the original PDY. </t>
        </r>
      </text>
    </comment>
    <comment ref="CJ11" authorId="1" shapeId="0">
      <text>
        <r>
          <rPr>
            <b/>
            <sz val="9"/>
            <color indexed="81"/>
            <rFont val="Tahoma"/>
            <family val="2"/>
          </rPr>
          <t>PDY:</t>
        </r>
        <r>
          <rPr>
            <sz val="9"/>
            <color indexed="81"/>
            <rFont val="Tahoma"/>
            <family val="2"/>
          </rPr>
          <t xml:space="preserve">
In the Senate election of 2000 the Democratic Party held 19 of the 34 seats up for election, or 55.9% of all seats up for election.</t>
        </r>
      </text>
    </comment>
    <comment ref="CK11" authorId="1" shapeId="0">
      <text>
        <r>
          <rPr>
            <b/>
            <sz val="9"/>
            <color indexed="81"/>
            <rFont val="Tahoma"/>
            <family val="2"/>
          </rPr>
          <t>PDY:</t>
        </r>
        <r>
          <rPr>
            <sz val="9"/>
            <color indexed="81"/>
            <rFont val="Tahoma"/>
            <family val="2"/>
          </rPr>
          <t xml:space="preserve">
In the Senate election of 2000 the Democratic Party held 18 of the 33 seats up for election with 6-year terms, or 54.5% of all 6-year-term seats up for election.</t>
        </r>
      </text>
    </comment>
    <comment ref="DA11" authorId="2" shapeId="0">
      <text>
        <r>
          <rPr>
            <b/>
            <sz val="9"/>
            <color indexed="81"/>
            <rFont val="Tahoma"/>
            <family val="2"/>
          </rPr>
          <t xml:space="preserve">Data for US Senate Elections at the national level is not part of the original PDY. </t>
        </r>
      </text>
    </comment>
    <comment ref="DB11" authorId="2" shapeId="0">
      <text>
        <r>
          <rPr>
            <b/>
            <sz val="9"/>
            <color indexed="81"/>
            <rFont val="Tahoma"/>
            <family val="2"/>
          </rPr>
          <t xml:space="preserve">Data for US Senate Elections at the national level is not part of the original PDY. </t>
        </r>
      </text>
    </comment>
    <comment ref="DC11" authorId="2" shapeId="0">
      <text>
        <r>
          <rPr>
            <b/>
            <sz val="9"/>
            <color indexed="81"/>
            <rFont val="Tahoma"/>
            <family val="2"/>
          </rPr>
          <t xml:space="preserve">Data for US Senate Elections at the national level is not part of the original PDY. </t>
        </r>
      </text>
    </comment>
    <comment ref="DD11" authorId="1" shapeId="0">
      <text>
        <r>
          <rPr>
            <b/>
            <sz val="9"/>
            <color indexed="81"/>
            <rFont val="Tahoma"/>
            <family val="2"/>
          </rPr>
          <t>PDY:</t>
        </r>
        <r>
          <rPr>
            <sz val="9"/>
            <color indexed="81"/>
            <rFont val="Tahoma"/>
            <family val="2"/>
          </rPr>
          <t xml:space="preserve">
In the Senate election of 2002 the Democratic Party held 12 of the 34 seats up for election, or 35.3% of all seats up for election.</t>
        </r>
      </text>
    </comment>
    <comment ref="DE11" authorId="1" shapeId="0">
      <text>
        <r>
          <rPr>
            <b/>
            <sz val="9"/>
            <color indexed="81"/>
            <rFont val="Tahoma"/>
            <family val="2"/>
          </rPr>
          <t>PDY:</t>
        </r>
        <r>
          <rPr>
            <sz val="9"/>
            <color indexed="81"/>
            <rFont val="Tahoma"/>
            <family val="2"/>
          </rPr>
          <t xml:space="preserve">
In the Senate election of 2002 the Democratic Party held 12 of the 33 seats up for election with 6-year terms, or 36.4% of all 6-year-term seats up for election.</t>
        </r>
      </text>
    </comment>
    <comment ref="DU11" authorId="2" shapeId="0">
      <text>
        <r>
          <rPr>
            <b/>
            <sz val="9"/>
            <color indexed="81"/>
            <rFont val="Tahoma"/>
            <family val="2"/>
          </rPr>
          <t xml:space="preserve">Data for US Senate Elections at the national level is not part of the original PDY. </t>
        </r>
      </text>
    </comment>
    <comment ref="DV11" authorId="2" shapeId="0">
      <text>
        <r>
          <rPr>
            <b/>
            <sz val="9"/>
            <color indexed="81"/>
            <rFont val="Tahoma"/>
            <family val="2"/>
          </rPr>
          <t xml:space="preserve">Data for US Senate Elections at the national level is not part of the original PDY. </t>
        </r>
      </text>
    </comment>
    <comment ref="DW11" authorId="2" shapeId="0">
      <text>
        <r>
          <rPr>
            <b/>
            <sz val="9"/>
            <color indexed="81"/>
            <rFont val="Tahoma"/>
            <family val="2"/>
          </rPr>
          <t xml:space="preserve">Data for US Senate Elections at the national level is not part of the original PDY. </t>
        </r>
      </text>
    </comment>
    <comment ref="DX11" authorId="1" shapeId="0">
      <text>
        <r>
          <rPr>
            <b/>
            <sz val="9"/>
            <color indexed="81"/>
            <rFont val="Tahoma"/>
            <family val="2"/>
          </rPr>
          <t>PDY:</t>
        </r>
        <r>
          <rPr>
            <sz val="9"/>
            <color indexed="81"/>
            <rFont val="Tahoma"/>
            <family val="2"/>
          </rPr>
          <t xml:space="preserve">
In the Senate election of 2004 the Democratic Party held 15 of the 35 seats up for election, or 44.1% of all seats up for election.</t>
        </r>
      </text>
    </comment>
    <comment ref="DY11" authorId="1" shapeId="0">
      <text>
        <r>
          <rPr>
            <b/>
            <sz val="9"/>
            <color indexed="81"/>
            <rFont val="Tahoma"/>
            <family val="2"/>
          </rPr>
          <t>PDY:</t>
        </r>
        <r>
          <rPr>
            <sz val="9"/>
            <color indexed="81"/>
            <rFont val="Tahoma"/>
            <family val="2"/>
          </rPr>
          <t xml:space="preserve">
In the Senate election of 2004 the Democratic Party held 15 of the 35 seats up for election, or 44.1% of all seats up for election.</t>
        </r>
      </text>
    </comment>
    <comment ref="EO11" authorId="2" shapeId="0">
      <text>
        <r>
          <rPr>
            <b/>
            <sz val="9"/>
            <color indexed="81"/>
            <rFont val="Tahoma"/>
            <family val="2"/>
          </rPr>
          <t xml:space="preserve">Data for US Senate Elections at the national level is not part of the original PDY. </t>
        </r>
      </text>
    </comment>
    <comment ref="EP11" authorId="2" shapeId="0">
      <text>
        <r>
          <rPr>
            <b/>
            <sz val="9"/>
            <color indexed="81"/>
            <rFont val="Tahoma"/>
            <family val="2"/>
          </rPr>
          <t xml:space="preserve">Data for US Senate Elections at the national level is not part of the original PDY. </t>
        </r>
      </text>
    </comment>
    <comment ref="EQ11" authorId="2" shapeId="0">
      <text>
        <r>
          <rPr>
            <b/>
            <sz val="9"/>
            <color indexed="81"/>
            <rFont val="Tahoma"/>
            <family val="2"/>
          </rPr>
          <t xml:space="preserve">Data for US Senate Elections at the national level is not part of the original PDY. </t>
        </r>
      </text>
    </comment>
    <comment ref="ER11" authorId="1" shapeId="0">
      <text>
        <r>
          <rPr>
            <b/>
            <sz val="9"/>
            <color indexed="81"/>
            <rFont val="Tahoma"/>
            <family val="2"/>
          </rPr>
          <t>PDY:</t>
        </r>
        <r>
          <rPr>
            <sz val="9"/>
            <color indexed="81"/>
            <rFont val="Tahoma"/>
            <family val="2"/>
          </rPr>
          <t xml:space="preserve">
In the Senate election of 2006 the Democratic Party held 21 of the 33 seats up for election, or 63.6% of all seats up for election.</t>
        </r>
      </text>
    </comment>
    <comment ref="ES11" authorId="1" shapeId="0">
      <text>
        <r>
          <rPr>
            <b/>
            <sz val="9"/>
            <color indexed="81"/>
            <rFont val="Tahoma"/>
            <family val="2"/>
          </rPr>
          <t>PDY:</t>
        </r>
        <r>
          <rPr>
            <sz val="9"/>
            <color indexed="81"/>
            <rFont val="Tahoma"/>
            <family val="2"/>
          </rPr>
          <t xml:space="preserve">
In the Senate election of 2006 the Democratic Party held 21 of the 33 seats up for election, or 63.6% of all seats up for election.</t>
        </r>
      </text>
    </comment>
    <comment ref="FI11" authorId="2" shapeId="0">
      <text>
        <r>
          <rPr>
            <b/>
            <sz val="9"/>
            <color indexed="81"/>
            <rFont val="Tahoma"/>
            <family val="2"/>
          </rPr>
          <t xml:space="preserve">Data for US Senate Elections at the national level is not part of the original PDY. </t>
        </r>
      </text>
    </comment>
    <comment ref="FJ11" authorId="2" shapeId="0">
      <text>
        <r>
          <rPr>
            <b/>
            <sz val="9"/>
            <color indexed="81"/>
            <rFont val="Tahoma"/>
            <family val="2"/>
          </rPr>
          <t xml:space="preserve">Data for US Senate Elections at the national level is not part of the original PDY. </t>
        </r>
      </text>
    </comment>
    <comment ref="FK11" authorId="2" shapeId="0">
      <text>
        <r>
          <rPr>
            <b/>
            <sz val="9"/>
            <color indexed="81"/>
            <rFont val="Tahoma"/>
            <family val="2"/>
          </rPr>
          <t xml:space="preserve">Data for US Senate Elections at the national level is not part of the original PDY. </t>
        </r>
      </text>
    </comment>
    <comment ref="FL11" authorId="1" shapeId="0">
      <text>
        <r>
          <rPr>
            <b/>
            <sz val="9"/>
            <color indexed="81"/>
            <rFont val="Tahoma"/>
            <family val="2"/>
          </rPr>
          <t>PDY:</t>
        </r>
        <r>
          <rPr>
            <sz val="9"/>
            <color indexed="81"/>
            <rFont val="Tahoma"/>
            <family val="2"/>
          </rPr>
          <t xml:space="preserve">
In the Senate election of 2008 the Democratic Party held 19 of the 32 seats up for election, or 57.6% of all seats up for election.</t>
        </r>
      </text>
    </comment>
    <comment ref="FM11" authorId="1" shapeId="0">
      <text>
        <r>
          <rPr>
            <b/>
            <sz val="9"/>
            <color indexed="81"/>
            <rFont val="Tahoma"/>
            <family val="2"/>
          </rPr>
          <t>PDY:</t>
        </r>
        <r>
          <rPr>
            <sz val="9"/>
            <color indexed="81"/>
            <rFont val="Tahoma"/>
            <family val="2"/>
          </rPr>
          <t xml:space="preserve">
In the Senate election of 2008 the Democratic Party held 19 of the 32 seats up for election, or 57.6% of all seats up for election.</t>
        </r>
      </text>
    </comment>
    <comment ref="E12" authorId="2" shapeId="0">
      <text>
        <r>
          <rPr>
            <b/>
            <sz val="9"/>
            <color indexed="81"/>
            <rFont val="Tahoma"/>
            <family val="2"/>
          </rPr>
          <t xml:space="preserve">Data for US Senate Elections at the national level is not part of the original PDY. </t>
        </r>
      </text>
    </comment>
    <comment ref="F12" authorId="2" shapeId="0">
      <text>
        <r>
          <rPr>
            <b/>
            <sz val="9"/>
            <color indexed="81"/>
            <rFont val="Tahoma"/>
            <family val="2"/>
          </rPr>
          <t xml:space="preserve">Data for US Senate Elections at the national level is not part of the original PDY. </t>
        </r>
      </text>
    </comment>
    <comment ref="G12" authorId="2" shapeId="0">
      <text>
        <r>
          <rPr>
            <b/>
            <sz val="9"/>
            <color indexed="81"/>
            <rFont val="Tahoma"/>
            <family val="2"/>
          </rPr>
          <t xml:space="preserve">Data for US Senate Elections at the national level is not part of the original PDY. </t>
        </r>
      </text>
    </comment>
    <comment ref="H12" authorId="1" shapeId="0">
      <text>
        <r>
          <rPr>
            <b/>
            <sz val="9"/>
            <color indexed="81"/>
            <rFont val="Tahoma"/>
            <family val="2"/>
          </rPr>
          <t>PDY:</t>
        </r>
        <r>
          <rPr>
            <sz val="9"/>
            <color indexed="81"/>
            <rFont val="Tahoma"/>
            <family val="2"/>
          </rPr>
          <t xml:space="preserve">
In the Senate election of 1992 the Republican Party held 15 of the 36 seats up for election, or 41.7% of all seats up for election.</t>
        </r>
      </text>
    </comment>
    <comment ref="I12" authorId="1" shapeId="0">
      <text>
        <r>
          <rPr>
            <b/>
            <sz val="9"/>
            <color indexed="81"/>
            <rFont val="Tahoma"/>
            <family val="2"/>
          </rPr>
          <t>PDY:</t>
        </r>
        <r>
          <rPr>
            <sz val="9"/>
            <color indexed="81"/>
            <rFont val="Tahoma"/>
            <family val="2"/>
          </rPr>
          <t xml:space="preserve">
In the Senate election of 1992 the Republican Party held 15 of the 34 seats up for election with 6-year terms, or 44.1% of all 6-year-term seats up for election.</t>
        </r>
      </text>
    </comment>
    <comment ref="Y12" authorId="2" shapeId="0">
      <text>
        <r>
          <rPr>
            <b/>
            <sz val="9"/>
            <color indexed="81"/>
            <rFont val="Tahoma"/>
            <family val="2"/>
          </rPr>
          <t xml:space="preserve">Data for US Senate Elections at the national level is not part of the original PDY. </t>
        </r>
      </text>
    </comment>
    <comment ref="Z12" authorId="2" shapeId="0">
      <text>
        <r>
          <rPr>
            <b/>
            <sz val="9"/>
            <color indexed="81"/>
            <rFont val="Tahoma"/>
            <family val="2"/>
          </rPr>
          <t xml:space="preserve">Data for US Senate Elections at the national level is not part of the original PDY. </t>
        </r>
      </text>
    </comment>
    <comment ref="AA12" authorId="2" shapeId="0">
      <text>
        <r>
          <rPr>
            <b/>
            <sz val="9"/>
            <color indexed="81"/>
            <rFont val="Tahoma"/>
            <family val="2"/>
          </rPr>
          <t xml:space="preserve">Data for US Senate Elections at the national level is not part of the original PDY. </t>
        </r>
      </text>
    </comment>
    <comment ref="AB12" authorId="2" shapeId="0">
      <text>
        <r>
          <rPr>
            <b/>
            <sz val="9"/>
            <color indexed="81"/>
            <rFont val="Tahoma"/>
            <family val="2"/>
          </rPr>
          <t>PDY: In the Senate election of 1994 the Republican Party held 21 of the 35 seats up for election, or 60% of all seats up for election.</t>
        </r>
      </text>
    </comment>
    <comment ref="AC12" authorId="2" shapeId="0">
      <text>
        <r>
          <rPr>
            <b/>
            <sz val="9"/>
            <color indexed="81"/>
            <rFont val="Tahoma"/>
            <family val="2"/>
          </rPr>
          <t xml:space="preserve">PDY: </t>
        </r>
        <r>
          <rPr>
            <sz val="9"/>
            <color indexed="81"/>
            <rFont val="Tahoma"/>
            <family val="2"/>
          </rPr>
          <t>In the Senate election of  1992 the Republican Party  held 15  of the 34 seats up for election with 6-year terms, or 44.1 of all 6-year-term seats up for election.</t>
        </r>
      </text>
    </comment>
    <comment ref="AS12" authorId="2" shapeId="0">
      <text>
        <r>
          <rPr>
            <b/>
            <sz val="9"/>
            <color indexed="81"/>
            <rFont val="Tahoma"/>
            <family val="2"/>
          </rPr>
          <t xml:space="preserve">Data for US Senate Elections at the national level is not part of the original PDY. </t>
        </r>
      </text>
    </comment>
    <comment ref="AT12" authorId="2" shapeId="0">
      <text>
        <r>
          <rPr>
            <b/>
            <sz val="9"/>
            <color indexed="81"/>
            <rFont val="Tahoma"/>
            <family val="2"/>
          </rPr>
          <t xml:space="preserve">Data for US Senate Elections at the national level is not part of the original PDY. </t>
        </r>
      </text>
    </comment>
    <comment ref="AU12" authorId="2" shapeId="0">
      <text>
        <r>
          <rPr>
            <b/>
            <sz val="9"/>
            <color indexed="81"/>
            <rFont val="Tahoma"/>
            <family val="2"/>
          </rPr>
          <t xml:space="preserve">Data for US Senate Elections at the national level is not part of the original PDY. </t>
        </r>
      </text>
    </comment>
    <comment ref="AV12" authorId="1" shapeId="0">
      <text>
        <r>
          <rPr>
            <b/>
            <sz val="9"/>
            <color indexed="81"/>
            <rFont val="Tahoma"/>
            <family val="2"/>
          </rPr>
          <t>PDY:</t>
        </r>
        <r>
          <rPr>
            <sz val="9"/>
            <color indexed="81"/>
            <rFont val="Tahoma"/>
            <family val="2"/>
          </rPr>
          <t xml:space="preserve">
In the Senate election of 1996 the Republican Party held 20 of the 34 seats up for election, or 58.8% of all seats up for election.</t>
        </r>
      </text>
    </comment>
    <comment ref="AW12" authorId="1" shapeId="0">
      <text>
        <r>
          <rPr>
            <b/>
            <sz val="9"/>
            <color indexed="81"/>
            <rFont val="Tahoma"/>
            <family val="2"/>
          </rPr>
          <t>PDY:</t>
        </r>
        <r>
          <rPr>
            <sz val="9"/>
            <color indexed="81"/>
            <rFont val="Tahoma"/>
            <family val="2"/>
          </rPr>
          <t xml:space="preserve">
In the Senate election of 1996 the Republican Party held 19 of the 33 seats up for election with 6-year terms, or 57.6% of all 6-year-term seats up for election.</t>
        </r>
      </text>
    </comment>
    <comment ref="BM12" authorId="2" shapeId="0">
      <text>
        <r>
          <rPr>
            <b/>
            <sz val="9"/>
            <color indexed="81"/>
            <rFont val="Tahoma"/>
            <family val="2"/>
          </rPr>
          <t xml:space="preserve">Data for US Senate Elections at the national level is not part of the original PDY. </t>
        </r>
      </text>
    </comment>
    <comment ref="BN12" authorId="2" shapeId="0">
      <text>
        <r>
          <rPr>
            <b/>
            <sz val="9"/>
            <color indexed="81"/>
            <rFont val="Tahoma"/>
            <family val="2"/>
          </rPr>
          <t xml:space="preserve">Data for US Senate Elections at the national level is not part of the original PDY. </t>
        </r>
      </text>
    </comment>
    <comment ref="BO12" authorId="2" shapeId="0">
      <text>
        <r>
          <rPr>
            <b/>
            <sz val="9"/>
            <color indexed="81"/>
            <rFont val="Tahoma"/>
            <family val="2"/>
          </rPr>
          <t xml:space="preserve">Data for US Senate Elections at the national level is not part of the original PDY. </t>
        </r>
      </text>
    </comment>
    <comment ref="BP12" authorId="1" shapeId="0">
      <text>
        <r>
          <rPr>
            <b/>
            <sz val="9"/>
            <color indexed="81"/>
            <rFont val="Tahoma"/>
            <family val="2"/>
          </rPr>
          <t>PDY:</t>
        </r>
        <r>
          <rPr>
            <sz val="9"/>
            <color indexed="81"/>
            <rFont val="Tahoma"/>
            <family val="2"/>
          </rPr>
          <t xml:space="preserve">
In the Senate election of 1998 the Republican Party held 16 of the 34 seats up for election, or 47% of all seats up for election.</t>
        </r>
      </text>
    </comment>
    <comment ref="BQ12" authorId="1" shapeId="0">
      <text>
        <r>
          <rPr>
            <b/>
            <sz val="9"/>
            <color indexed="81"/>
            <rFont val="Tahoma"/>
            <family val="2"/>
          </rPr>
          <t>PDY:</t>
        </r>
        <r>
          <rPr>
            <sz val="9"/>
            <color indexed="81"/>
            <rFont val="Tahoma"/>
            <family val="2"/>
          </rPr>
          <t xml:space="preserve">
In the Senate election of 1998 the Republican Party held 16 of the 34 seats up for election with 6-year terms, or 47% of all 6-year-term seats up for election.</t>
        </r>
      </text>
    </comment>
    <comment ref="CG12" authorId="2" shapeId="0">
      <text>
        <r>
          <rPr>
            <b/>
            <sz val="9"/>
            <color indexed="81"/>
            <rFont val="Tahoma"/>
            <family val="2"/>
          </rPr>
          <t xml:space="preserve">Data for US Senate Elections at the national level is not part of the original PDY. </t>
        </r>
      </text>
    </comment>
    <comment ref="CH12" authorId="2" shapeId="0">
      <text>
        <r>
          <rPr>
            <b/>
            <sz val="9"/>
            <color indexed="81"/>
            <rFont val="Tahoma"/>
            <family val="2"/>
          </rPr>
          <t xml:space="preserve">Data for US Senate Elections at the national level is not part of the original PDY. </t>
        </r>
      </text>
    </comment>
    <comment ref="CI12" authorId="2" shapeId="0">
      <text>
        <r>
          <rPr>
            <b/>
            <sz val="9"/>
            <color indexed="81"/>
            <rFont val="Tahoma"/>
            <family val="2"/>
          </rPr>
          <t xml:space="preserve">Data for US Senate Elections at the national level is not part of the original PDY. </t>
        </r>
      </text>
    </comment>
    <comment ref="CJ12" authorId="1" shapeId="0">
      <text>
        <r>
          <rPr>
            <b/>
            <sz val="9"/>
            <color indexed="81"/>
            <rFont val="Tahoma"/>
            <family val="2"/>
          </rPr>
          <t>PDY:</t>
        </r>
        <r>
          <rPr>
            <sz val="9"/>
            <color indexed="81"/>
            <rFont val="Tahoma"/>
            <family val="2"/>
          </rPr>
          <t xml:space="preserve">
In the Senate election of 2000 the Republican Party held 15 of the 34 seats up for election, or 44.1% of all seats up for election.</t>
        </r>
      </text>
    </comment>
    <comment ref="CK12" authorId="1" shapeId="0">
      <text>
        <r>
          <rPr>
            <b/>
            <sz val="9"/>
            <color indexed="81"/>
            <rFont val="Tahoma"/>
            <family val="2"/>
          </rPr>
          <t>PDY:</t>
        </r>
        <r>
          <rPr>
            <sz val="9"/>
            <color indexed="81"/>
            <rFont val="Tahoma"/>
            <family val="2"/>
          </rPr>
          <t xml:space="preserve">
In the Senate election of 2000 the Republican Party held 15 of the 33 seats up for election with 6-year terms, or 45.5% of all 6-year-term seats up for election.</t>
        </r>
      </text>
    </comment>
    <comment ref="DA12" authorId="2" shapeId="0">
      <text>
        <r>
          <rPr>
            <b/>
            <sz val="9"/>
            <color indexed="81"/>
            <rFont val="Tahoma"/>
            <family val="2"/>
          </rPr>
          <t xml:space="preserve">Data for US Senate Elections at the national level is not part of the original PDY. </t>
        </r>
      </text>
    </comment>
    <comment ref="DB12" authorId="2" shapeId="0">
      <text>
        <r>
          <rPr>
            <b/>
            <sz val="9"/>
            <color indexed="81"/>
            <rFont val="Tahoma"/>
            <family val="2"/>
          </rPr>
          <t xml:space="preserve">Data for US Senate Elections at the national level is not part of the original PDY. </t>
        </r>
      </text>
    </comment>
    <comment ref="DC12" authorId="2" shapeId="0">
      <text>
        <r>
          <rPr>
            <b/>
            <sz val="9"/>
            <color indexed="81"/>
            <rFont val="Tahoma"/>
            <family val="2"/>
          </rPr>
          <t xml:space="preserve">Data for US Senate Elections at the national level is not part of the original PDY. </t>
        </r>
      </text>
    </comment>
    <comment ref="DD12" authorId="1" shapeId="0">
      <text>
        <r>
          <rPr>
            <b/>
            <sz val="9"/>
            <color indexed="81"/>
            <rFont val="Tahoma"/>
            <family val="2"/>
          </rPr>
          <t>PDY:</t>
        </r>
        <r>
          <rPr>
            <sz val="9"/>
            <color indexed="81"/>
            <rFont val="Tahoma"/>
            <family val="2"/>
          </rPr>
          <t xml:space="preserve">
In the Senate election of 2002 the Republican Party held 22 of the 34 seats up for election, or 64.7% of all seats up for election.</t>
        </r>
      </text>
    </comment>
    <comment ref="DE12" authorId="1" shapeId="0">
      <text>
        <r>
          <rPr>
            <b/>
            <sz val="9"/>
            <color indexed="81"/>
            <rFont val="Tahoma"/>
            <family val="2"/>
          </rPr>
          <t>PDY:</t>
        </r>
        <r>
          <rPr>
            <sz val="9"/>
            <color indexed="81"/>
            <rFont val="Tahoma"/>
            <family val="2"/>
          </rPr>
          <t xml:space="preserve">
In the Senate election of 2002 the Republican Party held 21 of the 33 seats up for election with 6-year terms, or 63.6% of all 6-year-term seats up for election.</t>
        </r>
      </text>
    </comment>
    <comment ref="DU12" authorId="2" shapeId="0">
      <text>
        <r>
          <rPr>
            <b/>
            <sz val="9"/>
            <color indexed="81"/>
            <rFont val="Tahoma"/>
            <family val="2"/>
          </rPr>
          <t xml:space="preserve">Data for US Senate Elections at the national level is not part of the original PDY. </t>
        </r>
      </text>
    </comment>
    <comment ref="DV12" authorId="2" shapeId="0">
      <text>
        <r>
          <rPr>
            <b/>
            <sz val="9"/>
            <color indexed="81"/>
            <rFont val="Tahoma"/>
            <family val="2"/>
          </rPr>
          <t xml:space="preserve">Data for US Senate Elections at the national level is not part of the original PDY. </t>
        </r>
      </text>
    </comment>
    <comment ref="DW12" authorId="2" shapeId="0">
      <text>
        <r>
          <rPr>
            <b/>
            <sz val="9"/>
            <color indexed="81"/>
            <rFont val="Tahoma"/>
            <family val="2"/>
          </rPr>
          <t xml:space="preserve">Data for US Senate Elections at the national level is not part of the original PDY. </t>
        </r>
      </text>
    </comment>
    <comment ref="DX12" authorId="1" shapeId="0">
      <text>
        <r>
          <rPr>
            <b/>
            <sz val="9"/>
            <color indexed="81"/>
            <rFont val="Tahoma"/>
            <family val="2"/>
          </rPr>
          <t>PDY:</t>
        </r>
        <r>
          <rPr>
            <sz val="9"/>
            <color indexed="81"/>
            <rFont val="Tahoma"/>
            <family val="2"/>
          </rPr>
          <t xml:space="preserve">
In the Senate election of 2004 the Republican Party held 19 of the 35 seats up for election, or 55.9% of all seats up for election.</t>
        </r>
      </text>
    </comment>
    <comment ref="DY12" authorId="1" shapeId="0">
      <text>
        <r>
          <rPr>
            <b/>
            <sz val="9"/>
            <color indexed="81"/>
            <rFont val="Tahoma"/>
            <family val="2"/>
          </rPr>
          <t>PDY:</t>
        </r>
        <r>
          <rPr>
            <sz val="9"/>
            <color indexed="81"/>
            <rFont val="Tahoma"/>
            <family val="2"/>
          </rPr>
          <t xml:space="preserve">
In the Senate election of 2004 the Republican Party held 19 of the 35 seats up for election, or 55.9% of all seats up for election.</t>
        </r>
      </text>
    </comment>
    <comment ref="EO12" authorId="2" shapeId="0">
      <text>
        <r>
          <rPr>
            <b/>
            <sz val="9"/>
            <color indexed="81"/>
            <rFont val="Tahoma"/>
            <family val="2"/>
          </rPr>
          <t xml:space="preserve">Data for US Senate Elections at the national level is not part of the original PDY. </t>
        </r>
      </text>
    </comment>
    <comment ref="EP12" authorId="2" shapeId="0">
      <text>
        <r>
          <rPr>
            <b/>
            <sz val="9"/>
            <color indexed="81"/>
            <rFont val="Tahoma"/>
            <family val="2"/>
          </rPr>
          <t xml:space="preserve">Data for US Senate Elections at the national level is not part of the original PDY. </t>
        </r>
      </text>
    </comment>
    <comment ref="EQ12" authorId="2" shapeId="0">
      <text>
        <r>
          <rPr>
            <b/>
            <sz val="9"/>
            <color indexed="81"/>
            <rFont val="Tahoma"/>
            <family val="2"/>
          </rPr>
          <t xml:space="preserve">Data for US Senate Elections at the national level is not part of the original PDY. </t>
        </r>
      </text>
    </comment>
    <comment ref="ER12" authorId="1" shapeId="0">
      <text>
        <r>
          <rPr>
            <b/>
            <sz val="9"/>
            <color indexed="81"/>
            <rFont val="Tahoma"/>
            <family val="2"/>
          </rPr>
          <t>PDY:</t>
        </r>
        <r>
          <rPr>
            <sz val="9"/>
            <color indexed="81"/>
            <rFont val="Tahoma"/>
            <family val="2"/>
          </rPr>
          <t xml:space="preserve">
In the Senate election of 2006 the Republican Party held 10 of the 33 seats up for election, or 30.3% of all seats up for election.</t>
        </r>
      </text>
    </comment>
    <comment ref="ES12" authorId="1" shapeId="0">
      <text>
        <r>
          <rPr>
            <b/>
            <sz val="9"/>
            <color indexed="81"/>
            <rFont val="Tahoma"/>
            <family val="2"/>
          </rPr>
          <t>PDY:</t>
        </r>
        <r>
          <rPr>
            <sz val="9"/>
            <color indexed="81"/>
            <rFont val="Tahoma"/>
            <family val="2"/>
          </rPr>
          <t xml:space="preserve">
In the Senate election of 2006 the Republican Party held 10 of the 33 seats up for election, or 30.3% of all seats up for election.</t>
        </r>
      </text>
    </comment>
    <comment ref="FI12" authorId="2" shapeId="0">
      <text>
        <r>
          <rPr>
            <b/>
            <sz val="9"/>
            <color indexed="81"/>
            <rFont val="Tahoma"/>
            <family val="2"/>
          </rPr>
          <t xml:space="preserve">Data for US Senate Elections at the national level is not part of the original PDY. </t>
        </r>
      </text>
    </comment>
    <comment ref="FJ12" authorId="2" shapeId="0">
      <text>
        <r>
          <rPr>
            <b/>
            <sz val="9"/>
            <color indexed="81"/>
            <rFont val="Tahoma"/>
            <family val="2"/>
          </rPr>
          <t xml:space="preserve">Data for US Senate Elections at the national level is not part of the original PDY. </t>
        </r>
      </text>
    </comment>
    <comment ref="FK12" authorId="2" shapeId="0">
      <text>
        <r>
          <rPr>
            <b/>
            <sz val="9"/>
            <color indexed="81"/>
            <rFont val="Tahoma"/>
            <family val="2"/>
          </rPr>
          <t xml:space="preserve">Data for US Senate Elections at the national level is not part of the original PDY. </t>
        </r>
      </text>
    </comment>
    <comment ref="FL12" authorId="1" shapeId="0">
      <text>
        <r>
          <rPr>
            <b/>
            <sz val="9"/>
            <color indexed="81"/>
            <rFont val="Tahoma"/>
            <family val="2"/>
          </rPr>
          <t>PDY:</t>
        </r>
        <r>
          <rPr>
            <sz val="9"/>
            <color indexed="81"/>
            <rFont val="Tahoma"/>
            <family val="2"/>
          </rPr>
          <t xml:space="preserve">
In the Senate election of 2008 the Republican Party held 13 of the 32 seats up for election, or 39.4% of all seats up for election.</t>
        </r>
      </text>
    </comment>
    <comment ref="FM12" authorId="1" shapeId="0">
      <text>
        <r>
          <rPr>
            <b/>
            <sz val="9"/>
            <color indexed="81"/>
            <rFont val="Tahoma"/>
            <family val="2"/>
          </rPr>
          <t>PDY:</t>
        </r>
        <r>
          <rPr>
            <sz val="9"/>
            <color indexed="81"/>
            <rFont val="Tahoma"/>
            <family val="2"/>
          </rPr>
          <t xml:space="preserve">
In the Senate election of 2008 the Republican Party held 13 of the 32 seats up for election, or 39.4% of all seats up for election.</t>
        </r>
      </text>
    </comment>
    <comment ref="DA13" authorId="2" shapeId="0">
      <text>
        <r>
          <rPr>
            <b/>
            <sz val="9"/>
            <color indexed="81"/>
            <rFont val="Tahoma"/>
            <family val="2"/>
          </rPr>
          <t xml:space="preserve">Data for US Senate Elections at the national level is not part of the original PDY. </t>
        </r>
      </text>
    </comment>
    <comment ref="DB13" authorId="2" shapeId="0">
      <text>
        <r>
          <rPr>
            <b/>
            <sz val="9"/>
            <color indexed="81"/>
            <rFont val="Tahoma"/>
            <family val="2"/>
          </rPr>
          <t xml:space="preserve">Data for US Senate Elections at the national level is not part of the original PDY. </t>
        </r>
      </text>
    </comment>
    <comment ref="DC13" authorId="2" shapeId="0">
      <text>
        <r>
          <rPr>
            <b/>
            <sz val="9"/>
            <color indexed="81"/>
            <rFont val="Tahoma"/>
            <family val="2"/>
          </rPr>
          <t xml:space="preserve">Data for US Senate Elections at the national level is not part of the original PDY. </t>
        </r>
      </text>
    </comment>
    <comment ref="DD13" authorId="0" shapeId="0">
      <text>
        <r>
          <rPr>
            <b/>
            <sz val="9"/>
            <color indexed="81"/>
            <rFont val="Tahoma"/>
            <family val="2"/>
          </rPr>
          <t xml:space="preserve">PDY:  James Jeffords of Vermont, elected in 2000 as a Republican.
</t>
        </r>
      </text>
    </comment>
    <comment ref="DU13" authorId="2" shapeId="0">
      <text>
        <r>
          <rPr>
            <b/>
            <sz val="9"/>
            <color indexed="81"/>
            <rFont val="Tahoma"/>
            <family val="2"/>
          </rPr>
          <t xml:space="preserve">Data for US Senate Elections at the national level is not part of the original PDY. </t>
        </r>
      </text>
    </comment>
    <comment ref="DV13" authorId="2" shapeId="0">
      <text>
        <r>
          <rPr>
            <b/>
            <sz val="9"/>
            <color indexed="81"/>
            <rFont val="Tahoma"/>
            <family val="2"/>
          </rPr>
          <t xml:space="preserve">Data for US Senate Elections at the national level is not part of the original PDY. </t>
        </r>
      </text>
    </comment>
    <comment ref="DW13" authorId="2" shapeId="0">
      <text>
        <r>
          <rPr>
            <b/>
            <sz val="9"/>
            <color indexed="81"/>
            <rFont val="Tahoma"/>
            <family val="2"/>
          </rPr>
          <t xml:space="preserve">Data for US Senate Elections at the national level is not part of the original PDY. </t>
        </r>
      </text>
    </comment>
    <comment ref="DX13" authorId="0" shapeId="0">
      <text>
        <r>
          <rPr>
            <b/>
            <sz val="9"/>
            <color indexed="81"/>
            <rFont val="Tahoma"/>
            <family val="2"/>
          </rPr>
          <t xml:space="preserve">PDY: James Jeffords of Vermont, elected in 2000 as a Republican.
</t>
        </r>
      </text>
    </comment>
    <comment ref="EO13" authorId="2" shapeId="0">
      <text>
        <r>
          <rPr>
            <b/>
            <sz val="9"/>
            <color indexed="81"/>
            <rFont val="Tahoma"/>
            <family val="2"/>
          </rPr>
          <t xml:space="preserve">Data for US Senate Elections at the national level is not part of the original PDY. </t>
        </r>
      </text>
    </comment>
    <comment ref="EP13" authorId="2" shapeId="0">
      <text>
        <r>
          <rPr>
            <b/>
            <sz val="9"/>
            <color indexed="81"/>
            <rFont val="Tahoma"/>
            <family val="2"/>
          </rPr>
          <t xml:space="preserve">Data for US Senate Elections at the national level is not part of the original PDY. </t>
        </r>
      </text>
    </comment>
    <comment ref="EQ13" authorId="2" shapeId="0">
      <text>
        <r>
          <rPr>
            <b/>
            <sz val="9"/>
            <color indexed="81"/>
            <rFont val="Tahoma"/>
            <family val="2"/>
          </rPr>
          <t xml:space="preserve">Data for US Senate Elections at the national level is not part of the original PDY. </t>
        </r>
      </text>
    </comment>
    <comment ref="ER13" authorId="0" shapeId="0">
      <text>
        <r>
          <rPr>
            <b/>
            <sz val="9"/>
            <color indexed="81"/>
            <rFont val="Tahoma"/>
            <family val="2"/>
          </rPr>
          <t>PDY:  Bernie Sanders of Vermont and Joseph Lieberman of Connecticut, both of whom are aligned with the Democrats.
In the Senate election of 2006 these independents held 2 of the 33 seats up for election, or 6.1% of all seats up for election.</t>
        </r>
      </text>
    </comment>
    <comment ref="ES13" authorId="0" shapeId="0">
      <text>
        <r>
          <rPr>
            <b/>
            <sz val="9"/>
            <color indexed="81"/>
            <rFont val="Tahoma"/>
            <family val="2"/>
          </rPr>
          <t>PDY:  Bernie Sanders of Vermont and Joseph Lieberman of Connecticut, both of whom are aligned with the Democrats.
In the Senate election of 2006 these independents held 2 of the 33 seats up for election, or 6.1% of all seats up for election.</t>
        </r>
      </text>
    </comment>
    <comment ref="FI13" authorId="2" shapeId="0">
      <text>
        <r>
          <rPr>
            <b/>
            <sz val="9"/>
            <color indexed="81"/>
            <rFont val="Tahoma"/>
            <family val="2"/>
          </rPr>
          <t xml:space="preserve">Data for US Senate Elections at the national level is not part of the original PDY. </t>
        </r>
      </text>
    </comment>
    <comment ref="FJ13" authorId="2" shapeId="0">
      <text>
        <r>
          <rPr>
            <b/>
            <sz val="9"/>
            <color indexed="81"/>
            <rFont val="Tahoma"/>
            <family val="2"/>
          </rPr>
          <t xml:space="preserve">Data for US Senate Elections at the national level is not part of the original PDY. </t>
        </r>
      </text>
    </comment>
    <comment ref="FK13" authorId="2" shapeId="0">
      <text>
        <r>
          <rPr>
            <b/>
            <sz val="9"/>
            <color indexed="81"/>
            <rFont val="Tahoma"/>
            <family val="2"/>
          </rPr>
          <t xml:space="preserve">Data for US Senate Elections at the national level is not part of the original PDY. </t>
        </r>
      </text>
    </comment>
    <comment ref="FL13" authorId="0" shapeId="0">
      <text>
        <r>
          <rPr>
            <b/>
            <sz val="9"/>
            <color indexed="81"/>
            <rFont val="Tahoma"/>
            <family val="2"/>
          </rPr>
          <t xml:space="preserve">PDY:  Bernie Sanders of Vermont and Joseph Lieberman of Connecticut, both of whom caucus
with the Democrats.
</t>
        </r>
      </text>
    </comment>
  </commentList>
</comments>
</file>

<file path=xl/sharedStrings.xml><?xml version="1.0" encoding="utf-8"?>
<sst xmlns="http://schemas.openxmlformats.org/spreadsheetml/2006/main" count="5079" uniqueCount="1326">
  <si>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</si>
  <si>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</si>
  <si>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</si>
  <si>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</si>
  <si>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</si>
  <si>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</si>
  <si>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</si>
  <si>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</si>
  <si>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</si>
  <si>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</si>
  <si>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</si>
  <si>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</si>
  <si>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</si>
  <si>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</si>
  <si>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</si>
  <si>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</si>
  <si>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</si>
  <si>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</si>
  <si>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</si>
  <si>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</si>
  <si>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</si>
  <si>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</si>
  <si>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</si>
  <si>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</si>
  <si>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</si>
  <si>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</si>
  <si>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</si>
  <si>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</si>
  <si>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</si>
  <si>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</si>
  <si>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</si>
  <si>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</si>
  <si>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</si>
  <si>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</si>
  <si>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</si>
  <si>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</si>
  <si>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</si>
  <si>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</si>
  <si>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</si>
  <si>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</si>
  <si>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</si>
  <si>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</si>
  <si>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</si>
  <si>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</si>
  <si>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</si>
  <si>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</si>
  <si>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</si>
  <si>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</si>
  <si>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</si>
  <si>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</si>
  <si>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</si>
  <si>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</si>
  <si>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</si>
  <si>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</si>
  <si>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</si>
  <si>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</si>
  <si>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</si>
  <si>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</si>
  <si>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</si>
  <si>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</si>
  <si>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</si>
  <si>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</si>
  <si>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</si>
  <si>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</si>
  <si>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</si>
  <si>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</si>
  <si>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</si>
  <si>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</si>
  <si>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</si>
  <si>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</si>
  <si>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</si>
  <si>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</si>
  <si>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</si>
  <si>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</si>
  <si>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</si>
  <si>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</si>
  <si>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</si>
  <si>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</si>
  <si>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</si>
  <si>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</si>
  <si>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</si>
  <si>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</si>
  <si>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</si>
  <si>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</si>
  <si>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</si>
  <si>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</si>
  <si>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</si>
  <si>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</si>
  <si>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</si>
  <si>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</si>
  <si>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</si>
  <si>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</si>
  <si>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</si>
  <si>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</si>
  <si>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</si>
  <si>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</si>
  <si>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</si>
  <si>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</si>
  <si>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</si>
  <si>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</si>
  <si>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</si>
  <si>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</si>
  <si>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</si>
  <si>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</si>
  <si>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</si>
  <si>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</si>
  <si>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</si>
  <si>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</si>
  <si>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</si>
  <si>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</si>
  <si>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</si>
  <si>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</si>
  <si>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</si>
  <si>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</si>
  <si>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</si>
  <si>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</si>
  <si>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</si>
  <si>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</si>
  <si>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</si>
  <si>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</si>
  <si>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</si>
  <si>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</si>
  <si>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</si>
  <si>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</si>
  <si>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</si>
  <si>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</si>
  <si>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</si>
  <si>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</si>
  <si>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</si>
  <si>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</si>
  <si>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</si>
  <si>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</si>
  <si>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</si>
  <si>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</si>
  <si>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</si>
  <si>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</si>
  <si>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</si>
  <si>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</si>
  <si>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</si>
  <si>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</si>
  <si>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</si>
  <si>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</si>
  <si>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</si>
  <si>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</si>
  <si>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</si>
  <si>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</si>
  <si>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</si>
  <si>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</si>
  <si>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</si>
  <si>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</si>
  <si>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</si>
  <si>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</si>
  <si>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</si>
  <si>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</si>
  <si>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</si>
  <si>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</si>
  <si>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</si>
  <si>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</si>
  <si>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</si>
  <si>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</si>
  <si>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</si>
  <si>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</si>
  <si>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</si>
  <si>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</si>
  <si>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</si>
  <si>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</si>
  <si>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</si>
  <si>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</si>
  <si>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</si>
  <si>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</si>
  <si>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</si>
  <si>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</si>
  <si>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</si>
  <si>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</si>
  <si>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</si>
  <si>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</si>
  <si>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</si>
  <si>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</si>
  <si>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</si>
  <si>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</si>
  <si>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</si>
  <si>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</si>
  <si>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</si>
  <si>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</si>
  <si>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</si>
  <si>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</si>
  <si>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</si>
  <si>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</si>
  <si>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</si>
  <si>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</si>
  <si>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</si>
  <si>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</si>
  <si>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</si>
  <si>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</si>
  <si>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</si>
  <si>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</si>
  <si>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</si>
  <si>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</si>
  <si>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</si>
  <si>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</si>
  <si>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</si>
  <si>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</si>
  <si>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</si>
  <si>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</si>
  <si>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</si>
  <si>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</si>
  <si>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</si>
  <si>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</si>
  <si>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</si>
  <si>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</si>
  <si>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</si>
  <si>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</si>
  <si>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</si>
  <si>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</si>
  <si>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</si>
  <si>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</si>
  <si>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</si>
  <si>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</si>
  <si>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</si>
  <si>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Value</t>
  </si>
  <si>
    <t>Electorate</t>
  </si>
  <si>
    <t>Endnote Output</t>
  </si>
  <si>
    <t>Bibtex Output</t>
  </si>
  <si>
    <t>This country has no additional sheets</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</si>
  <si>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</si>
  <si>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</si>
  <si>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</si>
  <si>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</si>
  <si>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</si>
  <si>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</si>
  <si>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</si>
  <si>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</si>
  <si>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</si>
  <si>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</si>
  <si>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</si>
  <si>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</si>
  <si>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</si>
  <si>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</si>
  <si>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</si>
  <si>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</si>
  <si>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</si>
  <si>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</si>
  <si>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</si>
  <si>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</si>
  <si>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</si>
  <si>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</si>
  <si>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</si>
  <si>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</si>
  <si>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</si>
  <si>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</si>
  <si>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</si>
  <si>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</si>
  <si>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</si>
  <si>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</si>
  <si>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</si>
  <si>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</si>
  <si>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</si>
  <si>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</si>
  <si>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</si>
  <si>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</si>
  <si>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</si>
  <si>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</si>
  <si>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</si>
  <si>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</si>
  <si>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</si>
  <si>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</si>
  <si>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</si>
  <si>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</si>
  <si>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</si>
  <si>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</si>
  <si>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</si>
  <si>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</si>
  <si>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</si>
  <si>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</si>
  <si>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</si>
  <si>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</si>
  <si>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</si>
  <si>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</si>
  <si>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</si>
  <si>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</si>
  <si>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</si>
  <si>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</si>
  <si>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</si>
  <si>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</si>
  <si>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</si>
  <si>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</si>
  <si>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</si>
  <si>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</si>
  <si>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</si>
  <si>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</si>
  <si>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</si>
  <si>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</si>
  <si>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</si>
  <si>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</si>
  <si>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United States</t>
  </si>
  <si>
    <t>ministers</t>
  </si>
  <si>
    <t>us_dem01</t>
  </si>
  <si>
    <t>us_rep01</t>
  </si>
  <si>
    <t>us_lib01</t>
  </si>
  <si>
    <t>us_ref01</t>
  </si>
  <si>
    <t>us_green01</t>
  </si>
  <si>
    <t>us_indie01</t>
  </si>
  <si>
    <t>us_other01</t>
  </si>
  <si>
    <t>blue</t>
  </si>
  <si>
    <t>red</t>
  </si>
  <si>
    <t>yellow</t>
  </si>
  <si>
    <t>purple</t>
  </si>
  <si>
    <t>green</t>
  </si>
  <si>
    <t>Democratic Party</t>
  </si>
  <si>
    <t>Republican Party</t>
  </si>
  <si>
    <t>Libertarian Party</t>
  </si>
  <si>
    <t>Reform Party</t>
  </si>
  <si>
    <t>Green Party</t>
  </si>
  <si>
    <t>Independent</t>
  </si>
  <si>
    <t>Other</t>
  </si>
  <si>
    <t>Dem</t>
  </si>
  <si>
    <t>Rep</t>
  </si>
  <si>
    <t>Lib</t>
  </si>
  <si>
    <t>RP</t>
  </si>
  <si>
    <t>GP</t>
  </si>
  <si>
    <t>Bush I</t>
  </si>
  <si>
    <t>Clinton I</t>
  </si>
  <si>
    <t>Clinton II</t>
  </si>
  <si>
    <t>GW Bush I</t>
  </si>
  <si>
    <t>GW Bush II</t>
  </si>
  <si>
    <t>Obama I</t>
  </si>
  <si>
    <t>George H. W. Bush</t>
  </si>
  <si>
    <t>Male</t>
  </si>
  <si>
    <t>Bush_George_1924</t>
  </si>
  <si>
    <t>George H.W Bush (1924 male, Rep.)</t>
  </si>
  <si>
    <t>William Jefferson Clinton</t>
  </si>
  <si>
    <t>Clinton_William_1946</t>
  </si>
  <si>
    <t>George W. Bush</t>
  </si>
  <si>
    <t>Bush_George_1946</t>
  </si>
  <si>
    <t>George W. Bush (1946 male, Rep.)</t>
  </si>
  <si>
    <t>George W. Bush (1946 male, Rep)</t>
  </si>
  <si>
    <t>Barack Obama</t>
  </si>
  <si>
    <t>Obama_Barack_1961</t>
  </si>
  <si>
    <t>Barack Obama (1961 male, Dem.)</t>
  </si>
  <si>
    <t>Danforth Quayle</t>
  </si>
  <si>
    <t>Quayle_Danforth_1947</t>
  </si>
  <si>
    <t>Danforth Quayle (1947 male, Rep.)</t>
  </si>
  <si>
    <t>Albert Gore</t>
  </si>
  <si>
    <t>Gore_Albert_1948</t>
  </si>
  <si>
    <t>Albert Gore, Jr.</t>
  </si>
  <si>
    <t>Richard B. Cheney</t>
  </si>
  <si>
    <t>Cheney_Richard_1941</t>
  </si>
  <si>
    <t>Richard B. Cheney (1941 male, Rep.)</t>
  </si>
  <si>
    <t>Richard B. Cheney (1941 male, Rep)</t>
  </si>
  <si>
    <t>Joseph R. Biden</t>
  </si>
  <si>
    <t>Biden_Joseph_1942</t>
  </si>
  <si>
    <t xml:space="preserve"> Joseph R. Biden (1942 male, Dem.)</t>
  </si>
  <si>
    <t>James A. Baker</t>
  </si>
  <si>
    <t>Baker_James_1930</t>
  </si>
  <si>
    <t>resigned</t>
  </si>
  <si>
    <t>Warren M. Christopher</t>
  </si>
  <si>
    <t>Christopher_Warren_1925</t>
  </si>
  <si>
    <t>Madeline K. Albright</t>
  </si>
  <si>
    <t>Female</t>
  </si>
  <si>
    <t>Albright_Madeline_1937</t>
  </si>
  <si>
    <t>Colin L. Powell</t>
  </si>
  <si>
    <t>Powell_Colin_1937</t>
  </si>
  <si>
    <t>Colin L. Powell (1937 male, Rep.)</t>
  </si>
  <si>
    <t>Condoleezza Rice</t>
  </si>
  <si>
    <t>Rice_Condoleezza_1954</t>
  </si>
  <si>
    <t>Condoleezza Rice (1954 female, Rep), sworn in 26 January</t>
  </si>
  <si>
    <t>Hillary Rodham Clinton</t>
  </si>
  <si>
    <t>Clinton_Hillary_1947</t>
  </si>
  <si>
    <t>Hillary Rodham Clinton (1947 female, Dem.) conﬁrmed 21 January</t>
  </si>
  <si>
    <t>Lawrence Eagleburger</t>
  </si>
  <si>
    <t>Eagleburger_Lawrence_1930</t>
  </si>
  <si>
    <t xml:space="preserve"> Lawrence Eagleburger (1930 male, Rep.)</t>
  </si>
  <si>
    <t>Nicholas F. Brady</t>
  </si>
  <si>
    <t>Brady_Nicholas_1930</t>
  </si>
  <si>
    <t>Nicholas F. Brady (1930 male, Rep.)</t>
  </si>
  <si>
    <t>Lloyd Bentsen</t>
  </si>
  <si>
    <t>Bentsen_Lloyd_1921</t>
  </si>
  <si>
    <t>Robert Rubin</t>
  </si>
  <si>
    <t>Rubin_Robert_1938</t>
  </si>
  <si>
    <t>Robert Rubin (1938 male, Dem.)</t>
  </si>
  <si>
    <t>Lawrence Summers</t>
  </si>
  <si>
    <t>Summers_Lawrence_1954</t>
  </si>
  <si>
    <t>Paul O’Neill</t>
  </si>
  <si>
    <t>O’Neill_Paul_1935</t>
  </si>
  <si>
    <t>Paul O’Neill (1935 male, Rep.)</t>
  </si>
  <si>
    <t>Resigned</t>
  </si>
  <si>
    <t>John Snow</t>
  </si>
  <si>
    <t>Snow_John_1939</t>
  </si>
  <si>
    <t>John Snow (1939 male, Rep), continuing from</t>
  </si>
  <si>
    <t>Henry M. Paulson, Jr.</t>
  </si>
  <si>
    <t>Jr._Henry_1946</t>
  </si>
  <si>
    <t>Timothy F. Geithner</t>
  </si>
  <si>
    <t>Geithner_Timothy_1961</t>
  </si>
  <si>
    <t>Timothy F. Geithner (1961 male, Dem.) conﬁrmed 26</t>
  </si>
  <si>
    <t>Les Aspin</t>
  </si>
  <si>
    <t>Aspin_Les_1938</t>
  </si>
  <si>
    <t>Perry_William_1927</t>
  </si>
  <si>
    <t>William S. Cohen</t>
  </si>
  <si>
    <t>Cohen_William_1940</t>
  </si>
  <si>
    <t>William S. Cohen (1940 male, Rep.)</t>
  </si>
  <si>
    <t>Donald Rumsfeld</t>
  </si>
  <si>
    <t>Rumsfeld_Donald_1932</t>
  </si>
  <si>
    <t>Donald Rumsfeld (1932 male, Rep.)</t>
  </si>
  <si>
    <t>Donald Rumsfeld (1932 male, Rep), continuing from G.W.</t>
  </si>
  <si>
    <t>Robert M. Gates</t>
  </si>
  <si>
    <t>Gates_Robert_1943</t>
  </si>
  <si>
    <t>Robert M. Gates (1943 male, Rep.), holdover from Bush II</t>
  </si>
  <si>
    <t>William J. Perry</t>
  </si>
  <si>
    <t>Richard L. Thornburgh</t>
  </si>
  <si>
    <t>Thornburgh_Richard_1932</t>
  </si>
  <si>
    <t>Richard L. Thornburgh (1932 male, Rep.)</t>
  </si>
  <si>
    <t>William P. Barr</t>
  </si>
  <si>
    <t>Barr_William_1950</t>
  </si>
  <si>
    <t>Janet Reno</t>
  </si>
  <si>
    <t>Reno_Janet_1938</t>
  </si>
  <si>
    <t>Janet Reno (1938 female, Dem.)</t>
  </si>
  <si>
    <t>John Ashcroft</t>
  </si>
  <si>
    <t>Ashcroft_John_1942</t>
  </si>
  <si>
    <t>John Ashcroft (1942 male, Rep.)</t>
  </si>
  <si>
    <t>Alberto Gonzales</t>
  </si>
  <si>
    <t>Gonzales_Alberto_1955</t>
  </si>
  <si>
    <t>Alberto Gonzales (1955 male, Rep), sworn in 3 February</t>
  </si>
  <si>
    <t>Michael Mukasey</t>
  </si>
  <si>
    <t>Mukasey_Michael_1941</t>
  </si>
  <si>
    <t>Eric H. Holder, Jr.</t>
  </si>
  <si>
    <t>Holden_Eric_1951</t>
  </si>
  <si>
    <t>Eric H. Holder, Jr. (1951 male, Dem.) conﬁrmed 2 February</t>
  </si>
  <si>
    <t>Manuel Lujan, Jr.</t>
  </si>
  <si>
    <t>Lujan_Manuel_1928</t>
  </si>
  <si>
    <t>Manuel Lujan, Jr. (1928 male, Rep.)</t>
  </si>
  <si>
    <t>Bruce Babbitt</t>
  </si>
  <si>
    <t>Babbitt_Bruce_1938</t>
  </si>
  <si>
    <t>Bruce Babbitt (1938 male, Dem.)</t>
  </si>
  <si>
    <t>Bruce Babbit</t>
  </si>
  <si>
    <t>Babbit_Bruce_1938</t>
  </si>
  <si>
    <t>Gale Norton</t>
  </si>
  <si>
    <t xml:space="preserve">Female </t>
  </si>
  <si>
    <t>Norton_Gale_1954</t>
  </si>
  <si>
    <t>Gale Norton (1954 female, Rep.)</t>
  </si>
  <si>
    <t>Gale Norton (1954 female, Rep), continuing from</t>
  </si>
  <si>
    <t>Dirk Kempthorne</t>
  </si>
  <si>
    <t>Kempthorne_Dirk_1951</t>
  </si>
  <si>
    <t>Kenneth L. Salazar</t>
  </si>
  <si>
    <t>Salazar_Kenneth_1955</t>
  </si>
  <si>
    <t>Kenneth L. Salazar (1955 male, Dem.) conﬁrmed 20 January</t>
  </si>
  <si>
    <t>Clayton Yeutter</t>
  </si>
  <si>
    <t>Yeutter_Clayton_1930</t>
  </si>
  <si>
    <t>Clayton Yeutter (1930 male, Rep.)</t>
  </si>
  <si>
    <t>Edward Madigan</t>
  </si>
  <si>
    <t>Madigan_Edward_1936</t>
  </si>
  <si>
    <t>Mike Espy</t>
  </si>
  <si>
    <t>Espy_Mike_1953</t>
  </si>
  <si>
    <t>Dan Glickman</t>
  </si>
  <si>
    <t>Glickman_Dan_1944</t>
  </si>
  <si>
    <t>Dan Glickman (1944 male, Dem.)</t>
  </si>
  <si>
    <t>Ann M. Veneman</t>
  </si>
  <si>
    <t>Veneman_Ann_1949</t>
  </si>
  <si>
    <t>Ann M. Veneman (1949 female, Rep.)</t>
  </si>
  <si>
    <t>Mike Johanns</t>
  </si>
  <si>
    <t>Johanns_Mike_1950</t>
  </si>
  <si>
    <t>Mike Johanns (1950 male, Rep), sworn in 25 January</t>
  </si>
  <si>
    <t>Ed Schafer</t>
  </si>
  <si>
    <t>Schafer_Ed_1964</t>
  </si>
  <si>
    <t>Ed Schafer (1964 male, Rep)</t>
  </si>
  <si>
    <t>Timothy J. Vilsack</t>
  </si>
  <si>
    <t>Vilsack_Timothy_1950</t>
  </si>
  <si>
    <t>Timothy J. Vilsack (1950 male, Dem.) conﬁrmed 20 January</t>
  </si>
  <si>
    <t>Lynn Martin</t>
  </si>
  <si>
    <t>Martin_Lynn_1939</t>
  </si>
  <si>
    <t>Lynn Martin (1939 female, Rep.)</t>
  </si>
  <si>
    <t>Robert R. Reich</t>
  </si>
  <si>
    <t>Reich_Robert_1946</t>
  </si>
  <si>
    <t>Alexis M. Herman</t>
  </si>
  <si>
    <t>Herman_Alexis_1947</t>
  </si>
  <si>
    <t>Alexis M. Herman (1947 female, Dem.)</t>
  </si>
  <si>
    <t>Elaine Chao</t>
  </si>
  <si>
    <t>Chao_Elaine_1953</t>
  </si>
  <si>
    <t>Elaine Chao (1953 female, Rep.)</t>
  </si>
  <si>
    <t>Elaine Chao (1953 female, Rep), continuing from G.W. Bush I</t>
  </si>
  <si>
    <t>Hilda L. Solis</t>
  </si>
  <si>
    <t>Solis_Hilda_1957</t>
  </si>
  <si>
    <t>Hilda L. Solis (1957 female, Dem.) conﬁrmed 24 February</t>
  </si>
  <si>
    <t>Mosbacher_Robert_1927</t>
  </si>
  <si>
    <t>Ronald H. Brown</t>
  </si>
  <si>
    <t>Brown_Ronald_1941</t>
  </si>
  <si>
    <t>Willam M. Daley</t>
  </si>
  <si>
    <t>Daley_Willam_1948</t>
  </si>
  <si>
    <t>William M. Daley (1948 male, Dem.)</t>
  </si>
  <si>
    <t>Norman Y. Mineta</t>
  </si>
  <si>
    <t>Mineta_Norman_1931</t>
  </si>
  <si>
    <t>Don Evans</t>
  </si>
  <si>
    <t>Evans_Don_1946</t>
  </si>
  <si>
    <t>Don Evans (1946 male, Rep.)</t>
  </si>
  <si>
    <t>Carlos Gutierrez</t>
  </si>
  <si>
    <t>Gutierrez_Carlos_1953</t>
  </si>
  <si>
    <t>Carlos Gutierrez (1953 male, Rep), sworn in 7 February</t>
  </si>
  <si>
    <t>Gary F. Locke</t>
  </si>
  <si>
    <t>Locke_Gary_1950</t>
  </si>
  <si>
    <t>Gary F. Locke (1950 male, Dem.) nominated 25 February, conﬁrmed 24 March</t>
  </si>
  <si>
    <t>Jack Kemp</t>
  </si>
  <si>
    <t>Kemp_Jack_1935</t>
  </si>
  <si>
    <t xml:space="preserve"> Jack Kemp (1935 male, Rep.)</t>
  </si>
  <si>
    <t>Henry G. Cisneros</t>
  </si>
  <si>
    <t>Cisneros_Henry_1947</t>
  </si>
  <si>
    <t>Andrew M. Cuomo</t>
  </si>
  <si>
    <t>Cuomo_Andrew_1968</t>
  </si>
  <si>
    <t>Andrew M. Cuomo (1968 male, Dem.)</t>
  </si>
  <si>
    <t>Mel Martinez</t>
  </si>
  <si>
    <t>Martinez_Mel_1946</t>
  </si>
  <si>
    <t>Mel Martinez (1946 male, Rep.),</t>
  </si>
  <si>
    <t>Alphonso Jackson</t>
  </si>
  <si>
    <t>Jackson_Alphonso_1945</t>
  </si>
  <si>
    <t>Alphonso Jackson (1945 male, Rep), continuing from G.W. Bush I</t>
  </si>
  <si>
    <t>Steven Preston</t>
  </si>
  <si>
    <t>Preston_Steven_1960</t>
  </si>
  <si>
    <t>Steven Preston (1960 male, Rep)</t>
  </si>
  <si>
    <t>Shaun L. S. Donovan</t>
  </si>
  <si>
    <t>Donovan_Shaun_1966</t>
  </si>
  <si>
    <t>Shaun L. S. Donovan (1966 male, Dem.) conﬁrmed 22 January</t>
  </si>
  <si>
    <t>Samuel Skinner</t>
  </si>
  <si>
    <t>Skinner_Samuel_1938</t>
  </si>
  <si>
    <t>Samuel Skinner (1938 male, Rep.)</t>
  </si>
  <si>
    <t>Federico F. Pena</t>
  </si>
  <si>
    <t>Pena_Federico_1947</t>
  </si>
  <si>
    <t>Rodney Slater</t>
  </si>
  <si>
    <t>Slater_Rodney_1955</t>
  </si>
  <si>
    <t>Rodney Slater (1955 male, Dem.)</t>
  </si>
  <si>
    <t>Norman Y. Mineta (1931 male, Dem.)</t>
  </si>
  <si>
    <t>Norman Y. Mineta (1931 male, Dem), continuing from</t>
  </si>
  <si>
    <t>Mary E. Peters</t>
  </si>
  <si>
    <t>Peters_Mary_1948</t>
  </si>
  <si>
    <t>Ray LaHood</t>
  </si>
  <si>
    <t>LaHood_Ray_1945</t>
  </si>
  <si>
    <t>Ray LaHood (1945 male, Rep.) conﬁrmed 21 January</t>
  </si>
  <si>
    <t>Andrew H. Card</t>
  </si>
  <si>
    <t>Card_Andrew_1947</t>
  </si>
  <si>
    <t>Andrew H. Card (1947 male, Rep.)</t>
  </si>
  <si>
    <t>Watkins_James_1927</t>
  </si>
  <si>
    <t>Hazel R. O’Leary</t>
  </si>
  <si>
    <t>O’Leary_Hazel_1937</t>
  </si>
  <si>
    <t>Frederico F. Pena</t>
  </si>
  <si>
    <t>Pena_Frederico_1947</t>
  </si>
  <si>
    <t>Federico F. Peña (1947 male, Dem.)</t>
  </si>
  <si>
    <t>William B. Richardson</t>
  </si>
  <si>
    <t>Richardson_William_1947</t>
  </si>
  <si>
    <t>Spencer Abraham</t>
  </si>
  <si>
    <t>Abraham_Spencer_1952</t>
  </si>
  <si>
    <t>Spencer Abraham (1952 male, Rep.)</t>
  </si>
  <si>
    <t>Samuel W. Bodman</t>
  </si>
  <si>
    <t>Bodman_Samuel_1938</t>
  </si>
  <si>
    <t>Samuel W. Bodman (1938 male, Rep), sworn in 1 February</t>
  </si>
  <si>
    <t>Steven Chu</t>
  </si>
  <si>
    <t>Chu_Steven_1948</t>
  </si>
  <si>
    <t>Steven Chu (1948 male, Dem.) conﬁrmed 20 January</t>
  </si>
  <si>
    <t>Sullivan_Louis_1933</t>
  </si>
  <si>
    <t>Donna E. Shalala</t>
  </si>
  <si>
    <t>Shalala_Donna_1941</t>
  </si>
  <si>
    <t>Donna E. Shalala (1941 female, Dem.)</t>
  </si>
  <si>
    <t>Tommy Thompson</t>
  </si>
  <si>
    <t>Thompson_Tommy_1941</t>
  </si>
  <si>
    <t>Tommy Thompson (1941 male, Rep.)</t>
  </si>
  <si>
    <t>Michael O. Leavitt</t>
  </si>
  <si>
    <t>Leavitt_Michael_1951</t>
  </si>
  <si>
    <t>Michael O. Leavitt (1951 male, Rep), sworn in 25 January</t>
  </si>
  <si>
    <t>Kathleen Sebelius</t>
  </si>
  <si>
    <t>Sebelius_Kathleen_1948</t>
  </si>
  <si>
    <t>Kathleen Sebelius (1948 female, Dem.), nominated 2 March, conﬁrmed 28 April</t>
  </si>
  <si>
    <t>Lamar Alexander</t>
  </si>
  <si>
    <t>Alexander_Lamar_1940</t>
  </si>
  <si>
    <t xml:space="preserve"> Lamar Alexander (1940 male, Rep.)</t>
  </si>
  <si>
    <t>Richard W. Riley</t>
  </si>
  <si>
    <t>Riley_Richard_1933</t>
  </si>
  <si>
    <t>Richard W. Riley (1933 male, Dem.)</t>
  </si>
  <si>
    <t>Rod Paige</t>
  </si>
  <si>
    <t>Paige_Rod_1933</t>
  </si>
  <si>
    <t>Rod Paige (1933 male, Rep.)</t>
  </si>
  <si>
    <t>Margaret Spellings</t>
  </si>
  <si>
    <t>Spellings_Margaret_1957</t>
  </si>
  <si>
    <t>Margaret Spellings (1957 female, Rep), sworn in 20 January</t>
  </si>
  <si>
    <t>Arne Duncan</t>
  </si>
  <si>
    <t>Duncan_Arne_1964</t>
  </si>
  <si>
    <t>Arne Duncan (1964 male, Dem.) conﬁrmed 20 January</t>
  </si>
  <si>
    <t>Edward J. Derwinski</t>
  </si>
  <si>
    <t>Derwinski_Edward_1926</t>
  </si>
  <si>
    <t>Edward J. Derwinski (1926 male, Rep.)</t>
  </si>
  <si>
    <t>Jesse Brown</t>
  </si>
  <si>
    <t>Brown_Jesse_1944</t>
  </si>
  <si>
    <t>Jesse Brown (1944 male, Dem.)</t>
  </si>
  <si>
    <t>Togo D. West</t>
  </si>
  <si>
    <t>West_Togo_1942</t>
  </si>
  <si>
    <t>Hershel W. Gober</t>
  </si>
  <si>
    <t>Gober_Hershel_1936</t>
  </si>
  <si>
    <t>Hershel W. Gober (1936 male, Dem.)</t>
  </si>
  <si>
    <t>Anthony Principi</t>
  </si>
  <si>
    <t>Principi_Anthony_1944</t>
  </si>
  <si>
    <t>Anthony Principi (1944 male, Rep.)</t>
  </si>
  <si>
    <t>Jim Nicholson</t>
  </si>
  <si>
    <t>Nicholson_Jim_1938</t>
  </si>
  <si>
    <t>Jim Nicholson (1938 male, Rep), sworn in 1 February</t>
  </si>
  <si>
    <t>James Peake</t>
  </si>
  <si>
    <t>Peake_James_1944</t>
  </si>
  <si>
    <t>Dr James Peake (1944 male, Rep)</t>
  </si>
  <si>
    <t>Eric K. Shinseki</t>
  </si>
  <si>
    <t>Shinseki_Eric_1942</t>
  </si>
  <si>
    <t>Eric K. Shinseki (1942 male, Dem.) conﬁrmed 20 January</t>
  </si>
  <si>
    <t>Anthony J. Principi</t>
  </si>
  <si>
    <t>Principi_Anthony_1994</t>
  </si>
  <si>
    <t>Anthony J. Principi (1944, Male, Rep.)</t>
  </si>
  <si>
    <t>Richard Darman</t>
  </si>
  <si>
    <t>Darman_Richard_1943</t>
  </si>
  <si>
    <t>Richard Darman (1943 male, Rep.)</t>
  </si>
  <si>
    <t>Leon E. Panetta</t>
  </si>
  <si>
    <t>Panetta_Leon_1938</t>
  </si>
  <si>
    <t>Alice M. Rivlin</t>
  </si>
  <si>
    <t>Rivlin_Alice_1931</t>
  </si>
  <si>
    <t>Franklin D. Raines</t>
  </si>
  <si>
    <t>Raines_Franklin_1949</t>
  </si>
  <si>
    <t>Franklin D. Raines (1949 male, Dem.)</t>
  </si>
  <si>
    <t>Jacob J. Lew</t>
  </si>
  <si>
    <t>Lew_Jacob_1955</t>
  </si>
  <si>
    <t>Mitchell E. Daniels, Jr</t>
  </si>
  <si>
    <t>Daniels_Mitchell_1949</t>
  </si>
  <si>
    <t>Mitchell E. Daniels, Jr (1949 male, Rep.)</t>
  </si>
  <si>
    <t>Joshua Bolten</t>
  </si>
  <si>
    <t>Bolten_Joshua_1955</t>
  </si>
  <si>
    <t>Joshua Bolten (1955, Male, Rep.)</t>
  </si>
  <si>
    <t>Bolton_Joshua_1955</t>
  </si>
  <si>
    <t>Joshua Bolten (1955 male, Rep), continuing from G.W. Bush I</t>
  </si>
  <si>
    <t>Resigned to become Chief of Staff</t>
  </si>
  <si>
    <t>Rob Portman</t>
  </si>
  <si>
    <t>Portman_Rob_1955</t>
  </si>
  <si>
    <t xml:space="preserve">Rob Portman (1955 male, Rep) </t>
  </si>
  <si>
    <t>Jim Nussle</t>
  </si>
  <si>
    <t>Nussle_Jim_1960</t>
  </si>
  <si>
    <t>Jim Nussle (1960 male, Rep)</t>
  </si>
  <si>
    <t>Peter R. Orszag</t>
  </si>
  <si>
    <t>Orszag_Peter_1968</t>
  </si>
  <si>
    <t>Peter R. Orszag (1968 male, Dem.) conﬁrmed 20 January</t>
  </si>
  <si>
    <t>Carla Hills</t>
  </si>
  <si>
    <t>Hills_Carla_1934</t>
  </si>
  <si>
    <t>Carla Hills (1934 female, Rep.)</t>
  </si>
  <si>
    <t>Michael (Mickey) Kantor</t>
  </si>
  <si>
    <t>Kantor_Michael_1939</t>
  </si>
  <si>
    <t>Charlene Barshefsky</t>
  </si>
  <si>
    <t>Barshefsky_Charlene_1950</t>
  </si>
  <si>
    <t>Charlene Barshefsky (1950 female, Dem.)</t>
  </si>
  <si>
    <t>Robert B. Zoellick</t>
  </si>
  <si>
    <t>Zoellick_Robert_1953</t>
  </si>
  <si>
    <t>Robert B. Zoellick (1953 male, Rep.)</t>
  </si>
  <si>
    <t>Robert B. Zoellick (1953 male, Rep)</t>
  </si>
  <si>
    <t>Resigned to become Director, Office of Management and Budget</t>
  </si>
  <si>
    <t>Susan Schwab</t>
  </si>
  <si>
    <t>Schwab_Susan_1955</t>
  </si>
  <si>
    <t>Susan Schwab (1955 female, Rep)</t>
  </si>
  <si>
    <t>Ronald Kirk</t>
  </si>
  <si>
    <t>Kirk_Ronald_1954</t>
  </si>
  <si>
    <t>Ronald Kirk (1954 male, Dem.) conﬁrmed 18 March</t>
  </si>
  <si>
    <t>Tom Ridge</t>
  </si>
  <si>
    <t>Ridge_Tom_1945</t>
  </si>
  <si>
    <t>Michael Chertoff</t>
  </si>
  <si>
    <t>Chertoff_Michael_1953</t>
  </si>
  <si>
    <t>Michael Chertoff (1953 male, Rep), sworn in 15 February</t>
  </si>
  <si>
    <t>Janet A. Napolitano</t>
  </si>
  <si>
    <t>Napolitano_Janet_1957</t>
  </si>
  <si>
    <t>Janet A. Napolitano (1957 female, Dem.) conﬁrmed 20 January</t>
  </si>
  <si>
    <t>John Sununu</t>
  </si>
  <si>
    <t>Sununu_John_1939</t>
  </si>
  <si>
    <t>John Sununu (1939 male,Rep.)</t>
  </si>
  <si>
    <t>Thomas F. McLaty</t>
  </si>
  <si>
    <t>McLaty_Thomas_1946</t>
  </si>
  <si>
    <t>Erskine Bowles</t>
  </si>
  <si>
    <t>Bowles_Erskine_1945</t>
  </si>
  <si>
    <t>Erskine Bowles (1945 male, Dem.)</t>
  </si>
  <si>
    <t>Erskine Bowles (1945 male, Dem)</t>
  </si>
  <si>
    <t>20.10.1998</t>
  </si>
  <si>
    <t>John D. Podesta</t>
  </si>
  <si>
    <t>Podesta_John_1949</t>
  </si>
  <si>
    <t>Andrew H. Card, Jr</t>
  </si>
  <si>
    <t>Andrew H. Card, Jr (1947 male, Rep.)</t>
  </si>
  <si>
    <t>Andrew H. Card, Jr.</t>
  </si>
  <si>
    <t>Andrew H. Card, Jr. (1947 male, Rep), continuing from</t>
  </si>
  <si>
    <t xml:space="preserve"> Joshua Bolten (1955 male, Rep)</t>
  </si>
  <si>
    <t>Rahm I. Emanuel</t>
  </si>
  <si>
    <t>Emanuel_Rahm_1959</t>
  </si>
  <si>
    <t>Rahm I. Emanuel (1959 male, Dem.)</t>
  </si>
  <si>
    <t>William Webster</t>
  </si>
  <si>
    <t>Webster_William_1924</t>
  </si>
  <si>
    <t>William Webster (1924 male, Rep.)</t>
  </si>
  <si>
    <t>Robert Gates</t>
  </si>
  <si>
    <t>Robert Gates (1943 male, Rep.)</t>
  </si>
  <si>
    <t>R. James Woolsey, Jr.</t>
  </si>
  <si>
    <t>Woolsey_James</t>
  </si>
  <si>
    <t>Nomination withdrawn</t>
  </si>
  <si>
    <t>George J. Tenet</t>
  </si>
  <si>
    <t>George J. Tenet (1953 male, Dem.)</t>
  </si>
  <si>
    <t xml:space="preserve">George J. Tenet </t>
  </si>
  <si>
    <t>Tenet_George_1953</t>
  </si>
  <si>
    <t>Porter Goss</t>
  </si>
  <si>
    <t>Goss_Porter_1938</t>
  </si>
  <si>
    <t>Porter Goss (1938 male, Rep), continuing from</t>
  </si>
  <si>
    <t>Michael Cams</t>
  </si>
  <si>
    <t>Cams_Michael_1937</t>
  </si>
  <si>
    <t>John M. Deutsch</t>
  </si>
  <si>
    <t>male</t>
  </si>
  <si>
    <t>Deutsch_John_1938</t>
  </si>
  <si>
    <t xml:space="preserve">John M. Deutsch </t>
  </si>
  <si>
    <t>Brent Scowcroft</t>
  </si>
  <si>
    <t>Scowcroft_Brent_1925</t>
  </si>
  <si>
    <t>Brent Scowcroft (1925 male, Rep.)</t>
  </si>
  <si>
    <t>Anthony Lake</t>
  </si>
  <si>
    <t>Lake_Anthony_1939</t>
  </si>
  <si>
    <t>Samuel R. Berger</t>
  </si>
  <si>
    <t>Berger_Samuel_1945</t>
  </si>
  <si>
    <t>Samuel R. Berger (1945 male, Dem.)</t>
  </si>
  <si>
    <t>Condoleezza Rice (1954 female, Rep.)</t>
  </si>
  <si>
    <t>Stephen Hadley</t>
  </si>
  <si>
    <t>Hadley_Stephen_1947</t>
  </si>
  <si>
    <t>Stephen Hadley (1947 male, Rep), took office 26 January</t>
  </si>
  <si>
    <t>Laura D’Andrea Tyson</t>
  </si>
  <si>
    <t>Tyson_Laura_1948</t>
  </si>
  <si>
    <t>appointed to other position</t>
  </si>
  <si>
    <t>Janet Yellen</t>
  </si>
  <si>
    <t>Yellen_Janet_1946</t>
  </si>
  <si>
    <t>Janet Yellen (1946 female, Dem.)</t>
  </si>
  <si>
    <t>Robert Glenn Hubbard</t>
  </si>
  <si>
    <t>Hubbard_Robert_1958</t>
  </si>
  <si>
    <t>Robert Glenn Hubbard (1958 male, Rep.)</t>
  </si>
  <si>
    <t>Gregory Mankiw</t>
  </si>
  <si>
    <t>Mankiw_Gregory_1958</t>
  </si>
  <si>
    <t>Christina Romer</t>
  </si>
  <si>
    <t>Romer_Christina_1958</t>
  </si>
  <si>
    <t>Christina Romer (1958 female, Dem.) conﬁrmed</t>
  </si>
  <si>
    <t>Joseph Stiglitz</t>
  </si>
  <si>
    <t>Stiglitz_Joseph_1943</t>
  </si>
  <si>
    <t>Martin N. Baily</t>
  </si>
  <si>
    <t>Baily_Martin_1945</t>
  </si>
  <si>
    <t>Bill Richardson</t>
  </si>
  <si>
    <t>Bill Richardson (1947 male, Dem.)</t>
  </si>
  <si>
    <t>Richard C. Holbrooke</t>
  </si>
  <si>
    <t>Holbrooke_Richard_1941</t>
  </si>
  <si>
    <t>Peter Burleigh</t>
  </si>
  <si>
    <t>John Negroponte</t>
  </si>
  <si>
    <t>Negroponte_John_1939</t>
  </si>
  <si>
    <t>John Negroponte (1939 male, Rep.)</t>
  </si>
  <si>
    <t>John Danforth</t>
  </si>
  <si>
    <t>Danforth_John_1936</t>
  </si>
  <si>
    <t>Ann Woods Patterson</t>
  </si>
  <si>
    <t>Patterson_Ann_1949</t>
  </si>
  <si>
    <t>Ann Woods Patterson (1949 female, Rep)</t>
  </si>
  <si>
    <t>Susan Rice</t>
  </si>
  <si>
    <t>Rice_Susan_1964</t>
  </si>
  <si>
    <t>Susan Rice (1964 female, Dem.) conﬁrmed 22 January</t>
  </si>
  <si>
    <t>Stephen Johnson</t>
  </si>
  <si>
    <t>Johnson_Stephen_1951</t>
  </si>
  <si>
    <t xml:space="preserve"> Stephen Johnson (1951 male, Rep),</t>
  </si>
  <si>
    <t>Lisa P. Jackson</t>
  </si>
  <si>
    <t>Jackson_Lisa_1962</t>
  </si>
  <si>
    <t>Lisa P. Jackson (1962 female, Dem.) conﬁrmed 23 January</t>
  </si>
  <si>
    <t>John Walters</t>
  </si>
  <si>
    <t>Walters_John_1952</t>
  </si>
  <si>
    <t>John Walters (1952 male, Rep), continuing from G.W. Bush I</t>
  </si>
  <si>
    <t xml:space="preserve"> John Negroponte (1939 male, Rep), nominated 17 February, confirmed 21 April</t>
  </si>
  <si>
    <t>97,198,31</t>
  </si>
  <si>
    <t>0</t>
  </si>
  <si>
    <t>clintonw01</t>
  </si>
  <si>
    <t>Clinton, William J. (with Albert Gore)</t>
  </si>
  <si>
    <t>bushg01</t>
  </si>
  <si>
    <t>Bush, George H. W. (with Dan Quayle)</t>
  </si>
  <si>
    <t>marroua01</t>
  </si>
  <si>
    <t>Marrou, Andre  (with Nancy Lloyd)</t>
  </si>
  <si>
    <t>peroth01</t>
  </si>
  <si>
    <t>Perot, H. Ross  (with John Stockdale)</t>
  </si>
  <si>
    <t>other</t>
  </si>
  <si>
    <t>doler01</t>
  </si>
  <si>
    <t>Dole, Robert  (with Jack Kemp)</t>
  </si>
  <si>
    <t>browneh01</t>
  </si>
  <si>
    <t>Browne, Harry  (with Jo Jergensen 1996, with Art Olivier 2000)</t>
  </si>
  <si>
    <t>naderr01</t>
  </si>
  <si>
    <t>Nader, Ralph (with Winona LaDuke 1996, 2000, with Peter Miguel Camejo 2004, with Matt Gonzales 2008)</t>
  </si>
  <si>
    <t>gorea01</t>
  </si>
  <si>
    <t>Gore, Albert  (with Joseph Lieberman)</t>
  </si>
  <si>
    <t>bushg02</t>
  </si>
  <si>
    <t>Bush, George W.  (with Richard Cheney)</t>
  </si>
  <si>
    <t>buchananp01</t>
  </si>
  <si>
    <t>Buchanan, Pat  (with Ezola B. Foster)</t>
  </si>
  <si>
    <t>kerryj01</t>
  </si>
  <si>
    <t>Kerry, John  (with John Edwards)</t>
  </si>
  <si>
    <t>badnarikm01</t>
  </si>
  <si>
    <t>Badnarik, Michael  (with Richard Campagna)</t>
  </si>
  <si>
    <t>cobbd01</t>
  </si>
  <si>
    <t>Cobb, David  (with Pat LaMarche)</t>
  </si>
  <si>
    <t>obamab01</t>
  </si>
  <si>
    <t>Obama, Barack  (with Joseph Biden)</t>
  </si>
  <si>
    <t>mccainj01</t>
  </si>
  <si>
    <t>McCain, John  (with Sarah Palin)</t>
  </si>
  <si>
    <t>barrb01</t>
  </si>
  <si>
    <t>Barr, Bob  (with Wayne Allyn Root)</t>
  </si>
  <si>
    <t>mckinneyc01</t>
  </si>
  <si>
    <t>McKinney, Cynthia  (with Rosa Clemente)</t>
  </si>
  <si>
    <t>TY  - JOUR</t>
  </si>
  <si>
    <t>AU  - Katz, Richard S</t>
  </si>
  <si>
    <t>AU  - Katz, Richard S.</t>
  </si>
  <si>
    <t>AU  - KATZ, RICHARD S.</t>
  </si>
  <si>
    <t>TI  - UNITED STATES OF AMERICA</t>
  </si>
  <si>
    <t>TI  - UNITED STATES</t>
  </si>
  <si>
    <t>TI  - United States of America</t>
  </si>
  <si>
    <t>TI  - The United States of America</t>
  </si>
  <si>
    <t>TI  - United States</t>
  </si>
  <si>
    <t>JO  - European Journal of Political Research</t>
  </si>
  <si>
    <t>JO  - European Journal of Political Research Political Data Yearbook</t>
  </si>
  <si>
    <t>VL  - 22</t>
  </si>
  <si>
    <t>VL  - 24</t>
  </si>
  <si>
    <t>VL  - 26</t>
  </si>
  <si>
    <t>VL  - 28</t>
  </si>
  <si>
    <t>VL  - 30</t>
  </si>
  <si>
    <t>VL  - 32</t>
  </si>
  <si>
    <t>VL  - 34</t>
  </si>
  <si>
    <t>VL  - 36</t>
  </si>
  <si>
    <t>VL  - 38</t>
  </si>
  <si>
    <t>VL  - 40</t>
  </si>
  <si>
    <t>VL  - 41</t>
  </si>
  <si>
    <t>VL  - 42</t>
  </si>
  <si>
    <t>VL  - 43</t>
  </si>
  <si>
    <t>VL  - 44</t>
  </si>
  <si>
    <t>VL  - 45</t>
  </si>
  <si>
    <t>VL  - 46</t>
  </si>
  <si>
    <t>VL  - 47</t>
  </si>
  <si>
    <t>VL  - 48</t>
  </si>
  <si>
    <t>VL  - 49</t>
  </si>
  <si>
    <t>VL  - 50</t>
  </si>
  <si>
    <t>VL  - 51</t>
  </si>
  <si>
    <t>IS  - 4</t>
  </si>
  <si>
    <t>IS  - 3-4</t>
  </si>
  <si>
    <t>IS  - 7-8</t>
  </si>
  <si>
    <t>IS  - 1</t>
  </si>
  <si>
    <t>PB  - Blackwell Publishing Ltd</t>
  </si>
  <si>
    <t>PB  - Blackwell Publishing Ltd.</t>
  </si>
  <si>
    <t>SN  - 1475-6765</t>
  </si>
  <si>
    <t>SN  - 2047-8852</t>
  </si>
  <si>
    <t>UR  - http://dx.doi.org/10.1111/j.1475-6765.1992.tb00345.x</t>
  </si>
  <si>
    <t>UR  - http://dx.doi.org/10.1111/j.1475-6765.1993.tb00413.x</t>
  </si>
  <si>
    <t>UR  - http://dx.doi.org/10.1111/j.1475-6765.1994.tb00470.x</t>
  </si>
  <si>
    <t>UR  - http://dx.doi.org/10.1111/j.1475-6765.1995.tb00519.x</t>
  </si>
  <si>
    <t>UR  - http://dx.doi.org/10.1111/j.1475-6765.1996.tb00706.x</t>
  </si>
  <si>
    <t>UR  - http://dx.doi.org/10.1111/1475-6765.00070</t>
  </si>
  <si>
    <t>UR  - http://dx.doi.org/10.1111/1475-6765.00070-i4</t>
  </si>
  <si>
    <t>UR  - http://dx.doi.org/10.1111/j.1475-6765.1999.tb00735.x</t>
  </si>
  <si>
    <t>UR  - http://dx.doi.org/10.1111/j.1475-6765.2000.tb01165.x</t>
  </si>
  <si>
    <t>UR  - http://dx.doi.org/10.1111/1475-6765.00565</t>
  </si>
  <si>
    <t>UR  - http://dx.doi.org/10.1111/1475-6765.t01-1-00372-i1</t>
  </si>
  <si>
    <t>UR  - http://dx.doi.org/10.1111/j.0304-4130.2003.00142.x</t>
  </si>
  <si>
    <t>UR  - http://dx.doi.org/10.1111/j.1475-6765.2004.00215.x</t>
  </si>
  <si>
    <t>UR  - http://dx.doi.org/10.1111/j.1475-6765.2005.00287.x</t>
  </si>
  <si>
    <t>UR  - http://dx.doi.org/10.1111/j.1475-6765.2006.00687.x</t>
  </si>
  <si>
    <t>UR  - http://dx.doi.org/10.1111/j.1475-6765.2007.00760.x</t>
  </si>
  <si>
    <t>UR  - http://dx.doi.org/10.1111/j.1475-6765.2008.00813.x</t>
  </si>
  <si>
    <t>UR  - http://dx.doi.org/10.1111/j.1475-6765.2009.01870.x</t>
  </si>
  <si>
    <t>UR  - http://dx.doi.org/10.1111/j.1475-6765.2010.01977.x</t>
  </si>
  <si>
    <t>UR  - http://dx.doi.org/10.1111/j.1475-6765.2011.02046.x</t>
  </si>
  <si>
    <t>UR  - http://dx.doi.org/10.1111/j.2047-8852.2012.00036.x</t>
  </si>
  <si>
    <t>DO  - 10.1111/j.1475-6765.1992.tb00345.x</t>
  </si>
  <si>
    <t>DO  - 10.1111/j.1475-6765.1993.tb00413.x</t>
  </si>
  <si>
    <t>DO  - 10.1111/j.1475-6765.1994.tb00470.x</t>
  </si>
  <si>
    <t>DO  - 10.1111/j.1475-6765.1995.tb00519.x</t>
  </si>
  <si>
    <t>DO  - 10.1111/j.1475-6765.1996.tb00706.x</t>
  </si>
  <si>
    <t>DO  - 10.1111/1475-6765.00070</t>
  </si>
  <si>
    <t>DO  - 10.1111/1475-6765.00070-i4</t>
  </si>
  <si>
    <t>DO  - 10.1111/j.1475-6765.1999.tb00735.x</t>
  </si>
  <si>
    <t>DO  - 10.1111/j.1475-6765.2000.tb01165.x</t>
  </si>
  <si>
    <t>DO  - 10.1111/1475-6765.00565</t>
  </si>
  <si>
    <t>DO  - 10.1111/1475-6765.t01-1-00372-i1</t>
  </si>
  <si>
    <t>DO  - 10.1111/j.0304-4130.2003.00142.x</t>
  </si>
  <si>
    <t>DO  - 10.1111/j.1475-6765.2004.00215.x</t>
  </si>
  <si>
    <t>DO  - 10.1111/j.1475-6765.2005.00287.x</t>
  </si>
  <si>
    <t>DO  - 10.1111/j.1475-6765.2006.00687.x</t>
  </si>
  <si>
    <t>DO  - 10.1111/j.1475-6765.2007.00760.x</t>
  </si>
  <si>
    <t>DO  - 10.1111/j.1475-6765.2008.00813.x</t>
  </si>
  <si>
    <t>DO  - 10.1111/j.1475-6765.2009.01870.x</t>
  </si>
  <si>
    <t>DO  - 10.1111/j.1475-6765.2010.01977.x</t>
  </si>
  <si>
    <t>DO  - 10.1111/j.1475-6765.2011.02046.x</t>
  </si>
  <si>
    <t>DO  - 10.1111/j.2047-8852.2012.00036.x</t>
  </si>
  <si>
    <t>SP  - 543</t>
  </si>
  <si>
    <t>SP  - 563</t>
  </si>
  <si>
    <t>SP  - 451</t>
  </si>
  <si>
    <t>SP  - 505</t>
  </si>
  <si>
    <t>SP  - 487</t>
  </si>
  <si>
    <t>SP  - 517</t>
  </si>
  <si>
    <t>SP  - 551</t>
  </si>
  <si>
    <t>SP  - 539</t>
  </si>
  <si>
    <t>SP  - 552</t>
  </si>
  <si>
    <t>SP  - 447</t>
  </si>
  <si>
    <t>SP  - 1111</t>
  </si>
  <si>
    <t>SP  - 1115</t>
  </si>
  <si>
    <t>SP  - 1170</t>
  </si>
  <si>
    <t>SP  - 1221</t>
  </si>
  <si>
    <t>SP  - 1292</t>
  </si>
  <si>
    <t>SP  - 1142</t>
  </si>
  <si>
    <t>SP  - 1165</t>
  </si>
  <si>
    <t>SP  - 1140</t>
  </si>
  <si>
    <t>SP  - 1203</t>
  </si>
  <si>
    <t>SP  - 1175</t>
  </si>
  <si>
    <t>SP  - 333</t>
  </si>
  <si>
    <t>EP  - 547</t>
  </si>
  <si>
    <t>EP  - 572</t>
  </si>
  <si>
    <t>EP  - 456</t>
  </si>
  <si>
    <t>EP  - 511</t>
  </si>
  <si>
    <t>EP  - 492</t>
  </si>
  <si>
    <t>EP  - 528</t>
  </si>
  <si>
    <t>EP  - 555</t>
  </si>
  <si>
    <t>EP  - 556</t>
  </si>
  <si>
    <t>EP  - 457</t>
  </si>
  <si>
    <t>EP  - 1118</t>
  </si>
  <si>
    <t>EP  - 1123</t>
  </si>
  <si>
    <t>EP  - 1175</t>
  </si>
  <si>
    <t>EP  - 1230</t>
  </si>
  <si>
    <t>EP  - 1301</t>
  </si>
  <si>
    <t>EP  - 1155</t>
  </si>
  <si>
    <t>EP  - 1154</t>
  </si>
  <si>
    <t>EP  - 1212</t>
  </si>
  <si>
    <t>EP  - 1185</t>
  </si>
  <si>
    <t>EP  - 343</t>
  </si>
  <si>
    <t>PY  - 1992</t>
  </si>
  <si>
    <t>PY  - 1993</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</si>
  <si>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</si>
  <si>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</si>
  <si>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</si>
  <si>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</si>
  <si>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</si>
  <si>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</si>
  <si>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</si>
  <si>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</si>
  <si>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</si>
  <si>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</si>
  <si>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</si>
  <si>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</si>
  <si>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</si>
  <si>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</si>
  <si>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</si>
  <si>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</si>
  <si>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</si>
  <si>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PY  - 2011</t>
  </si>
  <si>
    <t>PY  - 2012</t>
  </si>
  <si>
    <t xml:space="preserve">ER  - </t>
  </si>
  <si>
    <t>http://en.wikipedia.org/wiki/Politics_of_United States</t>
  </si>
  <si>
    <t>http://parlgov.org/stable/data/usa.html</t>
  </si>
  <si>
    <t>http://www.nsd.uib.no/european_election_database/country/united states</t>
  </si>
  <si>
    <t>http://www.ipu.org/parline-e/reports/2339_A.htm</t>
  </si>
  <si>
    <t>http://data.un.org/CountryProfile.aspx?crname=United States</t>
  </si>
  <si>
    <t>https://www.cia.gov/library/publications/the-world-factbook/geos/us.html</t>
  </si>
  <si>
    <t>The full data file in xlsx format contains no other significant information.</t>
  </si>
  <si>
    <t>The original PDY did not count the contested election of Al Franken in the state of Minnesota.  This data is now included here.</t>
  </si>
  <si>
    <t xml:space="preserve">Electoral College vote </t>
  </si>
  <si>
    <t>romneym01</t>
  </si>
  <si>
    <t>Mitt Romney (with Paul Ryan)</t>
  </si>
  <si>
    <t>johnsong01</t>
  </si>
  <si>
    <t>steinj01</t>
  </si>
  <si>
    <t>Jill Stein (with Cheri Honkala)</t>
  </si>
  <si>
    <t>Gary Johnson (with Jim Gray)</t>
  </si>
  <si>
    <r>
      <t xml:space="preserve">Source: Federal Election Commission, </t>
    </r>
    <r>
      <rPr>
        <i/>
        <sz val="10"/>
        <color theme="1"/>
        <rFont val="Palatino"/>
      </rPr>
      <t>Official 2012 Presidential General Election Results</t>
    </r>
    <r>
      <rPr>
        <sz val="10"/>
        <color theme="1"/>
        <rFont val="Palatino"/>
      </rPr>
      <t>, January 17, 2013; United States Elections Project, George Mason University.</t>
    </r>
  </si>
  <si>
    <t>Jacob Lew (1955 male, Dem.)</t>
  </si>
  <si>
    <t>Jacob Lew</t>
  </si>
  <si>
    <t>Peter Mikami Rouse</t>
  </si>
  <si>
    <t>Rouse_Peter_1959</t>
  </si>
  <si>
    <t>Peter Mikami Rouse (1946 male, Dem.)</t>
  </si>
  <si>
    <t>Austan Goolsbee (1969 male, Dem.)</t>
  </si>
  <si>
    <t>Austan Goolsbee</t>
  </si>
  <si>
    <t>Goolsbee_Austan_1969</t>
  </si>
  <si>
    <t>Leon Panetta (1938 male, Dem)</t>
  </si>
  <si>
    <t>appointed Ambassador to China 1 August</t>
  </si>
  <si>
    <t>John E. Bryson (1943 male, Dem)</t>
  </si>
  <si>
    <t>Interim</t>
  </si>
  <si>
    <t>Bill Daley (1948 male, Dem)</t>
  </si>
  <si>
    <t>Alan Krueger (1960 male, Dem)</t>
  </si>
  <si>
    <t xml:space="preserve">Rebecca Blank (1955 female, Dem.) </t>
  </si>
  <si>
    <t>served as acting secretary</t>
  </si>
  <si>
    <t>(Other)</t>
  </si>
  <si>
    <t>-</t>
  </si>
  <si>
    <t>Obama II</t>
  </si>
  <si>
    <t>Holder_Eric_1951</t>
  </si>
  <si>
    <t>Ad interim</t>
  </si>
  <si>
    <t xml:space="preserve">Rosemary Di Carlo (1947 female, nonpartisan) </t>
  </si>
  <si>
    <t>President of the United States</t>
  </si>
  <si>
    <t>Vice President 
of the United States</t>
  </si>
  <si>
    <t>Secretary of State</t>
  </si>
  <si>
    <t xml:space="preserve">Secretary of the Treasury </t>
  </si>
  <si>
    <t xml:space="preserve">Secretary of Defense </t>
  </si>
  <si>
    <t xml:space="preserve">Attorney General </t>
  </si>
  <si>
    <t xml:space="preserve">Secretary of the Interior </t>
  </si>
  <si>
    <t>Secretary of Agriculture</t>
  </si>
  <si>
    <t xml:space="preserve">Secretary of Labor </t>
  </si>
  <si>
    <t>Secretary of Commerce</t>
  </si>
  <si>
    <t>Secretary of Housing and Urban Development</t>
  </si>
  <si>
    <t xml:space="preserve">Secretary of Transportation </t>
  </si>
  <si>
    <t xml:space="preserve">Secretary of Energy </t>
  </si>
  <si>
    <t>Secretary of Health and Human Services</t>
  </si>
  <si>
    <t>Secretary of Education</t>
  </si>
  <si>
    <t>Secretary of Veterans Affairs</t>
  </si>
  <si>
    <t>Director, Office of Management and Budget</t>
  </si>
  <si>
    <t xml:space="preserve">United States Trade Representative </t>
  </si>
  <si>
    <t xml:space="preserve">Secretary of Homeland Security </t>
  </si>
  <si>
    <t xml:space="preserve">Chief of Staff </t>
  </si>
  <si>
    <t xml:space="preserve">Director of Central Intelligence </t>
  </si>
  <si>
    <t xml:space="preserve">National Security Advisor </t>
  </si>
  <si>
    <t>Chair, Council of Economic Advisors</t>
  </si>
  <si>
    <t>United Nations Ambassador</t>
  </si>
  <si>
    <t>Administrator, Environmental Protection Agency</t>
  </si>
  <si>
    <t xml:space="preserve">Director, Office of National Drug Control Policy </t>
  </si>
  <si>
    <t>Director of National Intelligence</t>
  </si>
  <si>
    <t>Small Business Administration</t>
  </si>
  <si>
    <t>ad interim</t>
  </si>
  <si>
    <t>http://www.electproject.org/2014g</t>
  </si>
  <si>
    <t>Barack Obama (1961 male, us_dem01)</t>
  </si>
  <si>
    <t>Hillary Rodham Clinton (1947 female, us_dem01)</t>
  </si>
  <si>
    <t xml:space="preserve">John Kerry (1943 male, us_dem01) </t>
  </si>
  <si>
    <t>Jack Lew (1955 male, us_dem01)</t>
  </si>
  <si>
    <t xml:space="preserve">Leon Panetta (1938 male, us_dem01) </t>
  </si>
  <si>
    <t>Kenneth L. Salazar (1955 male, us_dem01)</t>
  </si>
  <si>
    <t>Sally Jewell (1956 female, us_dem01)</t>
  </si>
  <si>
    <t>Timothy J. Vilsack (1950 male, us_dem01)</t>
  </si>
  <si>
    <t>Hilda L. Solis (1957 female, us_dem01)</t>
  </si>
  <si>
    <t xml:space="preserve">Seth Harris (1962 male, us_dem01) </t>
  </si>
  <si>
    <t>Thomas Perez (1961 male, us_dem01)</t>
  </si>
  <si>
    <t xml:space="preserve">Rebecca Blank (1955 female, us_dem01) </t>
  </si>
  <si>
    <t>Cameron Kerry (1950 male, us_dem01)</t>
  </si>
  <si>
    <t xml:space="preserve">Penny Pritzker (1959 female, us_dem01) </t>
  </si>
  <si>
    <t>Shaun L. S. Donovan (1966 male, us_dem01)</t>
  </si>
  <si>
    <t>Julián Castro (1974 male, us_dem01)</t>
  </si>
  <si>
    <t xml:space="preserve">Anthony Foxx (1971 male, us_dem01) </t>
  </si>
  <si>
    <t>Steven Chu (1948 male, us_dem01)</t>
  </si>
  <si>
    <t>Ernest Moniz (1944 male, us_dem01)</t>
  </si>
  <si>
    <t>Kathleen Sebelius (1948 female, us_dem01)</t>
  </si>
  <si>
    <t>Sylvia Mathews Burwell (1965 female, us_dem01)</t>
  </si>
  <si>
    <t xml:space="preserve">Arne Duncan (1964 male, us_dem01) </t>
  </si>
  <si>
    <t xml:space="preserve">Eric K. Shinseki (1942 male, us_dem01) </t>
  </si>
  <si>
    <t>Sloan D. Gibson (1953 male, us_dem01)</t>
  </si>
  <si>
    <t xml:space="preserve">Peter R. Orszag (1968 male, us_dem01) </t>
  </si>
  <si>
    <t xml:space="preserve">Jeffrey Zients (1946 male, us_dem01) </t>
  </si>
  <si>
    <t>Brian Deese (1978 male, us_dem01)</t>
  </si>
  <si>
    <t xml:space="preserve">Ronald Kirk (1954 male, us_dem01) </t>
  </si>
  <si>
    <t>Miriam Sapiro (1960 female, us_dem01)</t>
  </si>
  <si>
    <t xml:space="preserve">Michael Froman (1962 male, us_dem01) </t>
  </si>
  <si>
    <t xml:space="preserve">Janet A. Napolitano (1957 female, us_dem01) </t>
  </si>
  <si>
    <t>Rand Beers (1942 male, us_dem01)</t>
  </si>
  <si>
    <t>Jeh Charles Johnson (1957 male, us_dem01)</t>
  </si>
  <si>
    <t xml:space="preserve">Jack Lew (1955 male, us_dem01) </t>
  </si>
  <si>
    <t>Denis McDonough (1969 male, us_dem01)</t>
  </si>
  <si>
    <t xml:space="preserve">Susan Rice (1964 female, us_dem01) </t>
  </si>
  <si>
    <t>Samantha Power (1970 female, us_dem01)</t>
  </si>
  <si>
    <t>Lisa P. Jackson (1962 female, us_dem01)</t>
  </si>
  <si>
    <t xml:space="preserve">Robert Perciasepe (1951 male, us_dem01) </t>
  </si>
  <si>
    <t xml:space="preserve">Gina McCarthy (1954 female, us_dem01) </t>
  </si>
  <si>
    <t xml:space="preserve">Karen G. Mills (1953 female, us_dem01) </t>
  </si>
  <si>
    <t>Jeanne Hulit (1958 female, us_dem01)</t>
  </si>
  <si>
    <t>Marianne Markowitz (1966 female, us_dem01)</t>
  </si>
  <si>
    <t>Maria Contreras-Sweet (1955 female, us_dem01)</t>
  </si>
  <si>
    <t>Timothy Geithner (1961 male, us_dem01)</t>
  </si>
  <si>
    <t>Sylvia Matthew Burwell (1965 female, us_dem01)</t>
  </si>
  <si>
    <t>Ray LaHood (1945 male, us_rep01)</t>
  </si>
  <si>
    <t>Chuck Hagel (1946 male, us_rep01)</t>
  </si>
  <si>
    <t>Alan B. Krueger (1960 male, us_dem01)</t>
  </si>
  <si>
    <t>Jason Furman (1970 male, us_dem01)</t>
  </si>
  <si>
    <r>
      <t xml:space="preserve">Source: </t>
    </r>
    <r>
      <rPr>
        <i/>
        <sz val="8"/>
        <rFont val="Calibri"/>
        <family val="2"/>
        <scheme val="minor"/>
      </rPr>
      <t xml:space="preserve">Statistics of the Presidential and Congressional Election of November 6, 2012 </t>
    </r>
    <r>
      <rPr>
        <sz val="8"/>
        <rFont val="Calibri"/>
        <family val="2"/>
        <scheme val="minor"/>
      </rPr>
      <t>(votes)</t>
    </r>
    <r>
      <rPr>
        <i/>
        <sz val="8"/>
        <rFont val="Calibri"/>
        <family val="2"/>
        <scheme val="minor"/>
      </rPr>
      <t xml:space="preserve">. </t>
    </r>
    <r>
      <rPr>
        <sz val="8"/>
        <rFont val="Calibri"/>
        <family val="2"/>
        <scheme val="minor"/>
      </rPr>
      <t>Compiled by the Clerk of the House of Representatives; United States Elections Project, George Mason University (voting age population).</t>
    </r>
  </si>
  <si>
    <t>Additional information provided in Type 2 relates only to seats elected in the year in question</t>
  </si>
  <si>
    <t>Sources: http://www.electproject.org/2014g, accessed 13 April 2015; Clerk of the House of Representatives, Statistics of the Congressional Election from official sources for the election of November 4, 2014.</t>
  </si>
  <si>
    <t>http://www.electproject.org/2014g, accessed 13 April 2015; Clerk of the House of Representatives, Statistics of the Congressional Election from  official sources for the election  of November 4, 2014.</t>
  </si>
  <si>
    <t>Type 1: Overall US Senate</t>
  </si>
  <si>
    <t>Type 3: Vacancy-filling Elections</t>
  </si>
  <si>
    <t>Type 2: Regularly scheduled senate election seats (Class 1: 33 Seats)</t>
  </si>
  <si>
    <t>Type 2: Regularly scheduled senate election seats (Class 2: 33 Seats)</t>
  </si>
  <si>
    <t>Type 2: Regularly scheduled senate election seats (Class 3: 34 Seats)</t>
  </si>
  <si>
    <t>Robert A. McDonald (1953 male, us_rep01)</t>
  </si>
  <si>
    <t>Ashton Carter (1954 male, us_dem01)</t>
  </si>
  <si>
    <t>Loretta Lynch (1959 female, us_dem01)</t>
  </si>
  <si>
    <t>Uploaded:</t>
  </si>
  <si>
    <t>Fully updated through 30 June 2015.  Senate newly updated to reflect regular cycle seats and vacancy-filling seats.</t>
  </si>
  <si>
    <t>Calculations for integration with other databases</t>
  </si>
  <si>
    <t>Country</t>
  </si>
  <si>
    <t>Name_english</t>
  </si>
  <si>
    <t>Name_short</t>
  </si>
  <si>
    <t>First_PDY_Year</t>
  </si>
  <si>
    <t>Last_PDY_Year</t>
  </si>
  <si>
    <t>Max_Vote</t>
  </si>
  <si>
    <t>Year_of_max_vote</t>
  </si>
  <si>
    <t>Update Notes:</t>
  </si>
  <si>
    <t>Info_parties2</t>
  </si>
  <si>
    <t>This sheet contains calculations for integrating databases.</t>
  </si>
  <si>
    <t>New Data: ministers after 2014, parlseats_lh after 2013, parlseats_uh after 2013
Legacy Data: ministers needs consolidation 
Format: Needs new parlseats_lh and parlseats_uh formats, new info_parties 
Additional data: Could use party logo, party website, party founding, name, merge/split, leader data</t>
  </si>
  <si>
    <t>John King (1975 male, us_dem01)</t>
  </si>
  <si>
    <t>confirmed</t>
  </si>
  <si>
    <t>Trump I</t>
  </si>
  <si>
    <t>Donald J. Trump (1946 male, us_rep01)</t>
  </si>
  <si>
    <t>Mike Pence (1959 male, us_rep01)</t>
  </si>
  <si>
    <t>Jeff Sessions (1946 male, us_rep01)</t>
  </si>
  <si>
    <t>Mike Pompeo (1963 male, us_rep01)</t>
  </si>
  <si>
    <t>Michael T. Flynn (1958 male, us_rep01)</t>
  </si>
  <si>
    <t>Reince Priebus (1972 male, us_rep01)</t>
  </si>
  <si>
    <t>Burleigh_Peter_1942</t>
  </si>
  <si>
    <t>Never confirmed</t>
  </si>
  <si>
    <t>Mickey Kantor</t>
  </si>
  <si>
    <t>Kantor_Mickey_1939</t>
  </si>
  <si>
    <t>Harvey S. Rosen</t>
  </si>
  <si>
    <t>Ben Bernanke</t>
  </si>
  <si>
    <t>Edward Lazear</t>
  </si>
  <si>
    <t>Rosen_Harvey_1949</t>
  </si>
  <si>
    <t>Bernanke_Ben_1953</t>
  </si>
  <si>
    <t>Lazear_Edward_1948</t>
  </si>
  <si>
    <t>John R. Bolton</t>
  </si>
  <si>
    <t>Bolton_John_1948</t>
  </si>
  <si>
    <t>Alejandro Daniel Wolff</t>
  </si>
  <si>
    <t>Wolff_Alejandro_1957</t>
  </si>
  <si>
    <t>Year of birth approximate</t>
  </si>
  <si>
    <t>Zalmay Khalilzad</t>
  </si>
  <si>
    <t>Khalizad_Zalmay_1951</t>
  </si>
  <si>
    <t>John M. McConnell</t>
  </si>
  <si>
    <t>McConnell_John_1943</t>
  </si>
  <si>
    <t>Lee P. Brown</t>
  </si>
  <si>
    <t>Brown_Lee_1937</t>
  </si>
  <si>
    <t>John Walters (1952 male, Rep)</t>
  </si>
  <si>
    <t>Barry McCaffrey</t>
  </si>
  <si>
    <t>McCaffrey_Barry_1942</t>
  </si>
  <si>
    <t>date approximate</t>
  </si>
  <si>
    <t>James A. Baker (1930 male, Rep.). Listed as III</t>
  </si>
  <si>
    <t>Louis W. Sullivan</t>
  </si>
  <si>
    <t>Louis W. Sullivan (1933 male, Rep.) listed as Dr.</t>
  </si>
  <si>
    <t>Barbara Hackman Franklin</t>
  </si>
  <si>
    <t>Robert A. Mosbacher</t>
  </si>
  <si>
    <t xml:space="preserve"> Robert A. Mosbacher (1927 male, Rep.) listed as Sr.</t>
  </si>
  <si>
    <t>Frankin_Barbara_1940</t>
  </si>
  <si>
    <t>Elizabeth Dole</t>
  </si>
  <si>
    <t>Dole_Elizabeth_1936</t>
  </si>
  <si>
    <t>Elizabeth Dole (1936 female, Rep.)</t>
  </si>
  <si>
    <t>James D. Watkins</t>
  </si>
  <si>
    <t>James D. Watkins (1927 male, Rep.) listed as Adm. , USN (Ret.)</t>
  </si>
  <si>
    <t>William K. Reilly</t>
  </si>
  <si>
    <t>Reilly_William_1940</t>
  </si>
  <si>
    <t>William Reilly (1940 male, Rep.)</t>
  </si>
  <si>
    <t>Thomas Reeve Pickering</t>
  </si>
  <si>
    <t>Pickering_Thomas_1931</t>
  </si>
  <si>
    <t>Edward J. Perkins</t>
  </si>
  <si>
    <t>Perkins_Edward_1928</t>
  </si>
  <si>
    <t>Edward J. Perkins (1928 male, Rep.)</t>
  </si>
  <si>
    <t>William Bennett</t>
  </si>
  <si>
    <t>Bennett_William_1943</t>
  </si>
  <si>
    <t>William Bennett (1943 male, Rep.)</t>
  </si>
  <si>
    <t>Bob Martinez</t>
  </si>
  <si>
    <t>Martinez_Bob_1934</t>
  </si>
  <si>
    <t>Bob Martinez (1934 male, Rep.)</t>
  </si>
  <si>
    <t>Thomas Pickering (1931 male, Rep.) date approximate</t>
  </si>
  <si>
    <t>Federal Emergency Management Administration</t>
  </si>
  <si>
    <t>Carol Browner</t>
  </si>
  <si>
    <t>Browner_Carol_1955</t>
  </si>
  <si>
    <t>Carol Browner (1955 female, Dem.)</t>
  </si>
  <si>
    <t>Christine Todd Whitman</t>
  </si>
  <si>
    <t>Whitman_Christine_1946</t>
  </si>
  <si>
    <t>Christine Todd Whitman (1946 female, Rep.)</t>
  </si>
  <si>
    <t>Marianne Horinko</t>
  </si>
  <si>
    <t>Horinko_Marianne_1961</t>
  </si>
  <si>
    <t>Mike Leavitt</t>
  </si>
  <si>
    <t>Leavitt_Mike_1951</t>
  </si>
  <si>
    <t>Mike Leavitt (1951 male, Rep.)</t>
  </si>
  <si>
    <t>James Witt</t>
  </si>
  <si>
    <t>James Witt (1944 male, Dem.)</t>
  </si>
  <si>
    <t>appointed at beginning of term, position raised to cabinet status on 26 Feb 1996</t>
  </si>
  <si>
    <t>Fema folded into DHS</t>
  </si>
  <si>
    <t>Philip Lader</t>
  </si>
  <si>
    <t>Philip Lader (1946 male, Dem.)</t>
  </si>
  <si>
    <t>Aída Álvarez</t>
  </si>
  <si>
    <t>Aída Álvarez (1950 female, Dem.)</t>
  </si>
  <si>
    <t>Michael Boskin</t>
  </si>
  <si>
    <t>Boskin_Michael_1945</t>
  </si>
  <si>
    <t>Michael Boskin (1945 male, Rep.)</t>
  </si>
  <si>
    <t>raised to cabinet level under Deutsch</t>
  </si>
  <si>
    <t>Director, Office of Personnel Management</t>
  </si>
  <si>
    <t>Janice LaChance</t>
  </si>
  <si>
    <t>Lachance_Janice_1953</t>
  </si>
  <si>
    <t>Position elevated to cabinet level during Lachance's tenure</t>
  </si>
  <si>
    <t>r</t>
  </si>
  <si>
    <t>Chair, National Economic Council</t>
  </si>
  <si>
    <t>Gene Sperling</t>
  </si>
  <si>
    <t>Sperling_Gene_1958</t>
  </si>
  <si>
    <t>Gene Sperling (1958 male, Dem.)</t>
  </si>
  <si>
    <t>Nikki Haley</t>
  </si>
  <si>
    <t>female</t>
  </si>
  <si>
    <t>Haley_Nikki_1972</t>
  </si>
  <si>
    <t>VL  - 56</t>
  </si>
  <si>
    <t>PY  - 2017</t>
  </si>
  <si>
    <t>UR  - http://dx.doi.org/10.1111/2047-8852.12177</t>
  </si>
  <si>
    <t>DO  - 10.1111/2047-8852.12177</t>
  </si>
  <si>
    <t>SP  - 283</t>
  </si>
  <si>
    <t>EP  - 291</t>
  </si>
  <si>
    <t>ER  -</t>
  </si>
  <si>
    <t>Sources: https://transition.fec.gov/general/FederalElections2016.shtml</t>
  </si>
  <si>
    <t>http://www.electproject.org/ 2016; Clerk of the House of Representatives, Statistics of the Congressional Election.</t>
  </si>
  <si>
    <t>clintonh01</t>
  </si>
  <si>
    <t>Hilary Clinton (with Tim Kaine)</t>
  </si>
  <si>
    <t>trumpd01</t>
  </si>
  <si>
    <t>Jill Stein (with Ajamu Baraka)</t>
  </si>
  <si>
    <t>Gary Johnson (with William Weld)</t>
  </si>
  <si>
    <t>Source: US Election Project 2016</t>
  </si>
  <si>
    <t>Type 2: Regularly scheduled senate election seats (Class 2: 34 Seats)</t>
  </si>
  <si>
    <t>http://clerk.house.gov/member_info/election.aspx; Clerk of the House of Representatives, Statistics of the 2018 Congressional Election</t>
  </si>
  <si>
    <t>Sources: http://clerk.house.gov/member_info/election.aspx, Clerk of the House of Representatives, Statistics of the 2018 Congressional Election; United States Election Project</t>
  </si>
  <si>
    <t>bidenj01</t>
  </si>
  <si>
    <t>jorgensenj01</t>
  </si>
  <si>
    <t>hawkinsh01</t>
  </si>
  <si>
    <t>Joe Biden (with Kamala Harris)</t>
  </si>
  <si>
    <t>Donald Trump (with Mike Pence)</t>
  </si>
  <si>
    <t>Jo Jorgensen (with Spike Cohen)</t>
  </si>
  <si>
    <t>Howie Hawkins (with Angela Walker)</t>
  </si>
  <si>
    <t>Sources: https://clerk.house.gov/member_info/electionInfo/2020/statistics2020.pdf</t>
  </si>
  <si>
    <t>https://clerk.house.gov/member_info/electionInfo/2020/statistics2020.pdf</t>
  </si>
  <si>
    <t>Donald Trump (1946 male, us_rep01)</t>
  </si>
  <si>
    <t>Michael Pence (1959 male, us_rep01)</t>
  </si>
  <si>
    <t>Rex Tillerson (1952 male, us_rep01)</t>
  </si>
  <si>
    <t>Steven Mnuchin (1962 male, us_rep01)</t>
  </si>
  <si>
    <t>James Mattis (1950 male, us_indie01)</t>
  </si>
  <si>
    <t>Jefferson Sessions (1946 male, us_rep01)</t>
  </si>
  <si>
    <t>Ryan Zinke (1961 male, us_rep01)</t>
  </si>
  <si>
    <t>George Perdue (1946 male, us_rep01)</t>
  </si>
  <si>
    <t>Wilbur Ross (1937 male, us_rep01)</t>
  </si>
  <si>
    <t>Alexander Acosta (1969 male, us_rep01)</t>
  </si>
  <si>
    <t>Benjamin Carson (1951 male, us_rep01)</t>
  </si>
  <si>
    <t>Elaine Chao (1953 female, us_rep01)</t>
  </si>
  <si>
    <t>James Richard Perry (1950 male, us_rep01)</t>
  </si>
  <si>
    <t>Tom Price (1954 male, us_rep01)</t>
  </si>
  <si>
    <t>Elizabeth Prince DeVos (1958 female, us_rep01)</t>
  </si>
  <si>
    <t>John F. Kelly (1950 male, us_indie01)</t>
  </si>
  <si>
    <t>Mick Mulvaney (1967 male, us_rep01)</t>
  </si>
  <si>
    <t>Robert Lighthizer (1947 male, us_rep01)</t>
  </si>
  <si>
    <t>Kevin Hassett (1962 male, us_rep01)</t>
  </si>
  <si>
    <t>Nikki Haley (1972 female, us_rep01)</t>
  </si>
  <si>
    <t>Scott Pruitt (1968 male, us_rep01)</t>
  </si>
  <si>
    <t>Linda McMahon (1948 female, us_rep01)</t>
  </si>
  <si>
    <t>Daniel Coats (1943 male, us_rep01)</t>
  </si>
  <si>
    <t>Eric Hargan (1968 male, us_rep01)</t>
  </si>
  <si>
    <t>acting</t>
  </si>
  <si>
    <t>Elaine Duke (1958 female, us_indie01)</t>
  </si>
  <si>
    <t>Kirstjen Nielson (1972 female, us_rep01)</t>
  </si>
  <si>
    <t>Matthew Whitaker (1969 male, us_rep01)</t>
  </si>
  <si>
    <t>Alex Azar (1967 male, us_rep01)</t>
  </si>
  <si>
    <t>Robert Wilkie (1962 male, us_rep01)</t>
  </si>
  <si>
    <t>Gina Haspel (1956 female, us_indie01)</t>
  </si>
  <si>
    <t>Andrew Wheeler (1964 male, us_rep01)</t>
  </si>
  <si>
    <t>Dan Brouillette (1962 male, us_rep01)</t>
  </si>
  <si>
    <t>Patrick Shanahan (1962 male, us_rep01)</t>
  </si>
  <si>
    <t>Mark Esper (1964 male, us_rep01)</t>
  </si>
  <si>
    <t>Kevin McAleenan (1971 male, us_indie01)</t>
  </si>
  <si>
    <t>Chad Wolfe (1976 male, us_rep01)</t>
  </si>
  <si>
    <t>David Bernhardt (1969 male, us_rep01)</t>
  </si>
  <si>
    <t>Eugene Scalia (1963 male, us_rep01)</t>
  </si>
  <si>
    <t>Joseph Maquire (1951 male, us_indie01)</t>
  </si>
  <si>
    <t>Kelly Craft (1962 female, us_rep01)</t>
  </si>
  <si>
    <t>Richard Grenell (1966 male, us_rep01)</t>
  </si>
  <si>
    <t>John Ratcliffe (1965 male, us_rep01)</t>
  </si>
  <si>
    <t>Mark Meadows (1959 male, us_rep01)</t>
  </si>
  <si>
    <t>Christopher Miller (1965 male, us_rep01)</t>
  </si>
  <si>
    <t>William Barr (1950 male, us_rep01)</t>
  </si>
  <si>
    <t>Jeffrey Rosen (1958 male, us_rep01)</t>
  </si>
  <si>
    <t>Eric H. Holder (1951 male, us_dem01)</t>
  </si>
  <si>
    <t xml:space="preserve"> Joseph Biden (1942 male, us_dem01)</t>
  </si>
  <si>
    <t xml:space="preserve">Rosemary Di Carlo (1947 female, us_indie01) </t>
  </si>
  <si>
    <t>David Shulkin (1959 male, us_indie01)</t>
  </si>
  <si>
    <t>Russ Vought (1976 male, us_rep01)</t>
  </si>
  <si>
    <t>Jonathan Cohen (1962 male, us_indie01)</t>
  </si>
  <si>
    <t>Jovita Carranza (1949 female, us_rep01)</t>
  </si>
  <si>
    <t>VL  - 52</t>
  </si>
  <si>
    <t>VL  - 53</t>
  </si>
  <si>
    <t>VL  - 54</t>
  </si>
  <si>
    <t>VL  - 55</t>
  </si>
  <si>
    <t>PB - John Wiley &amp; Sons Ltd</t>
  </si>
  <si>
    <t>TI  - United States: Political Developments and Data in 2017</t>
  </si>
  <si>
    <t>TI  - United States: Political Developments and Data in 2018</t>
  </si>
  <si>
    <t>TI  - United States: Political Developments and Data in 2019</t>
  </si>
  <si>
    <t>TI  - United States: Political Developments and Data in 2020</t>
  </si>
  <si>
    <t>TI  - United States: Political Developments and Data in 2021</t>
  </si>
  <si>
    <t>VL  - 57</t>
  </si>
  <si>
    <t>VL  - 58</t>
  </si>
  <si>
    <t>VL  - 59</t>
  </si>
  <si>
    <t>VL  - 60</t>
  </si>
  <si>
    <t>VL  - 61</t>
  </si>
  <si>
    <t>SN  - 2047-8844</t>
  </si>
  <si>
    <t>UR  - https://doi.org/10.1111/2047-8852.12035</t>
  </si>
  <si>
    <t>DO  - https://doi.org/10.1111/2047-8852.12035</t>
  </si>
  <si>
    <t>SP  - 246</t>
  </si>
  <si>
    <t>EP  - 254</t>
  </si>
  <si>
    <t>PY  - 2013</t>
  </si>
  <si>
    <t>UR  - https://doi.org/10.1111/2047-8852.12112</t>
  </si>
  <si>
    <t>DO  - https://doi.org/10.1111/2047-8852.12112</t>
  </si>
  <si>
    <t>SP  - 309</t>
  </si>
  <si>
    <t>EP  - 315</t>
  </si>
  <si>
    <t>PY  - 2015</t>
  </si>
  <si>
    <t>UR  - https://doi.org/10.1111/2047-8852.12151</t>
  </si>
  <si>
    <t>DO  - https://doi.org/10.1111/2047-8852.12151</t>
  </si>
  <si>
    <t>SP  - 274</t>
  </si>
  <si>
    <t>EP  - 280</t>
  </si>
  <si>
    <t>PY  - 2016</t>
  </si>
  <si>
    <t>UR  - https://doi-org.proxy.library.nd.edu/10.1111/2047-8852.12071</t>
  </si>
  <si>
    <t>DO  - https://doi-org.proxy.library.nd.edu/10.1111/2047-8852.12071</t>
  </si>
  <si>
    <t>SP  - 318</t>
  </si>
  <si>
    <t>EP  - 325</t>
  </si>
  <si>
    <t>PY  - 2014</t>
  </si>
  <si>
    <t>UR  - https://doi.org/10.1111/2047-8852.12199</t>
  </si>
  <si>
    <t>DO  - https://doi.org/10.1111/2047-8852.12199</t>
  </si>
  <si>
    <t>SP  - 299</t>
  </si>
  <si>
    <t>EP  - 307</t>
  </si>
  <si>
    <t>PY  - 2018</t>
  </si>
  <si>
    <t>UR  - https://doi.org/10.1111/2047-8852.12251</t>
  </si>
  <si>
    <t>DO  - https://doi.org/10.1111/2047-8852.12251</t>
  </si>
  <si>
    <t>SP  - 287</t>
  </si>
  <si>
    <t>EP  - 293</t>
  </si>
  <si>
    <t>PY  - 2019</t>
  </si>
  <si>
    <t>UR  - https://doi.org/10.1111/2047-8852.12282</t>
  </si>
  <si>
    <t>DO  - https://doi.org/10.1111/2047-8852.12282</t>
  </si>
  <si>
    <t>SP  - 386</t>
  </si>
  <si>
    <t>EP  - 392</t>
  </si>
  <si>
    <t>PY  - 2020</t>
  </si>
  <si>
    <t>UR  - https://doi.org/10.1111/2047-8852.12320</t>
  </si>
  <si>
    <t>DO  - https://doi.org/10.1111/2047-8852.12320</t>
  </si>
  <si>
    <t>SP  - 417</t>
  </si>
  <si>
    <t>EP  - 427</t>
  </si>
  <si>
    <t>PY  - 2021</t>
  </si>
  <si>
    <t>UR  - https://doi.org/10.1111/2047-8852.12352</t>
  </si>
  <si>
    <t>DO  - https://doi.org/10.1111/2047-8852.12352</t>
  </si>
  <si>
    <t>EP  -</t>
  </si>
  <si>
    <t>SP  -</t>
  </si>
  <si>
    <t>PY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</si>
</sst>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yyyy"/>
    <numFmt numFmtId="171" formatCode="0.000%"/>
    <numFmt numFmtId="172" formatCode="yyyy\-mm\-dd"/>
    <numFmt numFmtId="173" formatCode="[$-409]d\-mmm\-yyyy;@"/>
  </numFmts>
  <fonts count="49">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10"/>
      <name val="Arial"/>
      <family val="2"/>
    </font>
    <font>
      <b/>
      <sz val="9"/>
      <color indexed="81"/>
      <name val="Tahoma"/>
      <family val="2"/>
    </font>
    <font>
      <sz val="9"/>
      <color indexed="81"/>
      <name val="Tahoma"/>
      <family val="2"/>
    </font>
    <font>
      <sz val="10"/>
      <color theme="1"/>
      <name val="Palatino"/>
    </font>
    <font>
      <i/>
      <sz val="10"/>
      <color theme="1"/>
      <name val="Palatino"/>
    </font>
    <font>
      <sz val="8"/>
      <color indexed="8"/>
      <name val="Calibri"/>
      <family val="2"/>
    </font>
    <font>
      <u/>
      <sz val="8"/>
      <color indexed="12"/>
      <name val="Calibri"/>
      <family val="2"/>
    </font>
    <font>
      <sz val="8"/>
      <color theme="1"/>
      <name val="Calibri"/>
      <family val="2"/>
    </font>
    <font>
      <sz val="8"/>
      <color rgb="FF000000"/>
      <name val="Calibri"/>
      <family val="2"/>
    </font>
    <font>
      <sz val="8"/>
      <color rgb="FF333333"/>
      <name val="Verdana"/>
      <family val="2"/>
    </font>
    <font>
      <sz val="8"/>
      <color rgb="FF222222"/>
      <name val="Consolas"/>
      <family val="3"/>
    </font>
    <font>
      <sz val="8"/>
      <name val="Cabin"/>
      <family val="2"/>
    </font>
  </fonts>
  <fills count="42">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theme="1" tint="0.249977111117893"/>
        <bgColor indexed="64"/>
      </patternFill>
    </fill>
    <fill>
      <patternFill patternType="solid">
        <fgColor rgb="FFF5D7EB"/>
        <bgColor indexed="64"/>
      </patternFill>
    </fill>
    <fill>
      <patternFill patternType="solid">
        <fgColor theme="0" tint="-4.9989318521683403E-2"/>
        <bgColor indexed="64"/>
      </patternFill>
    </fill>
    <fill>
      <patternFill patternType="solid">
        <fgColor rgb="FFB9B9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s>
  <borders count="30">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right/>
      <top style="thin">
        <color theme="0" tint="-4.9989318521683403E-2"/>
      </top>
      <bottom/>
      <diagonal/>
    </border>
  </borders>
  <cellStyleXfs count="50">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3" fillId="0" borderId="0"/>
    <xf numFmtId="43" fontId="37" fillId="0" borderId="0" applyFont="0" applyFill="0" applyBorder="0" applyAlignment="0" applyProtection="0"/>
    <xf numFmtId="43" fontId="3" fillId="0" borderId="0" applyFont="0" applyFill="0" applyBorder="0" applyAlignment="0" applyProtection="0"/>
  </cellStyleXfs>
  <cellXfs count="343">
    <xf numFmtId="0" fontId="0" fillId="0" borderId="0" xfId="0">
      <alignment horizontal="left" vertical="top"/>
    </xf>
    <xf numFmtId="0" fontId="5" fillId="0" borderId="0" xfId="0" applyFont="1">
      <alignment horizontal="left" vertical="top"/>
    </xf>
    <xf numFmtId="0" fontId="6" fillId="0" borderId="0" xfId="0" applyFont="1" applyAlignment="1">
      <alignment horizontal="left" vertical="top"/>
    </xf>
    <xf numFmtId="0" fontId="0" fillId="0" borderId="0" xfId="0" applyAlignment="1"/>
    <xf numFmtId="0" fontId="0" fillId="0" borderId="0" xfId="0" applyFill="1" applyAlignment="1"/>
    <xf numFmtId="0" fontId="6" fillId="0" borderId="2"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3" fontId="6" fillId="0" borderId="0" xfId="0" applyNumberFormat="1" applyFont="1" applyFill="1" applyBorder="1" applyAlignment="1" applyProtection="1">
      <alignment horizontal="left" vertical="top"/>
      <protection locked="0"/>
    </xf>
    <xf numFmtId="0" fontId="6" fillId="0" borderId="0" xfId="0" applyFont="1">
      <alignment horizontal="left" vertical="top"/>
    </xf>
    <xf numFmtId="0" fontId="6" fillId="0" borderId="0" xfId="0" applyFont="1" applyAlignment="1">
      <alignment horizontal="left" vertical="top" wrapText="1"/>
    </xf>
    <xf numFmtId="165" fontId="6" fillId="25" borderId="0" xfId="0" applyNumberFormat="1" applyFont="1" applyFill="1" applyBorder="1" applyAlignment="1">
      <alignment horizontal="left" vertical="top"/>
    </xf>
    <xf numFmtId="165" fontId="6" fillId="0" borderId="2" xfId="0" applyNumberFormat="1" applyFont="1" applyFill="1" applyBorder="1" applyAlignment="1">
      <alignment horizontal="left" vertical="top"/>
    </xf>
    <xf numFmtId="165" fontId="6" fillId="26" borderId="0" xfId="0" applyNumberFormat="1" applyFont="1" applyFill="1" applyBorder="1" applyAlignment="1">
      <alignment horizontal="left" vertical="top"/>
    </xf>
    <xf numFmtId="165" fontId="6" fillId="26" borderId="12" xfId="0" applyNumberFormat="1" applyFont="1" applyFill="1" applyBorder="1" applyAlignment="1">
      <alignment horizontal="left" vertical="top"/>
    </xf>
    <xf numFmtId="165" fontId="6" fillId="26" borderId="13" xfId="0" applyNumberFormat="1" applyFont="1" applyFill="1" applyBorder="1" applyAlignment="1">
      <alignment horizontal="left" vertical="top"/>
    </xf>
    <xf numFmtId="165" fontId="6" fillId="0" borderId="0" xfId="0" applyNumberFormat="1" applyFont="1" applyAlignment="1">
      <alignment horizontal="left" vertical="top"/>
    </xf>
    <xf numFmtId="0" fontId="6" fillId="25" borderId="0" xfId="0" applyFont="1" applyFill="1" applyBorder="1" applyAlignment="1">
      <alignment horizontal="left" vertical="top"/>
    </xf>
    <xf numFmtId="0" fontId="6" fillId="0" borderId="2" xfId="0" applyFont="1" applyBorder="1" applyAlignment="1">
      <alignment horizontal="left" vertical="top"/>
    </xf>
    <xf numFmtId="0" fontId="6" fillId="26" borderId="0" xfId="0" applyFont="1" applyFill="1" applyBorder="1" applyAlignment="1">
      <alignment horizontal="left" vertical="top"/>
    </xf>
    <xf numFmtId="0" fontId="6" fillId="26" borderId="12" xfId="0" applyFont="1" applyFill="1" applyBorder="1" applyAlignment="1">
      <alignment horizontal="left" vertical="top"/>
    </xf>
    <xf numFmtId="0" fontId="6" fillId="26" borderId="13" xfId="0" applyFont="1" applyFill="1" applyBorder="1" applyAlignment="1">
      <alignment horizontal="left" vertical="top"/>
    </xf>
    <xf numFmtId="3" fontId="6" fillId="25" borderId="0" xfId="2" applyNumberFormat="1" applyFont="1" applyFill="1" applyBorder="1" applyAlignment="1">
      <alignment horizontal="left" vertical="top"/>
    </xf>
    <xf numFmtId="3" fontId="6" fillId="25" borderId="0" xfId="0" applyNumberFormat="1" applyFont="1" applyFill="1" applyBorder="1" applyAlignment="1">
      <alignment horizontal="left" vertical="top"/>
    </xf>
    <xf numFmtId="3" fontId="6" fillId="0" borderId="2" xfId="0" applyNumberFormat="1" applyFont="1" applyBorder="1" applyAlignment="1">
      <alignment horizontal="left" vertical="top"/>
    </xf>
    <xf numFmtId="3" fontId="6" fillId="26" borderId="0" xfId="0" applyNumberFormat="1" applyFont="1" applyFill="1" applyBorder="1" applyAlignment="1">
      <alignment horizontal="left" vertical="top"/>
    </xf>
    <xf numFmtId="3" fontId="6" fillId="26" borderId="12" xfId="0" applyNumberFormat="1" applyFont="1" applyFill="1" applyBorder="1" applyAlignment="1">
      <alignment horizontal="left" vertical="top"/>
    </xf>
    <xf numFmtId="3" fontId="6" fillId="26" borderId="13" xfId="0" applyNumberFormat="1" applyFont="1" applyFill="1" applyBorder="1" applyAlignment="1">
      <alignment horizontal="left" vertical="top"/>
    </xf>
    <xf numFmtId="3" fontId="6" fillId="0" borderId="0" xfId="0" applyNumberFormat="1" applyFont="1" applyAlignment="1">
      <alignment horizontal="left" vertical="top"/>
    </xf>
    <xf numFmtId="166" fontId="6" fillId="25" borderId="0" xfId="2" applyNumberFormat="1" applyFont="1" applyFill="1" applyBorder="1" applyAlignment="1">
      <alignment horizontal="left" vertical="top"/>
    </xf>
    <xf numFmtId="166" fontId="6" fillId="25" borderId="0" xfId="0" applyNumberFormat="1" applyFont="1" applyFill="1" applyBorder="1" applyAlignment="1">
      <alignment horizontal="left" vertical="top"/>
    </xf>
    <xf numFmtId="166" fontId="6" fillId="0" borderId="2" xfId="0" applyNumberFormat="1" applyFont="1" applyBorder="1" applyAlignment="1">
      <alignment horizontal="left" vertical="top"/>
    </xf>
    <xf numFmtId="166" fontId="6" fillId="26" borderId="0" xfId="0" applyNumberFormat="1" applyFont="1" applyFill="1" applyBorder="1" applyAlignment="1">
      <alignment horizontal="left" vertical="top"/>
    </xf>
    <xf numFmtId="166" fontId="6" fillId="26" borderId="12" xfId="0" applyNumberFormat="1" applyFont="1" applyFill="1" applyBorder="1" applyAlignment="1">
      <alignment horizontal="left" vertical="top"/>
    </xf>
    <xf numFmtId="166" fontId="6" fillId="26" borderId="13" xfId="0" applyNumberFormat="1" applyFont="1" applyFill="1" applyBorder="1" applyAlignment="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Fill="1" applyBorder="1" applyAlignment="1" applyProtection="1">
      <alignment horizontal="left" vertical="top"/>
      <protection locked="0"/>
    </xf>
    <xf numFmtId="166" fontId="6" fillId="0" borderId="0" xfId="0" applyNumberFormat="1" applyFont="1" applyAlignment="1">
      <alignment horizontal="left" vertical="top"/>
    </xf>
    <xf numFmtId="9" fontId="6" fillId="0" borderId="2" xfId="0" applyNumberFormat="1" applyFont="1" applyFill="1" applyBorder="1" applyAlignment="1" applyProtection="1">
      <alignment horizontal="left" vertical="top"/>
      <protection locked="0"/>
    </xf>
    <xf numFmtId="0" fontId="6" fillId="25" borderId="0" xfId="0" applyFont="1" applyFill="1" applyBorder="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Border="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Border="1" applyAlignment="1">
      <alignment horizontal="left" vertical="top" wrapText="1"/>
    </xf>
    <xf numFmtId="0" fontId="6" fillId="29" borderId="0" xfId="0" applyFont="1" applyFill="1" applyBorder="1" applyAlignment="1" applyProtection="1">
      <alignment horizontal="left" vertical="top"/>
      <protection locked="0"/>
    </xf>
    <xf numFmtId="0" fontId="6" fillId="0" borderId="0" xfId="0" applyFont="1" applyFill="1" applyBorder="1" applyAlignment="1">
      <alignment horizontal="left" vertical="top"/>
    </xf>
    <xf numFmtId="3" fontId="6" fillId="0" borderId="0" xfId="0" applyNumberFormat="1" applyFont="1" applyFill="1" applyBorder="1" applyAlignment="1">
      <alignment horizontal="left" vertical="top"/>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Fill="1" applyBorder="1" applyAlignment="1" applyProtection="1">
      <alignment horizontal="left" vertical="top"/>
      <protection locked="0"/>
    </xf>
    <xf numFmtId="167" fontId="6" fillId="0" borderId="0" xfId="0" applyNumberFormat="1"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26" fillId="29" borderId="0" xfId="0" applyFont="1" applyFill="1" applyBorder="1" applyAlignment="1" applyProtection="1">
      <protection locked="0"/>
    </xf>
    <xf numFmtId="0" fontId="7" fillId="0" borderId="0" xfId="0" applyNumberFormat="1" applyFont="1" applyFill="1" applyBorder="1" applyAlignme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pplyFill="1" applyBorder="1" applyAlignment="1">
      <alignment horizontal="left" vertical="top"/>
    </xf>
    <xf numFmtId="0" fontId="6" fillId="0" borderId="12" xfId="0" applyFont="1" applyFill="1" applyBorder="1" applyAlignment="1">
      <alignment horizontal="left" vertical="top"/>
    </xf>
    <xf numFmtId="0" fontId="6" fillId="0" borderId="13" xfId="0" applyFont="1" applyFill="1" applyBorder="1" applyAlignment="1">
      <alignment horizontal="left" vertical="top"/>
    </xf>
    <xf numFmtId="49" fontId="6" fillId="0" borderId="0" xfId="0" applyNumberFormat="1" applyFont="1" applyFill="1" applyBorder="1" applyAlignment="1">
      <alignment horizontal="left" vertical="top"/>
    </xf>
    <xf numFmtId="0" fontId="6" fillId="0" borderId="2" xfId="0" applyFont="1" applyFill="1" applyBorder="1" applyAlignment="1">
      <alignment horizontal="left" vertical="top"/>
    </xf>
    <xf numFmtId="166" fontId="7" fillId="0" borderId="0" xfId="0" applyNumberFormat="1" applyFont="1" applyFill="1" applyBorder="1" applyAlignment="1">
      <alignment horizontal="left" vertical="top"/>
    </xf>
    <xf numFmtId="0" fontId="7" fillId="0" borderId="2" xfId="0" applyNumberFormat="1" applyFont="1" applyFill="1" applyBorder="1" applyAlignment="1">
      <alignment horizontal="left" vertical="top"/>
    </xf>
    <xf numFmtId="168" fontId="7" fillId="0" borderId="12" xfId="0" applyNumberFormat="1" applyFont="1" applyFill="1" applyBorder="1" applyAlignment="1">
      <alignment horizontal="left" vertical="top"/>
    </xf>
    <xf numFmtId="0" fontId="6" fillId="2" borderId="0" xfId="0" applyFont="1" applyFill="1" applyBorder="1" applyAlignment="1" applyProtection="1">
      <alignment horizontal="left" vertical="top"/>
      <protection locked="0"/>
    </xf>
    <xf numFmtId="0" fontId="6" fillId="0" borderId="0" xfId="0" applyFont="1" applyBorder="1" applyAlignment="1">
      <alignment horizontal="left" vertical="top"/>
    </xf>
    <xf numFmtId="3" fontId="6" fillId="0" borderId="2" xfId="0" applyNumberFormat="1" applyFont="1" applyFill="1" applyBorder="1" applyAlignment="1">
      <alignment horizontal="left" vertical="top"/>
    </xf>
    <xf numFmtId="0" fontId="6" fillId="25" borderId="0" xfId="0" applyFont="1" applyFill="1" applyAlignment="1">
      <alignment horizontal="left" vertical="top" wrapText="1"/>
    </xf>
    <xf numFmtId="0" fontId="6" fillId="29" borderId="0" xfId="0" applyFont="1" applyFill="1" applyAlignment="1">
      <alignment horizontal="left" vertical="top"/>
    </xf>
    <xf numFmtId="0" fontId="6" fillId="0" borderId="0" xfId="0" applyFont="1" applyFill="1" applyAlignment="1">
      <alignment horizontal="left" vertical="top"/>
    </xf>
    <xf numFmtId="0" fontId="26" fillId="29" borderId="0" xfId="0" applyFont="1" applyFill="1" applyAlignment="1"/>
    <xf numFmtId="0" fontId="6" fillId="26" borderId="2" xfId="0" applyFont="1" applyFill="1" applyBorder="1" applyAlignment="1">
      <alignment horizontal="left" vertical="top"/>
    </xf>
    <xf numFmtId="3" fontId="6" fillId="25" borderId="0" xfId="0" applyNumberFormat="1" applyFont="1" applyFill="1" applyBorder="1" applyAlignment="1">
      <alignment horizontal="left" vertical="top" wrapText="1"/>
    </xf>
    <xf numFmtId="0" fontId="6" fillId="25" borderId="0" xfId="0" applyFont="1" applyFill="1" applyAlignment="1">
      <alignment horizontal="left" vertical="top"/>
    </xf>
    <xf numFmtId="165" fontId="6" fillId="0" borderId="0" xfId="0" applyNumberFormat="1" applyFont="1" applyFill="1" applyBorder="1" applyAlignment="1" applyProtection="1">
      <alignment horizontal="left" vertical="top"/>
      <protection locked="0"/>
    </xf>
    <xf numFmtId="0" fontId="6" fillId="26" borderId="0" xfId="0" applyFont="1" applyFill="1" applyAlignment="1">
      <alignment horizontal="left" vertical="top"/>
    </xf>
    <xf numFmtId="0" fontId="6" fillId="25" borderId="0" xfId="2" applyFont="1" applyFill="1" applyAlignment="1">
      <alignment horizontal="left" vertical="top"/>
    </xf>
    <xf numFmtId="3" fontId="6" fillId="0" borderId="0" xfId="0" applyNumberFormat="1" applyFont="1" applyBorder="1" applyAlignment="1" applyProtection="1">
      <alignment horizontal="left" vertical="top"/>
      <protection locked="0"/>
    </xf>
    <xf numFmtId="166" fontId="6" fillId="0" borderId="0" xfId="0" applyNumberFormat="1" applyFont="1" applyFill="1" applyBorder="1" applyAlignment="1" applyProtection="1">
      <alignment horizontal="left" vertical="top"/>
      <protection locked="0"/>
    </xf>
    <xf numFmtId="4" fontId="6" fillId="0" borderId="0" xfId="0" applyNumberFormat="1" applyFont="1" applyFill="1" applyBorder="1" applyAlignment="1" applyProtection="1">
      <alignment horizontal="left" vertical="top"/>
      <protection locked="0"/>
    </xf>
    <xf numFmtId="4" fontId="6" fillId="25" borderId="0" xfId="0" applyNumberFormat="1" applyFont="1" applyFill="1" applyBorder="1" applyAlignment="1">
      <alignment horizontal="left" vertical="top" wrapText="1"/>
    </xf>
    <xf numFmtId="3" fontId="6" fillId="29" borderId="2" xfId="0" applyNumberFormat="1" applyFont="1" applyFill="1" applyBorder="1" applyAlignment="1">
      <alignment horizontal="left" vertical="top"/>
    </xf>
    <xf numFmtId="3" fontId="6" fillId="0" borderId="0" xfId="0" applyNumberFormat="1" applyFont="1" applyFill="1" applyBorder="1" applyAlignment="1">
      <alignment horizontal="left" vertical="top" wrapText="1"/>
    </xf>
    <xf numFmtId="166" fontId="6" fillId="0" borderId="0" xfId="0" applyNumberFormat="1" applyFont="1" applyFill="1" applyBorder="1" applyAlignment="1">
      <alignment horizontal="left" vertical="top" wrapText="1"/>
    </xf>
    <xf numFmtId="0" fontId="26" fillId="0" borderId="0" xfId="0" applyFont="1" applyAlignment="1"/>
    <xf numFmtId="166" fontId="6" fillId="0" borderId="0" xfId="0" applyNumberFormat="1" applyFont="1" applyFill="1" applyAlignment="1">
      <alignment horizontal="left" vertical="top"/>
    </xf>
    <xf numFmtId="0" fontId="6" fillId="29" borderId="2" xfId="0" applyFont="1" applyFill="1" applyBorder="1" applyAlignment="1">
      <alignment horizontal="left" vertical="top"/>
    </xf>
    <xf numFmtId="0" fontId="6" fillId="29" borderId="2" xfId="3" applyFont="1" applyFill="1" applyBorder="1" applyAlignment="1">
      <alignment horizontal="left" vertical="top"/>
    </xf>
    <xf numFmtId="166" fontId="6" fillId="0" borderId="0" xfId="3" applyNumberFormat="1" applyFont="1" applyFill="1" applyAlignment="1">
      <alignment horizontal="left" vertical="top"/>
    </xf>
    <xf numFmtId="3" fontId="6" fillId="29" borderId="2" xfId="3" applyNumberFormat="1" applyFont="1" applyFill="1" applyBorder="1" applyAlignment="1">
      <alignment horizontal="left" vertical="top"/>
    </xf>
    <xf numFmtId="166" fontId="6" fillId="0" borderId="0" xfId="0" applyNumberFormat="1" applyFont="1" applyFill="1" applyBorder="1" applyAlignment="1">
      <alignment horizontal="left" vertical="top"/>
    </xf>
    <xf numFmtId="0" fontId="6" fillId="26" borderId="0" xfId="2" applyFont="1" applyFill="1" applyAlignment="1">
      <alignment horizontal="left" vertical="top"/>
    </xf>
    <xf numFmtId="3" fontId="6" fillId="0" borderId="0" xfId="0" applyNumberFormat="1" applyFont="1">
      <alignment horizontal="left" vertical="top"/>
    </xf>
    <xf numFmtId="0" fontId="6" fillId="0" borderId="0" xfId="46" applyFont="1" applyAlignment="1">
      <alignment horizontal="left" vertical="top"/>
    </xf>
    <xf numFmtId="0" fontId="6" fillId="25" borderId="0" xfId="46" applyFont="1" applyFill="1" applyAlignment="1">
      <alignment horizontal="left" vertical="top"/>
    </xf>
    <xf numFmtId="0" fontId="6" fillId="29" borderId="0" xfId="46" applyFont="1" applyFill="1" applyAlignment="1">
      <alignment horizontal="left" vertical="top" wrapText="1"/>
    </xf>
    <xf numFmtId="0" fontId="6" fillId="30" borderId="0" xfId="46" applyFont="1" applyFill="1" applyAlignment="1">
      <alignment horizontal="left" vertical="top" wrapText="1"/>
    </xf>
    <xf numFmtId="0" fontId="29" fillId="31" borderId="0" xfId="46" applyFont="1" applyFill="1" applyAlignment="1">
      <alignment horizontal="left" vertical="top" wrapText="1"/>
    </xf>
    <xf numFmtId="0" fontId="30" fillId="32" borderId="0" xfId="46" applyFont="1" applyFill="1" applyAlignment="1">
      <alignment horizontal="left" vertical="top" wrapText="1"/>
    </xf>
    <xf numFmtId="0" fontId="30" fillId="32" borderId="0" xfId="46" applyFont="1" applyFill="1" applyAlignment="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1"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31" fillId="34" borderId="0" xfId="2" applyFont="1" applyFill="1" applyAlignment="1">
      <alignment horizontal="left" vertical="top"/>
    </xf>
    <xf numFmtId="0" fontId="6" fillId="35" borderId="0" xfId="0" applyFont="1" applyFill="1" applyAlignment="1">
      <alignment horizontal="left" vertical="top" wrapText="1"/>
    </xf>
    <xf numFmtId="0" fontId="26" fillId="29" borderId="0" xfId="0" applyFont="1" applyFill="1" applyAlignment="1">
      <alignment horizontal="left" vertical="top"/>
    </xf>
    <xf numFmtId="0" fontId="31" fillId="34" borderId="0" xfId="0" applyFont="1" applyFill="1" applyAlignment="1">
      <alignment horizontal="left" vertical="top"/>
    </xf>
    <xf numFmtId="0" fontId="26" fillId="0" borderId="0" xfId="0" applyFont="1" applyAlignment="1">
      <alignment horizontal="left" vertical="top"/>
    </xf>
    <xf numFmtId="0" fontId="32" fillId="0" borderId="0" xfId="0" applyFont="1" applyAlignment="1">
      <alignment horizontal="left" vertical="top" wrapText="1"/>
    </xf>
    <xf numFmtId="0" fontId="7" fillId="0" borderId="0" xfId="0" applyNumberFormat="1" applyFont="1" applyBorder="1" applyAlignment="1">
      <alignment horizontal="left" vertical="top"/>
    </xf>
    <xf numFmtId="0" fontId="32" fillId="0" borderId="0" xfId="0" applyFont="1" applyFill="1" applyBorder="1" applyAlignment="1">
      <alignment horizontal="left" vertical="top" wrapText="1"/>
    </xf>
    <xf numFmtId="0" fontId="3" fillId="0" borderId="0" xfId="46">
      <alignment horizontal="left" vertical="top"/>
    </xf>
    <xf numFmtId="0" fontId="6" fillId="25" borderId="0" xfId="2" applyFont="1" applyFill="1" applyBorder="1" applyAlignment="1">
      <alignment horizontal="left" vertical="top"/>
    </xf>
    <xf numFmtId="0" fontId="6" fillId="26" borderId="0" xfId="2" applyFont="1" applyFill="1" applyBorder="1" applyAlignment="1">
      <alignment horizontal="left" vertical="top"/>
    </xf>
    <xf numFmtId="0" fontId="6" fillId="0" borderId="0" xfId="47" applyFont="1" applyAlignment="1">
      <alignment horizontal="left" vertical="top"/>
    </xf>
    <xf numFmtId="0" fontId="6" fillId="25" borderId="0" xfId="2" applyFont="1" applyFill="1" applyBorder="1" applyAlignment="1">
      <alignment horizontal="left" vertical="top" wrapText="1"/>
    </xf>
    <xf numFmtId="0" fontId="26" fillId="25" borderId="0" xfId="2" applyFont="1" applyFill="1" applyBorder="1" applyAlignment="1"/>
    <xf numFmtId="0" fontId="6" fillId="31" borderId="0" xfId="0" applyFont="1" applyFill="1" applyBorder="1" applyAlignment="1">
      <alignment horizontal="left" vertical="top" wrapText="1"/>
    </xf>
    <xf numFmtId="0" fontId="6" fillId="31" borderId="0" xfId="0" applyFont="1" applyFill="1" applyBorder="1" applyAlignment="1">
      <alignment horizontal="left" vertical="top"/>
    </xf>
    <xf numFmtId="0" fontId="27" fillId="31" borderId="0" xfId="1" applyFont="1" applyFill="1" applyAlignment="1" applyProtection="1">
      <alignment horizontal="left" vertical="top"/>
    </xf>
    <xf numFmtId="0" fontId="27" fillId="31" borderId="0" xfId="1" applyFont="1" applyFill="1">
      <alignment horizontal="left" vertical="top"/>
    </xf>
    <xf numFmtId="0" fontId="27" fillId="31" borderId="0" xfId="1" applyFont="1" applyFill="1" applyAlignment="1">
      <alignment horizontal="left" vertical="top"/>
    </xf>
    <xf numFmtId="0" fontId="34" fillId="31" borderId="0" xfId="1" applyFont="1" applyFill="1" applyAlignment="1" applyProtection="1">
      <alignment horizontal="left" vertical="top"/>
    </xf>
    <xf numFmtId="0" fontId="2" fillId="0" borderId="0" xfId="46" applyFont="1">
      <alignment horizontal="left" vertical="top"/>
    </xf>
    <xf numFmtId="0" fontId="6" fillId="31" borderId="0" xfId="46" applyFont="1" applyFill="1" applyAlignment="1">
      <alignment horizontal="left" vertical="top"/>
    </xf>
    <xf numFmtId="0" fontId="35" fillId="0" borderId="0" xfId="46" applyFont="1">
      <alignment horizontal="left" vertical="top"/>
    </xf>
    <xf numFmtId="0" fontId="2" fillId="0" borderId="0" xfId="0" applyFont="1">
      <alignment horizontal="left" vertical="top"/>
    </xf>
    <xf numFmtId="169" fontId="6" fillId="26" borderId="0" xfId="0" applyNumberFormat="1" applyFont="1" applyFill="1" applyBorder="1" applyAlignment="1">
      <alignment horizontal="left" vertical="top"/>
    </xf>
    <xf numFmtId="0" fontId="6" fillId="26" borderId="0" xfId="0" applyNumberFormat="1" applyFont="1" applyFill="1" applyBorder="1" applyAlignment="1">
      <alignment horizontal="left" vertical="top"/>
    </xf>
    <xf numFmtId="0" fontId="6" fillId="31" borderId="0" xfId="0" applyFont="1" applyFill="1" applyAlignment="1">
      <alignment horizontal="left" vertical="top"/>
    </xf>
    <xf numFmtId="0" fontId="6" fillId="0" borderId="0" xfId="46" applyFont="1">
      <alignment horizontal="left" vertical="top"/>
    </xf>
    <xf numFmtId="0" fontId="36"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10" fontId="6" fillId="0" borderId="0" xfId="0" applyNumberFormat="1" applyFont="1" applyFill="1" applyBorder="1" applyAlignment="1">
      <alignment horizontal="left" vertical="top"/>
    </xf>
    <xf numFmtId="0" fontId="2" fillId="0" borderId="0" xfId="0" applyFont="1" applyAlignment="1">
      <alignment vertical="center"/>
    </xf>
    <xf numFmtId="14" fontId="2" fillId="0" borderId="0" xfId="0" applyNumberFormat="1" applyFont="1" applyAlignment="1">
      <alignment horizontal="left" vertical="center"/>
    </xf>
    <xf numFmtId="49" fontId="2" fillId="0" borderId="0" xfId="0" applyNumberFormat="1" applyFont="1" applyAlignment="1">
      <alignment vertical="center"/>
    </xf>
    <xf numFmtId="10" fontId="6" fillId="0" borderId="0" xfId="45" applyNumberFormat="1" applyFont="1" applyFill="1" applyBorder="1" applyAlignment="1">
      <alignment horizontal="left" vertical="top"/>
    </xf>
    <xf numFmtId="10" fontId="6" fillId="0" borderId="0" xfId="45" applyNumberFormat="1" applyFont="1" applyFill="1" applyBorder="1" applyAlignment="1" applyProtection="1">
      <alignment horizontal="left" vertical="top"/>
      <protection locked="0"/>
    </xf>
    <xf numFmtId="3" fontId="6" fillId="0" borderId="0" xfId="48" applyNumberFormat="1" applyFont="1" applyFill="1" applyBorder="1" applyAlignment="1" applyProtection="1">
      <alignment horizontal="left" vertical="top"/>
      <protection locked="0"/>
    </xf>
    <xf numFmtId="10" fontId="7" fillId="0" borderId="0" xfId="45" applyNumberFormat="1" applyFont="1" applyFill="1" applyBorder="1" applyAlignment="1">
      <alignment horizontal="left" vertical="top"/>
    </xf>
    <xf numFmtId="10" fontId="6" fillId="0" borderId="0" xfId="0" applyNumberFormat="1" applyFont="1" applyFill="1" applyBorder="1" applyAlignment="1">
      <alignment horizontal="left" vertical="top" wrapText="1"/>
    </xf>
    <xf numFmtId="10" fontId="6" fillId="0" borderId="0" xfId="0" applyNumberFormat="1" applyFont="1" applyFill="1" applyAlignment="1">
      <alignment horizontal="left" vertical="top"/>
    </xf>
    <xf numFmtId="10" fontId="6" fillId="0" borderId="0" xfId="3" applyNumberFormat="1" applyFont="1" applyFill="1" applyAlignment="1">
      <alignment horizontal="left" vertical="top"/>
    </xf>
    <xf numFmtId="9" fontId="6" fillId="0" borderId="0" xfId="0" applyNumberFormat="1" applyFont="1" applyFill="1" applyBorder="1" applyAlignment="1">
      <alignment horizontal="left" vertical="top"/>
    </xf>
    <xf numFmtId="0" fontId="40" fillId="0" borderId="0" xfId="0" applyFont="1" applyAlignment="1">
      <alignment vertical="center"/>
    </xf>
    <xf numFmtId="0" fontId="6" fillId="36" borderId="0" xfId="0" applyFont="1" applyFill="1" applyAlignment="1" applyProtection="1">
      <alignment horizontal="left" vertical="top"/>
    </xf>
    <xf numFmtId="0" fontId="6" fillId="36" borderId="2" xfId="0" applyFont="1" applyFill="1" applyBorder="1" applyAlignment="1">
      <alignment horizontal="left" vertical="top"/>
    </xf>
    <xf numFmtId="0" fontId="6" fillId="36" borderId="0" xfId="0" applyFont="1" applyFill="1" applyBorder="1" applyAlignment="1" applyProtection="1">
      <alignment horizontal="left" vertical="top"/>
    </xf>
    <xf numFmtId="0" fontId="6" fillId="36" borderId="14" xfId="0" applyFont="1" applyFill="1" applyBorder="1" applyAlignment="1" applyProtection="1">
      <alignment horizontal="left" vertical="top"/>
    </xf>
    <xf numFmtId="0" fontId="6" fillId="36" borderId="0" xfId="0" applyFont="1" applyFill="1" applyAlignment="1">
      <alignment horizontal="left" vertical="top"/>
    </xf>
    <xf numFmtId="15" fontId="6" fillId="36" borderId="2" xfId="0" applyNumberFormat="1" applyFont="1" applyFill="1" applyBorder="1" applyAlignment="1">
      <alignment horizontal="left" vertical="top"/>
    </xf>
    <xf numFmtId="0" fontId="6" fillId="36" borderId="2" xfId="0" applyNumberFormat="1" applyFont="1" applyFill="1" applyBorder="1" applyAlignment="1">
      <alignment horizontal="left" vertical="top"/>
    </xf>
    <xf numFmtId="15" fontId="6" fillId="36" borderId="2" xfId="0" applyNumberFormat="1" applyFont="1" applyFill="1" applyBorder="1" applyAlignment="1" applyProtection="1">
      <alignment horizontal="left" vertical="top"/>
      <protection locked="0"/>
    </xf>
    <xf numFmtId="0" fontId="6" fillId="36" borderId="2" xfId="0" applyFont="1" applyFill="1" applyBorder="1" applyAlignment="1" applyProtection="1">
      <alignment horizontal="left" vertical="top"/>
      <protection locked="0"/>
    </xf>
    <xf numFmtId="0" fontId="6" fillId="36" borderId="2" xfId="0" applyFont="1" applyFill="1" applyBorder="1" applyAlignment="1" applyProtection="1">
      <alignment horizontal="left" vertical="top"/>
    </xf>
    <xf numFmtId="15" fontId="6" fillId="36" borderId="2" xfId="0" applyNumberFormat="1" applyFont="1" applyFill="1" applyBorder="1" applyAlignment="1" applyProtection="1">
      <alignment horizontal="left" vertical="top"/>
    </xf>
    <xf numFmtId="0" fontId="6" fillId="36" borderId="2" xfId="0" applyFont="1" applyFill="1" applyBorder="1" applyAlignment="1">
      <alignment horizontal="left" vertical="top" wrapText="1"/>
    </xf>
    <xf numFmtId="0" fontId="6" fillId="36" borderId="0" xfId="0" applyFont="1" applyFill="1" applyBorder="1" applyAlignment="1">
      <alignment horizontal="left" vertical="top" wrapText="1"/>
    </xf>
    <xf numFmtId="0" fontId="6" fillId="36" borderId="0" xfId="0" applyFont="1" applyFill="1" applyBorder="1" applyAlignment="1">
      <alignment horizontal="left" vertical="top"/>
    </xf>
    <xf numFmtId="166" fontId="6" fillId="36" borderId="0" xfId="0" applyNumberFormat="1" applyFont="1" applyFill="1" applyBorder="1" applyAlignment="1">
      <alignment horizontal="left" vertical="top"/>
    </xf>
    <xf numFmtId="166" fontId="6" fillId="36" borderId="0" xfId="45" applyNumberFormat="1" applyFont="1" applyFill="1" applyAlignment="1">
      <alignment horizontal="left" vertical="top"/>
    </xf>
    <xf numFmtId="0" fontId="26" fillId="36" borderId="0" xfId="0" applyFont="1" applyFill="1" applyBorder="1" applyAlignment="1">
      <alignment vertical="center"/>
    </xf>
    <xf numFmtId="0" fontId="6" fillId="36" borderId="1" xfId="0" applyFont="1" applyFill="1" applyBorder="1" applyAlignment="1">
      <alignment horizontal="left" vertical="top"/>
    </xf>
    <xf numFmtId="15" fontId="6" fillId="36" borderId="0" xfId="0" applyNumberFormat="1" applyFont="1" applyFill="1" applyAlignment="1">
      <alignment horizontal="left" vertical="top"/>
    </xf>
    <xf numFmtId="164" fontId="6" fillId="36" borderId="0" xfId="0" applyNumberFormat="1" applyFont="1" applyFill="1" applyAlignment="1" applyProtection="1">
      <alignment horizontal="left" vertical="top"/>
    </xf>
    <xf numFmtId="164" fontId="6" fillId="36" borderId="0" xfId="0" applyNumberFormat="1" applyFont="1" applyFill="1" applyBorder="1" applyAlignment="1" applyProtection="1">
      <alignment horizontal="left" vertical="top"/>
    </xf>
    <xf numFmtId="164" fontId="6" fillId="36" borderId="14" xfId="0" applyNumberFormat="1" applyFont="1" applyFill="1" applyBorder="1" applyAlignment="1" applyProtection="1">
      <alignment horizontal="left" vertical="top"/>
    </xf>
    <xf numFmtId="165" fontId="6" fillId="36" borderId="2" xfId="0" applyNumberFormat="1" applyFont="1" applyFill="1" applyBorder="1" applyAlignment="1">
      <alignment horizontal="left" vertical="top"/>
    </xf>
    <xf numFmtId="15" fontId="6" fillId="36" borderId="0" xfId="0" applyNumberFormat="1" applyFont="1" applyFill="1" applyBorder="1" applyAlignment="1" applyProtection="1">
      <alignment horizontal="left" vertical="top"/>
    </xf>
    <xf numFmtId="0" fontId="6" fillId="36" borderId="0" xfId="0" applyFont="1" applyFill="1" applyAlignment="1">
      <alignment horizontal="left" vertical="top" wrapText="1"/>
    </xf>
    <xf numFmtId="0" fontId="6" fillId="36" borderId="0" xfId="0" applyFont="1" applyFill="1" applyAlignment="1" applyProtection="1">
      <alignment horizontal="left" vertical="top" wrapText="1"/>
    </xf>
    <xf numFmtId="0" fontId="6" fillId="36" borderId="2" xfId="0" applyFont="1" applyFill="1" applyBorder="1" applyAlignment="1" applyProtection="1">
      <alignment horizontal="left" vertical="top" wrapText="1"/>
    </xf>
    <xf numFmtId="0" fontId="6" fillId="36" borderId="0" xfId="0" applyFont="1" applyFill="1" applyBorder="1" applyAlignment="1" applyProtection="1">
      <alignment horizontal="left" vertical="top" wrapText="1"/>
    </xf>
    <xf numFmtId="0" fontId="6" fillId="36" borderId="14" xfId="0" applyFont="1" applyFill="1" applyBorder="1" applyAlignment="1" applyProtection="1">
      <alignment horizontal="left" vertical="top" wrapText="1"/>
    </xf>
    <xf numFmtId="0" fontId="6" fillId="36" borderId="14" xfId="0" applyFont="1" applyFill="1" applyBorder="1" applyAlignment="1">
      <alignment horizontal="left" vertical="top"/>
    </xf>
    <xf numFmtId="0" fontId="26" fillId="36" borderId="0" xfId="0" applyFont="1" applyFill="1" applyAlignment="1"/>
    <xf numFmtId="0" fontId="6" fillId="36" borderId="0" xfId="0" applyFont="1" applyFill="1" applyBorder="1" applyAlignment="1" applyProtection="1">
      <alignment horizontal="left" vertical="top"/>
      <protection locked="0"/>
    </xf>
    <xf numFmtId="49" fontId="6" fillId="36" borderId="0" xfId="0" applyNumberFormat="1" applyFont="1" applyFill="1" applyAlignment="1">
      <alignment horizontal="left" vertical="top"/>
    </xf>
    <xf numFmtId="0" fontId="6" fillId="36" borderId="14" xfId="0" applyFont="1" applyFill="1" applyBorder="1" applyAlignment="1" applyProtection="1">
      <alignment horizontal="left" vertical="top"/>
      <protection locked="0"/>
    </xf>
    <xf numFmtId="165" fontId="6" fillId="36" borderId="0" xfId="0" applyNumberFormat="1" applyFont="1" applyFill="1" applyBorder="1" applyAlignment="1">
      <alignment horizontal="left" vertical="top"/>
    </xf>
    <xf numFmtId="165" fontId="6" fillId="36" borderId="12" xfId="0" applyNumberFormat="1" applyFont="1" applyFill="1" applyBorder="1" applyAlignment="1">
      <alignment horizontal="left" vertical="top"/>
    </xf>
    <xf numFmtId="165" fontId="6" fillId="36" borderId="13" xfId="0" applyNumberFormat="1" applyFont="1" applyFill="1" applyBorder="1" applyAlignment="1">
      <alignment horizontal="left" vertical="top"/>
    </xf>
    <xf numFmtId="165" fontId="6" fillId="36" borderId="0" xfId="0" applyNumberFormat="1" applyFont="1" applyFill="1" applyAlignment="1">
      <alignment horizontal="left" vertical="top"/>
    </xf>
    <xf numFmtId="0" fontId="6" fillId="36" borderId="12" xfId="0" applyFont="1" applyFill="1" applyBorder="1" applyAlignment="1">
      <alignment horizontal="left" vertical="top"/>
    </xf>
    <xf numFmtId="0" fontId="6" fillId="36" borderId="13" xfId="0" applyFont="1" applyFill="1" applyBorder="1" applyAlignment="1">
      <alignment horizontal="left" vertical="top"/>
    </xf>
    <xf numFmtId="3" fontId="6" fillId="36" borderId="0" xfId="2" applyNumberFormat="1" applyFont="1" applyFill="1" applyBorder="1" applyAlignment="1">
      <alignment horizontal="left" vertical="top"/>
    </xf>
    <xf numFmtId="3" fontId="6" fillId="36" borderId="0" xfId="0" applyNumberFormat="1" applyFont="1" applyFill="1" applyBorder="1" applyAlignment="1">
      <alignment horizontal="left" vertical="top"/>
    </xf>
    <xf numFmtId="3" fontId="6" fillId="36" borderId="2" xfId="0" applyNumberFormat="1" applyFont="1" applyFill="1" applyBorder="1" applyAlignment="1">
      <alignment horizontal="left" vertical="top"/>
    </xf>
    <xf numFmtId="3" fontId="6" fillId="36" borderId="12" xfId="0" applyNumberFormat="1" applyFont="1" applyFill="1" applyBorder="1" applyAlignment="1">
      <alignment horizontal="left" vertical="top"/>
    </xf>
    <xf numFmtId="3" fontId="6" fillId="36" borderId="13" xfId="0" applyNumberFormat="1" applyFont="1" applyFill="1" applyBorder="1" applyAlignment="1">
      <alignment horizontal="left" vertical="top"/>
    </xf>
    <xf numFmtId="3" fontId="6" fillId="36" borderId="0" xfId="0" applyNumberFormat="1" applyFont="1" applyFill="1" applyAlignment="1">
      <alignment horizontal="left" vertical="top"/>
    </xf>
    <xf numFmtId="166" fontId="6" fillId="36" borderId="0" xfId="2" applyNumberFormat="1" applyFont="1" applyFill="1" applyBorder="1" applyAlignment="1">
      <alignment horizontal="left" vertical="top"/>
    </xf>
    <xf numFmtId="166" fontId="6" fillId="36" borderId="2" xfId="0" applyNumberFormat="1" applyFont="1" applyFill="1" applyBorder="1" applyAlignment="1">
      <alignment horizontal="left" vertical="top"/>
    </xf>
    <xf numFmtId="166" fontId="6" fillId="36" borderId="12" xfId="0" applyNumberFormat="1" applyFont="1" applyFill="1" applyBorder="1" applyAlignment="1">
      <alignment horizontal="left" vertical="top"/>
    </xf>
    <xf numFmtId="166" fontId="6" fillId="36" borderId="13" xfId="0" applyNumberFormat="1" applyFont="1" applyFill="1" applyBorder="1" applyAlignment="1">
      <alignment horizontal="left" vertical="top"/>
    </xf>
    <xf numFmtId="166" fontId="6" fillId="36" borderId="2" xfId="45" applyNumberFormat="1" applyFont="1" applyFill="1" applyBorder="1" applyAlignment="1" applyProtection="1">
      <alignment horizontal="left" vertical="top"/>
      <protection locked="0"/>
    </xf>
    <xf numFmtId="166" fontId="6" fillId="36" borderId="2" xfId="0" applyNumberFormat="1" applyFont="1" applyFill="1" applyBorder="1" applyAlignment="1" applyProtection="1">
      <alignment horizontal="left" vertical="top"/>
      <protection locked="0"/>
    </xf>
    <xf numFmtId="166" fontId="6" fillId="36" borderId="0" xfId="0" applyNumberFormat="1" applyFont="1" applyFill="1" applyAlignment="1">
      <alignment horizontal="left" vertical="top"/>
    </xf>
    <xf numFmtId="0" fontId="6" fillId="36" borderId="0" xfId="0" applyNumberFormat="1" applyFont="1" applyFill="1" applyBorder="1" applyAlignment="1">
      <alignment horizontal="left" vertical="top"/>
    </xf>
    <xf numFmtId="9" fontId="6" fillId="36" borderId="2" xfId="0" applyNumberFormat="1" applyFont="1" applyFill="1" applyBorder="1" applyAlignment="1" applyProtection="1">
      <alignment horizontal="left" vertical="top"/>
      <protection locked="0"/>
    </xf>
    <xf numFmtId="0" fontId="6" fillId="36" borderId="12" xfId="0" applyFont="1" applyFill="1" applyBorder="1" applyAlignment="1">
      <alignment horizontal="left" vertical="top" wrapText="1"/>
    </xf>
    <xf numFmtId="0" fontId="6" fillId="36" borderId="13" xfId="0" applyFont="1" applyFill="1" applyBorder="1" applyAlignment="1">
      <alignment horizontal="left" vertical="top" wrapText="1"/>
    </xf>
    <xf numFmtId="166" fontId="6" fillId="36" borderId="0" xfId="45" applyNumberFormat="1" applyFont="1" applyFill="1" applyBorder="1" applyAlignment="1">
      <alignment horizontal="left" vertical="top"/>
    </xf>
    <xf numFmtId="166" fontId="6" fillId="36" borderId="0" xfId="45" applyNumberFormat="1" applyFont="1" applyFill="1" applyBorder="1" applyAlignment="1" applyProtection="1">
      <alignment horizontal="left" vertical="top"/>
      <protection locked="0"/>
    </xf>
    <xf numFmtId="3" fontId="6" fillId="36" borderId="0" xfId="0" applyNumberFormat="1" applyFont="1" applyFill="1" applyBorder="1" applyAlignment="1" applyProtection="1">
      <alignment horizontal="left" vertical="top"/>
      <protection locked="0"/>
    </xf>
    <xf numFmtId="0" fontId="6" fillId="36" borderId="0" xfId="45" applyNumberFormat="1" applyFont="1" applyFill="1" applyBorder="1" applyAlignment="1">
      <alignment horizontal="left" vertical="top"/>
    </xf>
    <xf numFmtId="0" fontId="6" fillId="36" borderId="0" xfId="45" applyNumberFormat="1" applyFont="1" applyFill="1" applyBorder="1" applyAlignment="1" applyProtection="1">
      <alignment horizontal="left" vertical="top"/>
      <protection locked="0"/>
    </xf>
    <xf numFmtId="0" fontId="6" fillId="36" borderId="13" xfId="0" applyFont="1" applyFill="1" applyBorder="1" applyAlignment="1" applyProtection="1">
      <alignment horizontal="left" vertical="top"/>
      <protection locked="0"/>
    </xf>
    <xf numFmtId="167" fontId="6" fillId="36" borderId="0" xfId="0" applyNumberFormat="1" applyFont="1" applyFill="1" applyBorder="1" applyAlignment="1" applyProtection="1">
      <alignment horizontal="left" vertical="top"/>
      <protection locked="0"/>
    </xf>
    <xf numFmtId="0" fontId="6" fillId="36" borderId="12" xfId="0" applyFont="1" applyFill="1" applyBorder="1" applyAlignment="1" applyProtection="1">
      <alignment horizontal="left" vertical="top"/>
      <protection locked="0"/>
    </xf>
    <xf numFmtId="10" fontId="6" fillId="36" borderId="0" xfId="0" applyNumberFormat="1" applyFont="1" applyFill="1" applyBorder="1" applyAlignment="1">
      <alignment horizontal="left" vertical="top"/>
    </xf>
    <xf numFmtId="0" fontId="26" fillId="36" borderId="0" xfId="0" applyFont="1" applyFill="1" applyBorder="1" applyAlignment="1" applyProtection="1">
      <protection locked="0"/>
    </xf>
    <xf numFmtId="0" fontId="7" fillId="36" borderId="0" xfId="0" applyNumberFormat="1" applyFont="1" applyFill="1" applyBorder="1" applyAlignment="1">
      <alignment horizontal="left" vertical="top"/>
    </xf>
    <xf numFmtId="166" fontId="7" fillId="36" borderId="0" xfId="45" applyNumberFormat="1" applyFont="1" applyFill="1" applyBorder="1" applyAlignment="1">
      <alignment horizontal="left" vertical="top"/>
    </xf>
    <xf numFmtId="168" fontId="7" fillId="36" borderId="0" xfId="0" applyNumberFormat="1" applyFont="1" applyFill="1" applyBorder="1" applyAlignment="1">
      <alignment horizontal="left" vertical="top"/>
    </xf>
    <xf numFmtId="49" fontId="6" fillId="36" borderId="0" xfId="0" applyNumberFormat="1" applyFont="1" applyFill="1" applyBorder="1" applyAlignment="1">
      <alignment horizontal="left" vertical="top"/>
    </xf>
    <xf numFmtId="166" fontId="36" fillId="36" borderId="0" xfId="45" applyNumberFormat="1" applyFont="1" applyFill="1" applyBorder="1" applyAlignment="1">
      <alignment horizontal="left" vertical="top"/>
    </xf>
    <xf numFmtId="9" fontId="6" fillId="36" borderId="0" xfId="45" applyFont="1" applyFill="1" applyBorder="1" applyAlignment="1">
      <alignment horizontal="left" vertical="top"/>
    </xf>
    <xf numFmtId="166" fontId="7" fillId="36" borderId="0" xfId="0" applyNumberFormat="1" applyFont="1" applyFill="1" applyBorder="1" applyAlignment="1">
      <alignment horizontal="left" vertical="top"/>
    </xf>
    <xf numFmtId="0" fontId="7" fillId="36" borderId="2" xfId="0" applyNumberFormat="1" applyFont="1" applyFill="1" applyBorder="1" applyAlignment="1">
      <alignment horizontal="left" vertical="top"/>
    </xf>
    <xf numFmtId="168" fontId="7" fillId="36" borderId="12" xfId="0" applyNumberFormat="1" applyFont="1" applyFill="1" applyBorder="1" applyAlignment="1">
      <alignment horizontal="left" vertical="top"/>
    </xf>
    <xf numFmtId="0" fontId="0" fillId="36" borderId="0" xfId="0" applyFill="1">
      <alignment horizontal="left" vertical="top"/>
    </xf>
    <xf numFmtId="0" fontId="6" fillId="36" borderId="0" xfId="2" applyFont="1" applyFill="1" applyAlignment="1">
      <alignment horizontal="left" vertical="top"/>
    </xf>
    <xf numFmtId="3" fontId="6" fillId="36" borderId="2" xfId="0" applyNumberFormat="1" applyFont="1" applyFill="1" applyBorder="1" applyAlignment="1" applyProtection="1">
      <alignment horizontal="left" vertical="top"/>
      <protection locked="0"/>
    </xf>
    <xf numFmtId="0" fontId="6" fillId="36" borderId="2" xfId="0" applyFont="1" applyFill="1" applyBorder="1" applyAlignment="1" applyProtection="1">
      <alignment horizontal="left" vertical="top" wrapText="1"/>
      <protection locked="0"/>
    </xf>
    <xf numFmtId="3" fontId="6" fillId="36" borderId="2" xfId="0" applyNumberFormat="1" applyFont="1" applyFill="1" applyBorder="1" applyAlignment="1" applyProtection="1">
      <alignment horizontal="left" vertical="top" wrapText="1"/>
      <protection locked="0"/>
    </xf>
    <xf numFmtId="166" fontId="6" fillId="36" borderId="2" xfId="45" applyNumberFormat="1" applyFont="1" applyFill="1" applyBorder="1" applyAlignment="1" applyProtection="1">
      <alignment horizontal="left" vertical="top" wrapText="1"/>
      <protection locked="0"/>
    </xf>
    <xf numFmtId="10" fontId="6" fillId="36" borderId="2" xfId="0" applyNumberFormat="1" applyFont="1" applyFill="1" applyBorder="1" applyAlignment="1" applyProtection="1">
      <alignment horizontal="left" vertical="top" wrapText="1"/>
      <protection locked="0"/>
    </xf>
    <xf numFmtId="3" fontId="6" fillId="36" borderId="2" xfId="0" applyNumberFormat="1" applyFont="1" applyFill="1" applyBorder="1" applyAlignment="1">
      <alignment horizontal="left" vertical="top" wrapText="1"/>
    </xf>
    <xf numFmtId="10" fontId="6" fillId="36" borderId="0" xfId="0" applyNumberFormat="1" applyFont="1" applyFill="1" applyAlignment="1">
      <alignment horizontal="left" vertical="top" wrapText="1"/>
    </xf>
    <xf numFmtId="3" fontId="6" fillId="36" borderId="0" xfId="0" applyNumberFormat="1" applyFont="1" applyFill="1" applyAlignment="1">
      <alignment horizontal="left" vertical="top" wrapText="1"/>
    </xf>
    <xf numFmtId="166" fontId="6" fillId="36" borderId="0" xfId="0" applyNumberFormat="1" applyFont="1" applyFill="1" applyBorder="1" applyAlignment="1" applyProtection="1">
      <alignment horizontal="left" vertical="top" wrapText="1"/>
      <protection locked="0"/>
    </xf>
    <xf numFmtId="0" fontId="6" fillId="36" borderId="0" xfId="0" applyFont="1" applyFill="1" applyBorder="1" applyAlignment="1" applyProtection="1">
      <alignment horizontal="left" vertical="top" wrapText="1"/>
      <protection locked="0"/>
    </xf>
    <xf numFmtId="166" fontId="6" fillId="36" borderId="0" xfId="45" applyNumberFormat="1" applyFont="1" applyFill="1" applyBorder="1" applyAlignment="1" applyProtection="1">
      <alignment horizontal="left" vertical="top" wrapText="1"/>
      <protection locked="0"/>
    </xf>
    <xf numFmtId="0" fontId="6" fillId="36" borderId="0" xfId="0" applyFont="1" applyFill="1">
      <alignment horizontal="left" vertical="top"/>
    </xf>
    <xf numFmtId="166" fontId="6" fillId="36" borderId="0" xfId="0" applyNumberFormat="1" applyFont="1" applyFill="1">
      <alignment horizontal="left" vertical="top"/>
    </xf>
    <xf numFmtId="0" fontId="6" fillId="36" borderId="0" xfId="0" applyFont="1" applyFill="1" applyAlignment="1" applyProtection="1">
      <alignment horizontal="left" vertical="top"/>
      <protection locked="0"/>
    </xf>
    <xf numFmtId="0" fontId="2" fillId="25" borderId="0" xfId="0" applyFont="1" applyFill="1" applyAlignment="1" applyProtection="1">
      <alignment horizontal="left" vertical="top"/>
    </xf>
    <xf numFmtId="0" fontId="2" fillId="26" borderId="0" xfId="0" applyFont="1" applyFill="1" applyAlignment="1" applyProtection="1">
      <alignment horizontal="left" vertical="top"/>
    </xf>
    <xf numFmtId="0" fontId="42" fillId="26" borderId="0" xfId="0" applyFont="1" applyFill="1" applyAlignment="1" applyProtection="1">
      <alignment horizontal="left" vertical="top"/>
      <protection locked="0"/>
    </xf>
    <xf numFmtId="0" fontId="42" fillId="26" borderId="0" xfId="0" applyFont="1" applyFill="1" applyAlignment="1" applyProtection="1">
      <alignment horizontal="left" vertical="top"/>
    </xf>
    <xf numFmtId="0" fontId="2" fillId="0" borderId="2" xfId="46" applyFont="1" applyFill="1" applyBorder="1" applyAlignment="1">
      <alignment horizontal="left" vertical="top"/>
    </xf>
    <xf numFmtId="0" fontId="2" fillId="0" borderId="0" xfId="0" applyFont="1" applyAlignment="1">
      <alignment horizontal="left" vertical="top"/>
    </xf>
    <xf numFmtId="164" fontId="42" fillId="25" borderId="0" xfId="0" applyNumberFormat="1" applyFont="1" applyFill="1" applyAlignment="1" applyProtection="1">
      <alignment horizontal="left" vertical="top"/>
    </xf>
    <xf numFmtId="164" fontId="42" fillId="26" borderId="0" xfId="0" applyNumberFormat="1" applyFont="1" applyFill="1" applyAlignment="1" applyProtection="1">
      <alignment horizontal="left" vertical="top"/>
      <protection locked="0"/>
    </xf>
    <xf numFmtId="164" fontId="42" fillId="26" borderId="0" xfId="0" applyNumberFormat="1" applyFont="1" applyFill="1" applyAlignment="1" applyProtection="1">
      <alignment horizontal="left" vertical="top"/>
    </xf>
    <xf numFmtId="15" fontId="2" fillId="0" borderId="2" xfId="46" applyNumberFormat="1" applyFont="1" applyFill="1" applyBorder="1" applyAlignment="1">
      <alignment horizontal="left" vertical="top"/>
    </xf>
    <xf numFmtId="164" fontId="43" fillId="26" borderId="0" xfId="0" applyNumberFormat="1" applyFont="1" applyFill="1" applyAlignment="1" applyProtection="1">
      <alignment horizontal="left" vertical="top"/>
      <protection locked="0"/>
    </xf>
    <xf numFmtId="15" fontId="2" fillId="26" borderId="2" xfId="0" applyNumberFormat="1" applyFont="1" applyFill="1" applyBorder="1" applyAlignment="1" applyProtection="1">
      <alignment horizontal="left" vertical="top"/>
    </xf>
    <xf numFmtId="0" fontId="42" fillId="25" borderId="0" xfId="0" applyFont="1" applyFill="1" applyAlignment="1" applyProtection="1">
      <alignment horizontal="left" vertical="top"/>
    </xf>
    <xf numFmtId="0" fontId="42" fillId="0" borderId="2" xfId="0" applyFont="1" applyFill="1" applyBorder="1" applyAlignment="1" applyProtection="1">
      <alignment horizontal="left" vertical="top"/>
      <protection locked="0"/>
    </xf>
    <xf numFmtId="0" fontId="2" fillId="25" borderId="0" xfId="0" applyFont="1" applyFill="1" applyAlignment="1" applyProtection="1">
      <alignment horizontal="left" vertical="top" wrapText="1"/>
    </xf>
    <xf numFmtId="0" fontId="42" fillId="25" borderId="0" xfId="0" applyFont="1" applyFill="1" applyAlignment="1" applyProtection="1">
      <alignment horizontal="left" vertical="top" wrapText="1"/>
    </xf>
    <xf numFmtId="0" fontId="42" fillId="25" borderId="0" xfId="0" applyFont="1" applyFill="1" applyAlignment="1">
      <alignment horizontal="left" vertical="top" wrapText="1"/>
    </xf>
    <xf numFmtId="0" fontId="42" fillId="25" borderId="2" xfId="0" applyFont="1" applyFill="1" applyBorder="1" applyAlignment="1" applyProtection="1">
      <alignment horizontal="left" vertical="top" wrapText="1"/>
    </xf>
    <xf numFmtId="165" fontId="42" fillId="25" borderId="0" xfId="0" applyNumberFormat="1" applyFont="1" applyFill="1" applyAlignment="1" applyProtection="1">
      <alignment horizontal="left" vertical="top" wrapText="1"/>
    </xf>
    <xf numFmtId="0" fontId="42" fillId="25" borderId="0" xfId="2" applyFont="1" applyFill="1" applyAlignment="1" applyProtection="1">
      <alignment horizontal="left" vertical="top" wrapText="1"/>
    </xf>
    <xf numFmtId="0" fontId="2" fillId="26" borderId="0" xfId="0" applyFont="1" applyFill="1" applyAlignment="1">
      <alignment horizontal="left" vertical="top"/>
    </xf>
    <xf numFmtId="0" fontId="2" fillId="0" borderId="0" xfId="46" applyFont="1" applyFill="1" applyAlignment="1">
      <alignment horizontal="left" vertical="top"/>
    </xf>
    <xf numFmtId="0" fontId="2" fillId="0" borderId="0" xfId="0" applyFont="1" applyFill="1" applyAlignment="1">
      <alignment horizontal="left" vertical="top"/>
    </xf>
    <xf numFmtId="15" fontId="2" fillId="26" borderId="15" xfId="0" applyNumberFormat="1" applyFont="1" applyFill="1" applyBorder="1" applyAlignment="1" applyProtection="1">
      <alignment horizontal="left" vertical="top"/>
    </xf>
    <xf numFmtId="15" fontId="2" fillId="26" borderId="16" xfId="0" applyNumberFormat="1" applyFont="1" applyFill="1" applyBorder="1" applyAlignment="1" applyProtection="1">
      <alignment horizontal="left" vertical="top"/>
    </xf>
    <xf numFmtId="15" fontId="2" fillId="0" borderId="0" xfId="0" applyNumberFormat="1" applyFont="1" applyAlignment="1" applyProtection="1">
      <alignment horizontal="left" vertical="top"/>
      <protection locked="0"/>
    </xf>
    <xf numFmtId="165" fontId="2" fillId="0" borderId="0" xfId="0" applyNumberFormat="1" applyFont="1" applyFill="1" applyAlignment="1" applyProtection="1">
      <alignment horizontal="left" vertical="top"/>
      <protection locked="0"/>
    </xf>
    <xf numFmtId="0" fontId="44" fillId="26" borderId="17" xfId="0" applyFont="1" applyFill="1" applyBorder="1" applyAlignment="1">
      <alignment horizontal="left" vertical="top" wrapText="1"/>
    </xf>
    <xf numFmtId="0" fontId="44" fillId="26" borderId="18" xfId="0" applyFont="1" applyFill="1" applyBorder="1" applyAlignment="1">
      <alignment horizontal="left" vertical="top" wrapText="1"/>
    </xf>
    <xf numFmtId="0" fontId="44" fillId="26" borderId="16" xfId="0" applyFont="1" applyFill="1" applyBorder="1" applyAlignment="1">
      <alignment horizontal="left" vertical="top" wrapText="1"/>
    </xf>
    <xf numFmtId="0" fontId="2" fillId="29" borderId="19" xfId="0" applyFont="1" applyFill="1" applyBorder="1" applyAlignment="1" applyProtection="1">
      <alignment horizontal="left" vertical="top"/>
      <protection locked="0"/>
    </xf>
    <xf numFmtId="0" fontId="2" fillId="26" borderId="20" xfId="0" applyFont="1" applyFill="1" applyBorder="1" applyAlignment="1">
      <alignment horizontal="left" vertical="top"/>
    </xf>
    <xf numFmtId="0" fontId="2" fillId="0" borderId="0" xfId="46" applyFont="1" applyFill="1" applyAlignment="1">
      <alignment horizontal="left" vertical="top" wrapText="1"/>
    </xf>
    <xf numFmtId="0" fontId="44" fillId="26" borderId="0" xfId="0" applyFont="1" applyFill="1" applyAlignment="1"/>
    <xf numFmtId="0" fontId="2" fillId="0" borderId="0" xfId="0" applyNumberFormat="1" applyFont="1" applyFill="1" applyAlignment="1">
      <alignment horizontal="left" vertical="top"/>
    </xf>
    <xf numFmtId="15" fontId="2" fillId="26" borderId="21" xfId="0" applyNumberFormat="1" applyFont="1" applyFill="1" applyBorder="1" applyAlignment="1" applyProtection="1">
      <alignment horizontal="left" vertical="top"/>
    </xf>
    <xf numFmtId="15" fontId="2" fillId="26" borderId="22" xfId="0" applyNumberFormat="1" applyFont="1" applyFill="1" applyBorder="1" applyAlignment="1" applyProtection="1">
      <alignment horizontal="left" vertical="top"/>
    </xf>
    <xf numFmtId="0" fontId="2" fillId="0" borderId="0" xfId="0" applyFont="1" applyFill="1" applyAlignment="1" applyProtection="1">
      <alignment horizontal="left" vertical="top"/>
      <protection locked="0"/>
    </xf>
    <xf numFmtId="0" fontId="44" fillId="26" borderId="23" xfId="0" applyFont="1" applyFill="1" applyBorder="1" applyAlignment="1">
      <alignment horizontal="left" vertical="top" wrapText="1"/>
    </xf>
    <xf numFmtId="0" fontId="44" fillId="26" borderId="24" xfId="0" applyFont="1" applyFill="1" applyBorder="1" applyAlignment="1">
      <alignment horizontal="left" vertical="top" wrapText="1"/>
    </xf>
    <xf numFmtId="0" fontId="44" fillId="26" borderId="22" xfId="0" applyFont="1" applyFill="1" applyBorder="1" applyAlignment="1">
      <alignment horizontal="left" vertical="top" wrapText="1"/>
    </xf>
    <xf numFmtId="0" fontId="2" fillId="26" borderId="19" xfId="0" applyFont="1" applyFill="1" applyBorder="1" applyAlignment="1">
      <alignment horizontal="left" vertical="top"/>
    </xf>
    <xf numFmtId="15" fontId="2" fillId="26" borderId="25" xfId="0" applyNumberFormat="1" applyFont="1" applyFill="1" applyBorder="1" applyAlignment="1" applyProtection="1">
      <alignment horizontal="left" vertical="top"/>
    </xf>
    <xf numFmtId="15" fontId="2" fillId="26" borderId="26" xfId="0" applyNumberFormat="1" applyFont="1" applyFill="1" applyBorder="1" applyAlignment="1" applyProtection="1">
      <alignment horizontal="left" vertical="top"/>
    </xf>
    <xf numFmtId="0" fontId="44" fillId="26" borderId="27" xfId="0" applyFont="1" applyFill="1" applyBorder="1" applyAlignment="1">
      <alignment horizontal="left" vertical="top" wrapText="1"/>
    </xf>
    <xf numFmtId="0" fontId="44" fillId="26" borderId="28" xfId="0" applyFont="1" applyFill="1" applyBorder="1" applyAlignment="1">
      <alignment horizontal="left" vertical="top" wrapText="1"/>
    </xf>
    <xf numFmtId="0" fontId="44" fillId="26" borderId="26" xfId="0" applyFont="1" applyFill="1" applyBorder="1" applyAlignment="1">
      <alignment horizontal="left" vertical="top" wrapText="1"/>
    </xf>
    <xf numFmtId="0" fontId="2" fillId="29" borderId="29" xfId="0" applyFont="1" applyFill="1" applyBorder="1" applyAlignment="1" applyProtection="1">
      <alignment horizontal="left" vertical="top"/>
      <protection locked="0"/>
    </xf>
    <xf numFmtId="0" fontId="2" fillId="26" borderId="29" xfId="0" applyFont="1" applyFill="1" applyBorder="1" applyAlignment="1">
      <alignment horizontal="left" vertical="top"/>
    </xf>
    <xf numFmtId="0" fontId="45" fillId="0" borderId="0" xfId="0" applyFont="1">
      <alignment horizontal="left" vertical="top"/>
    </xf>
    <xf numFmtId="15" fontId="45" fillId="0" borderId="0" xfId="0" applyNumberFormat="1" applyFont="1">
      <alignment horizontal="left" vertical="top"/>
    </xf>
    <xf numFmtId="15" fontId="2" fillId="0" borderId="0" xfId="0" applyNumberFormat="1" applyFont="1">
      <alignment horizontal="left" vertical="top"/>
    </xf>
    <xf numFmtId="9" fontId="6" fillId="0" borderId="0" xfId="0" applyNumberFormat="1" applyFont="1" applyFill="1" applyBorder="1" applyAlignment="1" applyProtection="1">
      <alignment horizontal="left" vertical="top"/>
      <protection locked="0"/>
    </xf>
    <xf numFmtId="9" fontId="6" fillId="0" borderId="13" xfId="0" applyNumberFormat="1" applyFont="1" applyFill="1" applyBorder="1" applyAlignment="1" applyProtection="1">
      <alignment horizontal="left" vertical="top"/>
      <protection locked="0"/>
    </xf>
    <xf numFmtId="9" fontId="6" fillId="0" borderId="0" xfId="45" applyFont="1" applyFill="1" applyBorder="1" applyAlignment="1">
      <alignment horizontal="left" vertical="top"/>
    </xf>
    <xf numFmtId="9" fontId="6" fillId="0" borderId="13" xfId="45" applyFont="1" applyFill="1" applyBorder="1" applyAlignment="1" applyProtection="1">
      <alignment horizontal="left" vertical="top"/>
      <protection locked="0"/>
    </xf>
    <xf numFmtId="166" fontId="6" fillId="0" borderId="13" xfId="0" applyNumberFormat="1" applyFont="1" applyFill="1" applyBorder="1" applyAlignment="1" applyProtection="1">
      <alignment horizontal="left" vertical="top"/>
      <protection locked="0"/>
    </xf>
    <xf numFmtId="9" fontId="6" fillId="0" borderId="0" xfId="45" applyFont="1" applyFill="1" applyBorder="1" applyAlignment="1" applyProtection="1">
      <alignment horizontal="left" vertical="top"/>
      <protection locked="0"/>
    </xf>
    <xf numFmtId="0" fontId="6" fillId="0" borderId="0" xfId="46" applyFont="1" applyAlignment="1">
      <alignment horizontal="left"/>
    </xf>
    <xf numFmtId="14" fontId="6" fillId="0" borderId="0" xfId="46" applyNumberFormat="1" applyFont="1" applyAlignment="1">
      <alignment horizontal="left"/>
    </xf>
    <xf numFmtId="0" fontId="6" fillId="37" borderId="0" xfId="46" applyFont="1" applyFill="1" applyAlignment="1">
      <alignment horizontal="left" vertical="top" wrapText="1"/>
    </xf>
    <xf numFmtId="0" fontId="6" fillId="25" borderId="0" xfId="46" applyFont="1" applyFill="1" applyAlignment="1">
      <alignment horizontal="left" vertical="top" wrapText="1"/>
    </xf>
    <xf numFmtId="170" fontId="6" fillId="38" borderId="0" xfId="46" applyNumberFormat="1" applyFont="1" applyFill="1" applyAlignment="1">
      <alignment horizontal="left" vertical="top"/>
    </xf>
    <xf numFmtId="0" fontId="26" fillId="29" borderId="0" xfId="46" applyFont="1" applyFill="1" applyAlignment="1">
      <alignment horizontal="left" vertical="top"/>
    </xf>
    <xf numFmtId="0" fontId="6" fillId="0" borderId="0" xfId="46" applyFont="1" applyFill="1" applyAlignment="1">
      <alignment horizontal="left" vertical="top"/>
    </xf>
    <xf numFmtId="170" fontId="46" fillId="0" borderId="0" xfId="46" applyNumberFormat="1" applyFont="1">
      <alignment horizontal="left" vertical="top"/>
    </xf>
    <xf numFmtId="170" fontId="47" fillId="0" borderId="0" xfId="46" applyNumberFormat="1" applyFont="1">
      <alignment horizontal="left" vertical="top"/>
    </xf>
    <xf numFmtId="166" fontId="6" fillId="0" borderId="0" xfId="46" applyNumberFormat="1" applyFont="1" applyFill="1" applyAlignment="1">
      <alignment horizontal="left" vertical="top"/>
    </xf>
    <xf numFmtId="170" fontId="6" fillId="0" borderId="0" xfId="49" applyNumberFormat="1" applyFont="1" applyFill="1" applyAlignment="1">
      <alignment horizontal="left" vertical="top"/>
    </xf>
    <xf numFmtId="166" fontId="6" fillId="36" borderId="0" xfId="46" applyNumberFormat="1" applyFont="1" applyFill="1" applyAlignment="1">
      <alignment horizontal="left" vertical="top"/>
    </xf>
    <xf numFmtId="171" fontId="6" fillId="36" borderId="0" xfId="46" applyNumberFormat="1" applyFont="1" applyFill="1" applyAlignment="1">
      <alignment horizontal="left" vertical="top"/>
    </xf>
    <xf numFmtId="0" fontId="3" fillId="0" borderId="0" xfId="46" applyFont="1">
      <alignment horizontal="left" vertical="top"/>
    </xf>
    <xf numFmtId="172" fontId="6" fillId="0" borderId="0" xfId="46" applyNumberFormat="1" applyFont="1" applyFill="1" applyAlignment="1">
      <alignment horizontal="left" vertical="top"/>
    </xf>
    <xf numFmtId="173" fontId="6" fillId="39" borderId="0" xfId="46" applyNumberFormat="1" applyFont="1" applyFill="1" applyAlignment="1">
      <alignment vertical="top"/>
    </xf>
    <xf numFmtId="173" fontId="6" fillId="36" borderId="0" xfId="46" applyNumberFormat="1" applyFont="1" applyFill="1" applyAlignment="1">
      <alignment horizontal="left" vertical="top"/>
    </xf>
    <xf numFmtId="173" fontId="6" fillId="36" borderId="0" xfId="46" applyNumberFormat="1" applyFont="1" applyFill="1" applyAlignment="1">
      <alignment vertical="top"/>
    </xf>
    <xf numFmtId="0" fontId="6" fillId="39" borderId="0" xfId="46" applyFont="1" applyFill="1" applyAlignment="1">
      <alignment vertical="top" wrapText="1"/>
    </xf>
    <xf numFmtId="0" fontId="30" fillId="33" borderId="0" xfId="46" applyFont="1" applyFill="1" applyAlignment="1">
      <alignment horizontal="left" vertical="top" wrapText="1"/>
    </xf>
    <xf numFmtId="15" fontId="48" fillId="0" borderId="0" xfId="0" applyNumberFormat="1" applyFont="1" applyAlignment="1" applyProtection="1">
      <alignment horizontal="left" vertical="top"/>
      <protection locked="0"/>
    </xf>
    <xf numFmtId="0" fontId="2" fillId="40" borderId="0" xfId="46" applyFont="1" applyFill="1" applyAlignment="1">
      <alignment horizontal="left" vertical="top"/>
    </xf>
    <xf numFmtId="15" fontId="2" fillId="40" borderId="15" xfId="0" applyNumberFormat="1" applyFont="1" applyFill="1" applyBorder="1" applyAlignment="1" applyProtection="1">
      <alignment horizontal="left" vertical="top"/>
    </xf>
    <xf numFmtId="15" fontId="2" fillId="40" borderId="16" xfId="0" applyNumberFormat="1" applyFont="1" applyFill="1" applyBorder="1" applyAlignment="1" applyProtection="1">
      <alignment horizontal="left" vertical="top"/>
    </xf>
    <xf numFmtId="15" fontId="2" fillId="40" borderId="0" xfId="0" applyNumberFormat="1" applyFont="1" applyFill="1" applyAlignment="1" applyProtection="1">
      <alignment horizontal="left" vertical="top"/>
      <protection locked="0"/>
    </xf>
    <xf numFmtId="165" fontId="2" fillId="40" borderId="0" xfId="0" applyNumberFormat="1" applyFont="1" applyFill="1" applyAlignment="1" applyProtection="1">
      <alignment horizontal="left" vertical="top"/>
      <protection locked="0"/>
    </xf>
    <xf numFmtId="0" fontId="44" fillId="40" borderId="17" xfId="0" applyFont="1" applyFill="1" applyBorder="1" applyAlignment="1">
      <alignment horizontal="left" vertical="top" wrapText="1"/>
    </xf>
    <xf numFmtId="0" fontId="44" fillId="40" borderId="18" xfId="0" applyFont="1" applyFill="1" applyBorder="1" applyAlignment="1">
      <alignment horizontal="left" vertical="top" wrapText="1"/>
    </xf>
    <xf numFmtId="0" fontId="44" fillId="40" borderId="16" xfId="0" applyFont="1" applyFill="1" applyBorder="1" applyAlignment="1">
      <alignment horizontal="left" vertical="top" wrapText="1"/>
    </xf>
    <xf numFmtId="0" fontId="2" fillId="40" borderId="19" xfId="0" applyFont="1" applyFill="1" applyBorder="1" applyAlignment="1" applyProtection="1">
      <alignment horizontal="left" vertical="top"/>
      <protection locked="0"/>
    </xf>
    <xf numFmtId="0" fontId="2" fillId="40" borderId="20" xfId="0" applyFont="1" applyFill="1" applyBorder="1" applyAlignment="1">
      <alignment horizontal="left" vertical="top"/>
    </xf>
    <xf numFmtId="0" fontId="2" fillId="40" borderId="0" xfId="0" applyFont="1" applyFill="1" applyAlignment="1">
      <alignment horizontal="left" vertical="top"/>
    </xf>
    <xf numFmtId="0" fontId="2" fillId="40" borderId="0" xfId="0" applyFont="1" applyFill="1" applyAlignment="1">
      <alignment vertical="center"/>
    </xf>
    <xf numFmtId="0" fontId="45" fillId="40" borderId="0" xfId="0" applyFont="1" applyFill="1">
      <alignment horizontal="left" vertical="top"/>
    </xf>
    <xf numFmtId="15" fontId="2" fillId="41" borderId="15" xfId="0" applyNumberFormat="1" applyFont="1" applyFill="1" applyBorder="1" applyAlignment="1" applyProtection="1">
      <alignment horizontal="left" vertical="top"/>
    </xf>
    <xf numFmtId="15" fontId="2" fillId="41" borderId="16" xfId="0" applyNumberFormat="1" applyFont="1" applyFill="1" applyBorder="1" applyAlignment="1" applyProtection="1">
      <alignment horizontal="left" vertical="top"/>
    </xf>
    <xf numFmtId="0" fontId="44" fillId="26" borderId="17" xfId="0" quotePrefix="1" applyFont="1" applyFill="1" applyBorder="1" applyAlignment="1">
      <alignment horizontal="left" vertical="top" wrapText="1"/>
    </xf>
    <xf numFmtId="0" fontId="1" fillId="0" borderId="0" xfId="1">
      <alignment horizontal="left" vertical="top"/>
    </xf>
    <xf numFmtId="3" fontId="6" fillId="0" borderId="0" xfId="0" applyNumberFormat="1" applyFont="1" applyAlignment="1"/>
    <xf numFmtId="15" fontId="2" fillId="0" borderId="16" xfId="0" applyNumberFormat="1" applyFont="1" applyFill="1" applyBorder="1" applyAlignment="1" applyProtection="1">
      <alignment horizontal="left" vertical="top"/>
    </xf>
    <xf numFmtId="0" fontId="2" fillId="0" borderId="0" xfId="0" applyFont="1" applyFill="1" applyAlignment="1">
      <alignment vertical="center"/>
    </xf>
    <xf numFmtId="0" fontId="8" fillId="0" borderId="0" xfId="46" applyFont="1" applyAlignment="1">
      <alignment horizontal="left" vertical="top" wrapText="1"/>
    </xf>
    <xf numFmtId="0" fontId="28" fillId="0" borderId="0" xfId="46" applyFont="1" applyAlignment="1">
      <alignment horizontal="left" vertical="top"/>
    </xf>
    <xf numFmtId="0" fontId="6" fillId="0" borderId="0" xfId="46" applyFont="1" applyAlignment="1">
      <alignment horizontal="left"/>
    </xf>
    <xf numFmtId="0" fontId="6" fillId="36" borderId="0" xfId="46" applyFont="1" applyFill="1" applyAlignment="1">
      <alignment vertical="top" wrapText="1"/>
    </xf>
    <xf numFmtId="0" fontId="6" fillId="0" borderId="0" xfId="0" applyFont="1" applyAlignment="1">
      <alignment horizontal="left" vertical="top" wrapText="1"/>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xfId="48" builtinId="3"/>
    <cellStyle name="Comma 2" xfId="49"/>
    <cellStyle name="Explanatory Text 2" xfId="31"/>
    <cellStyle name="Good 2" xfId="32"/>
    <cellStyle name="Heading 1 2" xfId="33"/>
    <cellStyle name="Heading 2 2" xfId="34"/>
    <cellStyle name="Heading 3 2" xfId="35"/>
    <cellStyle name="Heading 4 2" xfId="36"/>
    <cellStyle name="Hyperlink" xfId="1" builtinId="8"/>
    <cellStyle name="Input 2" xfId="37"/>
    <cellStyle name="Linked Cell 2" xfId="38"/>
    <cellStyle name="Neutral 2" xfId="39"/>
    <cellStyle name="Normal" xfId="0" builtinId="0"/>
    <cellStyle name="Normal 2" xfId="2"/>
    <cellStyle name="Normal 3" xfId="47"/>
    <cellStyle name="Normal 4" xfId="46"/>
    <cellStyle name="Normal_euro parl elect" xfId="3"/>
    <cellStyle name="Note 2" xfId="40"/>
    <cellStyle name="Output 2" xfId="41"/>
    <cellStyle name="Percent" xfId="45" builtinId="5"/>
    <cellStyle name="Title 2" xfId="42"/>
    <cellStyle name="Total 2" xfId="43"/>
    <cellStyle name="Warning Text 2" xfId="44"/>
  </cellStyles>
  <dxfs count="255">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DCDCDC"/>
      <color rgb="FF5A6E5A"/>
      <color rgb="FFBED2BE"/>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hyperlink" Target="https://clerk.house.gov/member_info/electionInfo/2020/statistics2020.pdf" TargetMode="External"/><Relationship Id="rId2" Type="http://schemas.openxmlformats.org/officeDocument/2006/relationships/hyperlink" Target="http://clerk.house.gov/member_info/election.aspx;%20Clerk%20of%20the%20House%20of%20Representatives,%20Statistics%20of%20the%202018%20Congressional%20Election" TargetMode="External"/><Relationship Id="rId1" Type="http://schemas.openxmlformats.org/officeDocument/2006/relationships/printerSettings" Target="../printerSettings/printerSettings8.bin"/><Relationship Id="rId6" Type="http://schemas.openxmlformats.org/officeDocument/2006/relationships/comments" Target="../comments4.xml"/><Relationship Id="rId5" Type="http://schemas.openxmlformats.org/officeDocument/2006/relationships/vmlDrawing" Target="../drawings/vmlDrawing6.vml"/><Relationship Id="rId4"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CA0C8"/>
  </sheetPr>
  <dimension ref="A1:Q13"/>
  <sheetViews>
    <sheetView topLeftCell="G1" zoomScaleNormal="100" workbookViewId="0">
      <pane ySplit="3" topLeftCell="A4" activePane="bottomLeft" state="frozen"/>
      <selection activeCell="B9" sqref="B9"/>
      <selection pane="bottomLeft" activeCell="M2" sqref="M2:Q2"/>
    </sheetView>
  </sheetViews>
  <sheetFormatPr defaultColWidth="9.109375" defaultRowHeight="10.199999999999999"/>
  <cols>
    <col min="1" max="1" width="11.88671875" style="92" customWidth="1"/>
    <col min="2" max="3" width="16.109375" style="92" customWidth="1"/>
    <col min="4" max="4" width="17.33203125" style="92" customWidth="1"/>
    <col min="5" max="11" width="16.109375" style="92" customWidth="1"/>
    <col min="12" max="16" width="13.5546875" style="92" customWidth="1"/>
    <col min="17" max="17" width="27.33203125" style="92" customWidth="1"/>
    <col min="18" max="16384" width="9.109375" style="92"/>
  </cols>
  <sheetData>
    <row r="1" spans="1:17" ht="25.8">
      <c r="A1" s="339" t="s">
        <v>294</v>
      </c>
      <c r="B1" s="339"/>
      <c r="C1" s="339"/>
      <c r="D1" s="297" t="s">
        <v>1073</v>
      </c>
      <c r="E1" s="298">
        <v>42185</v>
      </c>
      <c r="F1" s="297" t="s">
        <v>11</v>
      </c>
      <c r="G1" s="340" t="s">
        <v>1074</v>
      </c>
      <c r="H1" s="340"/>
      <c r="I1" s="340"/>
      <c r="J1" s="340"/>
      <c r="K1" s="340"/>
      <c r="L1" s="312" t="s">
        <v>160</v>
      </c>
      <c r="M1" s="313">
        <v>42253</v>
      </c>
      <c r="N1" s="314"/>
      <c r="O1" s="314"/>
      <c r="P1" s="314"/>
      <c r="Q1" s="314"/>
    </row>
    <row r="2" spans="1:17" ht="69" customHeight="1">
      <c r="A2" s="338"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United States.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United States,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United States and during which periods, and provides additional information and information for editors and country authors.  If you have any questions, please email the PDY editors.  Contact information can be found at http://www.politicaldatayearbook.com/AboutUs.aspx</v>
      </c>
      <c r="B2" s="338"/>
      <c r="C2" s="338"/>
      <c r="D2" s="338"/>
      <c r="E2" s="338"/>
      <c r="F2" s="338"/>
      <c r="G2" s="338"/>
      <c r="H2" s="338"/>
      <c r="I2" s="338"/>
      <c r="J2" s="338"/>
      <c r="K2" s="338"/>
      <c r="L2" s="315" t="s">
        <v>1083</v>
      </c>
      <c r="M2" s="341" t="s">
        <v>1086</v>
      </c>
      <c r="N2" s="341"/>
      <c r="O2" s="341"/>
      <c r="P2" s="341"/>
      <c r="Q2" s="341"/>
    </row>
    <row r="3" spans="1:17">
      <c r="A3" s="93" t="s">
        <v>6</v>
      </c>
      <c r="B3" s="94" t="s">
        <v>1</v>
      </c>
      <c r="C3" s="96" t="s">
        <v>86</v>
      </c>
      <c r="D3" s="95" t="s">
        <v>295</v>
      </c>
      <c r="E3" s="95" t="s">
        <v>87</v>
      </c>
      <c r="F3" s="96" t="s">
        <v>141</v>
      </c>
      <c r="G3" s="95" t="s">
        <v>88</v>
      </c>
      <c r="H3" s="96" t="s">
        <v>89</v>
      </c>
      <c r="I3" s="96" t="s">
        <v>90</v>
      </c>
      <c r="J3" s="95" t="s">
        <v>91</v>
      </c>
      <c r="K3" s="96" t="s">
        <v>92</v>
      </c>
      <c r="L3" s="97" t="s">
        <v>2</v>
      </c>
      <c r="M3" s="98" t="s">
        <v>0</v>
      </c>
      <c r="N3" s="98" t="s">
        <v>85</v>
      </c>
      <c r="O3" s="97" t="s">
        <v>142</v>
      </c>
      <c r="P3" s="97" t="s">
        <v>1084</v>
      </c>
      <c r="Q3" s="316" t="s">
        <v>143</v>
      </c>
    </row>
    <row r="4" spans="1:17" ht="102">
      <c r="A4" s="99" t="s">
        <v>144</v>
      </c>
      <c r="B4" s="99" t="s">
        <v>145</v>
      </c>
      <c r="C4" s="100" t="s">
        <v>146</v>
      </c>
      <c r="D4" s="99" t="s">
        <v>147</v>
      </c>
      <c r="E4" s="99" t="s">
        <v>148</v>
      </c>
      <c r="F4" s="100" t="s">
        <v>149</v>
      </c>
      <c r="G4" s="99" t="s">
        <v>150</v>
      </c>
      <c r="H4" s="100" t="s">
        <v>151</v>
      </c>
      <c r="I4" s="100" t="s">
        <v>152</v>
      </c>
      <c r="J4" s="99" t="s">
        <v>153</v>
      </c>
      <c r="K4" s="100" t="s">
        <v>154</v>
      </c>
      <c r="L4" s="99" t="s">
        <v>155</v>
      </c>
      <c r="M4" s="99" t="s">
        <v>156</v>
      </c>
      <c r="N4" s="99" t="s">
        <v>157</v>
      </c>
      <c r="O4" s="99" t="s">
        <v>158</v>
      </c>
      <c r="P4" s="99" t="s">
        <v>1085</v>
      </c>
      <c r="Q4" s="99" t="s">
        <v>159</v>
      </c>
    </row>
    <row r="5" spans="1:17" ht="40.799999999999997">
      <c r="A5" s="99" t="str">
        <f>"Status for "&amp;A1</f>
        <v>Status for United States</v>
      </c>
      <c r="B5" s="99" t="s">
        <v>160</v>
      </c>
      <c r="C5" s="100" t="str">
        <f>IF(MAX(cabinetpos!$A$3:$YL$3)&lt;1,"Tab is grey to indicate that this information is not collected for "&amp;$A$1,IF(MAX(cabinetpos!$A$3:$YL$3)=MIN(cabinetpos!$A$3:$YL$3),"Dataset includes only "&amp;YEAR(MAX(cabinetpos!$A$3:$YL$3)),"Dataset includes years "&amp;YEAR(MIN(cabinetpos!$A$3:$YL$3))&amp;"-"&amp;YEAR(MAX(cabinetpos!$A$3:$YL$3))))</f>
        <v>Tab is grey to indicate that this information is not collected for United States</v>
      </c>
      <c r="D5" s="99" t="str">
        <f>IF(MAX(ministers!$A$3:$SD$3)&lt;1,"Tab is grey to indicate that this information is not collected for "&amp;$A$1,IF(MAX(ministers!$A$3:$SD$3)=MIN(ministers!$A$3:$SD$3),"Dataset includes only "&amp;YEAR(MAX(ministers!$A$3:$SD$3)),"Dataset includes years "&amp;YEAR(MIN(ministers!$A$3:$SD$3))&amp;"-"&amp;YEAR(MAX(ministers!$A$3:$SD$3))))</f>
        <v>Dataset includes years 1991-2020</v>
      </c>
      <c r="E5" s="99"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1992-2020</v>
      </c>
      <c r="F5" s="100" t="str">
        <f>IF(MAX(parlseats_lh!$A$1:$ZZ$1)&lt;1,"Tab is grey to indicate that this information is not collected for "&amp;$A$1,IF(MAX(parlseats_lh!$A$1:$ZZ$1)=MIN(parlseats_lh!$A$1:$ZZ$1),"Dataset includes only "&amp;YEAR(MAX(parlseats_lh!$A$1:$ZZ$1)),"Dataset includes years "&amp;YEAR(MIN(parlseats_lh!$A$1:$ZZ$1))&amp;"-"&amp;YEAR(MAX(parlseats_lh!$A$1:$ZZ$1))))</f>
        <v>Tab is grey to indicate that this information is not collected for United States</v>
      </c>
      <c r="G5" s="99" t="str">
        <f>IF(MAX(parlvotes_uh!$A$2:$ZZ$2)&lt;1,"Tab is grey to indicate that this information is not collected for "&amp;$A$1,IF(MAX(parlvotes_uh!$A$2:$ZZ$2)=MIN(parlvotes_uh!$A$2:$ZZ$2),"Dataset includes only "&amp;YEAR(MAX(parlvotes_uh!$A$2:$ZZ$2)),"Dataset includes years "&amp;YEAR(MIN(parlvotes_uh!$A$2:$ZZ$2))&amp;"-"&amp;YEAR(MAX(parlvotes_uh!$A$2:$ZZ$2))))</f>
        <v>Dataset includes years 1992-2020</v>
      </c>
      <c r="H5" s="100" t="str">
        <f>IF(MAX(parlseats_uh!$A$1:$ZZ$1)&lt;1,"Tab is grey to indicate that this information is not collected for "&amp;$A$1,IF(MAX(parlseats_uh!$A$1:$ZZ$1)=MIN(parlseats_uh!$A$1:$ZZ$1),"Dataset includes only "&amp;YEAR(MAX(parlseats_uh!$A$1:$ZZ$1)),"Dataset includes years "&amp;YEAR(MIN(parlseats_uh!$A$1:$ZZ$1))&amp;"-"&amp;YEAR(MAX(parlseats_uh!$A$1:$ZZ$1))))</f>
        <v>Tab is grey to indicate that this information is not collected for United States</v>
      </c>
      <c r="I5" s="100" t="str">
        <f>IF(MAX(parlvotes_eu!$A$2:$ZZ$2)&lt;1,"Tab is grey to indicate that this information is not collected for "&amp;$A$1,IF(MAX(parlvotes_eu!$A$2:$ZZ$2)=MIN(parlvotes_eu!$A$2:$ZZ$2),"Dataset includes only "&amp;YEAR(MAX(parlvotes_eu!$A$2:$ZZ$2)),"Dataset includes years "&amp;YEAR(MIN(parlvotes_eu!$A$2:$ZZ$2))&amp;"-"&amp;YEAR(MAX(parlvotes_eu!$A$2:$ZZ$2))))</f>
        <v>Tab is grey to indicate that this information is not collected for United States</v>
      </c>
      <c r="J5" s="99" t="str">
        <f>IF(MAX(presvotes!$A$2:$ZZ$2)&lt;1,"Tab is grey to indicate that this information is not collected for "&amp;$A$1,IF(MAX(presvotes!$A$2:$ZZ$2)=MIN(presvotes!$A$2:$ZZ$2),"Dataset includes only "&amp;YEAR(MAX(presvotes!$A$2:$ZZ$2)),"Dataset includes years "&amp;YEAR(MIN(presvotes!$A$2:$ZZ$2))&amp;"-"&amp;YEAR(MAX(presvotes!$A$2:$ZZ$2))))</f>
        <v>Dataset includes years 1992-2020</v>
      </c>
      <c r="K5" s="100" t="str">
        <f>IF(MAX(refvotes!$A$2:$ZZ$2)&lt;1,"Tab is grey to indicate that this information is not collected for "&amp;$A$1,IF(MAX(refvotes!$A$2:$ZZ$2)=MIN(refvotes!$A$2:$ZZ$2),"Dataset includes only "&amp;YEAR(MAX(refvotes!$A$2:$ZZ$2)),"Dataset includes years "&amp;YEAR(MIN(refvotes!$A$2:$ZZ$2))&amp;"-"&amp;YEAR(MAX(refvotes!$A$2:$ZZ$2))))</f>
        <v>Tab is grey to indicate that this information is not collected for United States</v>
      </c>
      <c r="L5" s="99" t="s">
        <v>160</v>
      </c>
      <c r="M5" s="99" t="s">
        <v>160</v>
      </c>
      <c r="N5" s="99" t="s">
        <v>160</v>
      </c>
      <c r="O5" s="99" t="s">
        <v>160</v>
      </c>
      <c r="P5" s="99" t="s">
        <v>160</v>
      </c>
      <c r="Q5" s="99" t="s">
        <v>161</v>
      </c>
    </row>
    <row r="6" spans="1:17" ht="20.399999999999999">
      <c r="A6" s="99" t="str">
        <f>"Special notes for "&amp;A1</f>
        <v>Special notes for United States</v>
      </c>
      <c r="B6" s="99"/>
      <c r="C6" s="99"/>
      <c r="D6" s="99"/>
      <c r="E6" s="99"/>
      <c r="F6" s="99"/>
      <c r="G6" s="99"/>
      <c r="H6" s="99"/>
      <c r="I6" s="99"/>
      <c r="J6" s="99"/>
      <c r="K6" s="99"/>
      <c r="L6" s="99"/>
      <c r="M6" s="99"/>
      <c r="N6" s="99"/>
      <c r="Q6" s="99"/>
    </row>
    <row r="7" spans="1:17" ht="295.8">
      <c r="A7" s="101" t="s">
        <v>162</v>
      </c>
      <c r="B7" s="101" t="s">
        <v>163</v>
      </c>
      <c r="C7" s="101"/>
      <c r="D7" s="101" t="s">
        <v>110</v>
      </c>
      <c r="E7" s="101"/>
      <c r="F7" s="101" t="s">
        <v>164</v>
      </c>
      <c r="G7" s="101"/>
      <c r="H7" s="101" t="s">
        <v>164</v>
      </c>
      <c r="I7" s="101"/>
      <c r="J7" s="101"/>
      <c r="K7" s="101" t="s">
        <v>165</v>
      </c>
      <c r="L7" s="101" t="s">
        <v>84</v>
      </c>
      <c r="M7" s="101" t="s">
        <v>166</v>
      </c>
      <c r="N7" s="101" t="s">
        <v>167</v>
      </c>
      <c r="O7" s="101" t="s">
        <v>166</v>
      </c>
      <c r="P7" s="101"/>
      <c r="Q7" s="101" t="s">
        <v>168</v>
      </c>
    </row>
    <row r="8" spans="1:17">
      <c r="A8" s="99"/>
      <c r="B8" s="99"/>
      <c r="C8" s="99"/>
      <c r="D8" s="99"/>
      <c r="E8" s="99"/>
      <c r="F8" s="99"/>
      <c r="G8" s="99"/>
      <c r="H8" s="99"/>
      <c r="I8" s="99"/>
      <c r="J8" s="99"/>
      <c r="K8" s="99"/>
      <c r="L8" s="99"/>
      <c r="M8" s="99"/>
      <c r="N8" s="99"/>
    </row>
    <row r="13" spans="1:17">
      <c r="A13" s="102"/>
    </row>
  </sheetData>
  <mergeCells count="4">
    <mergeCell ref="A2:K2"/>
    <mergeCell ref="A1:C1"/>
    <mergeCell ref="G1:K1"/>
    <mergeCell ref="M2:Q2"/>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DCDCDC"/>
  </sheetPr>
  <dimension ref="A1:JB206"/>
  <sheetViews>
    <sheetView zoomScaleNormal="100" workbookViewId="0">
      <pane xSplit="2" ySplit="10" topLeftCell="JB11" activePane="bottomRight" state="frozen"/>
      <selection activeCell="I6" sqref="I6"/>
      <selection pane="topRight" activeCell="I6" sqref="I6"/>
      <selection pane="bottomLeft" activeCell="I6" sqref="I6"/>
      <selection pane="bottomRight"/>
    </sheetView>
  </sheetViews>
  <sheetFormatPr defaultColWidth="5.6640625" defaultRowHeight="13.5" customHeight="1"/>
  <cols>
    <col min="1" max="1" width="11.44140625" style="151" customWidth="1"/>
    <col min="2" max="2" width="22.88671875" style="151" customWidth="1"/>
    <col min="3" max="3" width="11.44140625" style="151" customWidth="1"/>
    <col min="4" max="4" width="5.6640625" style="151"/>
    <col min="5" max="5" width="11.44140625" style="151" customWidth="1"/>
    <col min="6" max="6" width="6" style="151" bestFit="1" customWidth="1"/>
    <col min="7" max="10" width="5.6640625" style="151"/>
    <col min="11" max="11" width="11.44140625" style="151" customWidth="1"/>
    <col min="12" max="16" width="5.6640625" style="151"/>
    <col min="17" max="17" width="11.44140625" style="151" customWidth="1"/>
    <col min="18" max="22" width="5.6640625" style="151"/>
    <col min="23" max="23" width="11.44140625" style="151" customWidth="1"/>
    <col min="24" max="24" width="5.6640625" style="151"/>
    <col min="25" max="25" width="11.44140625" style="151" customWidth="1"/>
    <col min="26" max="28" width="5.6640625" style="151"/>
    <col min="29" max="29" width="6.88671875" style="151" bestFit="1" customWidth="1"/>
    <col min="30" max="30" width="5.6640625" style="151"/>
    <col min="31" max="31" width="11.44140625" style="151" customWidth="1"/>
    <col min="32" max="36" width="5.6640625" style="151"/>
    <col min="37" max="37" width="11.44140625" style="151" customWidth="1"/>
    <col min="38" max="42" width="5.6640625" style="151"/>
    <col min="43" max="43" width="11.44140625" style="151" customWidth="1"/>
    <col min="44" max="44" width="5.6640625" style="151"/>
    <col min="45" max="45" width="11.44140625" style="151" customWidth="1"/>
    <col min="46" max="46" width="6.33203125" style="151" bestFit="1" customWidth="1"/>
    <col min="47" max="48" width="5.6640625" style="151"/>
    <col min="49" max="49" width="6" style="151" bestFit="1" customWidth="1"/>
    <col min="50" max="50" width="5.6640625" style="151"/>
    <col min="51" max="51" width="11.44140625" style="151" customWidth="1"/>
    <col min="52" max="56" width="5.6640625" style="151"/>
    <col min="57" max="57" width="11.44140625" style="151" customWidth="1"/>
    <col min="58" max="62" width="5.6640625" style="151"/>
    <col min="63" max="63" width="11.44140625" style="151" customWidth="1"/>
    <col min="64" max="64" width="5.6640625" style="151"/>
    <col min="65" max="65" width="11.44140625" style="151" customWidth="1"/>
    <col min="66" max="66" width="7.33203125" style="151" bestFit="1" customWidth="1"/>
    <col min="67" max="70" width="5.6640625" style="151"/>
    <col min="71" max="71" width="11.44140625" style="151" customWidth="1"/>
    <col min="72" max="76" width="5.6640625" style="151"/>
    <col min="77" max="77" width="11.44140625" style="151" customWidth="1"/>
    <col min="78" max="82" width="5.6640625" style="151"/>
    <col min="83" max="83" width="11.44140625" style="151" customWidth="1"/>
    <col min="84" max="84" width="5.6640625" style="151"/>
    <col min="85" max="85" width="11.44140625" style="151" customWidth="1"/>
    <col min="86" max="90" width="5.6640625" style="151"/>
    <col min="91" max="91" width="11.44140625" style="151" customWidth="1"/>
    <col min="92" max="96" width="5.6640625" style="151"/>
    <col min="97" max="97" width="11.44140625" style="151" customWidth="1"/>
    <col min="98" max="102" width="5.6640625" style="151"/>
    <col min="103" max="103" width="11.44140625" style="151" customWidth="1"/>
    <col min="104" max="104" width="5.6640625" style="151"/>
    <col min="105" max="105" width="11.44140625" style="151" customWidth="1"/>
    <col min="106" max="110" width="5.6640625" style="151"/>
    <col min="111" max="111" width="11.44140625" style="151" customWidth="1"/>
    <col min="112" max="116" width="5.6640625" style="151"/>
    <col min="117" max="117" width="11.44140625" style="151" customWidth="1"/>
    <col min="118" max="122" width="5.6640625" style="151"/>
    <col min="123" max="123" width="11.44140625" style="151" customWidth="1"/>
    <col min="124" max="124" width="5.6640625" style="151"/>
    <col min="125" max="125" width="11.44140625" style="151" customWidth="1"/>
    <col min="126" max="130" width="5.6640625" style="151"/>
    <col min="131" max="131" width="11.44140625" style="151" customWidth="1"/>
    <col min="132" max="136" width="5.6640625" style="151"/>
    <col min="137" max="137" width="11.44140625" style="151" customWidth="1"/>
    <col min="138" max="142" width="5.6640625" style="151"/>
    <col min="143" max="143" width="11.44140625" style="151" customWidth="1"/>
    <col min="144" max="144" width="5.6640625" style="151"/>
    <col min="145" max="145" width="11.44140625" style="151" customWidth="1"/>
    <col min="146" max="150" width="5.6640625" style="151"/>
    <col min="151" max="151" width="11.44140625" style="151" customWidth="1"/>
    <col min="152" max="156" width="5.6640625" style="151"/>
    <col min="157" max="157" width="11.44140625" style="151" customWidth="1"/>
    <col min="158" max="162" width="5.6640625" style="151"/>
    <col min="163" max="163" width="11.44140625" style="151" customWidth="1"/>
    <col min="164" max="182" width="5.6640625" style="151"/>
    <col min="183" max="183" width="11.44140625" style="151" customWidth="1"/>
    <col min="184" max="190" width="5.6640625" style="151"/>
    <col min="191" max="191" width="11.44140625" style="151" customWidth="1"/>
    <col min="192" max="196" width="5.6640625" style="151"/>
    <col min="197" max="197" width="11.44140625" style="151" customWidth="1"/>
    <col min="198" max="202" width="5.6640625" style="151"/>
    <col min="203" max="203" width="11.44140625" style="151" customWidth="1"/>
    <col min="204" max="204" width="5.6640625" style="151"/>
    <col min="205" max="205" width="11.44140625" style="151" customWidth="1"/>
    <col min="206" max="210" width="5.6640625" style="151"/>
    <col min="211" max="211" width="11.44140625" style="151" customWidth="1"/>
    <col min="212" max="216" width="5.6640625" style="151"/>
    <col min="217" max="217" width="11.44140625" style="151" customWidth="1"/>
    <col min="218" max="222" width="5.6640625" style="151"/>
    <col min="223" max="223" width="11.44140625" style="151" customWidth="1"/>
    <col min="224" max="224" width="5.6640625" style="151"/>
    <col min="225" max="226" width="11.44140625" style="151" customWidth="1"/>
    <col min="227" max="230" width="5.6640625" style="151"/>
    <col min="231" max="231" width="11.44140625" style="151" customWidth="1"/>
    <col min="232" max="236" width="5.6640625" style="151"/>
    <col min="237" max="237" width="11.44140625" style="151" customWidth="1"/>
    <col min="238" max="242" width="5.6640625" style="151"/>
    <col min="243" max="243" width="11.44140625" style="151" customWidth="1"/>
    <col min="244" max="244" width="5.6640625" style="151"/>
    <col min="245" max="245" width="11.44140625" style="151" customWidth="1"/>
    <col min="246" max="250" width="5.6640625" style="151"/>
    <col min="251" max="251" width="11.44140625" style="151" customWidth="1"/>
    <col min="252" max="256" width="5.6640625" style="151"/>
    <col min="257" max="257" width="11.44140625" style="151" customWidth="1"/>
    <col min="258" max="16384" width="5.6640625" style="151"/>
  </cols>
  <sheetData>
    <row r="1" spans="1:262" s="184" customFormat="1" ht="13.5" customHeight="1">
      <c r="A1" s="181" t="s">
        <v>19</v>
      </c>
      <c r="B1" s="181"/>
      <c r="C1" s="169"/>
      <c r="D1" s="181"/>
      <c r="E1" s="181"/>
      <c r="F1" s="181"/>
      <c r="G1" s="181"/>
      <c r="H1" s="181"/>
      <c r="I1" s="181"/>
      <c r="J1" s="181"/>
      <c r="K1" s="182"/>
      <c r="L1" s="181"/>
      <c r="M1" s="181"/>
      <c r="N1" s="181"/>
      <c r="O1" s="181"/>
      <c r="P1" s="183"/>
      <c r="Q1" s="181"/>
      <c r="R1" s="181"/>
      <c r="S1" s="181"/>
      <c r="T1" s="181"/>
      <c r="U1" s="181"/>
      <c r="V1" s="181"/>
      <c r="W1" s="169"/>
      <c r="X1" s="181"/>
      <c r="Y1" s="181"/>
      <c r="Z1" s="181"/>
      <c r="AA1" s="181"/>
      <c r="AB1" s="181"/>
      <c r="AC1" s="181"/>
      <c r="AD1" s="181"/>
      <c r="AE1" s="182"/>
      <c r="AF1" s="181"/>
      <c r="AG1" s="181"/>
      <c r="AH1" s="181"/>
      <c r="AI1" s="181"/>
      <c r="AJ1" s="183"/>
      <c r="AK1" s="181"/>
      <c r="AL1" s="181"/>
      <c r="AM1" s="181"/>
      <c r="AN1" s="181"/>
      <c r="AO1" s="181"/>
      <c r="AP1" s="181"/>
      <c r="AQ1" s="169"/>
      <c r="AR1" s="181"/>
      <c r="AS1" s="181"/>
      <c r="AT1" s="181"/>
      <c r="AU1" s="181"/>
      <c r="AV1" s="181"/>
      <c r="AW1" s="181"/>
      <c r="AX1" s="181"/>
      <c r="AY1" s="182"/>
      <c r="AZ1" s="181"/>
      <c r="BA1" s="181"/>
      <c r="BB1" s="181"/>
      <c r="BC1" s="181"/>
      <c r="BD1" s="183"/>
      <c r="BE1" s="181"/>
      <c r="BF1" s="181"/>
      <c r="BG1" s="181"/>
      <c r="BH1" s="181"/>
      <c r="BI1" s="181"/>
      <c r="BJ1" s="181"/>
      <c r="BK1" s="169"/>
      <c r="BL1" s="181"/>
      <c r="BM1" s="181"/>
      <c r="BN1" s="181"/>
      <c r="BO1" s="181"/>
      <c r="BP1" s="181"/>
      <c r="BQ1" s="181"/>
      <c r="BR1" s="181"/>
      <c r="BS1" s="182"/>
      <c r="BT1" s="181"/>
      <c r="BU1" s="181"/>
      <c r="BV1" s="181"/>
      <c r="BW1" s="181"/>
      <c r="BX1" s="183"/>
      <c r="BY1" s="181"/>
      <c r="BZ1" s="181"/>
      <c r="CA1" s="181"/>
      <c r="CB1" s="181"/>
      <c r="CC1" s="181"/>
      <c r="CD1" s="181"/>
      <c r="CE1" s="169"/>
      <c r="CF1" s="181"/>
      <c r="CG1" s="181"/>
      <c r="CH1" s="181"/>
      <c r="CI1" s="181"/>
      <c r="CJ1" s="181"/>
      <c r="CK1" s="181"/>
      <c r="CL1" s="181"/>
      <c r="CM1" s="182"/>
      <c r="CN1" s="181"/>
      <c r="CO1" s="181"/>
      <c r="CP1" s="181"/>
      <c r="CQ1" s="181"/>
      <c r="CR1" s="183"/>
      <c r="CS1" s="181"/>
      <c r="CT1" s="181"/>
      <c r="CU1" s="181"/>
      <c r="CV1" s="181"/>
      <c r="CW1" s="181"/>
      <c r="CX1" s="181"/>
      <c r="CY1" s="169"/>
      <c r="CZ1" s="181"/>
      <c r="DA1" s="181"/>
      <c r="DB1" s="181"/>
      <c r="DC1" s="181"/>
      <c r="DD1" s="181"/>
      <c r="DE1" s="181"/>
      <c r="DF1" s="181"/>
      <c r="DG1" s="182"/>
      <c r="DH1" s="181"/>
      <c r="DI1" s="181"/>
      <c r="DJ1" s="181"/>
      <c r="DK1" s="181"/>
      <c r="DL1" s="183"/>
      <c r="DM1" s="181"/>
      <c r="DN1" s="181"/>
      <c r="DO1" s="181"/>
      <c r="DP1" s="181"/>
      <c r="DQ1" s="181"/>
      <c r="DR1" s="181"/>
      <c r="DS1" s="169"/>
      <c r="DT1" s="181"/>
      <c r="DU1" s="181"/>
      <c r="DV1" s="181"/>
      <c r="DW1" s="181"/>
      <c r="DX1" s="181"/>
      <c r="DY1" s="181"/>
      <c r="DZ1" s="181"/>
      <c r="EA1" s="182"/>
      <c r="EB1" s="181"/>
      <c r="EC1" s="181"/>
      <c r="ED1" s="181"/>
      <c r="EE1" s="181"/>
      <c r="EF1" s="183"/>
      <c r="EG1" s="181"/>
      <c r="EH1" s="181"/>
      <c r="EI1" s="181"/>
      <c r="EJ1" s="181"/>
      <c r="EK1" s="181"/>
      <c r="EL1" s="181"/>
      <c r="EM1" s="169"/>
      <c r="EN1" s="181"/>
      <c r="EO1" s="181"/>
      <c r="EP1" s="181"/>
      <c r="EQ1" s="181"/>
      <c r="ER1" s="181"/>
      <c r="ES1" s="181"/>
      <c r="ET1" s="181"/>
      <c r="EU1" s="182"/>
      <c r="EV1" s="181"/>
      <c r="EW1" s="181"/>
      <c r="EX1" s="181"/>
      <c r="EY1" s="181"/>
      <c r="EZ1" s="183"/>
      <c r="FA1" s="181"/>
      <c r="FB1" s="181"/>
      <c r="FC1" s="181"/>
      <c r="FD1" s="181"/>
      <c r="FE1" s="181"/>
      <c r="FF1" s="181"/>
      <c r="FG1" s="169"/>
      <c r="FH1" s="181"/>
      <c r="FI1" s="181"/>
      <c r="FJ1" s="181"/>
      <c r="FK1" s="181"/>
      <c r="FL1" s="181"/>
      <c r="FM1" s="181"/>
      <c r="FN1" s="181"/>
      <c r="FO1" s="182"/>
      <c r="FP1" s="181"/>
      <c r="FQ1" s="181"/>
      <c r="FR1" s="181"/>
      <c r="FS1" s="181"/>
      <c r="FT1" s="183"/>
      <c r="FU1" s="181"/>
      <c r="FV1" s="181"/>
      <c r="FW1" s="181"/>
      <c r="FX1" s="181"/>
      <c r="FY1" s="181"/>
      <c r="FZ1" s="181"/>
      <c r="GA1" s="169"/>
      <c r="GB1" s="181"/>
      <c r="GC1" s="181"/>
      <c r="GD1" s="181"/>
      <c r="GE1" s="181"/>
      <c r="GF1" s="181"/>
      <c r="GG1" s="181"/>
      <c r="GH1" s="181"/>
      <c r="GI1" s="182"/>
      <c r="GJ1" s="181"/>
      <c r="GK1" s="181"/>
      <c r="GL1" s="181"/>
      <c r="GM1" s="181"/>
      <c r="GN1" s="183"/>
      <c r="GO1" s="181"/>
      <c r="GP1" s="181"/>
      <c r="GQ1" s="181"/>
      <c r="GR1" s="181"/>
      <c r="GS1" s="181"/>
      <c r="GT1" s="181"/>
      <c r="GU1" s="169"/>
      <c r="GV1" s="181"/>
      <c r="GW1" s="181"/>
      <c r="GX1" s="181"/>
      <c r="GY1" s="181"/>
      <c r="GZ1" s="181"/>
      <c r="HA1" s="181"/>
      <c r="HB1" s="181"/>
      <c r="HC1" s="182"/>
      <c r="HD1" s="181"/>
      <c r="HE1" s="181"/>
      <c r="HF1" s="181"/>
      <c r="HG1" s="181"/>
      <c r="HH1" s="183"/>
      <c r="HI1" s="181"/>
      <c r="HJ1" s="181"/>
      <c r="HK1" s="181"/>
      <c r="HL1" s="181"/>
      <c r="HM1" s="181"/>
      <c r="HN1" s="181"/>
      <c r="HO1" s="169"/>
      <c r="HP1" s="181"/>
      <c r="HQ1" s="181"/>
      <c r="HR1" s="181"/>
      <c r="HS1" s="181"/>
      <c r="HT1" s="181"/>
      <c r="HU1" s="181"/>
      <c r="HV1" s="181"/>
      <c r="HW1" s="182"/>
      <c r="HX1" s="181"/>
      <c r="HY1" s="181"/>
      <c r="HZ1" s="181"/>
      <c r="IA1" s="181"/>
      <c r="IB1" s="183"/>
      <c r="IC1" s="181"/>
      <c r="ID1" s="181"/>
      <c r="IE1" s="181"/>
      <c r="IF1" s="181"/>
      <c r="IG1" s="181"/>
      <c r="IH1" s="181"/>
      <c r="II1" s="169"/>
      <c r="IJ1" s="181"/>
      <c r="IK1" s="181"/>
      <c r="IL1" s="181"/>
      <c r="IM1" s="181"/>
      <c r="IN1" s="181"/>
      <c r="IO1" s="181"/>
      <c r="IP1" s="181"/>
      <c r="IQ1" s="182"/>
      <c r="IR1" s="181"/>
      <c r="IS1" s="181"/>
      <c r="IT1" s="181"/>
      <c r="IU1" s="181"/>
      <c r="IV1" s="183"/>
      <c r="IW1" s="181"/>
      <c r="IX1" s="181"/>
      <c r="IY1" s="181"/>
      <c r="IZ1" s="181"/>
      <c r="JA1" s="181"/>
      <c r="JB1" s="181"/>
    </row>
    <row r="2" spans="1:262" s="184" customFormat="1" ht="13.5" customHeight="1">
      <c r="A2" s="181" t="s">
        <v>129</v>
      </c>
      <c r="B2" s="181"/>
      <c r="C2" s="169"/>
      <c r="D2" s="181"/>
      <c r="E2" s="181"/>
      <c r="F2" s="181"/>
      <c r="G2" s="181"/>
      <c r="H2" s="181"/>
      <c r="I2" s="181"/>
      <c r="J2" s="181"/>
      <c r="K2" s="182"/>
      <c r="L2" s="181"/>
      <c r="M2" s="181"/>
      <c r="N2" s="181"/>
      <c r="O2" s="181"/>
      <c r="P2" s="183"/>
      <c r="Q2" s="181"/>
      <c r="R2" s="181"/>
      <c r="S2" s="181"/>
      <c r="T2" s="181"/>
      <c r="U2" s="181"/>
      <c r="V2" s="181"/>
      <c r="W2" s="169"/>
      <c r="X2" s="181"/>
      <c r="Y2" s="181"/>
      <c r="Z2" s="181"/>
      <c r="AA2" s="181"/>
      <c r="AB2" s="181"/>
      <c r="AC2" s="181"/>
      <c r="AD2" s="181"/>
      <c r="AE2" s="182"/>
      <c r="AF2" s="181"/>
      <c r="AG2" s="181"/>
      <c r="AH2" s="181"/>
      <c r="AI2" s="181"/>
      <c r="AJ2" s="183"/>
      <c r="AK2" s="181"/>
      <c r="AL2" s="181"/>
      <c r="AM2" s="181"/>
      <c r="AN2" s="181"/>
      <c r="AO2" s="181"/>
      <c r="AP2" s="181"/>
      <c r="AQ2" s="169"/>
      <c r="AR2" s="181"/>
      <c r="AS2" s="181"/>
      <c r="AT2" s="181"/>
      <c r="AU2" s="181"/>
      <c r="AV2" s="181"/>
      <c r="AW2" s="181"/>
      <c r="AX2" s="181"/>
      <c r="AY2" s="182"/>
      <c r="AZ2" s="181"/>
      <c r="BA2" s="181"/>
      <c r="BB2" s="181"/>
      <c r="BC2" s="181"/>
      <c r="BD2" s="183"/>
      <c r="BE2" s="181"/>
      <c r="BF2" s="181"/>
      <c r="BG2" s="181"/>
      <c r="BH2" s="181"/>
      <c r="BI2" s="181"/>
      <c r="BJ2" s="181"/>
      <c r="BK2" s="169"/>
      <c r="BL2" s="181"/>
      <c r="BM2" s="181"/>
      <c r="BN2" s="181"/>
      <c r="BO2" s="181"/>
      <c r="BP2" s="181"/>
      <c r="BQ2" s="181"/>
      <c r="BR2" s="181"/>
      <c r="BS2" s="182"/>
      <c r="BT2" s="181"/>
      <c r="BU2" s="181"/>
      <c r="BV2" s="181"/>
      <c r="BW2" s="181"/>
      <c r="BX2" s="183"/>
      <c r="BY2" s="181"/>
      <c r="BZ2" s="181"/>
      <c r="CA2" s="181"/>
      <c r="CB2" s="181"/>
      <c r="CC2" s="181"/>
      <c r="CD2" s="181"/>
      <c r="CE2" s="169"/>
      <c r="CF2" s="181"/>
      <c r="CG2" s="181"/>
      <c r="CH2" s="181"/>
      <c r="CI2" s="181"/>
      <c r="CJ2" s="181"/>
      <c r="CK2" s="181"/>
      <c r="CL2" s="181"/>
      <c r="CM2" s="182"/>
      <c r="CN2" s="181"/>
      <c r="CO2" s="181"/>
      <c r="CP2" s="181"/>
      <c r="CQ2" s="181"/>
      <c r="CR2" s="183"/>
      <c r="CS2" s="181"/>
      <c r="CT2" s="181"/>
      <c r="CU2" s="181"/>
      <c r="CV2" s="181"/>
      <c r="CW2" s="181"/>
      <c r="CX2" s="181"/>
      <c r="CY2" s="169"/>
      <c r="CZ2" s="181"/>
      <c r="DA2" s="181"/>
      <c r="DB2" s="181"/>
      <c r="DC2" s="181"/>
      <c r="DD2" s="181"/>
      <c r="DE2" s="181"/>
      <c r="DF2" s="181"/>
      <c r="DG2" s="182"/>
      <c r="DH2" s="181"/>
      <c r="DI2" s="181"/>
      <c r="DJ2" s="181"/>
      <c r="DK2" s="181"/>
      <c r="DL2" s="183"/>
      <c r="DM2" s="181"/>
      <c r="DN2" s="181"/>
      <c r="DO2" s="181"/>
      <c r="DP2" s="181"/>
      <c r="DQ2" s="181"/>
      <c r="DR2" s="181"/>
      <c r="DS2" s="169"/>
      <c r="DT2" s="181"/>
      <c r="DU2" s="181"/>
      <c r="DV2" s="181"/>
      <c r="DW2" s="181"/>
      <c r="DX2" s="181"/>
      <c r="DY2" s="181"/>
      <c r="DZ2" s="181"/>
      <c r="EA2" s="182"/>
      <c r="EB2" s="181"/>
      <c r="EC2" s="181"/>
      <c r="ED2" s="181"/>
      <c r="EE2" s="181"/>
      <c r="EF2" s="183"/>
      <c r="EG2" s="181"/>
      <c r="EH2" s="181"/>
      <c r="EI2" s="181"/>
      <c r="EJ2" s="181"/>
      <c r="EK2" s="181"/>
      <c r="EL2" s="181"/>
      <c r="EM2" s="169"/>
      <c r="EN2" s="181"/>
      <c r="EO2" s="181"/>
      <c r="EP2" s="181"/>
      <c r="EQ2" s="181"/>
      <c r="ER2" s="181"/>
      <c r="ES2" s="181"/>
      <c r="ET2" s="181"/>
      <c r="EU2" s="182"/>
      <c r="EV2" s="181"/>
      <c r="EW2" s="181"/>
      <c r="EX2" s="181"/>
      <c r="EY2" s="181"/>
      <c r="EZ2" s="183"/>
      <c r="FA2" s="181"/>
      <c r="FB2" s="181"/>
      <c r="FC2" s="181"/>
      <c r="FD2" s="181"/>
      <c r="FE2" s="181"/>
      <c r="FF2" s="181"/>
      <c r="FG2" s="169"/>
      <c r="FH2" s="181"/>
      <c r="FI2" s="181"/>
      <c r="FJ2" s="181"/>
      <c r="FK2" s="181"/>
      <c r="FL2" s="181"/>
      <c r="FM2" s="181"/>
      <c r="FN2" s="181"/>
      <c r="FO2" s="182"/>
      <c r="FP2" s="181"/>
      <c r="FQ2" s="181"/>
      <c r="FR2" s="181"/>
      <c r="FS2" s="181"/>
      <c r="FT2" s="183"/>
      <c r="FU2" s="181"/>
      <c r="FV2" s="181"/>
      <c r="FW2" s="181"/>
      <c r="FX2" s="181"/>
      <c r="FY2" s="181"/>
      <c r="FZ2" s="181"/>
      <c r="GA2" s="169"/>
      <c r="GB2" s="181"/>
      <c r="GC2" s="181"/>
      <c r="GD2" s="181"/>
      <c r="GE2" s="181"/>
      <c r="GF2" s="181"/>
      <c r="GG2" s="181"/>
      <c r="GH2" s="181"/>
      <c r="GI2" s="182"/>
      <c r="GJ2" s="181"/>
      <c r="GK2" s="181"/>
      <c r="GL2" s="181"/>
      <c r="GM2" s="181"/>
      <c r="GN2" s="183"/>
      <c r="GO2" s="181"/>
      <c r="GP2" s="181"/>
      <c r="GQ2" s="181"/>
      <c r="GR2" s="181"/>
      <c r="GS2" s="181"/>
      <c r="GT2" s="181"/>
      <c r="GU2" s="169"/>
      <c r="GV2" s="181"/>
      <c r="GW2" s="181"/>
      <c r="GX2" s="181"/>
      <c r="GY2" s="181"/>
      <c r="GZ2" s="181"/>
      <c r="HA2" s="181"/>
      <c r="HB2" s="181"/>
      <c r="HC2" s="182"/>
      <c r="HD2" s="181"/>
      <c r="HE2" s="181"/>
      <c r="HF2" s="181"/>
      <c r="HG2" s="181"/>
      <c r="HH2" s="183"/>
      <c r="HI2" s="181"/>
      <c r="HJ2" s="181"/>
      <c r="HK2" s="181"/>
      <c r="HL2" s="181"/>
      <c r="HM2" s="181"/>
      <c r="HN2" s="181"/>
      <c r="HO2" s="169"/>
      <c r="HP2" s="181"/>
      <c r="HQ2" s="181"/>
      <c r="HR2" s="181"/>
      <c r="HS2" s="181"/>
      <c r="HT2" s="181"/>
      <c r="HU2" s="181"/>
      <c r="HV2" s="181"/>
      <c r="HW2" s="182"/>
      <c r="HX2" s="181"/>
      <c r="HY2" s="181"/>
      <c r="HZ2" s="181"/>
      <c r="IA2" s="181"/>
      <c r="IB2" s="183"/>
      <c r="IC2" s="181"/>
      <c r="ID2" s="181"/>
      <c r="IE2" s="181"/>
      <c r="IF2" s="181"/>
      <c r="IG2" s="181"/>
      <c r="IH2" s="181"/>
      <c r="II2" s="169"/>
      <c r="IJ2" s="181"/>
      <c r="IK2" s="181"/>
      <c r="IL2" s="181"/>
      <c r="IM2" s="181"/>
      <c r="IN2" s="181"/>
      <c r="IO2" s="181"/>
      <c r="IP2" s="181"/>
      <c r="IQ2" s="182"/>
      <c r="IR2" s="181"/>
      <c r="IS2" s="181"/>
      <c r="IT2" s="181"/>
      <c r="IU2" s="181"/>
      <c r="IV2" s="183"/>
      <c r="IW2" s="181"/>
      <c r="IX2" s="181"/>
      <c r="IY2" s="181"/>
      <c r="IZ2" s="181"/>
      <c r="JA2" s="181"/>
      <c r="JB2" s="181"/>
    </row>
    <row r="3" spans="1:262" ht="13.5" customHeight="1">
      <c r="A3" s="160" t="s">
        <v>21</v>
      </c>
      <c r="B3" s="160"/>
      <c r="C3" s="148"/>
      <c r="D3" s="160"/>
      <c r="E3" s="160"/>
      <c r="F3" s="160"/>
      <c r="G3" s="160"/>
      <c r="H3" s="160"/>
      <c r="I3" s="160"/>
      <c r="J3" s="160"/>
      <c r="K3" s="185"/>
      <c r="L3" s="160"/>
      <c r="M3" s="160"/>
      <c r="N3" s="160"/>
      <c r="O3" s="160"/>
      <c r="P3" s="186"/>
      <c r="Q3" s="160"/>
      <c r="R3" s="160"/>
      <c r="S3" s="160"/>
      <c r="T3" s="160"/>
      <c r="U3" s="160"/>
      <c r="V3" s="160"/>
      <c r="W3" s="148"/>
      <c r="X3" s="160"/>
      <c r="Y3" s="160"/>
      <c r="Z3" s="160"/>
      <c r="AA3" s="160"/>
      <c r="AB3" s="160"/>
      <c r="AC3" s="160"/>
      <c r="AD3" s="160"/>
      <c r="AE3" s="185"/>
      <c r="AF3" s="160"/>
      <c r="AG3" s="160"/>
      <c r="AH3" s="160"/>
      <c r="AI3" s="160"/>
      <c r="AJ3" s="186"/>
      <c r="AK3" s="160"/>
      <c r="AL3" s="160"/>
      <c r="AM3" s="160"/>
      <c r="AN3" s="160"/>
      <c r="AO3" s="160"/>
      <c r="AP3" s="160"/>
      <c r="AQ3" s="148"/>
      <c r="AR3" s="160"/>
      <c r="AS3" s="160"/>
      <c r="AT3" s="160"/>
      <c r="AU3" s="160"/>
      <c r="AV3" s="160"/>
      <c r="AW3" s="160"/>
      <c r="AX3" s="160"/>
      <c r="AY3" s="185"/>
      <c r="AZ3" s="160"/>
      <c r="BA3" s="160"/>
      <c r="BB3" s="160"/>
      <c r="BC3" s="160"/>
      <c r="BD3" s="186"/>
      <c r="BE3" s="160"/>
      <c r="BF3" s="160"/>
      <c r="BG3" s="160"/>
      <c r="BH3" s="160"/>
      <c r="BI3" s="160"/>
      <c r="BJ3" s="160"/>
      <c r="BK3" s="148"/>
      <c r="BL3" s="160"/>
      <c r="BM3" s="160"/>
      <c r="BN3" s="160"/>
      <c r="BO3" s="160"/>
      <c r="BP3" s="160"/>
      <c r="BQ3" s="160"/>
      <c r="BR3" s="160"/>
      <c r="BS3" s="185"/>
      <c r="BT3" s="160"/>
      <c r="BU3" s="160"/>
      <c r="BV3" s="160"/>
      <c r="BW3" s="160"/>
      <c r="BX3" s="186"/>
      <c r="BY3" s="160"/>
      <c r="BZ3" s="160"/>
      <c r="CA3" s="160"/>
      <c r="CB3" s="160"/>
      <c r="CC3" s="160"/>
      <c r="CD3" s="160"/>
      <c r="CE3" s="148"/>
      <c r="CF3" s="160"/>
      <c r="CG3" s="160"/>
      <c r="CH3" s="160"/>
      <c r="CI3" s="160"/>
      <c r="CJ3" s="160"/>
      <c r="CK3" s="160"/>
      <c r="CL3" s="160"/>
      <c r="CM3" s="185"/>
      <c r="CN3" s="160"/>
      <c r="CO3" s="160"/>
      <c r="CP3" s="160"/>
      <c r="CQ3" s="160"/>
      <c r="CR3" s="186"/>
      <c r="CS3" s="160"/>
      <c r="CT3" s="160"/>
      <c r="CU3" s="160"/>
      <c r="CV3" s="160"/>
      <c r="CW3" s="160"/>
      <c r="CX3" s="160"/>
      <c r="CY3" s="148"/>
      <c r="CZ3" s="160"/>
      <c r="DA3" s="160"/>
      <c r="DB3" s="160"/>
      <c r="DC3" s="160"/>
      <c r="DD3" s="160"/>
      <c r="DE3" s="160"/>
      <c r="DF3" s="160"/>
      <c r="DG3" s="185"/>
      <c r="DH3" s="160"/>
      <c r="DI3" s="160"/>
      <c r="DJ3" s="160"/>
      <c r="DK3" s="160"/>
      <c r="DL3" s="186"/>
      <c r="DM3" s="160"/>
      <c r="DN3" s="160"/>
      <c r="DO3" s="160"/>
      <c r="DP3" s="160"/>
      <c r="DQ3" s="160"/>
      <c r="DR3" s="160"/>
      <c r="DS3" s="148"/>
      <c r="DT3" s="160"/>
      <c r="DU3" s="160"/>
      <c r="DV3" s="160"/>
      <c r="DW3" s="160"/>
      <c r="DX3" s="160"/>
      <c r="DY3" s="160"/>
      <c r="DZ3" s="160"/>
      <c r="EA3" s="185"/>
      <c r="EB3" s="160"/>
      <c r="EC3" s="160"/>
      <c r="ED3" s="160"/>
      <c r="EE3" s="160"/>
      <c r="EF3" s="186"/>
      <c r="EG3" s="160"/>
      <c r="EH3" s="160"/>
      <c r="EI3" s="160"/>
      <c r="EJ3" s="160"/>
      <c r="EK3" s="160"/>
      <c r="EL3" s="160"/>
      <c r="EM3" s="148"/>
      <c r="EN3" s="160"/>
      <c r="EO3" s="160"/>
      <c r="EP3" s="160"/>
      <c r="EQ3" s="160"/>
      <c r="ER3" s="160"/>
      <c r="ES3" s="160"/>
      <c r="ET3" s="160"/>
      <c r="EU3" s="185"/>
      <c r="EV3" s="160"/>
      <c r="EW3" s="160"/>
      <c r="EX3" s="160"/>
      <c r="EY3" s="160"/>
      <c r="EZ3" s="186"/>
      <c r="FA3" s="160"/>
      <c r="FB3" s="160"/>
      <c r="FC3" s="160"/>
      <c r="FD3" s="160"/>
      <c r="FE3" s="160"/>
      <c r="FF3" s="160"/>
      <c r="FG3" s="148"/>
      <c r="FH3" s="160"/>
      <c r="FI3" s="160"/>
      <c r="FJ3" s="160"/>
      <c r="FK3" s="160"/>
      <c r="FL3" s="160"/>
      <c r="FM3" s="160"/>
      <c r="FN3" s="160"/>
      <c r="FO3" s="185"/>
      <c r="FP3" s="160"/>
      <c r="FQ3" s="160"/>
      <c r="FR3" s="160"/>
      <c r="FS3" s="160"/>
      <c r="FT3" s="186"/>
      <c r="FU3" s="160"/>
      <c r="FV3" s="160"/>
      <c r="FW3" s="160"/>
      <c r="FX3" s="160"/>
      <c r="FY3" s="160"/>
      <c r="FZ3" s="160"/>
      <c r="GA3" s="148"/>
      <c r="GB3" s="160"/>
      <c r="GC3" s="160"/>
      <c r="GD3" s="160"/>
      <c r="GE3" s="160"/>
      <c r="GF3" s="160"/>
      <c r="GG3" s="160"/>
      <c r="GH3" s="160"/>
      <c r="GI3" s="185"/>
      <c r="GJ3" s="160"/>
      <c r="GK3" s="160"/>
      <c r="GL3" s="160"/>
      <c r="GM3" s="160"/>
      <c r="GN3" s="186"/>
      <c r="GO3" s="160"/>
      <c r="GP3" s="160"/>
      <c r="GQ3" s="160"/>
      <c r="GR3" s="160"/>
      <c r="GS3" s="160"/>
      <c r="GT3" s="160"/>
      <c r="GU3" s="148"/>
      <c r="GV3" s="160"/>
      <c r="GW3" s="160"/>
      <c r="GX3" s="160"/>
      <c r="GY3" s="160"/>
      <c r="GZ3" s="160"/>
      <c r="HA3" s="160"/>
      <c r="HB3" s="160"/>
      <c r="HC3" s="185"/>
      <c r="HD3" s="160"/>
      <c r="HE3" s="160"/>
      <c r="HF3" s="160"/>
      <c r="HG3" s="160"/>
      <c r="HH3" s="186"/>
      <c r="HI3" s="160"/>
      <c r="HJ3" s="160"/>
      <c r="HK3" s="160"/>
      <c r="HL3" s="160"/>
      <c r="HM3" s="160"/>
      <c r="HN3" s="160"/>
      <c r="HO3" s="148"/>
      <c r="HP3" s="160"/>
      <c r="HQ3" s="160"/>
      <c r="HR3" s="160"/>
      <c r="HS3" s="160"/>
      <c r="HT3" s="160"/>
      <c r="HU3" s="160"/>
      <c r="HV3" s="160"/>
      <c r="HW3" s="185"/>
      <c r="HX3" s="160"/>
      <c r="HY3" s="160"/>
      <c r="HZ3" s="160"/>
      <c r="IA3" s="160"/>
      <c r="IB3" s="186"/>
      <c r="IC3" s="160"/>
      <c r="ID3" s="160"/>
      <c r="IE3" s="160"/>
      <c r="IF3" s="160"/>
      <c r="IG3" s="160"/>
      <c r="IH3" s="160"/>
      <c r="II3" s="148"/>
      <c r="IJ3" s="160"/>
      <c r="IK3" s="160"/>
      <c r="IL3" s="160"/>
      <c r="IM3" s="160"/>
      <c r="IN3" s="160"/>
      <c r="IO3" s="160"/>
      <c r="IP3" s="160"/>
      <c r="IQ3" s="185"/>
      <c r="IR3" s="160"/>
      <c r="IS3" s="160"/>
      <c r="IT3" s="160"/>
      <c r="IU3" s="160"/>
      <c r="IV3" s="186"/>
      <c r="IW3" s="160"/>
      <c r="IX3" s="160"/>
      <c r="IY3" s="160"/>
      <c r="IZ3" s="160"/>
      <c r="JA3" s="160"/>
      <c r="JB3" s="160"/>
    </row>
    <row r="4" spans="1:262" s="192" customFormat="1" ht="13.5" customHeight="1">
      <c r="A4" s="187" t="s">
        <v>22</v>
      </c>
      <c r="B4" s="188"/>
      <c r="C4" s="189"/>
      <c r="D4" s="188"/>
      <c r="E4" s="188"/>
      <c r="F4" s="188"/>
      <c r="G4" s="188"/>
      <c r="H4" s="188"/>
      <c r="I4" s="188"/>
      <c r="J4" s="188"/>
      <c r="K4" s="190"/>
      <c r="L4" s="188"/>
      <c r="M4" s="188"/>
      <c r="N4" s="188"/>
      <c r="O4" s="188"/>
      <c r="P4" s="191"/>
      <c r="Q4" s="188"/>
      <c r="R4" s="188"/>
      <c r="S4" s="188"/>
      <c r="T4" s="188"/>
      <c r="U4" s="188"/>
      <c r="V4" s="188"/>
      <c r="W4" s="189"/>
      <c r="X4" s="188"/>
      <c r="Y4" s="188"/>
      <c r="Z4" s="188"/>
      <c r="AA4" s="188"/>
      <c r="AB4" s="188"/>
      <c r="AC4" s="188"/>
      <c r="AD4" s="188"/>
      <c r="AE4" s="190"/>
      <c r="AF4" s="188"/>
      <c r="AG4" s="188"/>
      <c r="AH4" s="188"/>
      <c r="AI4" s="188"/>
      <c r="AJ4" s="191"/>
      <c r="AK4" s="188"/>
      <c r="AL4" s="188"/>
      <c r="AM4" s="188"/>
      <c r="AN4" s="188"/>
      <c r="AO4" s="188"/>
      <c r="AP4" s="188"/>
      <c r="AQ4" s="189"/>
      <c r="AR4" s="188"/>
      <c r="AS4" s="188"/>
      <c r="AT4" s="188"/>
      <c r="AU4" s="188"/>
      <c r="AV4" s="188"/>
      <c r="AW4" s="188"/>
      <c r="AX4" s="188"/>
      <c r="AY4" s="190"/>
      <c r="AZ4" s="188"/>
      <c r="BA4" s="188"/>
      <c r="BB4" s="188"/>
      <c r="BC4" s="188"/>
      <c r="BD4" s="191"/>
      <c r="BE4" s="188"/>
      <c r="BF4" s="188"/>
      <c r="BG4" s="188"/>
      <c r="BH4" s="188"/>
      <c r="BI4" s="188"/>
      <c r="BJ4" s="188"/>
      <c r="BK4" s="189"/>
      <c r="BL4" s="188"/>
      <c r="BM4" s="188"/>
      <c r="BN4" s="188"/>
      <c r="BO4" s="188"/>
      <c r="BP4" s="188"/>
      <c r="BQ4" s="188"/>
      <c r="BR4" s="188"/>
      <c r="BS4" s="190"/>
      <c r="BT4" s="188"/>
      <c r="BU4" s="188"/>
      <c r="BV4" s="188"/>
      <c r="BW4" s="188"/>
      <c r="BX4" s="191"/>
      <c r="BY4" s="188"/>
      <c r="BZ4" s="188"/>
      <c r="CA4" s="188"/>
      <c r="CB4" s="188"/>
      <c r="CC4" s="188"/>
      <c r="CD4" s="188"/>
      <c r="CE4" s="189"/>
      <c r="CF4" s="188"/>
      <c r="CG4" s="188"/>
      <c r="CH4" s="188"/>
      <c r="CI4" s="188"/>
      <c r="CJ4" s="188"/>
      <c r="CK4" s="188"/>
      <c r="CL4" s="188"/>
      <c r="CM4" s="190"/>
      <c r="CN4" s="188"/>
      <c r="CO4" s="188"/>
      <c r="CP4" s="188"/>
      <c r="CQ4" s="188"/>
      <c r="CR4" s="191"/>
      <c r="CS4" s="188"/>
      <c r="CT4" s="188"/>
      <c r="CU4" s="188"/>
      <c r="CV4" s="188"/>
      <c r="CW4" s="188"/>
      <c r="CX4" s="188"/>
      <c r="CY4" s="189"/>
      <c r="CZ4" s="188"/>
      <c r="DA4" s="188"/>
      <c r="DB4" s="188"/>
      <c r="DC4" s="188"/>
      <c r="DD4" s="188"/>
      <c r="DE4" s="188"/>
      <c r="DF4" s="188"/>
      <c r="DG4" s="190"/>
      <c r="DH4" s="188"/>
      <c r="DI4" s="188"/>
      <c r="DJ4" s="188"/>
      <c r="DK4" s="188"/>
      <c r="DL4" s="191"/>
      <c r="DM4" s="188"/>
      <c r="DN4" s="188"/>
      <c r="DO4" s="188"/>
      <c r="DP4" s="188"/>
      <c r="DQ4" s="188"/>
      <c r="DR4" s="188"/>
      <c r="DS4" s="189"/>
      <c r="DT4" s="188"/>
      <c r="DU4" s="188"/>
      <c r="DV4" s="188"/>
      <c r="DW4" s="188"/>
      <c r="DX4" s="188"/>
      <c r="DY4" s="188"/>
      <c r="DZ4" s="188"/>
      <c r="EA4" s="190"/>
      <c r="EB4" s="188"/>
      <c r="EC4" s="188"/>
      <c r="ED4" s="188"/>
      <c r="EE4" s="188"/>
      <c r="EF4" s="191"/>
      <c r="EG4" s="188"/>
      <c r="EH4" s="188"/>
      <c r="EI4" s="188"/>
      <c r="EJ4" s="188"/>
      <c r="EK4" s="188"/>
      <c r="EL4" s="188"/>
      <c r="EM4" s="189"/>
      <c r="EN4" s="188"/>
      <c r="EO4" s="188"/>
      <c r="EP4" s="188"/>
      <c r="EQ4" s="188"/>
      <c r="ER4" s="188"/>
      <c r="ES4" s="188"/>
      <c r="ET4" s="188"/>
      <c r="EU4" s="190"/>
      <c r="EV4" s="188"/>
      <c r="EW4" s="188"/>
      <c r="EX4" s="188"/>
      <c r="EY4" s="188"/>
      <c r="EZ4" s="191"/>
      <c r="FA4" s="188"/>
      <c r="FB4" s="188"/>
      <c r="FC4" s="188"/>
      <c r="FD4" s="188"/>
      <c r="FE4" s="188"/>
      <c r="FF4" s="188"/>
      <c r="FG4" s="189"/>
      <c r="FH4" s="188"/>
      <c r="FI4" s="188"/>
      <c r="FJ4" s="188"/>
      <c r="FK4" s="188"/>
      <c r="FL4" s="188"/>
      <c r="FM4" s="188"/>
      <c r="FN4" s="188"/>
      <c r="FO4" s="190"/>
      <c r="FP4" s="188"/>
      <c r="FQ4" s="188"/>
      <c r="FR4" s="188"/>
      <c r="FS4" s="188"/>
      <c r="FT4" s="191"/>
      <c r="FU4" s="188"/>
      <c r="FV4" s="188"/>
      <c r="FW4" s="188"/>
      <c r="FX4" s="188"/>
      <c r="FY4" s="188"/>
      <c r="FZ4" s="188"/>
      <c r="GA4" s="189"/>
      <c r="GB4" s="188"/>
      <c r="GC4" s="188"/>
      <c r="GD4" s="188"/>
      <c r="GE4" s="188"/>
      <c r="GF4" s="188"/>
      <c r="GG4" s="188"/>
      <c r="GH4" s="188"/>
      <c r="GI4" s="190"/>
      <c r="GJ4" s="188"/>
      <c r="GK4" s="188"/>
      <c r="GL4" s="188"/>
      <c r="GM4" s="188"/>
      <c r="GN4" s="191"/>
      <c r="GO4" s="188"/>
      <c r="GP4" s="188"/>
      <c r="GQ4" s="188"/>
      <c r="GR4" s="188"/>
      <c r="GS4" s="188"/>
      <c r="GT4" s="188"/>
      <c r="GU4" s="189"/>
      <c r="GV4" s="188"/>
      <c r="GW4" s="188"/>
      <c r="GX4" s="188"/>
      <c r="GY4" s="188"/>
      <c r="GZ4" s="188"/>
      <c r="HA4" s="188"/>
      <c r="HB4" s="188"/>
      <c r="HC4" s="190"/>
      <c r="HD4" s="188"/>
      <c r="HE4" s="188"/>
      <c r="HF4" s="188"/>
      <c r="HG4" s="188"/>
      <c r="HH4" s="191"/>
      <c r="HI4" s="188"/>
      <c r="HJ4" s="188"/>
      <c r="HK4" s="188"/>
      <c r="HL4" s="188"/>
      <c r="HM4" s="188"/>
      <c r="HN4" s="188"/>
      <c r="HO4" s="189"/>
      <c r="HP4" s="188"/>
      <c r="HQ4" s="188"/>
      <c r="HR4" s="188"/>
      <c r="HS4" s="188"/>
      <c r="HT4" s="188"/>
      <c r="HU4" s="188"/>
      <c r="HV4" s="188"/>
      <c r="HW4" s="190"/>
      <c r="HX4" s="188"/>
      <c r="HY4" s="188"/>
      <c r="HZ4" s="188"/>
      <c r="IA4" s="188"/>
      <c r="IB4" s="191"/>
      <c r="IC4" s="188"/>
      <c r="ID4" s="188"/>
      <c r="IE4" s="188"/>
      <c r="IF4" s="188"/>
      <c r="IG4" s="188"/>
      <c r="IH4" s="188"/>
      <c r="II4" s="189"/>
      <c r="IJ4" s="188"/>
      <c r="IK4" s="188"/>
      <c r="IL4" s="188"/>
      <c r="IM4" s="188"/>
      <c r="IN4" s="188"/>
      <c r="IO4" s="188"/>
      <c r="IP4" s="188"/>
      <c r="IQ4" s="190"/>
      <c r="IR4" s="188"/>
      <c r="IS4" s="188"/>
      <c r="IT4" s="188"/>
      <c r="IU4" s="188"/>
      <c r="IV4" s="191"/>
      <c r="IW4" s="188"/>
      <c r="IX4" s="188"/>
      <c r="IY4" s="188"/>
      <c r="IZ4" s="188"/>
      <c r="JA4" s="188"/>
      <c r="JB4" s="188"/>
    </row>
    <row r="5" spans="1:262" s="192" customFormat="1" ht="13.5" customHeight="1">
      <c r="A5" s="187" t="s">
        <v>23</v>
      </c>
      <c r="B5" s="188"/>
      <c r="C5" s="189"/>
      <c r="D5" s="188"/>
      <c r="E5" s="188"/>
      <c r="F5" s="188"/>
      <c r="G5" s="188"/>
      <c r="H5" s="188"/>
      <c r="I5" s="188"/>
      <c r="J5" s="188"/>
      <c r="K5" s="190"/>
      <c r="L5" s="188"/>
      <c r="M5" s="188"/>
      <c r="N5" s="188"/>
      <c r="O5" s="188"/>
      <c r="P5" s="191"/>
      <c r="Q5" s="188"/>
      <c r="R5" s="188"/>
      <c r="S5" s="188"/>
      <c r="T5" s="188"/>
      <c r="U5" s="188"/>
      <c r="V5" s="188"/>
      <c r="W5" s="189"/>
      <c r="X5" s="188"/>
      <c r="Y5" s="188"/>
      <c r="Z5" s="188"/>
      <c r="AA5" s="188"/>
      <c r="AB5" s="188"/>
      <c r="AC5" s="188"/>
      <c r="AD5" s="188"/>
      <c r="AE5" s="190"/>
      <c r="AF5" s="188"/>
      <c r="AG5" s="188"/>
      <c r="AH5" s="188"/>
      <c r="AI5" s="188"/>
      <c r="AJ5" s="191"/>
      <c r="AK5" s="188"/>
      <c r="AL5" s="188"/>
      <c r="AM5" s="188"/>
      <c r="AN5" s="188"/>
      <c r="AO5" s="188"/>
      <c r="AP5" s="188"/>
      <c r="AQ5" s="189"/>
      <c r="AR5" s="188"/>
      <c r="AS5" s="188"/>
      <c r="AT5" s="188"/>
      <c r="AU5" s="188"/>
      <c r="AV5" s="188"/>
      <c r="AW5" s="188"/>
      <c r="AX5" s="188"/>
      <c r="AY5" s="190"/>
      <c r="AZ5" s="188"/>
      <c r="BA5" s="188"/>
      <c r="BB5" s="188"/>
      <c r="BC5" s="188"/>
      <c r="BD5" s="191"/>
      <c r="BE5" s="188"/>
      <c r="BF5" s="188"/>
      <c r="BG5" s="188"/>
      <c r="BH5" s="188"/>
      <c r="BI5" s="188"/>
      <c r="BJ5" s="188"/>
      <c r="BK5" s="189"/>
      <c r="BL5" s="188"/>
      <c r="BM5" s="188"/>
      <c r="BN5" s="188"/>
      <c r="BO5" s="188"/>
      <c r="BP5" s="188"/>
      <c r="BQ5" s="188"/>
      <c r="BR5" s="188"/>
      <c r="BS5" s="190"/>
      <c r="BT5" s="188"/>
      <c r="BU5" s="188"/>
      <c r="BV5" s="188"/>
      <c r="BW5" s="188"/>
      <c r="BX5" s="191"/>
      <c r="BY5" s="188"/>
      <c r="BZ5" s="188"/>
      <c r="CA5" s="188"/>
      <c r="CB5" s="188"/>
      <c r="CC5" s="188"/>
      <c r="CD5" s="188"/>
      <c r="CE5" s="189"/>
      <c r="CF5" s="188"/>
      <c r="CG5" s="188"/>
      <c r="CH5" s="188"/>
      <c r="CI5" s="188"/>
      <c r="CJ5" s="188"/>
      <c r="CK5" s="188"/>
      <c r="CL5" s="188"/>
      <c r="CM5" s="190"/>
      <c r="CN5" s="188"/>
      <c r="CO5" s="188"/>
      <c r="CP5" s="188"/>
      <c r="CQ5" s="188"/>
      <c r="CR5" s="191"/>
      <c r="CS5" s="188"/>
      <c r="CT5" s="188"/>
      <c r="CU5" s="188"/>
      <c r="CV5" s="188"/>
      <c r="CW5" s="188"/>
      <c r="CX5" s="188"/>
      <c r="CY5" s="189"/>
      <c r="CZ5" s="188"/>
      <c r="DA5" s="188"/>
      <c r="DB5" s="188"/>
      <c r="DC5" s="188"/>
      <c r="DD5" s="188"/>
      <c r="DE5" s="188"/>
      <c r="DF5" s="188"/>
      <c r="DG5" s="190"/>
      <c r="DH5" s="188"/>
      <c r="DI5" s="188"/>
      <c r="DJ5" s="188"/>
      <c r="DK5" s="188"/>
      <c r="DL5" s="191"/>
      <c r="DM5" s="188"/>
      <c r="DN5" s="188"/>
      <c r="DO5" s="188"/>
      <c r="DP5" s="188"/>
      <c r="DQ5" s="188"/>
      <c r="DR5" s="188"/>
      <c r="DS5" s="189"/>
      <c r="DT5" s="188"/>
      <c r="DU5" s="188"/>
      <c r="DV5" s="188"/>
      <c r="DW5" s="188"/>
      <c r="DX5" s="188"/>
      <c r="DY5" s="188"/>
      <c r="DZ5" s="188"/>
      <c r="EA5" s="190"/>
      <c r="EB5" s="188"/>
      <c r="EC5" s="188"/>
      <c r="ED5" s="188"/>
      <c r="EE5" s="188"/>
      <c r="EF5" s="191"/>
      <c r="EG5" s="188"/>
      <c r="EH5" s="188"/>
      <c r="EI5" s="188"/>
      <c r="EJ5" s="188"/>
      <c r="EK5" s="188"/>
      <c r="EL5" s="188"/>
      <c r="EM5" s="189"/>
      <c r="EN5" s="188"/>
      <c r="EO5" s="188"/>
      <c r="EP5" s="188"/>
      <c r="EQ5" s="188"/>
      <c r="ER5" s="188"/>
      <c r="ES5" s="188"/>
      <c r="ET5" s="188"/>
      <c r="EU5" s="190"/>
      <c r="EV5" s="188"/>
      <c r="EW5" s="188"/>
      <c r="EX5" s="188"/>
      <c r="EY5" s="188"/>
      <c r="EZ5" s="191"/>
      <c r="FA5" s="188"/>
      <c r="FB5" s="188"/>
      <c r="FC5" s="188"/>
      <c r="FD5" s="188"/>
      <c r="FE5" s="188"/>
      <c r="FF5" s="188"/>
      <c r="FG5" s="189"/>
      <c r="FH5" s="188"/>
      <c r="FI5" s="188"/>
      <c r="FJ5" s="188"/>
      <c r="FK5" s="188"/>
      <c r="FL5" s="188"/>
      <c r="FM5" s="188"/>
      <c r="FN5" s="188"/>
      <c r="FO5" s="190"/>
      <c r="FP5" s="188"/>
      <c r="FQ5" s="188"/>
      <c r="FR5" s="188"/>
      <c r="FS5" s="188"/>
      <c r="FT5" s="191"/>
      <c r="FU5" s="188"/>
      <c r="FV5" s="188"/>
      <c r="FW5" s="188"/>
      <c r="FX5" s="188"/>
      <c r="FY5" s="188"/>
      <c r="FZ5" s="188"/>
      <c r="GA5" s="189"/>
      <c r="GB5" s="188"/>
      <c r="GC5" s="188"/>
      <c r="GD5" s="188"/>
      <c r="GE5" s="188"/>
      <c r="GF5" s="188"/>
      <c r="GG5" s="188"/>
      <c r="GH5" s="188"/>
      <c r="GI5" s="190"/>
      <c r="GJ5" s="188"/>
      <c r="GK5" s="188"/>
      <c r="GL5" s="188"/>
      <c r="GM5" s="188"/>
      <c r="GN5" s="191"/>
      <c r="GO5" s="188"/>
      <c r="GP5" s="188"/>
      <c r="GQ5" s="188"/>
      <c r="GR5" s="188"/>
      <c r="GS5" s="188"/>
      <c r="GT5" s="188"/>
      <c r="GU5" s="189"/>
      <c r="GV5" s="188"/>
      <c r="GW5" s="188"/>
      <c r="GX5" s="188"/>
      <c r="GY5" s="188"/>
      <c r="GZ5" s="188"/>
      <c r="HA5" s="188"/>
      <c r="HB5" s="188"/>
      <c r="HC5" s="190"/>
      <c r="HD5" s="188"/>
      <c r="HE5" s="188"/>
      <c r="HF5" s="188"/>
      <c r="HG5" s="188"/>
      <c r="HH5" s="191"/>
      <c r="HI5" s="188"/>
      <c r="HJ5" s="188"/>
      <c r="HK5" s="188"/>
      <c r="HL5" s="188"/>
      <c r="HM5" s="188"/>
      <c r="HN5" s="188"/>
      <c r="HO5" s="189"/>
      <c r="HP5" s="188"/>
      <c r="HQ5" s="188"/>
      <c r="HR5" s="188"/>
      <c r="HS5" s="188"/>
      <c r="HT5" s="188"/>
      <c r="HU5" s="188"/>
      <c r="HV5" s="188"/>
      <c r="HW5" s="190"/>
      <c r="HX5" s="188"/>
      <c r="HY5" s="188"/>
      <c r="HZ5" s="188"/>
      <c r="IA5" s="188"/>
      <c r="IB5" s="191"/>
      <c r="IC5" s="188"/>
      <c r="ID5" s="188"/>
      <c r="IE5" s="188"/>
      <c r="IF5" s="188"/>
      <c r="IG5" s="188"/>
      <c r="IH5" s="188"/>
      <c r="II5" s="189"/>
      <c r="IJ5" s="188"/>
      <c r="IK5" s="188"/>
      <c r="IL5" s="188"/>
      <c r="IM5" s="188"/>
      <c r="IN5" s="188"/>
      <c r="IO5" s="188"/>
      <c r="IP5" s="188"/>
      <c r="IQ5" s="190"/>
      <c r="IR5" s="188"/>
      <c r="IS5" s="188"/>
      <c r="IT5" s="188"/>
      <c r="IU5" s="188"/>
      <c r="IV5" s="191"/>
      <c r="IW5" s="188"/>
      <c r="IX5" s="188"/>
      <c r="IY5" s="188"/>
      <c r="IZ5" s="188"/>
      <c r="JA5" s="188"/>
      <c r="JB5" s="188"/>
    </row>
    <row r="6" spans="1:262" s="199" customFormat="1" ht="13.5" customHeight="1">
      <c r="A6" s="193" t="s">
        <v>60</v>
      </c>
      <c r="B6" s="161"/>
      <c r="C6" s="194"/>
      <c r="D6" s="161"/>
      <c r="E6" s="161"/>
      <c r="F6" s="161"/>
      <c r="G6" s="161"/>
      <c r="H6" s="161"/>
      <c r="I6" s="161"/>
      <c r="J6" s="161"/>
      <c r="K6" s="195"/>
      <c r="L6" s="161"/>
      <c r="M6" s="161"/>
      <c r="N6" s="161"/>
      <c r="O6" s="161"/>
      <c r="P6" s="196"/>
      <c r="Q6" s="161"/>
      <c r="R6" s="161"/>
      <c r="S6" s="161"/>
      <c r="T6" s="161"/>
      <c r="U6" s="161"/>
      <c r="V6" s="161"/>
      <c r="W6" s="197"/>
      <c r="X6" s="161"/>
      <c r="Y6" s="161"/>
      <c r="Z6" s="161"/>
      <c r="AA6" s="161"/>
      <c r="AB6" s="161"/>
      <c r="AC6" s="161"/>
      <c r="AD6" s="161"/>
      <c r="AE6" s="195"/>
      <c r="AF6" s="161"/>
      <c r="AG6" s="161"/>
      <c r="AH6" s="161"/>
      <c r="AI6" s="161"/>
      <c r="AJ6" s="196"/>
      <c r="AK6" s="161"/>
      <c r="AL6" s="161"/>
      <c r="AM6" s="161"/>
      <c r="AN6" s="161"/>
      <c r="AO6" s="161"/>
      <c r="AP6" s="161"/>
      <c r="AQ6" s="198"/>
      <c r="AR6" s="161"/>
      <c r="AS6" s="161"/>
      <c r="AT6" s="161"/>
      <c r="AU6" s="161"/>
      <c r="AV6" s="161"/>
      <c r="AW6" s="161"/>
      <c r="AX6" s="161"/>
      <c r="AY6" s="195"/>
      <c r="AZ6" s="161"/>
      <c r="BA6" s="161"/>
      <c r="BB6" s="161"/>
      <c r="BC6" s="161"/>
      <c r="BD6" s="196"/>
      <c r="BE6" s="161"/>
      <c r="BF6" s="161"/>
      <c r="BG6" s="161"/>
      <c r="BH6" s="161"/>
      <c r="BI6" s="161"/>
      <c r="BJ6" s="161"/>
      <c r="BK6" s="198"/>
      <c r="BL6" s="161"/>
      <c r="BM6" s="161"/>
      <c r="BN6" s="161"/>
      <c r="BO6" s="161"/>
      <c r="BP6" s="161"/>
      <c r="BQ6" s="161"/>
      <c r="BR6" s="161"/>
      <c r="BS6" s="195"/>
      <c r="BT6" s="161"/>
      <c r="BU6" s="161"/>
      <c r="BV6" s="161"/>
      <c r="BW6" s="161"/>
      <c r="BX6" s="196"/>
      <c r="BY6" s="161"/>
      <c r="BZ6" s="161"/>
      <c r="CA6" s="161"/>
      <c r="CB6" s="161"/>
      <c r="CC6" s="161"/>
      <c r="CD6" s="161"/>
      <c r="CE6" s="194"/>
      <c r="CF6" s="161"/>
      <c r="CG6" s="161"/>
      <c r="CH6" s="161"/>
      <c r="CI6" s="161"/>
      <c r="CJ6" s="161"/>
      <c r="CK6" s="161"/>
      <c r="CL6" s="161"/>
      <c r="CM6" s="195"/>
      <c r="CN6" s="161"/>
      <c r="CO6" s="161"/>
      <c r="CP6" s="161"/>
      <c r="CQ6" s="161"/>
      <c r="CR6" s="196"/>
      <c r="CS6" s="161"/>
      <c r="CT6" s="161"/>
      <c r="CU6" s="161"/>
      <c r="CV6" s="161"/>
      <c r="CW6" s="161"/>
      <c r="CX6" s="161"/>
      <c r="CY6" s="194"/>
      <c r="CZ6" s="161"/>
      <c r="DA6" s="161"/>
      <c r="DB6" s="161"/>
      <c r="DC6" s="161"/>
      <c r="DD6" s="161"/>
      <c r="DE6" s="161"/>
      <c r="DF6" s="161"/>
      <c r="DG6" s="195"/>
      <c r="DH6" s="161"/>
      <c r="DI6" s="161"/>
      <c r="DJ6" s="161"/>
      <c r="DK6" s="161"/>
      <c r="DL6" s="196"/>
      <c r="DM6" s="161"/>
      <c r="DN6" s="161"/>
      <c r="DO6" s="161"/>
      <c r="DP6" s="161"/>
      <c r="DQ6" s="161"/>
      <c r="DR6" s="161"/>
      <c r="DS6" s="194"/>
      <c r="DT6" s="161"/>
      <c r="DU6" s="161"/>
      <c r="DV6" s="161"/>
      <c r="DW6" s="161"/>
      <c r="DX6" s="161"/>
      <c r="DY6" s="161"/>
      <c r="DZ6" s="161"/>
      <c r="EA6" s="195"/>
      <c r="EB6" s="161"/>
      <c r="EC6" s="161"/>
      <c r="ED6" s="161"/>
      <c r="EE6" s="161"/>
      <c r="EF6" s="196"/>
      <c r="EG6" s="161"/>
      <c r="EH6" s="161"/>
      <c r="EI6" s="161"/>
      <c r="EJ6" s="161"/>
      <c r="EK6" s="161"/>
      <c r="EL6" s="161"/>
      <c r="EM6" s="194"/>
      <c r="EN6" s="161"/>
      <c r="EO6" s="161"/>
      <c r="EP6" s="161"/>
      <c r="EQ6" s="161"/>
      <c r="ER6" s="161"/>
      <c r="ES6" s="161"/>
      <c r="ET6" s="161"/>
      <c r="EU6" s="195"/>
      <c r="EV6" s="161"/>
      <c r="EW6" s="161"/>
      <c r="EX6" s="161"/>
      <c r="EY6" s="161"/>
      <c r="EZ6" s="196"/>
      <c r="FA6" s="161"/>
      <c r="FB6" s="161"/>
      <c r="FC6" s="161"/>
      <c r="FD6" s="161"/>
      <c r="FE6" s="161"/>
      <c r="FF6" s="161"/>
      <c r="FG6" s="194"/>
      <c r="FH6" s="161"/>
      <c r="FI6" s="161"/>
      <c r="FJ6" s="161"/>
      <c r="FK6" s="161"/>
      <c r="FL6" s="161"/>
      <c r="FM6" s="161"/>
      <c r="FN6" s="161"/>
      <c r="FO6" s="195"/>
      <c r="FP6" s="161"/>
      <c r="FQ6" s="161"/>
      <c r="FR6" s="161"/>
      <c r="FS6" s="161"/>
      <c r="FT6" s="196"/>
      <c r="FU6" s="161"/>
      <c r="FV6" s="161"/>
      <c r="FW6" s="161"/>
      <c r="FX6" s="161"/>
      <c r="FY6" s="161"/>
      <c r="FZ6" s="161"/>
      <c r="GA6" s="194"/>
      <c r="GB6" s="161"/>
      <c r="GC6" s="161"/>
      <c r="GD6" s="161"/>
      <c r="GE6" s="161"/>
      <c r="GF6" s="161"/>
      <c r="GG6" s="161"/>
      <c r="GH6" s="161"/>
      <c r="GI6" s="195"/>
      <c r="GJ6" s="161"/>
      <c r="GK6" s="161"/>
      <c r="GL6" s="161"/>
      <c r="GM6" s="161"/>
      <c r="GN6" s="196"/>
      <c r="GO6" s="161"/>
      <c r="GP6" s="161"/>
      <c r="GQ6" s="161"/>
      <c r="GR6" s="161"/>
      <c r="GS6" s="161"/>
      <c r="GT6" s="161"/>
      <c r="GU6" s="194"/>
      <c r="GV6" s="161"/>
      <c r="GW6" s="161"/>
      <c r="GX6" s="161"/>
      <c r="GY6" s="161"/>
      <c r="GZ6" s="161"/>
      <c r="HA6" s="161"/>
      <c r="HB6" s="161"/>
      <c r="HC6" s="195"/>
      <c r="HD6" s="161"/>
      <c r="HE6" s="161"/>
      <c r="HF6" s="161"/>
      <c r="HG6" s="161"/>
      <c r="HH6" s="196"/>
      <c r="HI6" s="161"/>
      <c r="HJ6" s="161"/>
      <c r="HK6" s="161"/>
      <c r="HL6" s="161"/>
      <c r="HM6" s="161"/>
      <c r="HN6" s="161"/>
      <c r="HO6" s="194"/>
      <c r="HP6" s="161"/>
      <c r="HQ6" s="161"/>
      <c r="HR6" s="161"/>
      <c r="HS6" s="161"/>
      <c r="HT6" s="161"/>
      <c r="HU6" s="161"/>
      <c r="HV6" s="161"/>
      <c r="HW6" s="195"/>
      <c r="HX6" s="161"/>
      <c r="HY6" s="161"/>
      <c r="HZ6" s="161"/>
      <c r="IA6" s="161"/>
      <c r="IB6" s="196"/>
      <c r="IC6" s="161"/>
      <c r="ID6" s="161"/>
      <c r="IE6" s="161"/>
      <c r="IF6" s="161"/>
      <c r="IG6" s="161"/>
      <c r="IH6" s="161"/>
      <c r="II6" s="194"/>
      <c r="IJ6" s="161"/>
      <c r="IK6" s="161"/>
      <c r="IL6" s="161"/>
      <c r="IM6" s="161"/>
      <c r="IN6" s="161"/>
      <c r="IO6" s="161"/>
      <c r="IP6" s="161"/>
      <c r="IQ6" s="195"/>
      <c r="IR6" s="161"/>
      <c r="IS6" s="161"/>
      <c r="IT6" s="161"/>
      <c r="IU6" s="161"/>
      <c r="IV6" s="196"/>
      <c r="IW6" s="161"/>
      <c r="IX6" s="161"/>
      <c r="IY6" s="161"/>
      <c r="IZ6" s="161"/>
      <c r="JA6" s="161"/>
      <c r="JB6" s="161"/>
    </row>
    <row r="7" spans="1:262" s="192" customFormat="1" ht="13.5" customHeight="1">
      <c r="A7" s="187" t="s">
        <v>24</v>
      </c>
      <c r="B7" s="188"/>
      <c r="C7" s="189"/>
      <c r="D7" s="188"/>
      <c r="E7" s="188"/>
      <c r="F7" s="188"/>
      <c r="G7" s="188"/>
      <c r="H7" s="188"/>
      <c r="I7" s="188"/>
      <c r="J7" s="188"/>
      <c r="K7" s="190"/>
      <c r="L7" s="188"/>
      <c r="M7" s="188"/>
      <c r="N7" s="188"/>
      <c r="O7" s="188"/>
      <c r="P7" s="191"/>
      <c r="Q7" s="188"/>
      <c r="R7" s="188"/>
      <c r="S7" s="188"/>
      <c r="T7" s="188"/>
      <c r="U7" s="188"/>
      <c r="V7" s="188"/>
      <c r="W7" s="189"/>
      <c r="X7" s="188"/>
      <c r="Y7" s="188"/>
      <c r="Z7" s="188"/>
      <c r="AA7" s="188"/>
      <c r="AB7" s="188"/>
      <c r="AC7" s="188"/>
      <c r="AD7" s="188"/>
      <c r="AE7" s="190"/>
      <c r="AF7" s="188"/>
      <c r="AG7" s="188"/>
      <c r="AH7" s="188"/>
      <c r="AI7" s="188"/>
      <c r="AJ7" s="191"/>
      <c r="AK7" s="188"/>
      <c r="AL7" s="188"/>
      <c r="AM7" s="188"/>
      <c r="AN7" s="188"/>
      <c r="AO7" s="188"/>
      <c r="AP7" s="188"/>
      <c r="AQ7" s="189"/>
      <c r="AR7" s="188"/>
      <c r="AS7" s="188"/>
      <c r="AT7" s="188"/>
      <c r="AU7" s="188"/>
      <c r="AV7" s="188"/>
      <c r="AW7" s="188"/>
      <c r="AX7" s="188"/>
      <c r="AY7" s="190"/>
      <c r="AZ7" s="188"/>
      <c r="BA7" s="188"/>
      <c r="BB7" s="188"/>
      <c r="BC7" s="188"/>
      <c r="BD7" s="191"/>
      <c r="BE7" s="188"/>
      <c r="BF7" s="188"/>
      <c r="BG7" s="188"/>
      <c r="BH7" s="188"/>
      <c r="BI7" s="188"/>
      <c r="BJ7" s="188"/>
      <c r="BK7" s="189"/>
      <c r="BL7" s="188"/>
      <c r="BM7" s="188"/>
      <c r="BN7" s="188"/>
      <c r="BO7" s="188"/>
      <c r="BP7" s="188"/>
      <c r="BQ7" s="188"/>
      <c r="BR7" s="188"/>
      <c r="BS7" s="190"/>
      <c r="BT7" s="188"/>
      <c r="BU7" s="188"/>
      <c r="BV7" s="188"/>
      <c r="BW7" s="188"/>
      <c r="BX7" s="191"/>
      <c r="BY7" s="188"/>
      <c r="BZ7" s="188"/>
      <c r="CA7" s="188"/>
      <c r="CB7" s="188"/>
      <c r="CC7" s="188"/>
      <c r="CD7" s="188"/>
      <c r="CE7" s="189"/>
      <c r="CF7" s="188"/>
      <c r="CG7" s="188"/>
      <c r="CH7" s="188"/>
      <c r="CI7" s="188"/>
      <c r="CJ7" s="188"/>
      <c r="CK7" s="188"/>
      <c r="CL7" s="188"/>
      <c r="CM7" s="190"/>
      <c r="CN7" s="188"/>
      <c r="CO7" s="188"/>
      <c r="CP7" s="188"/>
      <c r="CQ7" s="188"/>
      <c r="CR7" s="191"/>
      <c r="CS7" s="188"/>
      <c r="CT7" s="188"/>
      <c r="CU7" s="188"/>
      <c r="CV7" s="188"/>
      <c r="CW7" s="188"/>
      <c r="CX7" s="188"/>
      <c r="CY7" s="189"/>
      <c r="CZ7" s="188"/>
      <c r="DA7" s="188"/>
      <c r="DB7" s="188"/>
      <c r="DC7" s="188"/>
      <c r="DD7" s="188"/>
      <c r="DE7" s="188"/>
      <c r="DF7" s="188"/>
      <c r="DG7" s="190"/>
      <c r="DH7" s="188"/>
      <c r="DI7" s="188"/>
      <c r="DJ7" s="188"/>
      <c r="DK7" s="188"/>
      <c r="DL7" s="191"/>
      <c r="DM7" s="188"/>
      <c r="DN7" s="188"/>
      <c r="DO7" s="188"/>
      <c r="DP7" s="188"/>
      <c r="DQ7" s="188"/>
      <c r="DR7" s="188"/>
      <c r="DS7" s="189"/>
      <c r="DT7" s="188"/>
      <c r="DU7" s="188"/>
      <c r="DV7" s="188"/>
      <c r="DW7" s="188"/>
      <c r="DX7" s="188"/>
      <c r="DY7" s="188"/>
      <c r="DZ7" s="188"/>
      <c r="EA7" s="190"/>
      <c r="EB7" s="188"/>
      <c r="EC7" s="188"/>
      <c r="ED7" s="188"/>
      <c r="EE7" s="188"/>
      <c r="EF7" s="191"/>
      <c r="EG7" s="188"/>
      <c r="EH7" s="188"/>
      <c r="EI7" s="188"/>
      <c r="EJ7" s="188"/>
      <c r="EK7" s="188"/>
      <c r="EL7" s="188"/>
      <c r="EM7" s="189"/>
      <c r="EN7" s="188"/>
      <c r="EO7" s="188"/>
      <c r="EP7" s="188"/>
      <c r="EQ7" s="188"/>
      <c r="ER7" s="188"/>
      <c r="ES7" s="188"/>
      <c r="ET7" s="188"/>
      <c r="EU7" s="190"/>
      <c r="EV7" s="188"/>
      <c r="EW7" s="188"/>
      <c r="EX7" s="188"/>
      <c r="EY7" s="188"/>
      <c r="EZ7" s="191"/>
      <c r="FA7" s="188"/>
      <c r="FB7" s="188"/>
      <c r="FC7" s="188"/>
      <c r="FD7" s="188"/>
      <c r="FE7" s="188"/>
      <c r="FF7" s="188"/>
      <c r="FG7" s="189"/>
      <c r="FH7" s="188"/>
      <c r="FI7" s="188"/>
      <c r="FJ7" s="188"/>
      <c r="FK7" s="188"/>
      <c r="FL7" s="188"/>
      <c r="FM7" s="188"/>
      <c r="FN7" s="188"/>
      <c r="FO7" s="190"/>
      <c r="FP7" s="188"/>
      <c r="FQ7" s="188"/>
      <c r="FR7" s="188"/>
      <c r="FS7" s="188"/>
      <c r="FT7" s="191"/>
      <c r="FU7" s="188"/>
      <c r="FV7" s="188"/>
      <c r="FW7" s="188"/>
      <c r="FX7" s="188"/>
      <c r="FY7" s="188"/>
      <c r="FZ7" s="188"/>
      <c r="GA7" s="189"/>
      <c r="GB7" s="188"/>
      <c r="GC7" s="188"/>
      <c r="GD7" s="188"/>
      <c r="GE7" s="188"/>
      <c r="GF7" s="188"/>
      <c r="GG7" s="188"/>
      <c r="GH7" s="188"/>
      <c r="GI7" s="190"/>
      <c r="GJ7" s="188"/>
      <c r="GK7" s="188"/>
      <c r="GL7" s="188"/>
      <c r="GM7" s="188"/>
      <c r="GN7" s="191"/>
      <c r="GO7" s="188"/>
      <c r="GP7" s="188"/>
      <c r="GQ7" s="188"/>
      <c r="GR7" s="188"/>
      <c r="GS7" s="188"/>
      <c r="GT7" s="188"/>
      <c r="GU7" s="189"/>
      <c r="GV7" s="188"/>
      <c r="GW7" s="188"/>
      <c r="GX7" s="188"/>
      <c r="GY7" s="188"/>
      <c r="GZ7" s="188"/>
      <c r="HA7" s="188"/>
      <c r="HB7" s="188"/>
      <c r="HC7" s="190"/>
      <c r="HD7" s="188"/>
      <c r="HE7" s="188"/>
      <c r="HF7" s="188"/>
      <c r="HG7" s="188"/>
      <c r="HH7" s="191"/>
      <c r="HI7" s="188"/>
      <c r="HJ7" s="188"/>
      <c r="HK7" s="188"/>
      <c r="HL7" s="188"/>
      <c r="HM7" s="188"/>
      <c r="HN7" s="188"/>
      <c r="HO7" s="189"/>
      <c r="HP7" s="188"/>
      <c r="HQ7" s="188"/>
      <c r="HR7" s="188"/>
      <c r="HS7" s="188"/>
      <c r="HT7" s="188"/>
      <c r="HU7" s="188"/>
      <c r="HV7" s="188"/>
      <c r="HW7" s="190"/>
      <c r="HX7" s="188"/>
      <c r="HY7" s="188"/>
      <c r="HZ7" s="188"/>
      <c r="IA7" s="188"/>
      <c r="IB7" s="191"/>
      <c r="IC7" s="188"/>
      <c r="ID7" s="188"/>
      <c r="IE7" s="188"/>
      <c r="IF7" s="188"/>
      <c r="IG7" s="188"/>
      <c r="IH7" s="188"/>
      <c r="II7" s="189"/>
      <c r="IJ7" s="188"/>
      <c r="IK7" s="188"/>
      <c r="IL7" s="188"/>
      <c r="IM7" s="188"/>
      <c r="IN7" s="188"/>
      <c r="IO7" s="188"/>
      <c r="IP7" s="188"/>
      <c r="IQ7" s="190"/>
      <c r="IR7" s="188"/>
      <c r="IS7" s="188"/>
      <c r="IT7" s="188"/>
      <c r="IU7" s="188"/>
      <c r="IV7" s="191"/>
      <c r="IW7" s="188"/>
      <c r="IX7" s="188"/>
      <c r="IY7" s="188"/>
      <c r="IZ7" s="188"/>
      <c r="JA7" s="188"/>
      <c r="JB7" s="188"/>
    </row>
    <row r="8" spans="1:262" s="199" customFormat="1" ht="13.5" customHeight="1">
      <c r="A8" s="193" t="s">
        <v>61</v>
      </c>
      <c r="B8" s="161"/>
      <c r="C8" s="194"/>
      <c r="D8" s="161"/>
      <c r="E8" s="161"/>
      <c r="F8" s="161"/>
      <c r="G8" s="161"/>
      <c r="H8" s="161"/>
      <c r="I8" s="161"/>
      <c r="J8" s="161"/>
      <c r="K8" s="195"/>
      <c r="L8" s="161"/>
      <c r="M8" s="161"/>
      <c r="N8" s="161"/>
      <c r="O8" s="161"/>
      <c r="P8" s="196"/>
      <c r="Q8" s="161"/>
      <c r="R8" s="161"/>
      <c r="S8" s="161"/>
      <c r="T8" s="161"/>
      <c r="U8" s="161"/>
      <c r="V8" s="161"/>
      <c r="W8" s="197"/>
      <c r="X8" s="161"/>
      <c r="Y8" s="161"/>
      <c r="Z8" s="161"/>
      <c r="AA8" s="161"/>
      <c r="AB8" s="161"/>
      <c r="AC8" s="161"/>
      <c r="AD8" s="161"/>
      <c r="AE8" s="195"/>
      <c r="AF8" s="161"/>
      <c r="AG8" s="161"/>
      <c r="AH8" s="161"/>
      <c r="AI8" s="161"/>
      <c r="AJ8" s="196"/>
      <c r="AK8" s="161"/>
      <c r="AL8" s="161"/>
      <c r="AM8" s="161"/>
      <c r="AN8" s="161"/>
      <c r="AO8" s="161"/>
      <c r="AP8" s="161"/>
      <c r="AQ8" s="198"/>
      <c r="AR8" s="161"/>
      <c r="AS8" s="161"/>
      <c r="AT8" s="161"/>
      <c r="AU8" s="161"/>
      <c r="AV8" s="161"/>
      <c r="AW8" s="161"/>
      <c r="AX8" s="161"/>
      <c r="AY8" s="195"/>
      <c r="AZ8" s="161"/>
      <c r="BA8" s="161"/>
      <c r="BB8" s="161"/>
      <c r="BC8" s="161"/>
      <c r="BD8" s="196"/>
      <c r="BE8" s="161"/>
      <c r="BF8" s="161"/>
      <c r="BG8" s="161"/>
      <c r="BH8" s="161"/>
      <c r="BI8" s="161"/>
      <c r="BJ8" s="161"/>
      <c r="BK8" s="198"/>
      <c r="BL8" s="161"/>
      <c r="BM8" s="161"/>
      <c r="BN8" s="161"/>
      <c r="BO8" s="161"/>
      <c r="BP8" s="161"/>
      <c r="BQ8" s="161"/>
      <c r="BR8" s="161"/>
      <c r="BS8" s="195"/>
      <c r="BT8" s="161"/>
      <c r="BU8" s="161"/>
      <c r="BV8" s="161"/>
      <c r="BW8" s="161"/>
      <c r="BX8" s="196"/>
      <c r="BY8" s="161"/>
      <c r="BZ8" s="161"/>
      <c r="CA8" s="161"/>
      <c r="CB8" s="161"/>
      <c r="CC8" s="161"/>
      <c r="CD8" s="161"/>
      <c r="CE8" s="194"/>
      <c r="CF8" s="161"/>
      <c r="CG8" s="161"/>
      <c r="CH8" s="161"/>
      <c r="CI8" s="161"/>
      <c r="CJ8" s="161"/>
      <c r="CK8" s="161"/>
      <c r="CL8" s="161"/>
      <c r="CM8" s="195"/>
      <c r="CN8" s="161"/>
      <c r="CO8" s="161"/>
      <c r="CP8" s="161"/>
      <c r="CQ8" s="161"/>
      <c r="CR8" s="196"/>
      <c r="CS8" s="161"/>
      <c r="CT8" s="161"/>
      <c r="CU8" s="161"/>
      <c r="CV8" s="161"/>
      <c r="CW8" s="161"/>
      <c r="CX8" s="161"/>
      <c r="CY8" s="194"/>
      <c r="CZ8" s="161"/>
      <c r="DA8" s="161"/>
      <c r="DB8" s="161"/>
      <c r="DC8" s="161"/>
      <c r="DD8" s="161"/>
      <c r="DE8" s="161"/>
      <c r="DF8" s="161"/>
      <c r="DG8" s="195"/>
      <c r="DH8" s="161"/>
      <c r="DI8" s="161"/>
      <c r="DJ8" s="161"/>
      <c r="DK8" s="161"/>
      <c r="DL8" s="196"/>
      <c r="DM8" s="161"/>
      <c r="DN8" s="161"/>
      <c r="DO8" s="161"/>
      <c r="DP8" s="161"/>
      <c r="DQ8" s="161"/>
      <c r="DR8" s="161"/>
      <c r="DS8" s="194"/>
      <c r="DT8" s="161"/>
      <c r="DU8" s="161"/>
      <c r="DV8" s="161"/>
      <c r="DW8" s="161"/>
      <c r="DX8" s="161"/>
      <c r="DY8" s="161"/>
      <c r="DZ8" s="161"/>
      <c r="EA8" s="195"/>
      <c r="EB8" s="161"/>
      <c r="EC8" s="161"/>
      <c r="ED8" s="161"/>
      <c r="EE8" s="161"/>
      <c r="EF8" s="196"/>
      <c r="EG8" s="161"/>
      <c r="EH8" s="161"/>
      <c r="EI8" s="161"/>
      <c r="EJ8" s="161"/>
      <c r="EK8" s="161"/>
      <c r="EL8" s="161"/>
      <c r="EM8" s="194"/>
      <c r="EN8" s="161"/>
      <c r="EO8" s="161"/>
      <c r="EP8" s="161"/>
      <c r="EQ8" s="161"/>
      <c r="ER8" s="161"/>
      <c r="ES8" s="161"/>
      <c r="ET8" s="161"/>
      <c r="EU8" s="195"/>
      <c r="EV8" s="161"/>
      <c r="EW8" s="161"/>
      <c r="EX8" s="161"/>
      <c r="EY8" s="161"/>
      <c r="EZ8" s="196"/>
      <c r="FA8" s="161"/>
      <c r="FB8" s="161"/>
      <c r="FC8" s="161"/>
      <c r="FD8" s="161"/>
      <c r="FE8" s="161"/>
      <c r="FF8" s="161"/>
      <c r="FG8" s="194"/>
      <c r="FH8" s="161"/>
      <c r="FI8" s="161"/>
      <c r="FJ8" s="161"/>
      <c r="FK8" s="161"/>
      <c r="FL8" s="161"/>
      <c r="FM8" s="161"/>
      <c r="FN8" s="161"/>
      <c r="FO8" s="195"/>
      <c r="FP8" s="161"/>
      <c r="FQ8" s="161"/>
      <c r="FR8" s="161"/>
      <c r="FS8" s="161"/>
      <c r="FT8" s="196"/>
      <c r="FU8" s="161"/>
      <c r="FV8" s="161"/>
      <c r="FW8" s="161"/>
      <c r="FX8" s="161"/>
      <c r="FY8" s="161"/>
      <c r="FZ8" s="161"/>
      <c r="GA8" s="194"/>
      <c r="GB8" s="161"/>
      <c r="GC8" s="161"/>
      <c r="GD8" s="161"/>
      <c r="GE8" s="161"/>
      <c r="GF8" s="161"/>
      <c r="GG8" s="161"/>
      <c r="GH8" s="161"/>
      <c r="GI8" s="195"/>
      <c r="GJ8" s="161"/>
      <c r="GK8" s="161"/>
      <c r="GL8" s="161"/>
      <c r="GM8" s="161"/>
      <c r="GN8" s="196"/>
      <c r="GO8" s="161"/>
      <c r="GP8" s="161"/>
      <c r="GQ8" s="161"/>
      <c r="GR8" s="161"/>
      <c r="GS8" s="161"/>
      <c r="GT8" s="161"/>
      <c r="GU8" s="194"/>
      <c r="GV8" s="161"/>
      <c r="GW8" s="161"/>
      <c r="GX8" s="161"/>
      <c r="GY8" s="161"/>
      <c r="GZ8" s="161"/>
      <c r="HA8" s="161"/>
      <c r="HB8" s="161"/>
      <c r="HC8" s="195"/>
      <c r="HD8" s="161"/>
      <c r="HE8" s="161"/>
      <c r="HF8" s="161"/>
      <c r="HG8" s="161"/>
      <c r="HH8" s="196"/>
      <c r="HI8" s="161"/>
      <c r="HJ8" s="161"/>
      <c r="HK8" s="161"/>
      <c r="HL8" s="161"/>
      <c r="HM8" s="161"/>
      <c r="HN8" s="161"/>
      <c r="HO8" s="194"/>
      <c r="HP8" s="161"/>
      <c r="HQ8" s="161"/>
      <c r="HR8" s="161"/>
      <c r="HS8" s="161"/>
      <c r="HT8" s="161"/>
      <c r="HU8" s="161"/>
      <c r="HV8" s="161"/>
      <c r="HW8" s="195"/>
      <c r="HX8" s="161"/>
      <c r="HY8" s="161"/>
      <c r="HZ8" s="161"/>
      <c r="IA8" s="161"/>
      <c r="IB8" s="196"/>
      <c r="IC8" s="161"/>
      <c r="ID8" s="161"/>
      <c r="IE8" s="161"/>
      <c r="IF8" s="161"/>
      <c r="IG8" s="161"/>
      <c r="IH8" s="161"/>
      <c r="II8" s="194"/>
      <c r="IJ8" s="161"/>
      <c r="IK8" s="161"/>
      <c r="IL8" s="161"/>
      <c r="IM8" s="161"/>
      <c r="IN8" s="161"/>
      <c r="IO8" s="161"/>
      <c r="IP8" s="161"/>
      <c r="IQ8" s="195"/>
      <c r="IR8" s="161"/>
      <c r="IS8" s="161"/>
      <c r="IT8" s="161"/>
      <c r="IU8" s="161"/>
      <c r="IV8" s="196"/>
      <c r="IW8" s="161"/>
      <c r="IX8" s="161"/>
      <c r="IY8" s="161"/>
      <c r="IZ8" s="161"/>
      <c r="JA8" s="161"/>
      <c r="JB8" s="161"/>
    </row>
    <row r="9" spans="1:262" ht="13.5" customHeight="1">
      <c r="A9" s="160" t="s">
        <v>6</v>
      </c>
      <c r="B9" s="160"/>
      <c r="C9" s="155"/>
      <c r="D9" s="160"/>
      <c r="E9" s="160"/>
      <c r="F9" s="161"/>
      <c r="G9" s="160"/>
      <c r="H9" s="160"/>
      <c r="I9" s="160"/>
      <c r="J9" s="160"/>
      <c r="K9" s="185"/>
      <c r="L9" s="160"/>
      <c r="M9" s="160"/>
      <c r="N9" s="160"/>
      <c r="O9" s="160"/>
      <c r="P9" s="186"/>
      <c r="Q9" s="160"/>
      <c r="R9" s="160"/>
      <c r="S9" s="160"/>
      <c r="T9" s="160"/>
      <c r="U9" s="160"/>
      <c r="V9" s="160"/>
      <c r="W9" s="155"/>
      <c r="X9" s="160"/>
      <c r="Y9" s="160"/>
      <c r="Z9" s="161"/>
      <c r="AA9" s="160"/>
      <c r="AB9" s="200"/>
      <c r="AC9" s="161"/>
      <c r="AD9" s="160"/>
      <c r="AE9" s="185"/>
      <c r="AF9" s="160"/>
      <c r="AG9" s="160"/>
      <c r="AH9" s="160"/>
      <c r="AI9" s="160"/>
      <c r="AJ9" s="186"/>
      <c r="AK9" s="160"/>
      <c r="AL9" s="160"/>
      <c r="AM9" s="160"/>
      <c r="AN9" s="160"/>
      <c r="AO9" s="160"/>
      <c r="AP9" s="160"/>
      <c r="AQ9" s="201"/>
      <c r="AR9" s="160"/>
      <c r="AS9" s="160"/>
      <c r="AT9" s="161"/>
      <c r="AU9" s="160"/>
      <c r="AV9" s="160"/>
      <c r="AW9" s="161"/>
      <c r="AX9" s="160"/>
      <c r="AY9" s="185"/>
      <c r="AZ9" s="160"/>
      <c r="BA9" s="160"/>
      <c r="BB9" s="160"/>
      <c r="BC9" s="160"/>
      <c r="BD9" s="186"/>
      <c r="BE9" s="160"/>
      <c r="BF9" s="160"/>
      <c r="BG9" s="160"/>
      <c r="BH9" s="160"/>
      <c r="BI9" s="160"/>
      <c r="BJ9" s="160"/>
      <c r="BK9" s="201"/>
      <c r="BL9" s="160"/>
      <c r="BM9" s="160"/>
      <c r="BN9" s="160"/>
      <c r="BO9" s="160"/>
      <c r="BP9" s="160"/>
      <c r="BQ9" s="160"/>
      <c r="BR9" s="160"/>
      <c r="BS9" s="185"/>
      <c r="BT9" s="160"/>
      <c r="BU9" s="160"/>
      <c r="BV9" s="160"/>
      <c r="BW9" s="160"/>
      <c r="BX9" s="186"/>
      <c r="BY9" s="160"/>
      <c r="BZ9" s="160"/>
      <c r="CA9" s="160"/>
      <c r="CB9" s="160"/>
      <c r="CC9" s="160"/>
      <c r="CD9" s="160"/>
      <c r="CE9" s="155"/>
      <c r="CF9" s="160"/>
      <c r="CG9" s="160"/>
      <c r="CH9" s="160"/>
      <c r="CI9" s="160"/>
      <c r="CJ9" s="160"/>
      <c r="CK9" s="160"/>
      <c r="CL9" s="160"/>
      <c r="CM9" s="185"/>
      <c r="CN9" s="160"/>
      <c r="CO9" s="160"/>
      <c r="CP9" s="160"/>
      <c r="CQ9" s="160"/>
      <c r="CR9" s="186"/>
      <c r="CS9" s="160"/>
      <c r="CT9" s="160"/>
      <c r="CU9" s="160"/>
      <c r="CV9" s="160"/>
      <c r="CW9" s="160"/>
      <c r="CX9" s="160"/>
      <c r="CY9" s="155"/>
      <c r="CZ9" s="160"/>
      <c r="DA9" s="160"/>
      <c r="DB9" s="160"/>
      <c r="DC9" s="160"/>
      <c r="DD9" s="160"/>
      <c r="DE9" s="160"/>
      <c r="DF9" s="160"/>
      <c r="DG9" s="185"/>
      <c r="DH9" s="160"/>
      <c r="DI9" s="160"/>
      <c r="DJ9" s="160"/>
      <c r="DK9" s="160"/>
      <c r="DL9" s="186"/>
      <c r="DM9" s="160"/>
      <c r="DN9" s="160"/>
      <c r="DO9" s="160"/>
      <c r="DP9" s="160"/>
      <c r="DQ9" s="160"/>
      <c r="DR9" s="160"/>
      <c r="DS9" s="155"/>
      <c r="DT9" s="160"/>
      <c r="DU9" s="160"/>
      <c r="DV9" s="160"/>
      <c r="DW9" s="160"/>
      <c r="DX9" s="160"/>
      <c r="DY9" s="160"/>
      <c r="DZ9" s="160"/>
      <c r="EA9" s="185"/>
      <c r="EB9" s="160"/>
      <c r="EC9" s="160"/>
      <c r="ED9" s="160"/>
      <c r="EE9" s="160"/>
      <c r="EF9" s="186"/>
      <c r="EG9" s="160"/>
      <c r="EH9" s="160"/>
      <c r="EI9" s="160"/>
      <c r="EJ9" s="160"/>
      <c r="EK9" s="160"/>
      <c r="EL9" s="160"/>
      <c r="EM9" s="155"/>
      <c r="EN9" s="160"/>
      <c r="EO9" s="160"/>
      <c r="EP9" s="160"/>
      <c r="EQ9" s="160"/>
      <c r="ER9" s="160"/>
      <c r="ES9" s="160"/>
      <c r="ET9" s="160"/>
      <c r="EU9" s="185"/>
      <c r="EV9" s="160"/>
      <c r="EW9" s="160"/>
      <c r="EX9" s="160"/>
      <c r="EY9" s="160"/>
      <c r="EZ9" s="186"/>
      <c r="FA9" s="160"/>
      <c r="FB9" s="160"/>
      <c r="FC9" s="160"/>
      <c r="FD9" s="160"/>
      <c r="FE9" s="160"/>
      <c r="FF9" s="160"/>
      <c r="FG9" s="155"/>
      <c r="FH9" s="160"/>
      <c r="FI9" s="160"/>
      <c r="FJ9" s="160"/>
      <c r="FK9" s="160"/>
      <c r="FL9" s="160"/>
      <c r="FM9" s="160"/>
      <c r="FN9" s="160"/>
      <c r="FO9" s="185"/>
      <c r="FP9" s="160"/>
      <c r="FQ9" s="160"/>
      <c r="FR9" s="160"/>
      <c r="FS9" s="160"/>
      <c r="FT9" s="186"/>
      <c r="FU9" s="160"/>
      <c r="FV9" s="160"/>
      <c r="FW9" s="160"/>
      <c r="FX9" s="160"/>
      <c r="FY9" s="160"/>
      <c r="FZ9" s="160"/>
      <c r="GA9" s="155"/>
      <c r="GB9" s="160"/>
      <c r="GC9" s="160"/>
      <c r="GD9" s="160"/>
      <c r="GE9" s="160"/>
      <c r="GF9" s="160"/>
      <c r="GG9" s="160"/>
      <c r="GH9" s="160"/>
      <c r="GI9" s="185"/>
      <c r="GJ9" s="160"/>
      <c r="GK9" s="160"/>
      <c r="GL9" s="160"/>
      <c r="GM9" s="160"/>
      <c r="GN9" s="186"/>
      <c r="GO9" s="160"/>
      <c r="GP9" s="160"/>
      <c r="GQ9" s="160"/>
      <c r="GR9" s="160"/>
      <c r="GS9" s="160"/>
      <c r="GT9" s="160"/>
      <c r="GU9" s="155"/>
      <c r="GV9" s="160"/>
      <c r="GW9" s="160"/>
      <c r="GX9" s="160"/>
      <c r="GY9" s="160"/>
      <c r="GZ9" s="160"/>
      <c r="HA9" s="160"/>
      <c r="HB9" s="160"/>
      <c r="HC9" s="185"/>
      <c r="HD9" s="160"/>
      <c r="HE9" s="160"/>
      <c r="HF9" s="160"/>
      <c r="HG9" s="160"/>
      <c r="HH9" s="186"/>
      <c r="HI9" s="160"/>
      <c r="HJ9" s="160"/>
      <c r="HK9" s="160"/>
      <c r="HL9" s="160"/>
      <c r="HM9" s="160"/>
      <c r="HN9" s="160"/>
      <c r="HO9" s="155"/>
      <c r="HP9" s="160"/>
      <c r="HQ9" s="160"/>
      <c r="HR9" s="160"/>
      <c r="HS9" s="160"/>
      <c r="HT9" s="160"/>
      <c r="HU9" s="160"/>
      <c r="HV9" s="160"/>
      <c r="HW9" s="185"/>
      <c r="HX9" s="160"/>
      <c r="HY9" s="160"/>
      <c r="HZ9" s="160"/>
      <c r="IA9" s="160"/>
      <c r="IB9" s="186"/>
      <c r="IC9" s="160"/>
      <c r="ID9" s="160"/>
      <c r="IE9" s="160"/>
      <c r="IF9" s="160"/>
      <c r="IG9" s="160"/>
      <c r="IH9" s="160"/>
      <c r="II9" s="155"/>
      <c r="IJ9" s="160"/>
      <c r="IK9" s="160"/>
      <c r="IL9" s="160"/>
      <c r="IM9" s="160"/>
      <c r="IN9" s="160"/>
      <c r="IO9" s="160"/>
      <c r="IP9" s="160"/>
      <c r="IQ9" s="185"/>
      <c r="IR9" s="160"/>
      <c r="IS9" s="160"/>
      <c r="IT9" s="160"/>
      <c r="IU9" s="160"/>
      <c r="IV9" s="186"/>
      <c r="IW9" s="160"/>
      <c r="IX9" s="160"/>
      <c r="IY9" s="160"/>
      <c r="IZ9" s="160"/>
      <c r="JA9" s="160"/>
      <c r="JB9" s="160"/>
    </row>
    <row r="10" spans="1:262" ht="31.5" customHeight="1">
      <c r="A10" s="159" t="s">
        <v>128</v>
      </c>
      <c r="B10" s="159" t="s">
        <v>33</v>
      </c>
      <c r="C10" s="158" t="s">
        <v>31</v>
      </c>
      <c r="D10" s="159" t="s">
        <v>30</v>
      </c>
      <c r="E10" s="159" t="s">
        <v>25</v>
      </c>
      <c r="F10" s="159" t="s">
        <v>26</v>
      </c>
      <c r="G10" s="159" t="s">
        <v>27</v>
      </c>
      <c r="H10" s="159" t="s">
        <v>28</v>
      </c>
      <c r="I10" s="159" t="s">
        <v>29</v>
      </c>
      <c r="J10" s="159" t="s">
        <v>27</v>
      </c>
      <c r="K10" s="202" t="s">
        <v>101</v>
      </c>
      <c r="L10" s="159" t="s">
        <v>57</v>
      </c>
      <c r="M10" s="159" t="s">
        <v>102</v>
      </c>
      <c r="N10" s="159" t="s">
        <v>103</v>
      </c>
      <c r="O10" s="159" t="s">
        <v>104</v>
      </c>
      <c r="P10" s="203" t="s">
        <v>105</v>
      </c>
      <c r="Q10" s="159" t="s">
        <v>106</v>
      </c>
      <c r="R10" s="159" t="s">
        <v>58</v>
      </c>
      <c r="S10" s="159" t="s">
        <v>107</v>
      </c>
      <c r="T10" s="159" t="s">
        <v>108</v>
      </c>
      <c r="U10" s="159" t="s">
        <v>109</v>
      </c>
      <c r="V10" s="159" t="s">
        <v>132</v>
      </c>
      <c r="W10" s="158" t="s">
        <v>31</v>
      </c>
      <c r="X10" s="159" t="s">
        <v>30</v>
      </c>
      <c r="Y10" s="159" t="s">
        <v>25</v>
      </c>
      <c r="Z10" s="159" t="s">
        <v>26</v>
      </c>
      <c r="AA10" s="159" t="s">
        <v>27</v>
      </c>
      <c r="AB10" s="159" t="s">
        <v>28</v>
      </c>
      <c r="AC10" s="159" t="s">
        <v>29</v>
      </c>
      <c r="AD10" s="159" t="s">
        <v>27</v>
      </c>
      <c r="AE10" s="202" t="s">
        <v>101</v>
      </c>
      <c r="AF10" s="159" t="s">
        <v>57</v>
      </c>
      <c r="AG10" s="159" t="s">
        <v>102</v>
      </c>
      <c r="AH10" s="159" t="s">
        <v>103</v>
      </c>
      <c r="AI10" s="159" t="s">
        <v>104</v>
      </c>
      <c r="AJ10" s="203" t="s">
        <v>105</v>
      </c>
      <c r="AK10" s="159" t="s">
        <v>106</v>
      </c>
      <c r="AL10" s="159" t="s">
        <v>58</v>
      </c>
      <c r="AM10" s="159" t="s">
        <v>107</v>
      </c>
      <c r="AN10" s="159" t="s">
        <v>108</v>
      </c>
      <c r="AO10" s="159" t="s">
        <v>109</v>
      </c>
      <c r="AP10" s="159" t="s">
        <v>132</v>
      </c>
      <c r="AQ10" s="158" t="s">
        <v>31</v>
      </c>
      <c r="AR10" s="159" t="s">
        <v>30</v>
      </c>
      <c r="AS10" s="159" t="s">
        <v>25</v>
      </c>
      <c r="AT10" s="159" t="s">
        <v>26</v>
      </c>
      <c r="AU10" s="159" t="s">
        <v>27</v>
      </c>
      <c r="AV10" s="159" t="s">
        <v>28</v>
      </c>
      <c r="AW10" s="159" t="s">
        <v>29</v>
      </c>
      <c r="AX10" s="159" t="s">
        <v>27</v>
      </c>
      <c r="AY10" s="202" t="s">
        <v>101</v>
      </c>
      <c r="AZ10" s="159" t="s">
        <v>57</v>
      </c>
      <c r="BA10" s="159" t="s">
        <v>102</v>
      </c>
      <c r="BB10" s="159" t="s">
        <v>103</v>
      </c>
      <c r="BC10" s="159" t="s">
        <v>104</v>
      </c>
      <c r="BD10" s="203" t="s">
        <v>105</v>
      </c>
      <c r="BE10" s="159" t="s">
        <v>106</v>
      </c>
      <c r="BF10" s="159" t="s">
        <v>58</v>
      </c>
      <c r="BG10" s="159" t="s">
        <v>107</v>
      </c>
      <c r="BH10" s="159" t="s">
        <v>108</v>
      </c>
      <c r="BI10" s="159" t="s">
        <v>109</v>
      </c>
      <c r="BJ10" s="159" t="s">
        <v>132</v>
      </c>
      <c r="BK10" s="158" t="s">
        <v>31</v>
      </c>
      <c r="BL10" s="159" t="s">
        <v>30</v>
      </c>
      <c r="BM10" s="159" t="s">
        <v>25</v>
      </c>
      <c r="BN10" s="159" t="s">
        <v>26</v>
      </c>
      <c r="BO10" s="159" t="s">
        <v>27</v>
      </c>
      <c r="BP10" s="159" t="s">
        <v>28</v>
      </c>
      <c r="BQ10" s="159" t="s">
        <v>29</v>
      </c>
      <c r="BR10" s="159" t="s">
        <v>27</v>
      </c>
      <c r="BS10" s="202" t="s">
        <v>101</v>
      </c>
      <c r="BT10" s="159" t="s">
        <v>57</v>
      </c>
      <c r="BU10" s="159" t="s">
        <v>102</v>
      </c>
      <c r="BV10" s="159" t="s">
        <v>103</v>
      </c>
      <c r="BW10" s="159" t="s">
        <v>104</v>
      </c>
      <c r="BX10" s="203" t="s">
        <v>105</v>
      </c>
      <c r="BY10" s="159" t="s">
        <v>106</v>
      </c>
      <c r="BZ10" s="159" t="s">
        <v>58</v>
      </c>
      <c r="CA10" s="159" t="s">
        <v>107</v>
      </c>
      <c r="CB10" s="159" t="s">
        <v>108</v>
      </c>
      <c r="CC10" s="159" t="s">
        <v>109</v>
      </c>
      <c r="CD10" s="159" t="s">
        <v>132</v>
      </c>
      <c r="CE10" s="158" t="s">
        <v>31</v>
      </c>
      <c r="CF10" s="159" t="s">
        <v>30</v>
      </c>
      <c r="CG10" s="159" t="s">
        <v>25</v>
      </c>
      <c r="CH10" s="159" t="s">
        <v>26</v>
      </c>
      <c r="CI10" s="159" t="s">
        <v>27</v>
      </c>
      <c r="CJ10" s="159" t="s">
        <v>28</v>
      </c>
      <c r="CK10" s="159" t="s">
        <v>29</v>
      </c>
      <c r="CL10" s="159" t="s">
        <v>27</v>
      </c>
      <c r="CM10" s="202" t="s">
        <v>101</v>
      </c>
      <c r="CN10" s="159" t="s">
        <v>57</v>
      </c>
      <c r="CO10" s="159" t="s">
        <v>102</v>
      </c>
      <c r="CP10" s="159" t="s">
        <v>103</v>
      </c>
      <c r="CQ10" s="159" t="s">
        <v>104</v>
      </c>
      <c r="CR10" s="203" t="s">
        <v>105</v>
      </c>
      <c r="CS10" s="159" t="s">
        <v>106</v>
      </c>
      <c r="CT10" s="159" t="s">
        <v>58</v>
      </c>
      <c r="CU10" s="159" t="s">
        <v>107</v>
      </c>
      <c r="CV10" s="159" t="s">
        <v>108</v>
      </c>
      <c r="CW10" s="159" t="s">
        <v>109</v>
      </c>
      <c r="CX10" s="159" t="s">
        <v>132</v>
      </c>
      <c r="CY10" s="158" t="s">
        <v>31</v>
      </c>
      <c r="CZ10" s="159" t="s">
        <v>30</v>
      </c>
      <c r="DA10" s="159" t="s">
        <v>25</v>
      </c>
      <c r="DB10" s="159" t="s">
        <v>26</v>
      </c>
      <c r="DC10" s="159" t="s">
        <v>27</v>
      </c>
      <c r="DD10" s="159" t="s">
        <v>28</v>
      </c>
      <c r="DE10" s="159" t="s">
        <v>29</v>
      </c>
      <c r="DF10" s="159" t="s">
        <v>27</v>
      </c>
      <c r="DG10" s="202" t="s">
        <v>101</v>
      </c>
      <c r="DH10" s="159" t="s">
        <v>57</v>
      </c>
      <c r="DI10" s="159" t="s">
        <v>102</v>
      </c>
      <c r="DJ10" s="159" t="s">
        <v>103</v>
      </c>
      <c r="DK10" s="159" t="s">
        <v>104</v>
      </c>
      <c r="DL10" s="203" t="s">
        <v>105</v>
      </c>
      <c r="DM10" s="159" t="s">
        <v>106</v>
      </c>
      <c r="DN10" s="159" t="s">
        <v>58</v>
      </c>
      <c r="DO10" s="159" t="s">
        <v>107</v>
      </c>
      <c r="DP10" s="159" t="s">
        <v>108</v>
      </c>
      <c r="DQ10" s="159" t="s">
        <v>109</v>
      </c>
      <c r="DR10" s="159" t="s">
        <v>132</v>
      </c>
      <c r="DS10" s="158" t="s">
        <v>31</v>
      </c>
      <c r="DT10" s="159" t="s">
        <v>30</v>
      </c>
      <c r="DU10" s="159" t="s">
        <v>25</v>
      </c>
      <c r="DV10" s="159" t="s">
        <v>26</v>
      </c>
      <c r="DW10" s="159" t="s">
        <v>27</v>
      </c>
      <c r="DX10" s="159" t="s">
        <v>28</v>
      </c>
      <c r="DY10" s="159" t="s">
        <v>29</v>
      </c>
      <c r="DZ10" s="159" t="s">
        <v>27</v>
      </c>
      <c r="EA10" s="202" t="s">
        <v>101</v>
      </c>
      <c r="EB10" s="159" t="s">
        <v>57</v>
      </c>
      <c r="EC10" s="159" t="s">
        <v>102</v>
      </c>
      <c r="ED10" s="159" t="s">
        <v>103</v>
      </c>
      <c r="EE10" s="159" t="s">
        <v>104</v>
      </c>
      <c r="EF10" s="203" t="s">
        <v>105</v>
      </c>
      <c r="EG10" s="159" t="s">
        <v>106</v>
      </c>
      <c r="EH10" s="159" t="s">
        <v>58</v>
      </c>
      <c r="EI10" s="159" t="s">
        <v>107</v>
      </c>
      <c r="EJ10" s="159" t="s">
        <v>108</v>
      </c>
      <c r="EK10" s="159" t="s">
        <v>109</v>
      </c>
      <c r="EL10" s="159" t="s">
        <v>132</v>
      </c>
      <c r="EM10" s="158" t="s">
        <v>31</v>
      </c>
      <c r="EN10" s="159" t="s">
        <v>30</v>
      </c>
      <c r="EO10" s="159" t="s">
        <v>25</v>
      </c>
      <c r="EP10" s="159" t="s">
        <v>26</v>
      </c>
      <c r="EQ10" s="159" t="s">
        <v>27</v>
      </c>
      <c r="ER10" s="159" t="s">
        <v>28</v>
      </c>
      <c r="ES10" s="159" t="s">
        <v>29</v>
      </c>
      <c r="ET10" s="159" t="s">
        <v>27</v>
      </c>
      <c r="EU10" s="202" t="s">
        <v>101</v>
      </c>
      <c r="EV10" s="159" t="s">
        <v>57</v>
      </c>
      <c r="EW10" s="159" t="s">
        <v>102</v>
      </c>
      <c r="EX10" s="159" t="s">
        <v>103</v>
      </c>
      <c r="EY10" s="159" t="s">
        <v>104</v>
      </c>
      <c r="EZ10" s="203" t="s">
        <v>105</v>
      </c>
      <c r="FA10" s="159" t="s">
        <v>106</v>
      </c>
      <c r="FB10" s="159" t="s">
        <v>58</v>
      </c>
      <c r="FC10" s="159" t="s">
        <v>107</v>
      </c>
      <c r="FD10" s="159" t="s">
        <v>108</v>
      </c>
      <c r="FE10" s="159" t="s">
        <v>109</v>
      </c>
      <c r="FF10" s="159" t="s">
        <v>132</v>
      </c>
      <c r="FG10" s="158" t="s">
        <v>31</v>
      </c>
      <c r="FH10" s="159" t="s">
        <v>30</v>
      </c>
      <c r="FI10" s="159" t="s">
        <v>25</v>
      </c>
      <c r="FJ10" s="159" t="s">
        <v>26</v>
      </c>
      <c r="FK10" s="159" t="s">
        <v>27</v>
      </c>
      <c r="FL10" s="159" t="s">
        <v>28</v>
      </c>
      <c r="FM10" s="159" t="s">
        <v>29</v>
      </c>
      <c r="FN10" s="159" t="s">
        <v>27</v>
      </c>
      <c r="FO10" s="202" t="s">
        <v>101</v>
      </c>
      <c r="FP10" s="159" t="s">
        <v>57</v>
      </c>
      <c r="FQ10" s="159" t="s">
        <v>102</v>
      </c>
      <c r="FR10" s="159" t="s">
        <v>103</v>
      </c>
      <c r="FS10" s="159" t="s">
        <v>104</v>
      </c>
      <c r="FT10" s="203" t="s">
        <v>105</v>
      </c>
      <c r="FU10" s="159" t="s">
        <v>106</v>
      </c>
      <c r="FV10" s="159" t="s">
        <v>58</v>
      </c>
      <c r="FW10" s="159" t="s">
        <v>107</v>
      </c>
      <c r="FX10" s="159" t="s">
        <v>108</v>
      </c>
      <c r="FY10" s="159" t="s">
        <v>109</v>
      </c>
      <c r="FZ10" s="159" t="s">
        <v>132</v>
      </c>
      <c r="GA10" s="158" t="s">
        <v>31</v>
      </c>
      <c r="GB10" s="159" t="s">
        <v>30</v>
      </c>
      <c r="GC10" s="159" t="s">
        <v>25</v>
      </c>
      <c r="GD10" s="159" t="s">
        <v>26</v>
      </c>
      <c r="GE10" s="159" t="s">
        <v>27</v>
      </c>
      <c r="GF10" s="159" t="s">
        <v>28</v>
      </c>
      <c r="GG10" s="159" t="s">
        <v>29</v>
      </c>
      <c r="GH10" s="159" t="s">
        <v>27</v>
      </c>
      <c r="GI10" s="202" t="s">
        <v>101</v>
      </c>
      <c r="GJ10" s="159" t="s">
        <v>57</v>
      </c>
      <c r="GK10" s="159" t="s">
        <v>102</v>
      </c>
      <c r="GL10" s="159" t="s">
        <v>103</v>
      </c>
      <c r="GM10" s="159" t="s">
        <v>104</v>
      </c>
      <c r="GN10" s="203" t="s">
        <v>105</v>
      </c>
      <c r="GO10" s="159" t="s">
        <v>106</v>
      </c>
      <c r="GP10" s="159" t="s">
        <v>58</v>
      </c>
      <c r="GQ10" s="159" t="s">
        <v>107</v>
      </c>
      <c r="GR10" s="159" t="s">
        <v>108</v>
      </c>
      <c r="GS10" s="159" t="s">
        <v>109</v>
      </c>
      <c r="GT10" s="159" t="s">
        <v>132</v>
      </c>
      <c r="GU10" s="158" t="s">
        <v>31</v>
      </c>
      <c r="GV10" s="159" t="s">
        <v>30</v>
      </c>
      <c r="GW10" s="159" t="s">
        <v>25</v>
      </c>
      <c r="GX10" s="159" t="s">
        <v>26</v>
      </c>
      <c r="GY10" s="159" t="s">
        <v>27</v>
      </c>
      <c r="GZ10" s="159" t="s">
        <v>28</v>
      </c>
      <c r="HA10" s="159" t="s">
        <v>29</v>
      </c>
      <c r="HB10" s="159" t="s">
        <v>27</v>
      </c>
      <c r="HC10" s="202" t="s">
        <v>101</v>
      </c>
      <c r="HD10" s="159" t="s">
        <v>57</v>
      </c>
      <c r="HE10" s="159" t="s">
        <v>102</v>
      </c>
      <c r="HF10" s="159" t="s">
        <v>103</v>
      </c>
      <c r="HG10" s="159" t="s">
        <v>104</v>
      </c>
      <c r="HH10" s="203" t="s">
        <v>105</v>
      </c>
      <c r="HI10" s="159" t="s">
        <v>106</v>
      </c>
      <c r="HJ10" s="159" t="s">
        <v>58</v>
      </c>
      <c r="HK10" s="159" t="s">
        <v>107</v>
      </c>
      <c r="HL10" s="159" t="s">
        <v>108</v>
      </c>
      <c r="HM10" s="159" t="s">
        <v>109</v>
      </c>
      <c r="HN10" s="159" t="s">
        <v>132</v>
      </c>
      <c r="HO10" s="158" t="s">
        <v>31</v>
      </c>
      <c r="HP10" s="159" t="s">
        <v>30</v>
      </c>
      <c r="HQ10" s="159" t="s">
        <v>25</v>
      </c>
      <c r="HR10" s="159" t="s">
        <v>26</v>
      </c>
      <c r="HS10" s="159" t="s">
        <v>27</v>
      </c>
      <c r="HT10" s="159" t="s">
        <v>28</v>
      </c>
      <c r="HU10" s="159" t="s">
        <v>29</v>
      </c>
      <c r="HV10" s="159" t="s">
        <v>27</v>
      </c>
      <c r="HW10" s="202" t="s">
        <v>101</v>
      </c>
      <c r="HX10" s="159" t="s">
        <v>57</v>
      </c>
      <c r="HY10" s="159" t="s">
        <v>102</v>
      </c>
      <c r="HZ10" s="159" t="s">
        <v>103</v>
      </c>
      <c r="IA10" s="159" t="s">
        <v>104</v>
      </c>
      <c r="IB10" s="203" t="s">
        <v>105</v>
      </c>
      <c r="IC10" s="159" t="s">
        <v>106</v>
      </c>
      <c r="ID10" s="159" t="s">
        <v>58</v>
      </c>
      <c r="IE10" s="159" t="s">
        <v>107</v>
      </c>
      <c r="IF10" s="159" t="s">
        <v>108</v>
      </c>
      <c r="IG10" s="159" t="s">
        <v>109</v>
      </c>
      <c r="IH10" s="159" t="s">
        <v>132</v>
      </c>
      <c r="II10" s="158" t="s">
        <v>31</v>
      </c>
      <c r="IJ10" s="159" t="s">
        <v>30</v>
      </c>
      <c r="IK10" s="159" t="s">
        <v>25</v>
      </c>
      <c r="IL10" s="159" t="s">
        <v>26</v>
      </c>
      <c r="IM10" s="159" t="s">
        <v>27</v>
      </c>
      <c r="IN10" s="159" t="s">
        <v>28</v>
      </c>
      <c r="IO10" s="159" t="s">
        <v>29</v>
      </c>
      <c r="IP10" s="159" t="s">
        <v>27</v>
      </c>
      <c r="IQ10" s="202" t="s">
        <v>101</v>
      </c>
      <c r="IR10" s="159" t="s">
        <v>57</v>
      </c>
      <c r="IS10" s="159" t="s">
        <v>102</v>
      </c>
      <c r="IT10" s="159" t="s">
        <v>103</v>
      </c>
      <c r="IU10" s="159" t="s">
        <v>104</v>
      </c>
      <c r="IV10" s="203" t="s">
        <v>105</v>
      </c>
      <c r="IW10" s="159" t="s">
        <v>106</v>
      </c>
      <c r="IX10" s="159" t="s">
        <v>58</v>
      </c>
      <c r="IY10" s="159" t="s">
        <v>107</v>
      </c>
      <c r="IZ10" s="159" t="s">
        <v>108</v>
      </c>
      <c r="JA10" s="159" t="s">
        <v>109</v>
      </c>
      <c r="JB10" s="159" t="s">
        <v>132</v>
      </c>
    </row>
    <row r="11" spans="1:262" s="178" customFormat="1" ht="13.5" customHeight="1">
      <c r="B11" s="160"/>
      <c r="C11" s="155"/>
      <c r="E11" s="188"/>
      <c r="F11" s="204"/>
      <c r="G11" s="205"/>
      <c r="H11" s="160"/>
      <c r="I11" s="204"/>
      <c r="J11" s="205"/>
      <c r="K11" s="205"/>
      <c r="L11" s="205"/>
      <c r="M11" s="205"/>
      <c r="N11" s="205"/>
      <c r="O11" s="205"/>
      <c r="P11" s="205"/>
      <c r="Q11" s="188"/>
      <c r="R11" s="205"/>
      <c r="S11" s="205"/>
      <c r="U11" s="205"/>
      <c r="V11" s="205"/>
      <c r="W11" s="155"/>
      <c r="Y11" s="188"/>
      <c r="Z11" s="204"/>
      <c r="AA11" s="204"/>
      <c r="AB11" s="160"/>
      <c r="AC11" s="204"/>
      <c r="AD11" s="204"/>
      <c r="AE11" s="188"/>
      <c r="AF11" s="205"/>
      <c r="AG11" s="205"/>
      <c r="AH11" s="205"/>
      <c r="AI11" s="205"/>
      <c r="AJ11" s="205"/>
      <c r="AK11" s="188"/>
      <c r="AM11" s="205"/>
      <c r="AO11" s="205"/>
      <c r="AP11" s="205"/>
      <c r="AQ11" s="155"/>
      <c r="AS11" s="206"/>
      <c r="AT11" s="204"/>
      <c r="AU11" s="204"/>
      <c r="AV11" s="207"/>
      <c r="AW11" s="204"/>
      <c r="AX11" s="204"/>
      <c r="AY11" s="188"/>
      <c r="AZ11" s="205"/>
      <c r="BA11" s="205"/>
      <c r="BB11" s="205"/>
      <c r="BC11" s="205"/>
      <c r="BD11" s="205"/>
      <c r="BE11" s="188"/>
      <c r="BF11" s="205"/>
      <c r="BG11" s="205"/>
      <c r="BI11" s="205"/>
      <c r="BJ11" s="205"/>
      <c r="BK11" s="155"/>
      <c r="BM11" s="188"/>
      <c r="BN11" s="204"/>
      <c r="BO11" s="204"/>
      <c r="BP11" s="160"/>
      <c r="BQ11" s="204"/>
      <c r="BR11" s="204"/>
      <c r="BS11" s="188"/>
      <c r="BT11" s="205"/>
      <c r="BU11" s="205"/>
      <c r="BV11" s="208"/>
      <c r="BW11" s="205"/>
      <c r="BX11" s="205"/>
      <c r="BY11" s="188"/>
      <c r="BZ11" s="205"/>
      <c r="CA11" s="205"/>
      <c r="CC11" s="205"/>
      <c r="CD11" s="205"/>
      <c r="CE11" s="188"/>
      <c r="CG11" s="188"/>
      <c r="CH11" s="204"/>
      <c r="CI11" s="204"/>
      <c r="CJ11" s="160"/>
      <c r="CK11" s="204"/>
      <c r="CL11" s="204"/>
      <c r="CM11" s="188"/>
      <c r="CN11" s="205"/>
      <c r="CO11" s="205"/>
      <c r="CR11" s="209"/>
      <c r="CS11" s="188"/>
      <c r="CT11" s="205"/>
      <c r="CU11" s="205"/>
      <c r="CW11" s="205"/>
      <c r="CX11" s="205"/>
      <c r="CY11" s="155"/>
      <c r="DA11" s="188"/>
      <c r="DB11" s="204"/>
      <c r="DC11" s="204"/>
      <c r="DD11" s="160"/>
      <c r="DE11" s="204"/>
      <c r="DF11" s="204"/>
      <c r="DG11" s="188"/>
      <c r="DH11" s="205"/>
      <c r="DI11" s="205"/>
      <c r="DL11" s="209"/>
      <c r="DM11" s="188"/>
      <c r="DN11" s="205"/>
      <c r="DO11" s="205"/>
      <c r="DQ11" s="205"/>
      <c r="DR11" s="205"/>
      <c r="DS11" s="155"/>
      <c r="DU11" s="188"/>
      <c r="DV11" s="204"/>
      <c r="DW11" s="204"/>
      <c r="DX11" s="160"/>
      <c r="DY11" s="204"/>
      <c r="DZ11" s="204"/>
      <c r="EA11" s="188"/>
      <c r="EC11" s="210"/>
      <c r="EF11" s="209"/>
      <c r="EG11" s="188"/>
      <c r="EH11" s="205"/>
      <c r="EI11" s="205"/>
      <c r="EK11" s="205"/>
      <c r="EL11" s="205"/>
      <c r="EM11" s="155"/>
      <c r="EO11" s="188"/>
      <c r="EP11" s="204"/>
      <c r="EQ11" s="204"/>
      <c r="ER11" s="160"/>
      <c r="ES11" s="204"/>
      <c r="ET11" s="204"/>
      <c r="EU11" s="188"/>
      <c r="EV11" s="205"/>
      <c r="EW11" s="205"/>
      <c r="EZ11" s="209"/>
      <c r="FA11" s="188"/>
      <c r="FB11" s="205"/>
      <c r="FC11" s="205"/>
      <c r="FE11" s="205"/>
      <c r="FF11" s="205"/>
      <c r="FG11" s="155"/>
      <c r="FI11" s="188"/>
      <c r="FJ11" s="204"/>
      <c r="FK11" s="204"/>
      <c r="FL11" s="160"/>
      <c r="FM11" s="204"/>
      <c r="FN11" s="204"/>
      <c r="FO11" s="188"/>
      <c r="FP11" s="205"/>
      <c r="FQ11" s="205"/>
      <c r="FT11" s="209"/>
      <c r="FU11" s="188"/>
      <c r="FV11" s="205"/>
      <c r="FW11" s="205"/>
      <c r="FY11" s="205"/>
      <c r="FZ11" s="205"/>
      <c r="GA11" s="155"/>
      <c r="GC11" s="160"/>
      <c r="GD11" s="204"/>
      <c r="GE11" s="160"/>
      <c r="GF11" s="160"/>
      <c r="GG11" s="204"/>
      <c r="GH11" s="160"/>
      <c r="GI11" s="211"/>
      <c r="GN11" s="209"/>
      <c r="GU11" s="155"/>
      <c r="GW11" s="160"/>
      <c r="GX11" s="204"/>
      <c r="GY11" s="160"/>
      <c r="GZ11" s="160"/>
      <c r="HA11" s="204"/>
      <c r="HB11" s="160"/>
      <c r="HC11" s="211"/>
      <c r="HH11" s="209"/>
      <c r="HO11" s="155"/>
      <c r="HQ11" s="160"/>
      <c r="HR11" s="204"/>
      <c r="HS11" s="160"/>
      <c r="HT11" s="160"/>
      <c r="HU11" s="204"/>
      <c r="HV11" s="160"/>
      <c r="HW11" s="211"/>
      <c r="IB11" s="209"/>
      <c r="II11" s="155"/>
      <c r="IK11" s="160"/>
      <c r="IL11" s="204"/>
      <c r="IM11" s="160"/>
      <c r="IN11" s="160"/>
      <c r="IO11" s="204"/>
      <c r="IP11" s="160"/>
      <c r="IQ11" s="211"/>
      <c r="IV11" s="209"/>
    </row>
    <row r="12" spans="1:262" s="178" customFormat="1" ht="13.5" customHeight="1">
      <c r="B12" s="160"/>
      <c r="C12" s="155"/>
      <c r="E12" s="188"/>
      <c r="F12" s="204"/>
      <c r="G12" s="205"/>
      <c r="H12" s="160"/>
      <c r="I12" s="204"/>
      <c r="J12" s="205"/>
      <c r="K12" s="205"/>
      <c r="L12" s="205"/>
      <c r="M12" s="205"/>
      <c r="N12" s="205"/>
      <c r="O12" s="205"/>
      <c r="P12" s="205"/>
      <c r="Q12" s="188"/>
      <c r="R12" s="205"/>
      <c r="S12" s="205"/>
      <c r="U12" s="205"/>
      <c r="V12" s="205"/>
      <c r="W12" s="155"/>
      <c r="Y12" s="188"/>
      <c r="Z12" s="204"/>
      <c r="AA12" s="204"/>
      <c r="AB12" s="160"/>
      <c r="AC12" s="204"/>
      <c r="AD12" s="204"/>
      <c r="AE12" s="188"/>
      <c r="AF12" s="205"/>
      <c r="AG12" s="205"/>
      <c r="AH12" s="205"/>
      <c r="AI12" s="205"/>
      <c r="AJ12" s="205"/>
      <c r="AK12" s="188"/>
      <c r="AM12" s="205"/>
      <c r="AO12" s="205"/>
      <c r="AP12" s="205"/>
      <c r="AQ12" s="155"/>
      <c r="AS12" s="206"/>
      <c r="AT12" s="204"/>
      <c r="AU12" s="204"/>
      <c r="AV12" s="207"/>
      <c r="AW12" s="212"/>
      <c r="AX12" s="204"/>
      <c r="AY12" s="188"/>
      <c r="AZ12" s="205"/>
      <c r="BA12" s="205"/>
      <c r="BB12" s="205"/>
      <c r="BC12" s="205"/>
      <c r="BD12" s="205"/>
      <c r="BE12" s="188"/>
      <c r="BF12" s="205"/>
      <c r="BG12" s="205"/>
      <c r="BI12" s="205"/>
      <c r="BJ12" s="205"/>
      <c r="BK12" s="155"/>
      <c r="BM12" s="188"/>
      <c r="BN12" s="204"/>
      <c r="BO12" s="204"/>
      <c r="BP12" s="160"/>
      <c r="BQ12" s="204"/>
      <c r="BR12" s="204"/>
      <c r="BS12" s="188"/>
      <c r="BT12" s="205"/>
      <c r="BU12" s="205"/>
      <c r="BV12" s="208"/>
      <c r="BW12" s="205"/>
      <c r="BX12" s="205"/>
      <c r="BY12" s="188"/>
      <c r="BZ12" s="205"/>
      <c r="CA12" s="205"/>
      <c r="CC12" s="205"/>
      <c r="CD12" s="205"/>
      <c r="CE12" s="188"/>
      <c r="CG12" s="188"/>
      <c r="CH12" s="204"/>
      <c r="CI12" s="204"/>
      <c r="CJ12" s="160"/>
      <c r="CK12" s="204"/>
      <c r="CL12" s="204"/>
      <c r="CM12" s="188"/>
      <c r="CN12" s="205"/>
      <c r="CO12" s="205"/>
      <c r="CR12" s="209"/>
      <c r="CS12" s="188"/>
      <c r="CT12" s="205"/>
      <c r="CU12" s="205"/>
      <c r="CW12" s="205"/>
      <c r="CX12" s="205"/>
      <c r="CY12" s="155"/>
      <c r="DA12" s="188"/>
      <c r="DB12" s="204"/>
      <c r="DC12" s="204"/>
      <c r="DD12" s="160"/>
      <c r="DE12" s="204"/>
      <c r="DF12" s="204"/>
      <c r="DG12" s="188"/>
      <c r="DH12" s="205"/>
      <c r="DI12" s="205"/>
      <c r="DL12" s="209"/>
      <c r="DM12" s="188"/>
      <c r="DN12" s="205"/>
      <c r="DO12" s="205"/>
      <c r="DQ12" s="205"/>
      <c r="DR12" s="205"/>
      <c r="DS12" s="155"/>
      <c r="DU12" s="188"/>
      <c r="DV12" s="204"/>
      <c r="DW12" s="204"/>
      <c r="DX12" s="160"/>
      <c r="DY12" s="204"/>
      <c r="DZ12" s="204"/>
      <c r="EA12" s="188"/>
      <c r="EC12" s="210"/>
      <c r="EF12" s="209"/>
      <c r="EG12" s="188"/>
      <c r="EH12" s="205"/>
      <c r="EI12" s="205"/>
      <c r="EK12" s="205"/>
      <c r="EL12" s="205"/>
      <c r="EM12" s="155"/>
      <c r="EO12" s="188"/>
      <c r="EP12" s="204"/>
      <c r="EQ12" s="204"/>
      <c r="ER12" s="160"/>
      <c r="ES12" s="204"/>
      <c r="ET12" s="204"/>
      <c r="EU12" s="188"/>
      <c r="EV12" s="205"/>
      <c r="EW12" s="205"/>
      <c r="EZ12" s="209"/>
      <c r="FA12" s="188"/>
      <c r="FB12" s="205"/>
      <c r="FC12" s="205"/>
      <c r="FE12" s="205"/>
      <c r="FF12" s="205"/>
      <c r="FG12" s="155"/>
      <c r="FI12" s="188"/>
      <c r="FJ12" s="204"/>
      <c r="FK12" s="204"/>
      <c r="FL12" s="160"/>
      <c r="FM12" s="204"/>
      <c r="FN12" s="204"/>
      <c r="FO12" s="188"/>
      <c r="FP12" s="205"/>
      <c r="FQ12" s="205"/>
      <c r="FT12" s="209"/>
      <c r="FU12" s="188"/>
      <c r="FV12" s="205"/>
      <c r="FW12" s="205"/>
      <c r="FY12" s="205"/>
      <c r="FZ12" s="205"/>
      <c r="GA12" s="155"/>
      <c r="GC12" s="188"/>
      <c r="GD12" s="204"/>
      <c r="GE12" s="160"/>
      <c r="GF12" s="160"/>
      <c r="GG12" s="204"/>
      <c r="GH12" s="160"/>
      <c r="GI12" s="211"/>
      <c r="GN12" s="209"/>
      <c r="GU12" s="155"/>
      <c r="GW12" s="188"/>
      <c r="GX12" s="204"/>
      <c r="GY12" s="160"/>
      <c r="GZ12" s="160"/>
      <c r="HA12" s="204"/>
      <c r="HB12" s="160"/>
      <c r="HC12" s="211"/>
      <c r="HH12" s="209"/>
      <c r="HO12" s="155"/>
      <c r="HQ12" s="188"/>
      <c r="HR12" s="204"/>
      <c r="HS12" s="160"/>
      <c r="HT12" s="160"/>
      <c r="HU12" s="204"/>
      <c r="HV12" s="160"/>
      <c r="HW12" s="211"/>
      <c r="IB12" s="209"/>
      <c r="II12" s="155"/>
      <c r="IK12" s="188"/>
      <c r="IL12" s="204"/>
      <c r="IM12" s="160"/>
      <c r="IN12" s="160"/>
      <c r="IO12" s="204"/>
      <c r="IP12" s="160"/>
      <c r="IQ12" s="211"/>
      <c r="IV12" s="209"/>
    </row>
    <row r="13" spans="1:262" s="178" customFormat="1" ht="13.5" customHeight="1">
      <c r="A13" s="213"/>
      <c r="B13" s="160"/>
      <c r="C13" s="155"/>
      <c r="E13" s="188"/>
      <c r="F13" s="204"/>
      <c r="G13" s="205"/>
      <c r="H13" s="160"/>
      <c r="I13" s="204"/>
      <c r="J13" s="205"/>
      <c r="K13" s="205"/>
      <c r="L13" s="205"/>
      <c r="M13" s="205"/>
      <c r="N13" s="205"/>
      <c r="O13" s="205"/>
      <c r="P13" s="205"/>
      <c r="Q13" s="188"/>
      <c r="R13" s="205"/>
      <c r="S13" s="205"/>
      <c r="U13" s="205"/>
      <c r="V13" s="205"/>
      <c r="W13" s="155"/>
      <c r="Y13" s="188"/>
      <c r="Z13" s="204"/>
      <c r="AA13" s="204"/>
      <c r="AB13" s="160"/>
      <c r="AC13" s="204"/>
      <c r="AD13" s="204"/>
      <c r="AE13" s="188"/>
      <c r="AF13" s="205"/>
      <c r="AG13" s="205"/>
      <c r="AH13" s="205"/>
      <c r="AI13" s="205"/>
      <c r="AJ13" s="205"/>
      <c r="AK13" s="188"/>
      <c r="AM13" s="205"/>
      <c r="AO13" s="205"/>
      <c r="AP13" s="205"/>
      <c r="AQ13" s="155"/>
      <c r="AS13" s="206"/>
      <c r="AT13" s="204"/>
      <c r="AU13" s="204"/>
      <c r="AV13" s="207"/>
      <c r="AW13" s="212"/>
      <c r="AX13" s="204"/>
      <c r="AY13" s="188"/>
      <c r="AZ13" s="205"/>
      <c r="BA13" s="205"/>
      <c r="BB13" s="205"/>
      <c r="BC13" s="205"/>
      <c r="BD13" s="205"/>
      <c r="BE13" s="188"/>
      <c r="BF13" s="205"/>
      <c r="BG13" s="205"/>
      <c r="BI13" s="205"/>
      <c r="BJ13" s="205"/>
      <c r="BK13" s="155"/>
      <c r="BM13" s="188"/>
      <c r="BN13" s="204"/>
      <c r="BO13" s="204"/>
      <c r="BP13" s="160"/>
      <c r="BQ13" s="204"/>
      <c r="BR13" s="204"/>
      <c r="BS13" s="188"/>
      <c r="BT13" s="205"/>
      <c r="BU13" s="205"/>
      <c r="BV13" s="208"/>
      <c r="BW13" s="205"/>
      <c r="BX13" s="205"/>
      <c r="BY13" s="188"/>
      <c r="BZ13" s="205"/>
      <c r="CA13" s="205"/>
      <c r="CC13" s="205"/>
      <c r="CD13" s="205"/>
      <c r="CE13" s="188"/>
      <c r="CG13" s="188"/>
      <c r="CH13" s="204"/>
      <c r="CI13" s="204"/>
      <c r="CJ13" s="160"/>
      <c r="CK13" s="204"/>
      <c r="CL13" s="204"/>
      <c r="CM13" s="188"/>
      <c r="CN13" s="205"/>
      <c r="CO13" s="205"/>
      <c r="CR13" s="209"/>
      <c r="CS13" s="188"/>
      <c r="CT13" s="205"/>
      <c r="CU13" s="205"/>
      <c r="CW13" s="205"/>
      <c r="CX13" s="205"/>
      <c r="CY13" s="155"/>
      <c r="DA13" s="188"/>
      <c r="DB13" s="204"/>
      <c r="DC13" s="204"/>
      <c r="DD13" s="160"/>
      <c r="DE13" s="204"/>
      <c r="DF13" s="204"/>
      <c r="DG13" s="188"/>
      <c r="DH13" s="205"/>
      <c r="DI13" s="205"/>
      <c r="DL13" s="209"/>
      <c r="DM13" s="188"/>
      <c r="DN13" s="205"/>
      <c r="DO13" s="205"/>
      <c r="DQ13" s="205"/>
      <c r="DR13" s="205"/>
      <c r="DS13" s="155"/>
      <c r="DU13" s="188"/>
      <c r="DV13" s="204"/>
      <c r="DW13" s="204"/>
      <c r="DX13" s="160"/>
      <c r="DY13" s="204"/>
      <c r="DZ13" s="204"/>
      <c r="EA13" s="188"/>
      <c r="EC13" s="210"/>
      <c r="EF13" s="209"/>
      <c r="EG13" s="188"/>
      <c r="EH13" s="205"/>
      <c r="EI13" s="205"/>
      <c r="EK13" s="205"/>
      <c r="EL13" s="205"/>
      <c r="EM13" s="155"/>
      <c r="EO13" s="188"/>
      <c r="EP13" s="204"/>
      <c r="EQ13" s="204"/>
      <c r="ER13" s="160"/>
      <c r="ES13" s="204"/>
      <c r="ET13" s="204"/>
      <c r="EU13" s="188"/>
      <c r="EV13" s="205"/>
      <c r="EW13" s="205"/>
      <c r="EZ13" s="209"/>
      <c r="FA13" s="188"/>
      <c r="FB13" s="205"/>
      <c r="FC13" s="205"/>
      <c r="FE13" s="205"/>
      <c r="FF13" s="205"/>
      <c r="FG13" s="155"/>
      <c r="FI13" s="188"/>
      <c r="FJ13" s="204"/>
      <c r="FK13" s="204"/>
      <c r="FL13" s="160"/>
      <c r="FM13" s="204"/>
      <c r="FN13" s="204"/>
      <c r="FO13" s="188"/>
      <c r="FP13" s="205"/>
      <c r="FQ13" s="205"/>
      <c r="FT13" s="209"/>
      <c r="FU13" s="188"/>
      <c r="FV13" s="205"/>
      <c r="FW13" s="205"/>
      <c r="FY13" s="205"/>
      <c r="FZ13" s="205"/>
      <c r="GA13" s="155"/>
      <c r="GB13" s="214"/>
      <c r="GC13" s="214"/>
      <c r="GD13" s="215"/>
      <c r="GE13" s="160"/>
      <c r="GF13" s="216"/>
      <c r="GG13" s="215"/>
      <c r="GH13" s="160"/>
      <c r="GI13" s="185"/>
      <c r="GJ13" s="160"/>
      <c r="GK13" s="160"/>
      <c r="GL13" s="160"/>
      <c r="GM13" s="160"/>
      <c r="GN13" s="186"/>
      <c r="GO13" s="160"/>
      <c r="GP13" s="160"/>
      <c r="GQ13" s="160"/>
      <c r="GR13" s="160"/>
      <c r="GS13" s="160"/>
      <c r="GT13" s="160"/>
      <c r="GU13" s="155"/>
      <c r="GV13" s="214"/>
      <c r="GW13" s="214"/>
      <c r="GX13" s="215"/>
      <c r="GY13" s="160"/>
      <c r="GZ13" s="216"/>
      <c r="HA13" s="215"/>
      <c r="HB13" s="160"/>
      <c r="HC13" s="185"/>
      <c r="HD13" s="160"/>
      <c r="HE13" s="160"/>
      <c r="HF13" s="160"/>
      <c r="HG13" s="160"/>
      <c r="HH13" s="186"/>
      <c r="HI13" s="160"/>
      <c r="HJ13" s="160"/>
      <c r="HK13" s="160"/>
      <c r="HL13" s="160"/>
      <c r="HM13" s="160"/>
      <c r="HN13" s="160"/>
      <c r="HO13" s="155"/>
      <c r="HP13" s="214"/>
      <c r="HQ13" s="214"/>
      <c r="HR13" s="215"/>
      <c r="HS13" s="160"/>
      <c r="HT13" s="216"/>
      <c r="HU13" s="215"/>
      <c r="HV13" s="160"/>
      <c r="HW13" s="185"/>
      <c r="HX13" s="160"/>
      <c r="HY13" s="160"/>
      <c r="HZ13" s="160"/>
      <c r="IA13" s="160"/>
      <c r="IB13" s="186"/>
      <c r="IC13" s="160"/>
      <c r="ID13" s="160"/>
      <c r="IE13" s="160"/>
      <c r="IF13" s="160"/>
      <c r="IG13" s="160"/>
      <c r="IH13" s="160"/>
      <c r="II13" s="155"/>
      <c r="IJ13" s="214"/>
      <c r="IK13" s="214"/>
      <c r="IL13" s="215"/>
      <c r="IM13" s="160"/>
      <c r="IN13" s="216"/>
      <c r="IO13" s="215"/>
      <c r="IP13" s="160"/>
      <c r="IQ13" s="185"/>
      <c r="IR13" s="160"/>
      <c r="IS13" s="160"/>
      <c r="IT13" s="160"/>
      <c r="IU13" s="160"/>
      <c r="IV13" s="186"/>
      <c r="IW13" s="160"/>
      <c r="IX13" s="160"/>
      <c r="IY13" s="160"/>
      <c r="IZ13" s="160"/>
      <c r="JA13" s="160"/>
      <c r="JB13" s="160"/>
    </row>
    <row r="14" spans="1:262" s="178" customFormat="1" ht="13.5" customHeight="1">
      <c r="B14" s="160"/>
      <c r="C14" s="155"/>
      <c r="E14" s="188"/>
      <c r="F14" s="204"/>
      <c r="G14" s="205"/>
      <c r="H14" s="160"/>
      <c r="I14" s="204"/>
      <c r="J14" s="205"/>
      <c r="K14" s="205"/>
      <c r="L14" s="205"/>
      <c r="M14" s="205"/>
      <c r="N14" s="205"/>
      <c r="O14" s="205"/>
      <c r="P14" s="205"/>
      <c r="Q14" s="188"/>
      <c r="R14" s="205"/>
      <c r="S14" s="205"/>
      <c r="U14" s="205"/>
      <c r="V14" s="205"/>
      <c r="W14" s="155"/>
      <c r="Y14" s="188"/>
      <c r="Z14" s="204"/>
      <c r="AA14" s="204"/>
      <c r="AB14" s="160"/>
      <c r="AC14" s="204"/>
      <c r="AD14" s="204"/>
      <c r="AE14" s="188"/>
      <c r="AF14" s="205"/>
      <c r="AG14" s="205"/>
      <c r="AH14" s="205"/>
      <c r="AI14" s="205"/>
      <c r="AJ14" s="205"/>
      <c r="AK14" s="188"/>
      <c r="AM14" s="205"/>
      <c r="AO14" s="205"/>
      <c r="AP14" s="205"/>
      <c r="AQ14" s="155"/>
      <c r="AS14" s="206"/>
      <c r="AT14" s="204"/>
      <c r="AU14" s="204"/>
      <c r="AV14" s="207"/>
      <c r="AW14" s="204"/>
      <c r="AX14" s="204"/>
      <c r="AY14" s="188"/>
      <c r="AZ14" s="205"/>
      <c r="BA14" s="205"/>
      <c r="BB14" s="205"/>
      <c r="BC14" s="205"/>
      <c r="BD14" s="205"/>
      <c r="BE14" s="188"/>
      <c r="BF14" s="205"/>
      <c r="BG14" s="205"/>
      <c r="BI14" s="205"/>
      <c r="BJ14" s="205"/>
      <c r="BK14" s="155"/>
      <c r="BM14" s="188"/>
      <c r="BN14" s="204"/>
      <c r="BO14" s="204"/>
      <c r="BP14" s="160"/>
      <c r="BQ14" s="204"/>
      <c r="BR14" s="204"/>
      <c r="BS14" s="188"/>
      <c r="BT14" s="205"/>
      <c r="BU14" s="205"/>
      <c r="BV14" s="208"/>
      <c r="BW14" s="205"/>
      <c r="BX14" s="205"/>
      <c r="BY14" s="188"/>
      <c r="BZ14" s="205"/>
      <c r="CA14" s="205"/>
      <c r="CC14" s="205"/>
      <c r="CD14" s="205"/>
      <c r="CE14" s="188"/>
      <c r="CG14" s="188"/>
      <c r="CH14" s="204"/>
      <c r="CI14" s="204"/>
      <c r="CJ14" s="160"/>
      <c r="CK14" s="204"/>
      <c r="CL14" s="204"/>
      <c r="CM14" s="188"/>
      <c r="CN14" s="205"/>
      <c r="CO14" s="205"/>
      <c r="CR14" s="209"/>
      <c r="CS14" s="188"/>
      <c r="CT14" s="205"/>
      <c r="CU14" s="205"/>
      <c r="CW14" s="205"/>
      <c r="CX14" s="205"/>
      <c r="CY14" s="155"/>
      <c r="DA14" s="188"/>
      <c r="DB14" s="204"/>
      <c r="DC14" s="204"/>
      <c r="DD14" s="160"/>
      <c r="DE14" s="204"/>
      <c r="DF14" s="204"/>
      <c r="DG14" s="188"/>
      <c r="DH14" s="205"/>
      <c r="DI14" s="205"/>
      <c r="DL14" s="209"/>
      <c r="DM14" s="188"/>
      <c r="DN14" s="205"/>
      <c r="DO14" s="205"/>
      <c r="DQ14" s="205"/>
      <c r="DR14" s="205"/>
      <c r="DS14" s="155"/>
      <c r="DU14" s="188"/>
      <c r="DV14" s="204"/>
      <c r="DW14" s="204"/>
      <c r="DX14" s="160"/>
      <c r="DY14" s="204"/>
      <c r="DZ14" s="204"/>
      <c r="EA14" s="188"/>
      <c r="EC14" s="210"/>
      <c r="EF14" s="209"/>
      <c r="EG14" s="188"/>
      <c r="EH14" s="205"/>
      <c r="EI14" s="205"/>
      <c r="EK14" s="205"/>
      <c r="EL14" s="205"/>
      <c r="EM14" s="155"/>
      <c r="EO14" s="188"/>
      <c r="EP14" s="204"/>
      <c r="EQ14" s="204"/>
      <c r="ER14" s="160"/>
      <c r="ES14" s="204"/>
      <c r="ET14" s="204"/>
      <c r="EU14" s="188"/>
      <c r="EV14" s="205"/>
      <c r="EW14" s="205"/>
      <c r="EZ14" s="209"/>
      <c r="FA14" s="188"/>
      <c r="FB14" s="205"/>
      <c r="FC14" s="205"/>
      <c r="FE14" s="205"/>
      <c r="FF14" s="205"/>
      <c r="FG14" s="155"/>
      <c r="FI14" s="188"/>
      <c r="FJ14" s="204"/>
      <c r="FK14" s="204"/>
      <c r="FL14" s="160"/>
      <c r="FM14" s="204"/>
      <c r="FN14" s="204"/>
      <c r="FO14" s="188"/>
      <c r="FP14" s="205"/>
      <c r="FQ14" s="205"/>
      <c r="FT14" s="209"/>
      <c r="FU14" s="188"/>
      <c r="FV14" s="205"/>
      <c r="FW14" s="205"/>
      <c r="FY14" s="205"/>
      <c r="FZ14" s="205"/>
      <c r="GA14" s="155"/>
      <c r="GC14" s="188"/>
      <c r="GD14" s="204"/>
      <c r="GE14" s="160"/>
      <c r="GF14" s="217"/>
      <c r="GG14" s="204"/>
      <c r="GH14" s="160"/>
      <c r="GI14" s="211"/>
      <c r="GN14" s="209"/>
      <c r="GU14" s="155"/>
      <c r="GW14" s="188"/>
      <c r="GX14" s="204"/>
      <c r="GY14" s="160"/>
      <c r="GZ14" s="217"/>
      <c r="HA14" s="204"/>
      <c r="HB14" s="160"/>
      <c r="HC14" s="211"/>
      <c r="HH14" s="209"/>
      <c r="HO14" s="155"/>
      <c r="HQ14" s="188"/>
      <c r="HR14" s="204"/>
      <c r="HS14" s="160"/>
      <c r="HT14" s="217"/>
      <c r="HU14" s="204"/>
      <c r="HV14" s="160"/>
      <c r="HW14" s="211"/>
      <c r="IB14" s="209"/>
      <c r="II14" s="155"/>
      <c r="IK14" s="188"/>
      <c r="IL14" s="204"/>
      <c r="IM14" s="160"/>
      <c r="IN14" s="217"/>
      <c r="IO14" s="204"/>
      <c r="IP14" s="160"/>
      <c r="IQ14" s="211"/>
      <c r="IV14" s="209"/>
    </row>
    <row r="15" spans="1:262" s="178" customFormat="1" ht="13.5" customHeight="1">
      <c r="B15" s="160"/>
      <c r="C15" s="155"/>
      <c r="E15" s="188"/>
      <c r="F15" s="204"/>
      <c r="G15" s="205"/>
      <c r="H15" s="160"/>
      <c r="I15" s="204"/>
      <c r="J15" s="205"/>
      <c r="K15" s="205"/>
      <c r="L15" s="205"/>
      <c r="M15" s="205"/>
      <c r="N15" s="205"/>
      <c r="O15" s="205"/>
      <c r="P15" s="205"/>
      <c r="Q15" s="188"/>
      <c r="R15" s="205"/>
      <c r="S15" s="205"/>
      <c r="U15" s="205"/>
      <c r="V15" s="205"/>
      <c r="W15" s="155"/>
      <c r="Y15" s="188"/>
      <c r="Z15" s="204"/>
      <c r="AA15" s="204"/>
      <c r="AB15" s="160"/>
      <c r="AC15" s="204"/>
      <c r="AD15" s="204"/>
      <c r="AE15" s="188"/>
      <c r="AF15" s="205"/>
      <c r="AG15" s="205"/>
      <c r="AH15" s="205"/>
      <c r="AI15" s="205"/>
      <c r="AJ15" s="205"/>
      <c r="AK15" s="188"/>
      <c r="AM15" s="205"/>
      <c r="AO15" s="205"/>
      <c r="AP15" s="205"/>
      <c r="AQ15" s="155"/>
      <c r="AS15" s="206"/>
      <c r="AT15" s="204"/>
      <c r="AU15" s="204"/>
      <c r="AV15" s="207"/>
      <c r="AW15" s="204"/>
      <c r="AX15" s="204"/>
      <c r="AY15" s="188"/>
      <c r="AZ15" s="205"/>
      <c r="BA15" s="205"/>
      <c r="BB15" s="205"/>
      <c r="BC15" s="205"/>
      <c r="BD15" s="205"/>
      <c r="BE15" s="188"/>
      <c r="BF15" s="205"/>
      <c r="BG15" s="205"/>
      <c r="BI15" s="205"/>
      <c r="BJ15" s="205"/>
      <c r="BK15" s="155"/>
      <c r="BM15" s="188"/>
      <c r="BN15" s="204"/>
      <c r="BO15" s="204"/>
      <c r="BP15" s="160"/>
      <c r="BQ15" s="204"/>
      <c r="BR15" s="204"/>
      <c r="BS15" s="188"/>
      <c r="BT15" s="205"/>
      <c r="BU15" s="205"/>
      <c r="BV15" s="208"/>
      <c r="BW15" s="205"/>
      <c r="BX15" s="205"/>
      <c r="BY15" s="188"/>
      <c r="BZ15" s="205"/>
      <c r="CA15" s="205"/>
      <c r="CC15" s="205"/>
      <c r="CD15" s="205"/>
      <c r="CE15" s="188"/>
      <c r="CG15" s="188"/>
      <c r="CH15" s="204"/>
      <c r="CI15" s="204"/>
      <c r="CJ15" s="160"/>
      <c r="CK15" s="204"/>
      <c r="CL15" s="204"/>
      <c r="CM15" s="188"/>
      <c r="CN15" s="205"/>
      <c r="CO15" s="205"/>
      <c r="CR15" s="209"/>
      <c r="CS15" s="188"/>
      <c r="CT15" s="205"/>
      <c r="CU15" s="205"/>
      <c r="CW15" s="205"/>
      <c r="CX15" s="205"/>
      <c r="CY15" s="155"/>
      <c r="DA15" s="188"/>
      <c r="DB15" s="204"/>
      <c r="DC15" s="204"/>
      <c r="DD15" s="160"/>
      <c r="DE15" s="204"/>
      <c r="DF15" s="204"/>
      <c r="DG15" s="188"/>
      <c r="DH15" s="205"/>
      <c r="DI15" s="205"/>
      <c r="DL15" s="209"/>
      <c r="DM15" s="188"/>
      <c r="DN15" s="205"/>
      <c r="DO15" s="205"/>
      <c r="DQ15" s="205"/>
      <c r="DR15" s="205"/>
      <c r="DS15" s="155"/>
      <c r="DU15" s="188"/>
      <c r="DV15" s="204"/>
      <c r="DW15" s="204"/>
      <c r="DX15" s="160"/>
      <c r="DY15" s="204"/>
      <c r="DZ15" s="204"/>
      <c r="EA15" s="188"/>
      <c r="EC15" s="210"/>
      <c r="EF15" s="209"/>
      <c r="EG15" s="188"/>
      <c r="EH15" s="205"/>
      <c r="EI15" s="205"/>
      <c r="EK15" s="205"/>
      <c r="EL15" s="205"/>
      <c r="EM15" s="155"/>
      <c r="EO15" s="188"/>
      <c r="EP15" s="204"/>
      <c r="EQ15" s="204"/>
      <c r="ER15" s="160"/>
      <c r="ES15" s="204"/>
      <c r="ET15" s="204"/>
      <c r="EU15" s="188"/>
      <c r="EV15" s="205"/>
      <c r="EW15" s="205"/>
      <c r="EZ15" s="209"/>
      <c r="FA15" s="188"/>
      <c r="FB15" s="205"/>
      <c r="FC15" s="205"/>
      <c r="FE15" s="205"/>
      <c r="FF15" s="205"/>
      <c r="FG15" s="155"/>
      <c r="FI15" s="188"/>
      <c r="FJ15" s="204"/>
      <c r="FK15" s="204"/>
      <c r="FL15" s="160"/>
      <c r="FM15" s="204"/>
      <c r="FN15" s="204"/>
      <c r="FO15" s="188"/>
      <c r="FP15" s="205"/>
      <c r="FQ15" s="205"/>
      <c r="FT15" s="209"/>
      <c r="FU15" s="188"/>
      <c r="FV15" s="205"/>
      <c r="FW15" s="205"/>
      <c r="FY15" s="205"/>
      <c r="FZ15" s="205"/>
      <c r="GA15" s="155"/>
      <c r="GC15" s="188"/>
      <c r="GD15" s="204"/>
      <c r="GE15" s="160"/>
      <c r="GF15" s="217"/>
      <c r="GG15" s="204"/>
      <c r="GH15" s="160"/>
      <c r="GI15" s="211"/>
      <c r="GN15" s="209"/>
      <c r="GU15" s="155"/>
      <c r="GW15" s="188"/>
      <c r="GX15" s="204"/>
      <c r="GY15" s="160"/>
      <c r="GZ15" s="217"/>
      <c r="HA15" s="204"/>
      <c r="HB15" s="160"/>
      <c r="HC15" s="211"/>
      <c r="HH15" s="209"/>
      <c r="HO15" s="155"/>
      <c r="HQ15" s="188"/>
      <c r="HR15" s="204"/>
      <c r="HS15" s="160"/>
      <c r="HT15" s="217"/>
      <c r="HU15" s="204"/>
      <c r="HV15" s="160"/>
      <c r="HW15" s="211"/>
      <c r="IB15" s="209"/>
      <c r="II15" s="155"/>
      <c r="IK15" s="188"/>
      <c r="IL15" s="204"/>
      <c r="IM15" s="160"/>
      <c r="IN15" s="217"/>
      <c r="IO15" s="204"/>
      <c r="IP15" s="160"/>
      <c r="IQ15" s="211"/>
      <c r="IV15" s="209"/>
    </row>
    <row r="16" spans="1:262" s="178" customFormat="1" ht="13.5" customHeight="1">
      <c r="B16" s="160"/>
      <c r="C16" s="155"/>
      <c r="E16" s="188"/>
      <c r="F16" s="204"/>
      <c r="G16" s="205"/>
      <c r="H16" s="160"/>
      <c r="I16" s="204"/>
      <c r="J16" s="205"/>
      <c r="K16" s="205"/>
      <c r="L16" s="205"/>
      <c r="M16" s="205"/>
      <c r="N16" s="205"/>
      <c r="O16" s="205"/>
      <c r="P16" s="205"/>
      <c r="Q16" s="188"/>
      <c r="R16" s="205"/>
      <c r="S16" s="205"/>
      <c r="U16" s="205"/>
      <c r="V16" s="205"/>
      <c r="W16" s="155"/>
      <c r="Y16" s="188"/>
      <c r="Z16" s="204"/>
      <c r="AA16" s="204"/>
      <c r="AB16" s="160"/>
      <c r="AC16" s="204"/>
      <c r="AD16" s="204"/>
      <c r="AE16" s="188"/>
      <c r="AF16" s="205"/>
      <c r="AG16" s="205"/>
      <c r="AH16" s="205"/>
      <c r="AI16" s="205"/>
      <c r="AJ16" s="205"/>
      <c r="AK16" s="188"/>
      <c r="AM16" s="205"/>
      <c r="AO16" s="205"/>
      <c r="AP16" s="205"/>
      <c r="AQ16" s="155"/>
      <c r="AS16" s="206"/>
      <c r="AT16" s="204"/>
      <c r="AU16" s="204"/>
      <c r="AV16" s="207"/>
      <c r="AW16" s="204"/>
      <c r="AX16" s="204"/>
      <c r="AY16" s="188"/>
      <c r="AZ16" s="205"/>
      <c r="BA16" s="205"/>
      <c r="BB16" s="205"/>
      <c r="BC16" s="205"/>
      <c r="BD16" s="205"/>
      <c r="BE16" s="188"/>
      <c r="BF16" s="205"/>
      <c r="BG16" s="205"/>
      <c r="BI16" s="205"/>
      <c r="BJ16" s="205"/>
      <c r="BK16" s="155"/>
      <c r="BM16" s="188"/>
      <c r="BN16" s="204"/>
      <c r="BO16" s="204"/>
      <c r="BP16" s="160"/>
      <c r="BQ16" s="204"/>
      <c r="BR16" s="204"/>
      <c r="BS16" s="188"/>
      <c r="BT16" s="205"/>
      <c r="BU16" s="205"/>
      <c r="BV16" s="208"/>
      <c r="BW16" s="205"/>
      <c r="BX16" s="205"/>
      <c r="BY16" s="188"/>
      <c r="BZ16" s="205"/>
      <c r="CA16" s="205"/>
      <c r="CC16" s="205"/>
      <c r="CD16" s="205"/>
      <c r="CE16" s="188"/>
      <c r="CG16" s="188"/>
      <c r="CH16" s="204"/>
      <c r="CI16" s="204"/>
      <c r="CJ16" s="160"/>
      <c r="CK16" s="204"/>
      <c r="CL16" s="204"/>
      <c r="CM16" s="188"/>
      <c r="CN16" s="205"/>
      <c r="CO16" s="205"/>
      <c r="CR16" s="209"/>
      <c r="CS16" s="188"/>
      <c r="CT16" s="205"/>
      <c r="CU16" s="205"/>
      <c r="CW16" s="205"/>
      <c r="CX16" s="205"/>
      <c r="CY16" s="155"/>
      <c r="DA16" s="188"/>
      <c r="DB16" s="204"/>
      <c r="DC16" s="204"/>
      <c r="DD16" s="160"/>
      <c r="DE16" s="204"/>
      <c r="DF16" s="204"/>
      <c r="DG16" s="188"/>
      <c r="DH16" s="205"/>
      <c r="DI16" s="205"/>
      <c r="DL16" s="209"/>
      <c r="DM16" s="188"/>
      <c r="DN16" s="205"/>
      <c r="DO16" s="205"/>
      <c r="DQ16" s="205"/>
      <c r="DR16" s="205"/>
      <c r="DS16" s="155"/>
      <c r="DU16" s="188"/>
      <c r="DV16" s="204"/>
      <c r="DW16" s="204"/>
      <c r="DX16" s="160"/>
      <c r="DY16" s="204"/>
      <c r="DZ16" s="204"/>
      <c r="EA16" s="188"/>
      <c r="EC16" s="210"/>
      <c r="EF16" s="209"/>
      <c r="EG16" s="188"/>
      <c r="EH16" s="205"/>
      <c r="EI16" s="205"/>
      <c r="EK16" s="205"/>
      <c r="EL16" s="205"/>
      <c r="EM16" s="155"/>
      <c r="EO16" s="188"/>
      <c r="EP16" s="204"/>
      <c r="EQ16" s="204"/>
      <c r="ER16" s="160"/>
      <c r="ES16" s="204"/>
      <c r="ET16" s="204"/>
      <c r="EU16" s="188"/>
      <c r="EV16" s="205"/>
      <c r="EW16" s="205"/>
      <c r="EZ16" s="209"/>
      <c r="FA16" s="188"/>
      <c r="FB16" s="205"/>
      <c r="FC16" s="205"/>
      <c r="FE16" s="205"/>
      <c r="FF16" s="205"/>
      <c r="FG16" s="155"/>
      <c r="FI16" s="188"/>
      <c r="FJ16" s="204"/>
      <c r="FK16" s="204"/>
      <c r="FL16" s="160"/>
      <c r="FM16" s="204"/>
      <c r="FN16" s="204"/>
      <c r="FO16" s="188"/>
      <c r="FP16" s="205"/>
      <c r="FQ16" s="205"/>
      <c r="FT16" s="209"/>
      <c r="FU16" s="188"/>
      <c r="FV16" s="205"/>
      <c r="FW16" s="205"/>
      <c r="FY16" s="205"/>
      <c r="FZ16" s="205"/>
      <c r="GA16" s="155"/>
      <c r="GC16" s="160"/>
      <c r="GD16" s="204"/>
      <c r="GE16" s="160"/>
      <c r="GF16" s="160"/>
      <c r="GG16" s="204"/>
      <c r="GH16" s="160"/>
      <c r="GI16" s="211"/>
      <c r="GN16" s="209"/>
      <c r="GU16" s="155"/>
      <c r="GW16" s="160"/>
      <c r="GX16" s="204"/>
      <c r="GY16" s="160"/>
      <c r="GZ16" s="160"/>
      <c r="HA16" s="204"/>
      <c r="HB16" s="160"/>
      <c r="HC16" s="211"/>
      <c r="HH16" s="209"/>
      <c r="HO16" s="155"/>
      <c r="HQ16" s="160"/>
      <c r="HR16" s="204"/>
      <c r="HS16" s="160"/>
      <c r="HT16" s="160"/>
      <c r="HU16" s="204"/>
      <c r="HV16" s="160"/>
      <c r="HW16" s="211"/>
      <c r="IB16" s="209"/>
      <c r="II16" s="155"/>
      <c r="IK16" s="160"/>
      <c r="IL16" s="204"/>
      <c r="IM16" s="160"/>
      <c r="IN16" s="160"/>
      <c r="IO16" s="204"/>
      <c r="IP16" s="160"/>
      <c r="IQ16" s="211"/>
      <c r="IV16" s="209"/>
    </row>
    <row r="17" spans="2:262" s="178" customFormat="1" ht="13.5" customHeight="1">
      <c r="B17" s="160"/>
      <c r="C17" s="155"/>
      <c r="E17" s="188"/>
      <c r="F17" s="204"/>
      <c r="G17" s="205"/>
      <c r="H17" s="160"/>
      <c r="I17" s="204"/>
      <c r="J17" s="205"/>
      <c r="K17" s="205"/>
      <c r="L17" s="205"/>
      <c r="M17" s="205"/>
      <c r="N17" s="205"/>
      <c r="O17" s="205"/>
      <c r="P17" s="205"/>
      <c r="Q17" s="188"/>
      <c r="R17" s="205"/>
      <c r="S17" s="205"/>
      <c r="U17" s="205"/>
      <c r="V17" s="205"/>
      <c r="W17" s="155"/>
      <c r="Y17" s="188"/>
      <c r="Z17" s="204"/>
      <c r="AA17" s="204"/>
      <c r="AB17" s="160"/>
      <c r="AC17" s="204"/>
      <c r="AD17" s="204"/>
      <c r="AE17" s="188"/>
      <c r="AF17" s="205"/>
      <c r="AG17" s="205"/>
      <c r="AH17" s="205"/>
      <c r="AI17" s="205"/>
      <c r="AJ17" s="205"/>
      <c r="AK17" s="188"/>
      <c r="AM17" s="205"/>
      <c r="AO17" s="205"/>
      <c r="AP17" s="205"/>
      <c r="AQ17" s="155"/>
      <c r="AS17" s="206"/>
      <c r="AT17" s="204"/>
      <c r="AU17" s="204"/>
      <c r="AV17" s="207"/>
      <c r="AW17" s="204"/>
      <c r="AX17" s="204"/>
      <c r="AY17" s="188"/>
      <c r="AZ17" s="205"/>
      <c r="BA17" s="205"/>
      <c r="BB17" s="205"/>
      <c r="BC17" s="205"/>
      <c r="BD17" s="205"/>
      <c r="BE17" s="188"/>
      <c r="BF17" s="205"/>
      <c r="BG17" s="205"/>
      <c r="BI17" s="205"/>
      <c r="BJ17" s="205"/>
      <c r="BK17" s="155"/>
      <c r="BM17" s="188"/>
      <c r="BN17" s="204"/>
      <c r="BO17" s="204"/>
      <c r="BP17" s="160"/>
      <c r="BQ17" s="204"/>
      <c r="BR17" s="204"/>
      <c r="BS17" s="188"/>
      <c r="BT17" s="205"/>
      <c r="BU17" s="205"/>
      <c r="BV17" s="208"/>
      <c r="BW17" s="205"/>
      <c r="BX17" s="205"/>
      <c r="BY17" s="188"/>
      <c r="BZ17" s="205"/>
      <c r="CA17" s="205"/>
      <c r="CC17" s="205"/>
      <c r="CD17" s="205"/>
      <c r="CE17" s="188"/>
      <c r="CG17" s="188"/>
      <c r="CH17" s="204"/>
      <c r="CI17" s="204"/>
      <c r="CJ17" s="160"/>
      <c r="CK17" s="204"/>
      <c r="CL17" s="204"/>
      <c r="CM17" s="188"/>
      <c r="CN17" s="205"/>
      <c r="CO17" s="205"/>
      <c r="CR17" s="209"/>
      <c r="CS17" s="188"/>
      <c r="CT17" s="205"/>
      <c r="CU17" s="205"/>
      <c r="CW17" s="205"/>
      <c r="CX17" s="205"/>
      <c r="CY17" s="155"/>
      <c r="DA17" s="188"/>
      <c r="DB17" s="204"/>
      <c r="DC17" s="204"/>
      <c r="DD17" s="160"/>
      <c r="DE17" s="204"/>
      <c r="DF17" s="204"/>
      <c r="DG17" s="188"/>
      <c r="DH17" s="205"/>
      <c r="DI17" s="205"/>
      <c r="DL17" s="209"/>
      <c r="DM17" s="188"/>
      <c r="DN17" s="205"/>
      <c r="DO17" s="205"/>
      <c r="DQ17" s="205"/>
      <c r="DR17" s="205"/>
      <c r="DS17" s="155"/>
      <c r="DU17" s="188"/>
      <c r="DV17" s="204"/>
      <c r="DW17" s="204"/>
      <c r="DX17" s="160"/>
      <c r="DY17" s="204"/>
      <c r="DZ17" s="204"/>
      <c r="EA17" s="188"/>
      <c r="EC17" s="210"/>
      <c r="EF17" s="209"/>
      <c r="EG17" s="188"/>
      <c r="EH17" s="205"/>
      <c r="EI17" s="205"/>
      <c r="EK17" s="205"/>
      <c r="EL17" s="205"/>
      <c r="EM17" s="155"/>
      <c r="EO17" s="188"/>
      <c r="EP17" s="204"/>
      <c r="EQ17" s="204"/>
      <c r="ER17" s="160"/>
      <c r="ES17" s="204"/>
      <c r="ET17" s="204"/>
      <c r="EU17" s="188"/>
      <c r="EV17" s="205"/>
      <c r="EW17" s="205"/>
      <c r="EZ17" s="209"/>
      <c r="FA17" s="188"/>
      <c r="FB17" s="205"/>
      <c r="FC17" s="205"/>
      <c r="FE17" s="205"/>
      <c r="FF17" s="205"/>
      <c r="FG17" s="155"/>
      <c r="FI17" s="188"/>
      <c r="FJ17" s="204"/>
      <c r="FK17" s="204"/>
      <c r="FL17" s="160"/>
      <c r="FM17" s="204"/>
      <c r="FN17" s="204"/>
      <c r="FO17" s="188"/>
      <c r="FP17" s="205"/>
      <c r="FQ17" s="205"/>
      <c r="FT17" s="209"/>
      <c r="FU17" s="188"/>
      <c r="FV17" s="205"/>
      <c r="FW17" s="205"/>
      <c r="FY17" s="205"/>
      <c r="FZ17" s="205"/>
      <c r="GA17" s="155"/>
      <c r="GC17" s="188"/>
      <c r="GD17" s="204"/>
      <c r="GE17" s="204"/>
      <c r="GF17" s="160"/>
      <c r="GG17" s="204"/>
      <c r="GH17" s="204"/>
      <c r="GI17" s="211"/>
      <c r="GN17" s="209"/>
      <c r="GU17" s="155"/>
      <c r="GW17" s="188"/>
      <c r="GX17" s="204"/>
      <c r="GY17" s="204"/>
      <c r="GZ17" s="160"/>
      <c r="HA17" s="204"/>
      <c r="HB17" s="204"/>
      <c r="HC17" s="211"/>
      <c r="HH17" s="209"/>
      <c r="HO17" s="155"/>
      <c r="HQ17" s="188"/>
      <c r="HR17" s="204"/>
      <c r="HS17" s="204"/>
      <c r="HT17" s="160"/>
      <c r="HU17" s="204"/>
      <c r="HV17" s="204"/>
      <c r="HW17" s="211"/>
      <c r="IB17" s="209"/>
      <c r="II17" s="155"/>
      <c r="IK17" s="188"/>
      <c r="IL17" s="204"/>
      <c r="IM17" s="204"/>
      <c r="IN17" s="160"/>
      <c r="IO17" s="204"/>
      <c r="IP17" s="204"/>
      <c r="IQ17" s="211"/>
      <c r="IV17" s="209"/>
    </row>
    <row r="18" spans="2:262" s="178" customFormat="1" ht="13.5" customHeight="1">
      <c r="B18" s="160"/>
      <c r="C18" s="155"/>
      <c r="E18" s="188"/>
      <c r="F18" s="204"/>
      <c r="G18" s="205"/>
      <c r="H18" s="160"/>
      <c r="I18" s="204"/>
      <c r="J18" s="205"/>
      <c r="K18" s="205"/>
      <c r="L18" s="205"/>
      <c r="M18" s="205"/>
      <c r="N18" s="205"/>
      <c r="O18" s="205"/>
      <c r="P18" s="205"/>
      <c r="Q18" s="188"/>
      <c r="R18" s="205"/>
      <c r="S18" s="205"/>
      <c r="U18" s="205"/>
      <c r="V18" s="205"/>
      <c r="W18" s="155"/>
      <c r="Y18" s="188"/>
      <c r="Z18" s="204"/>
      <c r="AA18" s="204"/>
      <c r="AB18" s="160"/>
      <c r="AC18" s="204"/>
      <c r="AD18" s="204"/>
      <c r="AE18" s="188"/>
      <c r="AF18" s="205"/>
      <c r="AG18" s="205"/>
      <c r="AH18" s="205"/>
      <c r="AI18" s="205"/>
      <c r="AJ18" s="205"/>
      <c r="AK18" s="188"/>
      <c r="AM18" s="205"/>
      <c r="AO18" s="205"/>
      <c r="AP18" s="205"/>
      <c r="AQ18" s="155"/>
      <c r="AS18" s="206"/>
      <c r="AT18" s="204"/>
      <c r="AU18" s="204"/>
      <c r="AV18" s="207"/>
      <c r="AW18" s="204"/>
      <c r="AX18" s="204"/>
      <c r="AY18" s="188"/>
      <c r="AZ18" s="205"/>
      <c r="BA18" s="205"/>
      <c r="BB18" s="205"/>
      <c r="BC18" s="205"/>
      <c r="BD18" s="205"/>
      <c r="BE18" s="188"/>
      <c r="BF18" s="205"/>
      <c r="BG18" s="205"/>
      <c r="BI18" s="205"/>
      <c r="BJ18" s="205"/>
      <c r="BK18" s="155"/>
      <c r="BM18" s="188"/>
      <c r="BN18" s="204"/>
      <c r="BO18" s="204"/>
      <c r="BP18" s="160"/>
      <c r="BQ18" s="204"/>
      <c r="BR18" s="204"/>
      <c r="BS18" s="188"/>
      <c r="BT18" s="205"/>
      <c r="BU18" s="205"/>
      <c r="BV18" s="208"/>
      <c r="BW18" s="205"/>
      <c r="BX18" s="205"/>
      <c r="BY18" s="188"/>
      <c r="BZ18" s="205"/>
      <c r="CA18" s="205"/>
      <c r="CC18" s="205"/>
      <c r="CD18" s="205"/>
      <c r="CE18" s="188"/>
      <c r="CG18" s="188"/>
      <c r="CH18" s="204"/>
      <c r="CI18" s="204"/>
      <c r="CJ18" s="160"/>
      <c r="CK18" s="204"/>
      <c r="CL18" s="204"/>
      <c r="CM18" s="188"/>
      <c r="CN18" s="205"/>
      <c r="CO18" s="205"/>
      <c r="CR18" s="209"/>
      <c r="CS18" s="188"/>
      <c r="CT18" s="205"/>
      <c r="CU18" s="205"/>
      <c r="CW18" s="205"/>
      <c r="CX18" s="205"/>
      <c r="CY18" s="155"/>
      <c r="DA18" s="188"/>
      <c r="DB18" s="204"/>
      <c r="DC18" s="204"/>
      <c r="DD18" s="160"/>
      <c r="DE18" s="204"/>
      <c r="DF18" s="204"/>
      <c r="DG18" s="188"/>
      <c r="DH18" s="205"/>
      <c r="DI18" s="205"/>
      <c r="DL18" s="209"/>
      <c r="DM18" s="188"/>
      <c r="DN18" s="205"/>
      <c r="DO18" s="205"/>
      <c r="DQ18" s="205"/>
      <c r="DR18" s="205"/>
      <c r="DS18" s="155"/>
      <c r="DU18" s="188"/>
      <c r="DV18" s="204"/>
      <c r="DW18" s="204"/>
      <c r="DX18" s="160"/>
      <c r="DY18" s="204"/>
      <c r="DZ18" s="204"/>
      <c r="EA18" s="188"/>
      <c r="EC18" s="210"/>
      <c r="EF18" s="209"/>
      <c r="EG18" s="188"/>
      <c r="EH18" s="205"/>
      <c r="EI18" s="205"/>
      <c r="EK18" s="205"/>
      <c r="EL18" s="205"/>
      <c r="EM18" s="155"/>
      <c r="EO18" s="188"/>
      <c r="EP18" s="204"/>
      <c r="EQ18" s="204"/>
      <c r="ER18" s="160"/>
      <c r="ES18" s="204"/>
      <c r="ET18" s="204"/>
      <c r="EU18" s="188"/>
      <c r="EV18" s="205"/>
      <c r="EW18" s="205"/>
      <c r="EZ18" s="209"/>
      <c r="FA18" s="188"/>
      <c r="FB18" s="205"/>
      <c r="FC18" s="205"/>
      <c r="FE18" s="205"/>
      <c r="FF18" s="205"/>
      <c r="FG18" s="155"/>
      <c r="FI18" s="188"/>
      <c r="FJ18" s="204"/>
      <c r="FK18" s="204"/>
      <c r="FL18" s="160"/>
      <c r="FM18" s="204"/>
      <c r="FN18" s="204"/>
      <c r="FO18" s="188"/>
      <c r="FP18" s="205"/>
      <c r="FQ18" s="205"/>
      <c r="FT18" s="209"/>
      <c r="FU18" s="188"/>
      <c r="FV18" s="205"/>
      <c r="FW18" s="205"/>
      <c r="FY18" s="205"/>
      <c r="FZ18" s="205"/>
      <c r="GA18" s="155"/>
      <c r="GC18" s="188"/>
      <c r="GD18" s="204"/>
      <c r="GE18" s="160"/>
      <c r="GF18" s="160"/>
      <c r="GG18" s="204"/>
      <c r="GH18" s="160"/>
      <c r="GI18" s="211"/>
      <c r="GN18" s="209"/>
      <c r="GU18" s="155"/>
      <c r="GW18" s="188"/>
      <c r="GX18" s="204"/>
      <c r="GY18" s="160"/>
      <c r="GZ18" s="160"/>
      <c r="HA18" s="204"/>
      <c r="HB18" s="160"/>
      <c r="HC18" s="211"/>
      <c r="HH18" s="209"/>
      <c r="HO18" s="155"/>
      <c r="HQ18" s="188"/>
      <c r="HR18" s="204"/>
      <c r="HS18" s="160"/>
      <c r="HT18" s="160"/>
      <c r="HU18" s="204"/>
      <c r="HV18" s="160"/>
      <c r="HW18" s="211"/>
      <c r="IB18" s="209"/>
      <c r="II18" s="155"/>
      <c r="IK18" s="188"/>
      <c r="IL18" s="204"/>
      <c r="IM18" s="160"/>
      <c r="IN18" s="160"/>
      <c r="IO18" s="204"/>
      <c r="IP18" s="160"/>
      <c r="IQ18" s="211"/>
      <c r="IV18" s="209"/>
    </row>
    <row r="19" spans="2:262" s="178" customFormat="1" ht="13.5" customHeight="1">
      <c r="B19" s="160"/>
      <c r="C19" s="155"/>
      <c r="E19" s="188"/>
      <c r="F19" s="204"/>
      <c r="G19" s="205"/>
      <c r="H19" s="160"/>
      <c r="I19" s="204"/>
      <c r="J19" s="205"/>
      <c r="K19" s="205"/>
      <c r="L19" s="205"/>
      <c r="M19" s="205"/>
      <c r="N19" s="205"/>
      <c r="O19" s="205"/>
      <c r="P19" s="205"/>
      <c r="Q19" s="188"/>
      <c r="R19" s="205"/>
      <c r="S19" s="205"/>
      <c r="U19" s="205"/>
      <c r="V19" s="205"/>
      <c r="W19" s="155"/>
      <c r="Y19" s="188"/>
      <c r="Z19" s="204"/>
      <c r="AA19" s="204"/>
      <c r="AB19" s="160"/>
      <c r="AC19" s="204"/>
      <c r="AD19" s="204"/>
      <c r="AE19" s="188"/>
      <c r="AF19" s="205"/>
      <c r="AG19" s="205"/>
      <c r="AH19" s="205"/>
      <c r="AI19" s="205"/>
      <c r="AJ19" s="205"/>
      <c r="AK19" s="188"/>
      <c r="AM19" s="205"/>
      <c r="AO19" s="205"/>
      <c r="AP19" s="205"/>
      <c r="AQ19" s="155"/>
      <c r="AS19" s="206"/>
      <c r="AT19" s="204"/>
      <c r="AU19" s="204"/>
      <c r="AV19" s="207"/>
      <c r="AW19" s="204"/>
      <c r="AX19" s="204"/>
      <c r="AY19" s="188"/>
      <c r="AZ19" s="205"/>
      <c r="BA19" s="205"/>
      <c r="BB19" s="205"/>
      <c r="BC19" s="205"/>
      <c r="BD19" s="205"/>
      <c r="BE19" s="188"/>
      <c r="BF19" s="205"/>
      <c r="BG19" s="205"/>
      <c r="BI19" s="205"/>
      <c r="BJ19" s="205"/>
      <c r="BK19" s="155"/>
      <c r="BM19" s="188"/>
      <c r="BN19" s="204"/>
      <c r="BO19" s="204"/>
      <c r="BP19" s="160"/>
      <c r="BQ19" s="204"/>
      <c r="BR19" s="204"/>
      <c r="BS19" s="188"/>
      <c r="BT19" s="205"/>
      <c r="BU19" s="205"/>
      <c r="BV19" s="208"/>
      <c r="BW19" s="205"/>
      <c r="BX19" s="205"/>
      <c r="BY19" s="188"/>
      <c r="BZ19" s="205"/>
      <c r="CA19" s="205"/>
      <c r="CC19" s="205"/>
      <c r="CD19" s="205"/>
      <c r="CE19" s="188"/>
      <c r="CG19" s="188"/>
      <c r="CH19" s="204"/>
      <c r="CI19" s="204"/>
      <c r="CJ19" s="160"/>
      <c r="CK19" s="204"/>
      <c r="CL19" s="204"/>
      <c r="CM19" s="188"/>
      <c r="CN19" s="205"/>
      <c r="CO19" s="205"/>
      <c r="CR19" s="209"/>
      <c r="CS19" s="188"/>
      <c r="CT19" s="205"/>
      <c r="CU19" s="205"/>
      <c r="CW19" s="205"/>
      <c r="CX19" s="205"/>
      <c r="CY19" s="155"/>
      <c r="DA19" s="188"/>
      <c r="DB19" s="204"/>
      <c r="DC19" s="204"/>
      <c r="DD19" s="160"/>
      <c r="DE19" s="204"/>
      <c r="DF19" s="204"/>
      <c r="DG19" s="188"/>
      <c r="DH19" s="205"/>
      <c r="DI19" s="205"/>
      <c r="DL19" s="209"/>
      <c r="DM19" s="188"/>
      <c r="DN19" s="205"/>
      <c r="DO19" s="205"/>
      <c r="DQ19" s="205"/>
      <c r="DR19" s="205"/>
      <c r="DS19" s="155"/>
      <c r="DU19" s="188"/>
      <c r="DV19" s="204"/>
      <c r="DW19" s="204"/>
      <c r="DX19" s="160"/>
      <c r="DY19" s="204"/>
      <c r="DZ19" s="204"/>
      <c r="EA19" s="188"/>
      <c r="EC19" s="210"/>
      <c r="EF19" s="209"/>
      <c r="EG19" s="188"/>
      <c r="EH19" s="205"/>
      <c r="EI19" s="205"/>
      <c r="EK19" s="205"/>
      <c r="EL19" s="205"/>
      <c r="EM19" s="155"/>
      <c r="EO19" s="188"/>
      <c r="EP19" s="204"/>
      <c r="EQ19" s="204"/>
      <c r="ER19" s="160"/>
      <c r="ES19" s="204"/>
      <c r="ET19" s="204"/>
      <c r="EU19" s="188"/>
      <c r="EV19" s="205"/>
      <c r="EW19" s="205"/>
      <c r="EZ19" s="209"/>
      <c r="FA19" s="188"/>
      <c r="FB19" s="205"/>
      <c r="FC19" s="205"/>
      <c r="FE19" s="205"/>
      <c r="FF19" s="205"/>
      <c r="FG19" s="155"/>
      <c r="FI19" s="188"/>
      <c r="FJ19" s="204"/>
      <c r="FK19" s="204"/>
      <c r="FL19" s="160"/>
      <c r="FM19" s="204"/>
      <c r="FN19" s="204"/>
      <c r="FO19" s="188"/>
      <c r="FP19" s="205"/>
      <c r="FQ19" s="205"/>
      <c r="FT19" s="209"/>
      <c r="FU19" s="188"/>
      <c r="FV19" s="205"/>
      <c r="FW19" s="205"/>
      <c r="FY19" s="205"/>
      <c r="FZ19" s="205"/>
      <c r="GA19" s="155"/>
      <c r="GC19" s="188"/>
      <c r="GD19" s="204"/>
      <c r="GE19" s="160"/>
      <c r="GF19" s="160"/>
      <c r="GG19" s="204"/>
      <c r="GH19" s="160"/>
      <c r="GI19" s="211"/>
      <c r="GN19" s="209"/>
      <c r="GU19" s="155"/>
      <c r="GW19" s="188"/>
      <c r="GX19" s="204"/>
      <c r="GY19" s="160"/>
      <c r="GZ19" s="160"/>
      <c r="HA19" s="204"/>
      <c r="HB19" s="160"/>
      <c r="HC19" s="211"/>
      <c r="HH19" s="209"/>
      <c r="HO19" s="155"/>
      <c r="HQ19" s="188"/>
      <c r="HR19" s="204"/>
      <c r="HS19" s="160"/>
      <c r="HT19" s="160"/>
      <c r="HU19" s="204"/>
      <c r="HV19" s="160"/>
      <c r="HW19" s="211"/>
      <c r="IB19" s="209"/>
      <c r="II19" s="155"/>
      <c r="IK19" s="188"/>
      <c r="IL19" s="204"/>
      <c r="IM19" s="160"/>
      <c r="IN19" s="160"/>
      <c r="IO19" s="204"/>
      <c r="IP19" s="160"/>
      <c r="IQ19" s="211"/>
      <c r="IV19" s="209"/>
    </row>
    <row r="20" spans="2:262" s="178" customFormat="1" ht="13.5" customHeight="1">
      <c r="B20" s="160"/>
      <c r="C20" s="155"/>
      <c r="E20" s="188"/>
      <c r="F20" s="204"/>
      <c r="G20" s="205"/>
      <c r="H20" s="160"/>
      <c r="I20" s="204"/>
      <c r="J20" s="205"/>
      <c r="K20" s="205"/>
      <c r="L20" s="205"/>
      <c r="M20" s="205"/>
      <c r="N20" s="205"/>
      <c r="O20" s="205"/>
      <c r="P20" s="205"/>
      <c r="Q20" s="188"/>
      <c r="R20" s="205"/>
      <c r="S20" s="205"/>
      <c r="U20" s="205"/>
      <c r="V20" s="205"/>
      <c r="W20" s="155"/>
      <c r="Y20" s="188"/>
      <c r="Z20" s="204"/>
      <c r="AA20" s="204"/>
      <c r="AB20" s="160"/>
      <c r="AC20" s="204"/>
      <c r="AD20" s="204"/>
      <c r="AE20" s="188"/>
      <c r="AF20" s="205"/>
      <c r="AG20" s="205"/>
      <c r="AH20" s="205"/>
      <c r="AI20" s="205"/>
      <c r="AJ20" s="205"/>
      <c r="AK20" s="188"/>
      <c r="AM20" s="205"/>
      <c r="AO20" s="205"/>
      <c r="AP20" s="205"/>
      <c r="AQ20" s="155"/>
      <c r="AS20" s="206"/>
      <c r="AT20" s="204"/>
      <c r="AU20" s="204"/>
      <c r="AV20" s="207"/>
      <c r="AW20" s="204"/>
      <c r="AX20" s="204"/>
      <c r="AY20" s="188"/>
      <c r="AZ20" s="205"/>
      <c r="BA20" s="205"/>
      <c r="BB20" s="205"/>
      <c r="BC20" s="205"/>
      <c r="BD20" s="205"/>
      <c r="BE20" s="188"/>
      <c r="BF20" s="205"/>
      <c r="BG20" s="205"/>
      <c r="BI20" s="205"/>
      <c r="BJ20" s="205"/>
      <c r="BK20" s="155"/>
      <c r="BM20" s="188"/>
      <c r="BN20" s="204"/>
      <c r="BO20" s="204"/>
      <c r="BP20" s="160"/>
      <c r="BQ20" s="204"/>
      <c r="BR20" s="204"/>
      <c r="BS20" s="188"/>
      <c r="BT20" s="205"/>
      <c r="BU20" s="205"/>
      <c r="BV20" s="208"/>
      <c r="BW20" s="205"/>
      <c r="BX20" s="205"/>
      <c r="BY20" s="188"/>
      <c r="BZ20" s="205"/>
      <c r="CA20" s="205"/>
      <c r="CC20" s="205"/>
      <c r="CD20" s="205"/>
      <c r="CE20" s="188"/>
      <c r="CG20" s="188"/>
      <c r="CH20" s="204"/>
      <c r="CI20" s="204"/>
      <c r="CJ20" s="160"/>
      <c r="CK20" s="204"/>
      <c r="CL20" s="204"/>
      <c r="CM20" s="188"/>
      <c r="CN20" s="205"/>
      <c r="CO20" s="205"/>
      <c r="CR20" s="209"/>
      <c r="CS20" s="188"/>
      <c r="CT20" s="205"/>
      <c r="CU20" s="205"/>
      <c r="CW20" s="205"/>
      <c r="CX20" s="205"/>
      <c r="CY20" s="155"/>
      <c r="DA20" s="188"/>
      <c r="DB20" s="204"/>
      <c r="DC20" s="204"/>
      <c r="DD20" s="160"/>
      <c r="DE20" s="204"/>
      <c r="DF20" s="204"/>
      <c r="DG20" s="188"/>
      <c r="DH20" s="205"/>
      <c r="DI20" s="205"/>
      <c r="DL20" s="209"/>
      <c r="DM20" s="188"/>
      <c r="DN20" s="205"/>
      <c r="DO20" s="205"/>
      <c r="DQ20" s="205"/>
      <c r="DR20" s="205"/>
      <c r="DS20" s="155"/>
      <c r="DU20" s="188"/>
      <c r="DV20" s="204"/>
      <c r="DW20" s="204"/>
      <c r="DX20" s="160"/>
      <c r="DY20" s="204"/>
      <c r="DZ20" s="204"/>
      <c r="EA20" s="188"/>
      <c r="EC20" s="210"/>
      <c r="EF20" s="209"/>
      <c r="EG20" s="188"/>
      <c r="EH20" s="205"/>
      <c r="EI20" s="205"/>
      <c r="EK20" s="205"/>
      <c r="EL20" s="205"/>
      <c r="EM20" s="155"/>
      <c r="EO20" s="188"/>
      <c r="EP20" s="204"/>
      <c r="EQ20" s="204"/>
      <c r="ER20" s="160"/>
      <c r="ES20" s="204"/>
      <c r="ET20" s="204"/>
      <c r="EU20" s="188"/>
      <c r="EV20" s="205"/>
      <c r="EW20" s="205"/>
      <c r="EZ20" s="209"/>
      <c r="FA20" s="188"/>
      <c r="FB20" s="205"/>
      <c r="FC20" s="205"/>
      <c r="FE20" s="205"/>
      <c r="FF20" s="205"/>
      <c r="FG20" s="155"/>
      <c r="FI20" s="188"/>
      <c r="FJ20" s="204"/>
      <c r="FK20" s="204"/>
      <c r="FL20" s="160"/>
      <c r="FM20" s="204"/>
      <c r="FN20" s="204"/>
      <c r="FO20" s="188"/>
      <c r="FP20" s="205"/>
      <c r="FQ20" s="205"/>
      <c r="FT20" s="209"/>
      <c r="FU20" s="188"/>
      <c r="FV20" s="205"/>
      <c r="FW20" s="205"/>
      <c r="FY20" s="205"/>
      <c r="FZ20" s="205"/>
      <c r="GA20" s="155"/>
      <c r="GC20" s="188"/>
      <c r="GD20" s="204"/>
      <c r="GE20" s="160"/>
      <c r="GF20" s="160"/>
      <c r="GG20" s="204"/>
      <c r="GH20" s="160"/>
      <c r="GI20" s="211"/>
      <c r="GN20" s="209"/>
      <c r="GU20" s="155"/>
      <c r="GW20" s="188"/>
      <c r="GX20" s="204"/>
      <c r="GY20" s="160"/>
      <c r="GZ20" s="160"/>
      <c r="HA20" s="204"/>
      <c r="HB20" s="160"/>
      <c r="HC20" s="211"/>
      <c r="HH20" s="209"/>
      <c r="HO20" s="155"/>
      <c r="HQ20" s="188"/>
      <c r="HR20" s="204"/>
      <c r="HS20" s="160"/>
      <c r="HT20" s="160"/>
      <c r="HU20" s="204"/>
      <c r="HV20" s="160"/>
      <c r="HW20" s="211"/>
      <c r="IB20" s="209"/>
      <c r="II20" s="155"/>
      <c r="IK20" s="188"/>
      <c r="IL20" s="204"/>
      <c r="IM20" s="160"/>
      <c r="IN20" s="160"/>
      <c r="IO20" s="204"/>
      <c r="IP20" s="160"/>
      <c r="IQ20" s="211"/>
      <c r="IV20" s="209"/>
    </row>
    <row r="21" spans="2:262" s="178" customFormat="1" ht="13.5" customHeight="1">
      <c r="B21" s="160"/>
      <c r="C21" s="155"/>
      <c r="E21" s="188"/>
      <c r="F21" s="204"/>
      <c r="G21" s="205"/>
      <c r="H21" s="160"/>
      <c r="I21" s="204"/>
      <c r="J21" s="205"/>
      <c r="K21" s="205"/>
      <c r="L21" s="205"/>
      <c r="M21" s="205"/>
      <c r="N21" s="205"/>
      <c r="O21" s="205"/>
      <c r="P21" s="205"/>
      <c r="Q21" s="188"/>
      <c r="R21" s="205"/>
      <c r="S21" s="205"/>
      <c r="U21" s="205"/>
      <c r="V21" s="205"/>
      <c r="W21" s="155"/>
      <c r="Y21" s="188"/>
      <c r="Z21" s="204"/>
      <c r="AA21" s="204"/>
      <c r="AB21" s="160"/>
      <c r="AC21" s="204"/>
      <c r="AD21" s="204"/>
      <c r="AE21" s="188"/>
      <c r="AF21" s="205"/>
      <c r="AG21" s="205"/>
      <c r="AH21" s="205"/>
      <c r="AI21" s="205"/>
      <c r="AJ21" s="205"/>
      <c r="AK21" s="188"/>
      <c r="AM21" s="205"/>
      <c r="AO21" s="205"/>
      <c r="AP21" s="205"/>
      <c r="AQ21" s="155"/>
      <c r="AS21" s="206"/>
      <c r="AT21" s="204"/>
      <c r="AU21" s="204"/>
      <c r="AV21" s="207"/>
      <c r="AW21" s="204"/>
      <c r="AX21" s="204"/>
      <c r="AY21" s="188"/>
      <c r="AZ21" s="205"/>
      <c r="BA21" s="205"/>
      <c r="BB21" s="205"/>
      <c r="BC21" s="205"/>
      <c r="BD21" s="205"/>
      <c r="BE21" s="188"/>
      <c r="BF21" s="205"/>
      <c r="BG21" s="205"/>
      <c r="BI21" s="205"/>
      <c r="BJ21" s="205"/>
      <c r="BK21" s="155"/>
      <c r="BM21" s="188"/>
      <c r="BN21" s="204"/>
      <c r="BO21" s="204"/>
      <c r="BP21" s="160"/>
      <c r="BQ21" s="204"/>
      <c r="BR21" s="204"/>
      <c r="BS21" s="188"/>
      <c r="BT21" s="205"/>
      <c r="BU21" s="205"/>
      <c r="BV21" s="208"/>
      <c r="BW21" s="205"/>
      <c r="BX21" s="205"/>
      <c r="BY21" s="188"/>
      <c r="BZ21" s="205"/>
      <c r="CA21" s="205"/>
      <c r="CC21" s="205"/>
      <c r="CD21" s="205"/>
      <c r="CE21" s="188"/>
      <c r="CG21" s="188"/>
      <c r="CH21" s="204"/>
      <c r="CI21" s="204"/>
      <c r="CJ21" s="160"/>
      <c r="CK21" s="204"/>
      <c r="CL21" s="204"/>
      <c r="CM21" s="188"/>
      <c r="CN21" s="205"/>
      <c r="CO21" s="205"/>
      <c r="CR21" s="209"/>
      <c r="CS21" s="188"/>
      <c r="CT21" s="205"/>
      <c r="CU21" s="205"/>
      <c r="CW21" s="205"/>
      <c r="CX21" s="205"/>
      <c r="CY21" s="155"/>
      <c r="DA21" s="188"/>
      <c r="DB21" s="204"/>
      <c r="DC21" s="204"/>
      <c r="DD21" s="160"/>
      <c r="DE21" s="204"/>
      <c r="DF21" s="204"/>
      <c r="DG21" s="188"/>
      <c r="DH21" s="205"/>
      <c r="DI21" s="205"/>
      <c r="DL21" s="209"/>
      <c r="DM21" s="188"/>
      <c r="DN21" s="205"/>
      <c r="DO21" s="205"/>
      <c r="DQ21" s="205"/>
      <c r="DR21" s="205"/>
      <c r="DS21" s="155"/>
      <c r="DU21" s="188"/>
      <c r="DV21" s="204"/>
      <c r="DW21" s="204"/>
      <c r="DX21" s="160"/>
      <c r="DY21" s="204"/>
      <c r="DZ21" s="204"/>
      <c r="EA21" s="188"/>
      <c r="EC21" s="210"/>
      <c r="EF21" s="209"/>
      <c r="EG21" s="188"/>
      <c r="EH21" s="205"/>
      <c r="EI21" s="205"/>
      <c r="EK21" s="205"/>
      <c r="EL21" s="205"/>
      <c r="EM21" s="155"/>
      <c r="EO21" s="188"/>
      <c r="EP21" s="204"/>
      <c r="EQ21" s="204"/>
      <c r="ER21" s="160"/>
      <c r="ES21" s="204"/>
      <c r="ET21" s="204"/>
      <c r="EU21" s="188"/>
      <c r="EV21" s="205"/>
      <c r="EW21" s="205"/>
      <c r="EZ21" s="209"/>
      <c r="FA21" s="188"/>
      <c r="FB21" s="205"/>
      <c r="FC21" s="205"/>
      <c r="FE21" s="205"/>
      <c r="FF21" s="205"/>
      <c r="FG21" s="155"/>
      <c r="FI21" s="188"/>
      <c r="FJ21" s="204"/>
      <c r="FK21" s="204"/>
      <c r="FL21" s="160"/>
      <c r="FM21" s="204"/>
      <c r="FN21" s="204"/>
      <c r="FO21" s="188"/>
      <c r="FP21" s="205"/>
      <c r="FQ21" s="205"/>
      <c r="FT21" s="209"/>
      <c r="FU21" s="188"/>
      <c r="FV21" s="205"/>
      <c r="FW21" s="205"/>
      <c r="FY21" s="205"/>
      <c r="FZ21" s="205"/>
      <c r="GA21" s="155"/>
      <c r="GC21" s="160"/>
      <c r="GD21" s="204"/>
      <c r="GE21" s="188"/>
      <c r="GF21" s="188"/>
      <c r="GG21" s="204"/>
      <c r="GH21" s="188"/>
      <c r="GI21" s="211"/>
      <c r="GN21" s="209"/>
      <c r="GU21" s="155"/>
      <c r="GW21" s="160"/>
      <c r="GX21" s="204"/>
      <c r="GY21" s="188"/>
      <c r="GZ21" s="188"/>
      <c r="HA21" s="204"/>
      <c r="HB21" s="188"/>
      <c r="HC21" s="211"/>
      <c r="HH21" s="209"/>
      <c r="HO21" s="155"/>
      <c r="HQ21" s="160"/>
      <c r="HR21" s="204"/>
      <c r="HS21" s="188"/>
      <c r="HT21" s="188"/>
      <c r="HU21" s="204"/>
      <c r="HV21" s="188"/>
      <c r="HW21" s="211"/>
      <c r="IB21" s="209"/>
      <c r="II21" s="155"/>
      <c r="IK21" s="160"/>
      <c r="IL21" s="204"/>
      <c r="IM21" s="188"/>
      <c r="IN21" s="188"/>
      <c r="IO21" s="204"/>
      <c r="IP21" s="188"/>
      <c r="IQ21" s="211"/>
      <c r="IV21" s="209"/>
    </row>
    <row r="22" spans="2:262" s="178" customFormat="1" ht="13.5" customHeight="1">
      <c r="B22" s="160"/>
      <c r="C22" s="155"/>
      <c r="E22" s="188"/>
      <c r="F22" s="204"/>
      <c r="G22" s="205"/>
      <c r="H22" s="160"/>
      <c r="I22" s="204"/>
      <c r="J22" s="205"/>
      <c r="K22" s="205"/>
      <c r="L22" s="205"/>
      <c r="M22" s="205"/>
      <c r="N22" s="205"/>
      <c r="O22" s="205"/>
      <c r="P22" s="205"/>
      <c r="Q22" s="188"/>
      <c r="R22" s="205"/>
      <c r="S22" s="205"/>
      <c r="U22" s="205"/>
      <c r="V22" s="205"/>
      <c r="W22" s="155"/>
      <c r="Y22" s="188"/>
      <c r="Z22" s="218"/>
      <c r="AA22" s="204"/>
      <c r="AB22" s="160"/>
      <c r="AC22" s="218"/>
      <c r="AD22" s="204"/>
      <c r="AE22" s="188"/>
      <c r="AF22" s="205"/>
      <c r="AG22" s="205"/>
      <c r="AH22" s="205"/>
      <c r="AI22" s="205"/>
      <c r="AJ22" s="205"/>
      <c r="AK22" s="188"/>
      <c r="AM22" s="205"/>
      <c r="AO22" s="205"/>
      <c r="AP22" s="205"/>
      <c r="AQ22" s="155"/>
      <c r="AS22" s="206"/>
      <c r="AT22" s="204"/>
      <c r="AU22" s="204"/>
      <c r="AV22" s="207"/>
      <c r="AW22" s="204"/>
      <c r="AX22" s="204"/>
      <c r="AY22" s="188"/>
      <c r="AZ22" s="205"/>
      <c r="BA22" s="205"/>
      <c r="BB22" s="205"/>
      <c r="BC22" s="205"/>
      <c r="BD22" s="205"/>
      <c r="BE22" s="188"/>
      <c r="BF22" s="205"/>
      <c r="BG22" s="205"/>
      <c r="BI22" s="205"/>
      <c r="BJ22" s="205"/>
      <c r="BK22" s="155"/>
      <c r="BM22" s="188"/>
      <c r="BN22" s="204"/>
      <c r="BO22" s="204"/>
      <c r="BP22" s="160"/>
      <c r="BQ22" s="204"/>
      <c r="BR22" s="204"/>
      <c r="BS22" s="188"/>
      <c r="BT22" s="205"/>
      <c r="BU22" s="205"/>
      <c r="BV22" s="208"/>
      <c r="BW22" s="205"/>
      <c r="BX22" s="205"/>
      <c r="BY22" s="188"/>
      <c r="BZ22" s="205"/>
      <c r="CA22" s="205"/>
      <c r="CC22" s="205"/>
      <c r="CD22" s="205"/>
      <c r="CE22" s="188"/>
      <c r="CG22" s="188"/>
      <c r="CH22" s="204"/>
      <c r="CI22" s="204"/>
      <c r="CJ22" s="160"/>
      <c r="CK22" s="204"/>
      <c r="CL22" s="204"/>
      <c r="CM22" s="188"/>
      <c r="CN22" s="205"/>
      <c r="CO22" s="205"/>
      <c r="CR22" s="209"/>
      <c r="CS22" s="188"/>
      <c r="CT22" s="205"/>
      <c r="CU22" s="205"/>
      <c r="CW22" s="205"/>
      <c r="CX22" s="205"/>
      <c r="CY22" s="155"/>
      <c r="DA22" s="188"/>
      <c r="DB22" s="204"/>
      <c r="DC22" s="204"/>
      <c r="DD22" s="160"/>
      <c r="DE22" s="204"/>
      <c r="DF22" s="204"/>
      <c r="DG22" s="188"/>
      <c r="DH22" s="205"/>
      <c r="DI22" s="205"/>
      <c r="DL22" s="209"/>
      <c r="DM22" s="188"/>
      <c r="DN22" s="205"/>
      <c r="DO22" s="205"/>
      <c r="DQ22" s="205"/>
      <c r="DR22" s="205"/>
      <c r="DS22" s="155"/>
      <c r="DU22" s="188"/>
      <c r="DV22" s="204"/>
      <c r="DW22" s="204"/>
      <c r="DX22" s="160"/>
      <c r="DY22" s="204"/>
      <c r="DZ22" s="204"/>
      <c r="EA22" s="188"/>
      <c r="EC22" s="210"/>
      <c r="EF22" s="209"/>
      <c r="EG22" s="188"/>
      <c r="EH22" s="205"/>
      <c r="EI22" s="205"/>
      <c r="EK22" s="205"/>
      <c r="EL22" s="205"/>
      <c r="EM22" s="155"/>
      <c r="EO22" s="188"/>
      <c r="EP22" s="204"/>
      <c r="EQ22" s="204"/>
      <c r="ER22" s="160"/>
      <c r="ES22" s="204"/>
      <c r="ET22" s="204"/>
      <c r="EU22" s="188"/>
      <c r="EV22" s="205"/>
      <c r="EW22" s="205"/>
      <c r="EZ22" s="209"/>
      <c r="FA22" s="188"/>
      <c r="FB22" s="205"/>
      <c r="FC22" s="205"/>
      <c r="FE22" s="205"/>
      <c r="FF22" s="205"/>
      <c r="FG22" s="155"/>
      <c r="FI22" s="188"/>
      <c r="FJ22" s="204"/>
      <c r="FK22" s="204"/>
      <c r="FL22" s="160"/>
      <c r="FM22" s="204"/>
      <c r="FN22" s="204"/>
      <c r="FO22" s="188"/>
      <c r="FP22" s="205"/>
      <c r="FQ22" s="205"/>
      <c r="FT22" s="209"/>
      <c r="FU22" s="188"/>
      <c r="FV22" s="205"/>
      <c r="FW22" s="205"/>
      <c r="FY22" s="205"/>
      <c r="FZ22" s="205"/>
      <c r="GA22" s="155"/>
      <c r="GC22" s="160"/>
      <c r="GD22" s="204"/>
      <c r="GE22" s="160"/>
      <c r="GF22" s="160"/>
      <c r="GG22" s="204"/>
      <c r="GH22" s="160"/>
      <c r="GI22" s="211"/>
      <c r="GN22" s="209"/>
      <c r="GU22" s="155"/>
      <c r="GW22" s="160"/>
      <c r="GX22" s="204"/>
      <c r="GY22" s="160"/>
      <c r="GZ22" s="160"/>
      <c r="HA22" s="204"/>
      <c r="HB22" s="160"/>
      <c r="HC22" s="211"/>
      <c r="HH22" s="209"/>
      <c r="HO22" s="155"/>
      <c r="HQ22" s="160"/>
      <c r="HR22" s="204"/>
      <c r="HS22" s="160"/>
      <c r="HT22" s="160"/>
      <c r="HU22" s="204"/>
      <c r="HV22" s="160"/>
      <c r="HW22" s="211"/>
      <c r="IB22" s="209"/>
      <c r="II22" s="155"/>
      <c r="IK22" s="160"/>
      <c r="IL22" s="204"/>
      <c r="IM22" s="160"/>
      <c r="IN22" s="160"/>
      <c r="IO22" s="204"/>
      <c r="IP22" s="160"/>
      <c r="IQ22" s="211"/>
      <c r="IV22" s="209"/>
    </row>
    <row r="23" spans="2:262" s="178" customFormat="1" ht="13.5" customHeight="1">
      <c r="B23" s="160"/>
      <c r="C23" s="155"/>
      <c r="E23" s="188"/>
      <c r="F23" s="204"/>
      <c r="G23" s="205"/>
      <c r="H23" s="160"/>
      <c r="I23" s="204"/>
      <c r="J23" s="205"/>
      <c r="K23" s="205"/>
      <c r="L23" s="205"/>
      <c r="M23" s="205"/>
      <c r="N23" s="205"/>
      <c r="O23" s="205"/>
      <c r="P23" s="205"/>
      <c r="Q23" s="188"/>
      <c r="R23" s="205"/>
      <c r="S23" s="205"/>
      <c r="U23" s="205"/>
      <c r="V23" s="205"/>
      <c r="W23" s="155"/>
      <c r="Y23" s="188"/>
      <c r="Z23" s="204"/>
      <c r="AA23" s="204"/>
      <c r="AB23" s="160"/>
      <c r="AC23" s="204"/>
      <c r="AD23" s="204"/>
      <c r="AE23" s="188"/>
      <c r="AF23" s="205"/>
      <c r="AG23" s="205"/>
      <c r="AH23" s="205"/>
      <c r="AI23" s="205"/>
      <c r="AJ23" s="205"/>
      <c r="AK23" s="188"/>
      <c r="AM23" s="205"/>
      <c r="AO23" s="205"/>
      <c r="AP23" s="205"/>
      <c r="AQ23" s="155"/>
      <c r="AS23" s="206"/>
      <c r="AT23" s="204"/>
      <c r="AU23" s="204"/>
      <c r="AV23" s="207"/>
      <c r="AW23" s="204"/>
      <c r="AX23" s="204"/>
      <c r="AY23" s="188"/>
      <c r="AZ23" s="205"/>
      <c r="BA23" s="205"/>
      <c r="BB23" s="205"/>
      <c r="BC23" s="205"/>
      <c r="BD23" s="205"/>
      <c r="BE23" s="188"/>
      <c r="BF23" s="205"/>
      <c r="BG23" s="205"/>
      <c r="BI23" s="205"/>
      <c r="BJ23" s="205"/>
      <c r="BK23" s="155"/>
      <c r="BM23" s="188"/>
      <c r="BN23" s="204"/>
      <c r="BO23" s="204"/>
      <c r="BP23" s="160"/>
      <c r="BQ23" s="204"/>
      <c r="BR23" s="204"/>
      <c r="BS23" s="188"/>
      <c r="BT23" s="205"/>
      <c r="BU23" s="205"/>
      <c r="BV23" s="208"/>
      <c r="BW23" s="205"/>
      <c r="BX23" s="205"/>
      <c r="BY23" s="188"/>
      <c r="BZ23" s="205"/>
      <c r="CA23" s="205"/>
      <c r="CC23" s="205"/>
      <c r="CD23" s="205"/>
      <c r="CE23" s="188"/>
      <c r="CG23" s="188"/>
      <c r="CH23" s="204"/>
      <c r="CI23" s="204"/>
      <c r="CJ23" s="160"/>
      <c r="CK23" s="204"/>
      <c r="CL23" s="204"/>
      <c r="CM23" s="188"/>
      <c r="CN23" s="205"/>
      <c r="CO23" s="205"/>
      <c r="CR23" s="209"/>
      <c r="CS23" s="188"/>
      <c r="CT23" s="205"/>
      <c r="CU23" s="205"/>
      <c r="CW23" s="205"/>
      <c r="CX23" s="205"/>
      <c r="CY23" s="155"/>
      <c r="DA23" s="188"/>
      <c r="DB23" s="204"/>
      <c r="DC23" s="204"/>
      <c r="DD23" s="160"/>
      <c r="DE23" s="204"/>
      <c r="DF23" s="204"/>
      <c r="DG23" s="188"/>
      <c r="DH23" s="205"/>
      <c r="DI23" s="205"/>
      <c r="DL23" s="209"/>
      <c r="DM23" s="188"/>
      <c r="DN23" s="205"/>
      <c r="DO23" s="205"/>
      <c r="DQ23" s="205"/>
      <c r="DR23" s="205"/>
      <c r="DS23" s="155"/>
      <c r="DU23" s="188"/>
      <c r="DV23" s="204"/>
      <c r="DW23" s="204"/>
      <c r="DX23" s="160"/>
      <c r="DY23" s="204"/>
      <c r="DZ23" s="204"/>
      <c r="EA23" s="188"/>
      <c r="EC23" s="210"/>
      <c r="EF23" s="209"/>
      <c r="EG23" s="188"/>
      <c r="EH23" s="205"/>
      <c r="EI23" s="205"/>
      <c r="EK23" s="205"/>
      <c r="EL23" s="205"/>
      <c r="EM23" s="155"/>
      <c r="EO23" s="188"/>
      <c r="EP23" s="204"/>
      <c r="EQ23" s="204"/>
      <c r="ER23" s="160"/>
      <c r="ES23" s="204"/>
      <c r="ET23" s="204"/>
      <c r="EU23" s="188"/>
      <c r="EV23" s="205"/>
      <c r="EW23" s="205"/>
      <c r="EZ23" s="209"/>
      <c r="FA23" s="188"/>
      <c r="FB23" s="205"/>
      <c r="FC23" s="205"/>
      <c r="FE23" s="205"/>
      <c r="FF23" s="205"/>
      <c r="FG23" s="155"/>
      <c r="FI23" s="188"/>
      <c r="FJ23" s="204"/>
      <c r="FK23" s="204"/>
      <c r="FL23" s="160"/>
      <c r="FM23" s="204"/>
      <c r="FN23" s="204"/>
      <c r="FO23" s="188"/>
      <c r="FP23" s="205"/>
      <c r="FQ23" s="205"/>
      <c r="FT23" s="209"/>
      <c r="FU23" s="188"/>
      <c r="FV23" s="205"/>
      <c r="FW23" s="205"/>
      <c r="FY23" s="205"/>
      <c r="FZ23" s="205"/>
      <c r="GA23" s="155"/>
      <c r="GC23" s="160"/>
      <c r="GD23" s="204"/>
      <c r="GE23" s="160"/>
      <c r="GF23" s="160"/>
      <c r="GG23" s="204"/>
      <c r="GH23" s="160"/>
      <c r="GI23" s="211"/>
      <c r="GN23" s="209"/>
      <c r="GU23" s="155"/>
      <c r="GW23" s="160"/>
      <c r="GX23" s="204"/>
      <c r="GY23" s="160"/>
      <c r="GZ23" s="160"/>
      <c r="HA23" s="204"/>
      <c r="HB23" s="160"/>
      <c r="HC23" s="211"/>
      <c r="HH23" s="209"/>
      <c r="HO23" s="155"/>
      <c r="HQ23" s="160"/>
      <c r="HR23" s="204"/>
      <c r="HS23" s="160"/>
      <c r="HT23" s="160"/>
      <c r="HU23" s="204"/>
      <c r="HV23" s="160"/>
      <c r="HW23" s="211"/>
      <c r="IB23" s="209"/>
      <c r="II23" s="155"/>
      <c r="IK23" s="160"/>
      <c r="IL23" s="204"/>
      <c r="IM23" s="160"/>
      <c r="IN23" s="160"/>
      <c r="IO23" s="204"/>
      <c r="IP23" s="160"/>
      <c r="IQ23" s="211"/>
      <c r="IV23" s="209"/>
    </row>
    <row r="24" spans="2:262" s="178" customFormat="1" ht="13.5" customHeight="1">
      <c r="B24" s="160"/>
      <c r="C24" s="155"/>
      <c r="E24" s="188"/>
      <c r="F24" s="204"/>
      <c r="G24" s="205"/>
      <c r="H24" s="160"/>
      <c r="I24" s="204"/>
      <c r="J24" s="205"/>
      <c r="K24" s="205"/>
      <c r="L24" s="205"/>
      <c r="M24" s="205"/>
      <c r="N24" s="205"/>
      <c r="O24" s="205"/>
      <c r="P24" s="205"/>
      <c r="Q24" s="188"/>
      <c r="R24" s="205"/>
      <c r="S24" s="205"/>
      <c r="U24" s="205"/>
      <c r="V24" s="205"/>
      <c r="W24" s="155"/>
      <c r="Y24" s="188"/>
      <c r="Z24" s="204"/>
      <c r="AA24" s="204"/>
      <c r="AB24" s="160"/>
      <c r="AC24" s="204"/>
      <c r="AD24" s="204"/>
      <c r="AE24" s="188"/>
      <c r="AF24" s="205"/>
      <c r="AG24" s="205"/>
      <c r="AH24" s="205"/>
      <c r="AI24" s="205"/>
      <c r="AJ24" s="205"/>
      <c r="AK24" s="188"/>
      <c r="AM24" s="205"/>
      <c r="AO24" s="205"/>
      <c r="AP24" s="205"/>
      <c r="AQ24" s="155"/>
      <c r="AS24" s="206"/>
      <c r="AT24" s="204"/>
      <c r="AU24" s="204"/>
      <c r="AV24" s="207"/>
      <c r="AW24" s="204"/>
      <c r="AX24" s="204"/>
      <c r="AY24" s="188"/>
      <c r="AZ24" s="205"/>
      <c r="BA24" s="205"/>
      <c r="BB24" s="205"/>
      <c r="BC24" s="205"/>
      <c r="BD24" s="205"/>
      <c r="BE24" s="188"/>
      <c r="BF24" s="205"/>
      <c r="BG24" s="205"/>
      <c r="BI24" s="205"/>
      <c r="BJ24" s="205"/>
      <c r="BK24" s="155"/>
      <c r="BM24" s="188"/>
      <c r="BN24" s="204"/>
      <c r="BO24" s="204"/>
      <c r="BP24" s="160"/>
      <c r="BQ24" s="204"/>
      <c r="BR24" s="204"/>
      <c r="BS24" s="188"/>
      <c r="BT24" s="205"/>
      <c r="BU24" s="205"/>
      <c r="BV24" s="208"/>
      <c r="BW24" s="205"/>
      <c r="BX24" s="205"/>
      <c r="BY24" s="188"/>
      <c r="BZ24" s="205"/>
      <c r="CA24" s="205"/>
      <c r="CC24" s="205"/>
      <c r="CD24" s="205"/>
      <c r="CE24" s="188"/>
      <c r="CG24" s="188"/>
      <c r="CH24" s="204"/>
      <c r="CI24" s="204"/>
      <c r="CJ24" s="160"/>
      <c r="CK24" s="204"/>
      <c r="CL24" s="204"/>
      <c r="CM24" s="188"/>
      <c r="CN24" s="205"/>
      <c r="CO24" s="205"/>
      <c r="CR24" s="209"/>
      <c r="CS24" s="188"/>
      <c r="CT24" s="205"/>
      <c r="CU24" s="205"/>
      <c r="CW24" s="205"/>
      <c r="CX24" s="205"/>
      <c r="CY24" s="155"/>
      <c r="DA24" s="188"/>
      <c r="DB24" s="204"/>
      <c r="DC24" s="204"/>
      <c r="DD24" s="160"/>
      <c r="DE24" s="204"/>
      <c r="DF24" s="204"/>
      <c r="DG24" s="188"/>
      <c r="DH24" s="205"/>
      <c r="DI24" s="205"/>
      <c r="DL24" s="209"/>
      <c r="DM24" s="188"/>
      <c r="DN24" s="205"/>
      <c r="DO24" s="205"/>
      <c r="DQ24" s="205"/>
      <c r="DR24" s="205"/>
      <c r="DS24" s="155"/>
      <c r="DU24" s="188"/>
      <c r="DV24" s="204"/>
      <c r="DW24" s="204"/>
      <c r="DX24" s="160"/>
      <c r="DY24" s="204"/>
      <c r="DZ24" s="204"/>
      <c r="EA24" s="188"/>
      <c r="EC24" s="210"/>
      <c r="EF24" s="209"/>
      <c r="EG24" s="188"/>
      <c r="EH24" s="205"/>
      <c r="EI24" s="205"/>
      <c r="EK24" s="205"/>
      <c r="EL24" s="205"/>
      <c r="EM24" s="155"/>
      <c r="EO24" s="188"/>
      <c r="EP24" s="204"/>
      <c r="EQ24" s="204"/>
      <c r="ER24" s="160"/>
      <c r="ES24" s="204"/>
      <c r="ET24" s="204"/>
      <c r="EU24" s="188"/>
      <c r="EV24" s="205"/>
      <c r="EW24" s="205"/>
      <c r="EZ24" s="209"/>
      <c r="FA24" s="188"/>
      <c r="FB24" s="205"/>
      <c r="FC24" s="205"/>
      <c r="FE24" s="205"/>
      <c r="FF24" s="205"/>
      <c r="FG24" s="155"/>
      <c r="FI24" s="188"/>
      <c r="FJ24" s="204"/>
      <c r="FK24" s="204"/>
      <c r="FL24" s="160"/>
      <c r="FM24" s="204"/>
      <c r="FN24" s="204"/>
      <c r="FO24" s="188"/>
      <c r="FP24" s="205"/>
      <c r="FQ24" s="205"/>
      <c r="FT24" s="209"/>
      <c r="FU24" s="188"/>
      <c r="FV24" s="205"/>
      <c r="FW24" s="205"/>
      <c r="FY24" s="205"/>
      <c r="FZ24" s="205"/>
      <c r="GA24" s="155"/>
      <c r="GC24" s="160"/>
      <c r="GD24" s="204"/>
      <c r="GE24" s="160"/>
      <c r="GF24" s="160"/>
      <c r="GG24" s="204"/>
      <c r="GH24" s="160"/>
      <c r="GI24" s="211"/>
      <c r="GN24" s="209"/>
      <c r="GU24" s="155"/>
      <c r="GW24" s="160"/>
      <c r="GX24" s="204"/>
      <c r="GY24" s="160"/>
      <c r="GZ24" s="160"/>
      <c r="HA24" s="204"/>
      <c r="HB24" s="160"/>
      <c r="HC24" s="211"/>
      <c r="HH24" s="209"/>
      <c r="HO24" s="155"/>
      <c r="HQ24" s="160"/>
      <c r="HR24" s="204"/>
      <c r="HS24" s="160"/>
      <c r="HT24" s="160"/>
      <c r="HU24" s="204"/>
      <c r="HV24" s="160"/>
      <c r="HW24" s="211"/>
      <c r="IB24" s="209"/>
      <c r="II24" s="155"/>
      <c r="IK24" s="160"/>
      <c r="IL24" s="204"/>
      <c r="IM24" s="160"/>
      <c r="IN24" s="160"/>
      <c r="IO24" s="204"/>
      <c r="IP24" s="160"/>
      <c r="IQ24" s="211"/>
      <c r="IV24" s="209"/>
    </row>
    <row r="25" spans="2:262" s="178" customFormat="1" ht="13.5" customHeight="1">
      <c r="B25" s="160"/>
      <c r="C25" s="155"/>
      <c r="E25" s="188"/>
      <c r="F25" s="204"/>
      <c r="G25" s="205"/>
      <c r="H25" s="160"/>
      <c r="I25" s="204"/>
      <c r="J25" s="205"/>
      <c r="K25" s="205"/>
      <c r="L25" s="205"/>
      <c r="M25" s="205"/>
      <c r="N25" s="205"/>
      <c r="O25" s="205"/>
      <c r="P25" s="205"/>
      <c r="Q25" s="188"/>
      <c r="R25" s="205"/>
      <c r="S25" s="205"/>
      <c r="U25" s="205"/>
      <c r="V25" s="205"/>
      <c r="W25" s="155"/>
      <c r="Y25" s="188"/>
      <c r="Z25" s="218"/>
      <c r="AA25" s="204"/>
      <c r="AB25" s="160"/>
      <c r="AC25" s="218"/>
      <c r="AD25" s="204"/>
      <c r="AE25" s="188"/>
      <c r="AF25" s="205"/>
      <c r="AG25" s="205"/>
      <c r="AH25" s="205"/>
      <c r="AI25" s="205"/>
      <c r="AJ25" s="205"/>
      <c r="AK25" s="188"/>
      <c r="AM25" s="205"/>
      <c r="AO25" s="205"/>
      <c r="AP25" s="205"/>
      <c r="AQ25" s="155"/>
      <c r="AS25" s="206"/>
      <c r="AT25" s="204"/>
      <c r="AU25" s="204"/>
      <c r="AV25" s="207"/>
      <c r="AW25" s="204"/>
      <c r="AX25" s="204"/>
      <c r="AY25" s="188"/>
      <c r="AZ25" s="205"/>
      <c r="BA25" s="205"/>
      <c r="BB25" s="205"/>
      <c r="BC25" s="205"/>
      <c r="BD25" s="205"/>
      <c r="BE25" s="188"/>
      <c r="BF25" s="205"/>
      <c r="BG25" s="205"/>
      <c r="BI25" s="205"/>
      <c r="BJ25" s="205"/>
      <c r="BK25" s="155"/>
      <c r="BM25" s="188"/>
      <c r="BN25" s="204"/>
      <c r="BO25" s="204"/>
      <c r="BP25" s="160"/>
      <c r="BQ25" s="204"/>
      <c r="BR25" s="204"/>
      <c r="BS25" s="188"/>
      <c r="BT25" s="205"/>
      <c r="BU25" s="205"/>
      <c r="BV25" s="208"/>
      <c r="BW25" s="205"/>
      <c r="BX25" s="205"/>
      <c r="BY25" s="188"/>
      <c r="BZ25" s="205"/>
      <c r="CA25" s="205"/>
      <c r="CC25" s="205"/>
      <c r="CD25" s="205"/>
      <c r="CE25" s="188"/>
      <c r="CG25" s="188"/>
      <c r="CH25" s="204"/>
      <c r="CI25" s="204"/>
      <c r="CJ25" s="160"/>
      <c r="CK25" s="204"/>
      <c r="CL25" s="204"/>
      <c r="CM25" s="188"/>
      <c r="CN25" s="205"/>
      <c r="CO25" s="205"/>
      <c r="CR25" s="209"/>
      <c r="CS25" s="188"/>
      <c r="CT25" s="205"/>
      <c r="CU25" s="205"/>
      <c r="CW25" s="205"/>
      <c r="CX25" s="205"/>
      <c r="CY25" s="155"/>
      <c r="DA25" s="188"/>
      <c r="DB25" s="204"/>
      <c r="DC25" s="204"/>
      <c r="DD25" s="160"/>
      <c r="DE25" s="204"/>
      <c r="DF25" s="204"/>
      <c r="DG25" s="188"/>
      <c r="DH25" s="205"/>
      <c r="DI25" s="205"/>
      <c r="DL25" s="209"/>
      <c r="DM25" s="188"/>
      <c r="DN25" s="205"/>
      <c r="DO25" s="205"/>
      <c r="DQ25" s="205"/>
      <c r="DR25" s="205"/>
      <c r="DS25" s="155"/>
      <c r="DU25" s="188"/>
      <c r="DV25" s="204"/>
      <c r="DW25" s="204"/>
      <c r="DX25" s="160"/>
      <c r="DY25" s="204"/>
      <c r="DZ25" s="204"/>
      <c r="EA25" s="188"/>
      <c r="EC25" s="210"/>
      <c r="EF25" s="209"/>
      <c r="EG25" s="188"/>
      <c r="EH25" s="205"/>
      <c r="EI25" s="205"/>
      <c r="EK25" s="205"/>
      <c r="EL25" s="205"/>
      <c r="EM25" s="155"/>
      <c r="EO25" s="188"/>
      <c r="EP25" s="204"/>
      <c r="EQ25" s="204"/>
      <c r="ER25" s="160"/>
      <c r="ES25" s="204"/>
      <c r="ET25" s="204"/>
      <c r="EU25" s="188"/>
      <c r="EV25" s="205"/>
      <c r="EW25" s="205"/>
      <c r="EZ25" s="209"/>
      <c r="FA25" s="188"/>
      <c r="FB25" s="205"/>
      <c r="FC25" s="205"/>
      <c r="FE25" s="205"/>
      <c r="FF25" s="205"/>
      <c r="FG25" s="155"/>
      <c r="FI25" s="188"/>
      <c r="FJ25" s="204"/>
      <c r="FK25" s="204"/>
      <c r="FL25" s="160"/>
      <c r="FM25" s="204"/>
      <c r="FN25" s="204"/>
      <c r="FO25" s="188"/>
      <c r="FP25" s="205"/>
      <c r="FQ25" s="205"/>
      <c r="FT25" s="209"/>
      <c r="FU25" s="188"/>
      <c r="FV25" s="205"/>
      <c r="FW25" s="205"/>
      <c r="FY25" s="205"/>
      <c r="FZ25" s="205"/>
      <c r="GA25" s="155"/>
      <c r="GC25" s="160"/>
      <c r="GD25" s="204"/>
      <c r="GE25" s="160"/>
      <c r="GF25" s="160"/>
      <c r="GG25" s="204"/>
      <c r="GH25" s="160"/>
      <c r="GI25" s="211"/>
      <c r="GN25" s="209"/>
      <c r="GU25" s="155"/>
      <c r="GW25" s="160"/>
      <c r="GX25" s="204"/>
      <c r="GY25" s="160"/>
      <c r="GZ25" s="160"/>
      <c r="HA25" s="204"/>
      <c r="HB25" s="160"/>
      <c r="HC25" s="211"/>
      <c r="HH25" s="209"/>
      <c r="HO25" s="155"/>
      <c r="HQ25" s="160"/>
      <c r="HR25" s="204"/>
      <c r="HS25" s="160"/>
      <c r="HT25" s="160"/>
      <c r="HU25" s="204"/>
      <c r="HV25" s="160"/>
      <c r="HW25" s="211"/>
      <c r="IB25" s="209"/>
      <c r="II25" s="155"/>
      <c r="IK25" s="160"/>
      <c r="IL25" s="204"/>
      <c r="IM25" s="160"/>
      <c r="IN25" s="160"/>
      <c r="IO25" s="204"/>
      <c r="IP25" s="160"/>
      <c r="IQ25" s="211"/>
      <c r="IV25" s="209"/>
    </row>
    <row r="26" spans="2:262" s="178" customFormat="1" ht="13.5" customHeight="1">
      <c r="B26" s="160"/>
      <c r="C26" s="155"/>
      <c r="E26" s="188"/>
      <c r="F26" s="204"/>
      <c r="G26" s="205"/>
      <c r="H26" s="160"/>
      <c r="I26" s="204"/>
      <c r="J26" s="205"/>
      <c r="K26" s="205"/>
      <c r="L26" s="205"/>
      <c r="M26" s="205"/>
      <c r="N26" s="205"/>
      <c r="O26" s="205"/>
      <c r="P26" s="205"/>
      <c r="Q26" s="188"/>
      <c r="R26" s="205"/>
      <c r="S26" s="205"/>
      <c r="U26" s="205"/>
      <c r="V26" s="205"/>
      <c r="W26" s="155"/>
      <c r="Y26" s="188"/>
      <c r="Z26" s="218"/>
      <c r="AA26" s="204"/>
      <c r="AB26" s="160"/>
      <c r="AC26" s="218"/>
      <c r="AD26" s="204"/>
      <c r="AE26" s="188"/>
      <c r="AF26" s="205"/>
      <c r="AG26" s="205"/>
      <c r="AH26" s="205"/>
      <c r="AI26" s="205"/>
      <c r="AJ26" s="205"/>
      <c r="AK26" s="188"/>
      <c r="AM26" s="205"/>
      <c r="AO26" s="205"/>
      <c r="AP26" s="205"/>
      <c r="AQ26" s="155"/>
      <c r="AS26" s="206"/>
      <c r="AT26" s="204"/>
      <c r="AU26" s="204"/>
      <c r="AV26" s="207"/>
      <c r="AW26" s="204"/>
      <c r="AX26" s="204"/>
      <c r="AY26" s="188"/>
      <c r="AZ26" s="205"/>
      <c r="BA26" s="205"/>
      <c r="BB26" s="205"/>
      <c r="BC26" s="205"/>
      <c r="BD26" s="205"/>
      <c r="BE26" s="188"/>
      <c r="BF26" s="205"/>
      <c r="BG26" s="205"/>
      <c r="BI26" s="205"/>
      <c r="BJ26" s="205"/>
      <c r="BK26" s="155"/>
      <c r="BM26" s="188"/>
      <c r="BN26" s="204" t="s">
        <v>291</v>
      </c>
      <c r="BO26" s="204" t="s">
        <v>291</v>
      </c>
      <c r="BP26" s="160" t="s">
        <v>291</v>
      </c>
      <c r="BQ26" s="204" t="s">
        <v>291</v>
      </c>
      <c r="BR26" s="204" t="s">
        <v>291</v>
      </c>
      <c r="BS26" s="188"/>
      <c r="BT26" s="205" t="s">
        <v>291</v>
      </c>
      <c r="BU26" s="205" t="s">
        <v>291</v>
      </c>
      <c r="BV26" s="205" t="s">
        <v>291</v>
      </c>
      <c r="BW26" s="205" t="s">
        <v>291</v>
      </c>
      <c r="BX26" s="205" t="s">
        <v>291</v>
      </c>
      <c r="BY26" s="188"/>
      <c r="BZ26" s="205" t="s">
        <v>291</v>
      </c>
      <c r="CA26" s="205"/>
      <c r="CC26" s="205"/>
      <c r="CD26" s="205"/>
      <c r="CE26" s="188"/>
      <c r="CG26" s="188"/>
      <c r="CH26" s="204"/>
      <c r="CI26" s="204"/>
      <c r="CJ26" s="160"/>
      <c r="CK26" s="204"/>
      <c r="CL26" s="204"/>
      <c r="CM26" s="188"/>
      <c r="CN26" s="205"/>
      <c r="CO26" s="205"/>
      <c r="CR26" s="209"/>
      <c r="CS26" s="188"/>
      <c r="CT26" s="205"/>
      <c r="CU26" s="205"/>
      <c r="CW26" s="205"/>
      <c r="CX26" s="205"/>
      <c r="CY26" s="155"/>
      <c r="DA26" s="188"/>
      <c r="DB26" s="204"/>
      <c r="DC26" s="204"/>
      <c r="DD26" s="160"/>
      <c r="DE26" s="204"/>
      <c r="DF26" s="204"/>
      <c r="DG26" s="188"/>
      <c r="DH26" s="205"/>
      <c r="DI26" s="205"/>
      <c r="DL26" s="209"/>
      <c r="DM26" s="188"/>
      <c r="DN26" s="205"/>
      <c r="DO26" s="205"/>
      <c r="DQ26" s="205"/>
      <c r="DR26" s="205"/>
      <c r="DS26" s="155"/>
      <c r="DU26" s="188"/>
      <c r="DV26" s="204"/>
      <c r="DW26" s="204"/>
      <c r="DX26" s="160"/>
      <c r="DY26" s="204"/>
      <c r="DZ26" s="204"/>
      <c r="EA26" s="188"/>
      <c r="EC26" s="210"/>
      <c r="EF26" s="209"/>
      <c r="EG26" s="188"/>
      <c r="EH26" s="205"/>
      <c r="EI26" s="205"/>
      <c r="EK26" s="205"/>
      <c r="EL26" s="205"/>
      <c r="EM26" s="155"/>
      <c r="EO26" s="188"/>
      <c r="EP26" s="204"/>
      <c r="EQ26" s="204"/>
      <c r="ER26" s="160"/>
      <c r="ES26" s="204"/>
      <c r="ET26" s="204"/>
      <c r="EU26" s="188"/>
      <c r="EV26" s="205"/>
      <c r="EW26" s="205"/>
      <c r="EZ26" s="209"/>
      <c r="FA26" s="188"/>
      <c r="FB26" s="205"/>
      <c r="FC26" s="205"/>
      <c r="FE26" s="205"/>
      <c r="FF26" s="205"/>
      <c r="FG26" s="155"/>
      <c r="FI26" s="188"/>
      <c r="FJ26" s="204"/>
      <c r="FK26" s="204"/>
      <c r="FL26" s="160"/>
      <c r="FM26" s="204"/>
      <c r="FN26" s="204"/>
      <c r="FO26" s="188"/>
      <c r="FP26" s="205"/>
      <c r="FQ26" s="205"/>
      <c r="FT26" s="209"/>
      <c r="FU26" s="188"/>
      <c r="FV26" s="205"/>
      <c r="FW26" s="205"/>
      <c r="FY26" s="205"/>
      <c r="FZ26" s="205"/>
      <c r="GA26" s="148"/>
      <c r="GB26" s="214"/>
      <c r="GC26" s="214"/>
      <c r="GD26" s="215"/>
      <c r="GE26" s="188"/>
      <c r="GF26" s="188"/>
      <c r="GG26" s="204"/>
      <c r="GH26" s="188"/>
      <c r="GI26" s="185"/>
      <c r="GJ26" s="160"/>
      <c r="GK26" s="160"/>
      <c r="GL26" s="160"/>
      <c r="GM26" s="160"/>
      <c r="GN26" s="186"/>
      <c r="GO26" s="160"/>
      <c r="GP26" s="160"/>
      <c r="GQ26" s="160"/>
      <c r="GR26" s="160"/>
      <c r="GS26" s="160"/>
      <c r="GT26" s="160"/>
      <c r="GU26" s="148"/>
      <c r="GV26" s="214"/>
      <c r="GW26" s="214"/>
      <c r="GX26" s="215"/>
      <c r="GY26" s="188"/>
      <c r="GZ26" s="188"/>
      <c r="HA26" s="204"/>
      <c r="HB26" s="188"/>
      <c r="HC26" s="185"/>
      <c r="HD26" s="160"/>
      <c r="HE26" s="160"/>
      <c r="HF26" s="160"/>
      <c r="HG26" s="160"/>
      <c r="HH26" s="186"/>
      <c r="HI26" s="160"/>
      <c r="HJ26" s="160"/>
      <c r="HK26" s="160"/>
      <c r="HL26" s="160"/>
      <c r="HM26" s="160"/>
      <c r="HN26" s="160"/>
      <c r="HO26" s="148"/>
      <c r="HP26" s="214"/>
      <c r="HQ26" s="214"/>
      <c r="HR26" s="215"/>
      <c r="HS26" s="188"/>
      <c r="HT26" s="188"/>
      <c r="HU26" s="204"/>
      <c r="HV26" s="188"/>
      <c r="HW26" s="185"/>
      <c r="HX26" s="160"/>
      <c r="HY26" s="160"/>
      <c r="HZ26" s="160"/>
      <c r="IA26" s="160"/>
      <c r="IB26" s="186"/>
      <c r="IC26" s="160"/>
      <c r="ID26" s="160"/>
      <c r="IE26" s="160"/>
      <c r="IF26" s="160"/>
      <c r="IG26" s="160"/>
      <c r="IH26" s="160"/>
      <c r="II26" s="148"/>
      <c r="IJ26" s="214"/>
      <c r="IK26" s="214"/>
      <c r="IL26" s="215"/>
      <c r="IM26" s="188"/>
      <c r="IN26" s="188"/>
      <c r="IO26" s="204"/>
      <c r="IP26" s="188"/>
      <c r="IQ26" s="185"/>
      <c r="IR26" s="160"/>
      <c r="IS26" s="160"/>
      <c r="IT26" s="160"/>
      <c r="IU26" s="160"/>
      <c r="IV26" s="186"/>
      <c r="IW26" s="160"/>
      <c r="IX26" s="160"/>
      <c r="IY26" s="160"/>
      <c r="IZ26" s="160"/>
      <c r="JA26" s="160"/>
      <c r="JB26" s="160"/>
    </row>
    <row r="27" spans="2:262" s="178" customFormat="1" ht="13.5" customHeight="1">
      <c r="B27" s="160"/>
      <c r="C27" s="155"/>
      <c r="E27" s="188"/>
      <c r="F27" s="204"/>
      <c r="G27" s="205"/>
      <c r="H27" s="160"/>
      <c r="I27" s="204"/>
      <c r="J27" s="205"/>
      <c r="K27" s="205"/>
      <c r="L27" s="205"/>
      <c r="M27" s="205"/>
      <c r="N27" s="205"/>
      <c r="O27" s="205"/>
      <c r="P27" s="205"/>
      <c r="Q27" s="188"/>
      <c r="R27" s="205"/>
      <c r="S27" s="205"/>
      <c r="U27" s="205"/>
      <c r="V27" s="205"/>
      <c r="W27" s="155"/>
      <c r="Y27" s="188"/>
      <c r="Z27" s="204"/>
      <c r="AA27" s="204"/>
      <c r="AB27" s="160"/>
      <c r="AC27" s="204"/>
      <c r="AD27" s="204"/>
      <c r="AE27" s="188"/>
      <c r="AF27" s="205"/>
      <c r="AG27" s="205"/>
      <c r="AH27" s="205"/>
      <c r="AI27" s="205"/>
      <c r="AJ27" s="205"/>
      <c r="AK27" s="188"/>
      <c r="AM27" s="205"/>
      <c r="AO27" s="205"/>
      <c r="AP27" s="205"/>
      <c r="AQ27" s="155"/>
      <c r="AS27" s="206"/>
      <c r="AT27" s="204"/>
      <c r="AU27" s="204"/>
      <c r="AV27" s="207"/>
      <c r="AW27" s="204"/>
      <c r="AX27" s="204"/>
      <c r="AY27" s="188"/>
      <c r="AZ27" s="205"/>
      <c r="BA27" s="205"/>
      <c r="BB27" s="205"/>
      <c r="BC27" s="205"/>
      <c r="BD27" s="205"/>
      <c r="BE27" s="188"/>
      <c r="BF27" s="205"/>
      <c r="BG27" s="205"/>
      <c r="BI27" s="205"/>
      <c r="BJ27" s="205"/>
      <c r="BK27" s="155"/>
      <c r="BM27" s="188"/>
      <c r="BN27" s="204" t="s">
        <v>291</v>
      </c>
      <c r="BO27" s="204" t="s">
        <v>291</v>
      </c>
      <c r="BP27" s="160" t="s">
        <v>291</v>
      </c>
      <c r="BQ27" s="204" t="s">
        <v>291</v>
      </c>
      <c r="BR27" s="204" t="s">
        <v>291</v>
      </c>
      <c r="BS27" s="188"/>
      <c r="BT27" s="205" t="s">
        <v>291</v>
      </c>
      <c r="BU27" s="205" t="s">
        <v>291</v>
      </c>
      <c r="BV27" s="205" t="s">
        <v>291</v>
      </c>
      <c r="BW27" s="205" t="s">
        <v>291</v>
      </c>
      <c r="BX27" s="205" t="s">
        <v>291</v>
      </c>
      <c r="BY27" s="188"/>
      <c r="BZ27" s="205" t="s">
        <v>291</v>
      </c>
      <c r="CA27" s="205"/>
      <c r="CC27" s="205"/>
      <c r="CD27" s="205"/>
      <c r="CE27" s="188"/>
      <c r="CG27" s="188"/>
      <c r="CH27" s="204"/>
      <c r="CI27" s="204"/>
      <c r="CJ27" s="160"/>
      <c r="CK27" s="204"/>
      <c r="CL27" s="204"/>
      <c r="CM27" s="188"/>
      <c r="CN27" s="205"/>
      <c r="CO27" s="205"/>
      <c r="CR27" s="209"/>
      <c r="CS27" s="188"/>
      <c r="CT27" s="205"/>
      <c r="CU27" s="205"/>
      <c r="CW27" s="205"/>
      <c r="CX27" s="205"/>
      <c r="CY27" s="155"/>
      <c r="DA27" s="188"/>
      <c r="DB27" s="204"/>
      <c r="DC27" s="204"/>
      <c r="DD27" s="160"/>
      <c r="DE27" s="204"/>
      <c r="DF27" s="204"/>
      <c r="DG27" s="188"/>
      <c r="DH27" s="205"/>
      <c r="DI27" s="205"/>
      <c r="DL27" s="209"/>
      <c r="DM27" s="188"/>
      <c r="DN27" s="205"/>
      <c r="DO27" s="205"/>
      <c r="DQ27" s="205"/>
      <c r="DR27" s="205"/>
      <c r="DS27" s="155"/>
      <c r="DU27" s="188"/>
      <c r="DV27" s="204"/>
      <c r="DW27" s="204"/>
      <c r="DX27" s="160"/>
      <c r="DY27" s="204"/>
      <c r="DZ27" s="204"/>
      <c r="EA27" s="188"/>
      <c r="EC27" s="210"/>
      <c r="EF27" s="209"/>
      <c r="EG27" s="188"/>
      <c r="EH27" s="205"/>
      <c r="EI27" s="205"/>
      <c r="EK27" s="205"/>
      <c r="EL27" s="205"/>
      <c r="EM27" s="155"/>
      <c r="EO27" s="188"/>
      <c r="EP27" s="204"/>
      <c r="EQ27" s="204"/>
      <c r="ER27" s="160"/>
      <c r="ES27" s="204"/>
      <c r="ET27" s="204"/>
      <c r="EU27" s="188"/>
      <c r="EV27" s="205"/>
      <c r="EW27" s="205"/>
      <c r="EZ27" s="209"/>
      <c r="FA27" s="188"/>
      <c r="FB27" s="205"/>
      <c r="FC27" s="205"/>
      <c r="FE27" s="205"/>
      <c r="FF27" s="205"/>
      <c r="FG27" s="155"/>
      <c r="FI27" s="188"/>
      <c r="FJ27" s="204"/>
      <c r="FK27" s="204"/>
      <c r="FL27" s="160"/>
      <c r="FM27" s="204"/>
      <c r="FN27" s="204"/>
      <c r="FO27" s="188"/>
      <c r="FP27" s="205"/>
      <c r="FQ27" s="205"/>
      <c r="FT27" s="209"/>
      <c r="FU27" s="188"/>
      <c r="FV27" s="205"/>
      <c r="FW27" s="205"/>
      <c r="FY27" s="205"/>
      <c r="FZ27" s="205"/>
      <c r="GA27" s="148"/>
      <c r="GB27" s="214"/>
      <c r="GC27" s="214"/>
      <c r="GD27" s="215"/>
      <c r="GE27" s="188"/>
      <c r="GF27" s="188"/>
      <c r="GG27" s="204"/>
      <c r="GH27" s="188"/>
      <c r="GI27" s="185"/>
      <c r="GJ27" s="160"/>
      <c r="GK27" s="160"/>
      <c r="GL27" s="160"/>
      <c r="GM27" s="160"/>
      <c r="GN27" s="186"/>
      <c r="GO27" s="160"/>
      <c r="GP27" s="160"/>
      <c r="GQ27" s="160"/>
      <c r="GR27" s="160"/>
      <c r="GS27" s="160"/>
      <c r="GT27" s="160"/>
      <c r="GU27" s="148"/>
      <c r="GV27" s="214"/>
      <c r="GW27" s="214"/>
      <c r="GX27" s="215"/>
      <c r="GY27" s="188"/>
      <c r="GZ27" s="188"/>
      <c r="HA27" s="204"/>
      <c r="HB27" s="188"/>
      <c r="HC27" s="185"/>
      <c r="HD27" s="160"/>
      <c r="HE27" s="160"/>
      <c r="HF27" s="160"/>
      <c r="HG27" s="160"/>
      <c r="HH27" s="186"/>
      <c r="HI27" s="160"/>
      <c r="HJ27" s="160"/>
      <c r="HK27" s="160"/>
      <c r="HL27" s="160"/>
      <c r="HM27" s="160"/>
      <c r="HN27" s="160"/>
      <c r="HO27" s="148"/>
      <c r="HP27" s="214"/>
      <c r="HQ27" s="214"/>
      <c r="HR27" s="215"/>
      <c r="HS27" s="188"/>
      <c r="HT27" s="188"/>
      <c r="HU27" s="204"/>
      <c r="HV27" s="188"/>
      <c r="HW27" s="185"/>
      <c r="HX27" s="160"/>
      <c r="HY27" s="160"/>
      <c r="HZ27" s="160"/>
      <c r="IA27" s="160"/>
      <c r="IB27" s="186"/>
      <c r="IC27" s="160"/>
      <c r="ID27" s="160"/>
      <c r="IE27" s="160"/>
      <c r="IF27" s="160"/>
      <c r="IG27" s="160"/>
      <c r="IH27" s="160"/>
      <c r="II27" s="148"/>
      <c r="IJ27" s="214"/>
      <c r="IK27" s="214"/>
      <c r="IL27" s="215"/>
      <c r="IM27" s="188"/>
      <c r="IN27" s="188"/>
      <c r="IO27" s="204"/>
      <c r="IP27" s="188"/>
      <c r="IQ27" s="185"/>
      <c r="IR27" s="160"/>
      <c r="IS27" s="160"/>
      <c r="IT27" s="160"/>
      <c r="IU27" s="160"/>
      <c r="IV27" s="186"/>
      <c r="IW27" s="160"/>
      <c r="IX27" s="160"/>
      <c r="IY27" s="160"/>
      <c r="IZ27" s="160"/>
      <c r="JA27" s="160"/>
      <c r="JB27" s="160"/>
    </row>
    <row r="28" spans="2:262" s="178" customFormat="1" ht="13.5" customHeight="1">
      <c r="B28" s="160"/>
      <c r="C28" s="155"/>
      <c r="E28" s="188"/>
      <c r="F28" s="204"/>
      <c r="G28" s="205"/>
      <c r="H28" s="160"/>
      <c r="I28" s="204"/>
      <c r="J28" s="205"/>
      <c r="K28" s="205"/>
      <c r="L28" s="205"/>
      <c r="M28" s="205"/>
      <c r="N28" s="205"/>
      <c r="O28" s="205"/>
      <c r="P28" s="205"/>
      <c r="Q28" s="188"/>
      <c r="R28" s="205"/>
      <c r="S28" s="205"/>
      <c r="U28" s="205"/>
      <c r="V28" s="205"/>
      <c r="W28" s="155"/>
      <c r="Y28" s="188"/>
      <c r="Z28" s="204"/>
      <c r="AA28" s="204"/>
      <c r="AB28" s="160"/>
      <c r="AC28" s="204"/>
      <c r="AD28" s="204"/>
      <c r="AE28" s="188"/>
      <c r="AF28" s="205"/>
      <c r="AG28" s="205"/>
      <c r="AH28" s="205"/>
      <c r="AI28" s="205"/>
      <c r="AJ28" s="205"/>
      <c r="AK28" s="188"/>
      <c r="AM28" s="205"/>
      <c r="AO28" s="205"/>
      <c r="AP28" s="205"/>
      <c r="AQ28" s="155"/>
      <c r="AS28" s="206"/>
      <c r="AT28" s="204"/>
      <c r="AU28" s="204"/>
      <c r="AV28" s="207"/>
      <c r="AW28" s="204"/>
      <c r="AX28" s="204"/>
      <c r="AY28" s="188"/>
      <c r="AZ28" s="205"/>
      <c r="BA28" s="205"/>
      <c r="BB28" s="205"/>
      <c r="BC28" s="205"/>
      <c r="BD28" s="205"/>
      <c r="BE28" s="188"/>
      <c r="BF28" s="205"/>
      <c r="BG28" s="205"/>
      <c r="BI28" s="205"/>
      <c r="BJ28" s="205"/>
      <c r="BK28" s="155"/>
      <c r="BM28" s="188"/>
      <c r="BN28" s="204" t="s">
        <v>291</v>
      </c>
      <c r="BO28" s="204" t="s">
        <v>291</v>
      </c>
      <c r="BP28" s="160" t="s">
        <v>291</v>
      </c>
      <c r="BQ28" s="204" t="s">
        <v>291</v>
      </c>
      <c r="BR28" s="204" t="s">
        <v>291</v>
      </c>
      <c r="BS28" s="188"/>
      <c r="BT28" s="205" t="s">
        <v>291</v>
      </c>
      <c r="BU28" s="205" t="s">
        <v>291</v>
      </c>
      <c r="BV28" s="205" t="s">
        <v>291</v>
      </c>
      <c r="BW28" s="205" t="s">
        <v>291</v>
      </c>
      <c r="BX28" s="205" t="s">
        <v>291</v>
      </c>
      <c r="BY28" s="188"/>
      <c r="BZ28" s="205"/>
      <c r="CA28" s="205"/>
      <c r="CC28" s="205"/>
      <c r="CD28" s="205"/>
      <c r="CE28" s="188"/>
      <c r="CG28" s="188"/>
      <c r="CH28" s="204"/>
      <c r="CI28" s="204"/>
      <c r="CJ28" s="160"/>
      <c r="CK28" s="204"/>
      <c r="CL28" s="204"/>
      <c r="CM28" s="188"/>
      <c r="CN28" s="205"/>
      <c r="CO28" s="205"/>
      <c r="CR28" s="209"/>
      <c r="CS28" s="188"/>
      <c r="CT28" s="205"/>
      <c r="CU28" s="205"/>
      <c r="CW28" s="205"/>
      <c r="CX28" s="205"/>
      <c r="CY28" s="155"/>
      <c r="DA28" s="188"/>
      <c r="DB28" s="204"/>
      <c r="DC28" s="204"/>
      <c r="DD28" s="160"/>
      <c r="DE28" s="204"/>
      <c r="DF28" s="204"/>
      <c r="DG28" s="188"/>
      <c r="DH28" s="205"/>
      <c r="DI28" s="205"/>
      <c r="DL28" s="209"/>
      <c r="DM28" s="188"/>
      <c r="DN28" s="205"/>
      <c r="DO28" s="205"/>
      <c r="DQ28" s="205"/>
      <c r="DR28" s="205"/>
      <c r="DS28" s="155"/>
      <c r="DU28" s="188"/>
      <c r="DV28" s="204"/>
      <c r="DW28" s="204"/>
      <c r="DX28" s="160"/>
      <c r="DY28" s="204"/>
      <c r="DZ28" s="204"/>
      <c r="EA28" s="188"/>
      <c r="EC28" s="210"/>
      <c r="EF28" s="209"/>
      <c r="EG28" s="188"/>
      <c r="EH28" s="205"/>
      <c r="EI28" s="205"/>
      <c r="EK28" s="205"/>
      <c r="EL28" s="205"/>
      <c r="EM28" s="155"/>
      <c r="EO28" s="188"/>
      <c r="EP28" s="204"/>
      <c r="EQ28" s="204"/>
      <c r="ER28" s="160"/>
      <c r="ES28" s="204"/>
      <c r="ET28" s="204"/>
      <c r="EU28" s="188"/>
      <c r="EV28" s="205"/>
      <c r="EW28" s="205"/>
      <c r="EZ28" s="209"/>
      <c r="FA28" s="188"/>
      <c r="FB28" s="205"/>
      <c r="FC28" s="205"/>
      <c r="FE28" s="205"/>
      <c r="FF28" s="205"/>
      <c r="FG28" s="155"/>
      <c r="FI28" s="188"/>
      <c r="FJ28" s="204"/>
      <c r="FK28" s="204"/>
      <c r="FL28" s="160"/>
      <c r="FM28" s="204"/>
      <c r="FN28" s="204"/>
      <c r="FO28" s="188"/>
      <c r="FP28" s="205"/>
      <c r="FQ28" s="205"/>
      <c r="FT28" s="209"/>
      <c r="FU28" s="188"/>
      <c r="FV28" s="205"/>
      <c r="FW28" s="205"/>
      <c r="FY28" s="205"/>
      <c r="FZ28" s="205"/>
      <c r="GA28" s="148"/>
      <c r="GB28" s="214"/>
      <c r="GC28" s="214"/>
      <c r="GD28" s="215"/>
      <c r="GE28" s="188"/>
      <c r="GF28" s="188"/>
      <c r="GG28" s="204"/>
      <c r="GH28" s="188"/>
      <c r="GI28" s="185"/>
      <c r="GJ28" s="160"/>
      <c r="GK28" s="160"/>
      <c r="GL28" s="160"/>
      <c r="GM28" s="160"/>
      <c r="GN28" s="186"/>
      <c r="GO28" s="160"/>
      <c r="GP28" s="160"/>
      <c r="GQ28" s="160"/>
      <c r="GR28" s="160"/>
      <c r="GS28" s="160"/>
      <c r="GT28" s="160"/>
      <c r="GU28" s="148"/>
      <c r="GV28" s="214"/>
      <c r="GW28" s="214"/>
      <c r="GX28" s="215"/>
      <c r="GY28" s="188"/>
      <c r="GZ28" s="188"/>
      <c r="HA28" s="204"/>
      <c r="HB28" s="188"/>
      <c r="HC28" s="185"/>
      <c r="HD28" s="160"/>
      <c r="HE28" s="160"/>
      <c r="HF28" s="160"/>
      <c r="HG28" s="160"/>
      <c r="HH28" s="186"/>
      <c r="HI28" s="160"/>
      <c r="HJ28" s="160"/>
      <c r="HK28" s="160"/>
      <c r="HL28" s="160"/>
      <c r="HM28" s="160"/>
      <c r="HN28" s="160"/>
      <c r="HO28" s="148"/>
      <c r="HP28" s="214"/>
      <c r="HQ28" s="214"/>
      <c r="HR28" s="215"/>
      <c r="HS28" s="188"/>
      <c r="HT28" s="188"/>
      <c r="HU28" s="204"/>
      <c r="HV28" s="188"/>
      <c r="HW28" s="185"/>
      <c r="HX28" s="160"/>
      <c r="HY28" s="160"/>
      <c r="HZ28" s="160"/>
      <c r="IA28" s="160"/>
      <c r="IB28" s="186"/>
      <c r="IC28" s="160"/>
      <c r="ID28" s="160"/>
      <c r="IE28" s="160"/>
      <c r="IF28" s="160"/>
      <c r="IG28" s="160"/>
      <c r="IH28" s="160"/>
      <c r="II28" s="148"/>
      <c r="IJ28" s="214"/>
      <c r="IK28" s="214"/>
      <c r="IL28" s="215"/>
      <c r="IM28" s="188"/>
      <c r="IN28" s="188"/>
      <c r="IO28" s="204"/>
      <c r="IP28" s="188"/>
      <c r="IQ28" s="185"/>
      <c r="IR28" s="160"/>
      <c r="IS28" s="160"/>
      <c r="IT28" s="160"/>
      <c r="IU28" s="160"/>
      <c r="IV28" s="186"/>
      <c r="IW28" s="160"/>
      <c r="IX28" s="160"/>
      <c r="IY28" s="160"/>
      <c r="IZ28" s="160"/>
      <c r="JA28" s="160"/>
      <c r="JB28" s="160"/>
    </row>
    <row r="29" spans="2:262" s="178" customFormat="1" ht="13.5" customHeight="1">
      <c r="B29" s="160"/>
      <c r="C29" s="155"/>
      <c r="E29" s="188"/>
      <c r="F29" s="204"/>
      <c r="G29" s="205"/>
      <c r="H29" s="160"/>
      <c r="I29" s="204"/>
      <c r="J29" s="205"/>
      <c r="K29" s="205"/>
      <c r="L29" s="205"/>
      <c r="M29" s="205"/>
      <c r="N29" s="205"/>
      <c r="O29" s="205"/>
      <c r="P29" s="205"/>
      <c r="Q29" s="188"/>
      <c r="R29" s="205"/>
      <c r="S29" s="205"/>
      <c r="U29" s="205"/>
      <c r="V29" s="205"/>
      <c r="W29" s="155"/>
      <c r="Y29" s="188"/>
      <c r="Z29" s="204"/>
      <c r="AA29" s="204"/>
      <c r="AB29" s="160"/>
      <c r="AC29" s="204"/>
      <c r="AD29" s="204"/>
      <c r="AE29" s="188"/>
      <c r="AF29" s="205"/>
      <c r="AG29" s="205"/>
      <c r="AH29" s="205"/>
      <c r="AI29" s="205"/>
      <c r="AJ29" s="205"/>
      <c r="AK29" s="188"/>
      <c r="AM29" s="205"/>
      <c r="AO29" s="205"/>
      <c r="AP29" s="205"/>
      <c r="AQ29" s="155"/>
      <c r="AS29" s="206"/>
      <c r="AT29" s="204"/>
      <c r="AU29" s="204"/>
      <c r="AV29" s="207"/>
      <c r="AW29" s="204"/>
      <c r="AX29" s="204"/>
      <c r="AY29" s="188"/>
      <c r="AZ29" s="205"/>
      <c r="BA29" s="205"/>
      <c r="BB29" s="205"/>
      <c r="BC29" s="205"/>
      <c r="BD29" s="205"/>
      <c r="BE29" s="188"/>
      <c r="BF29" s="205"/>
      <c r="BG29" s="205"/>
      <c r="BI29" s="205"/>
      <c r="BJ29" s="205"/>
      <c r="BK29" s="155"/>
      <c r="BM29" s="188"/>
      <c r="BN29" s="204" t="s">
        <v>291</v>
      </c>
      <c r="BO29" s="204" t="s">
        <v>291</v>
      </c>
      <c r="BP29" s="160" t="s">
        <v>291</v>
      </c>
      <c r="BQ29" s="204" t="s">
        <v>291</v>
      </c>
      <c r="BR29" s="204" t="s">
        <v>291</v>
      </c>
      <c r="BS29" s="188"/>
      <c r="BT29" s="205" t="s">
        <v>291</v>
      </c>
      <c r="BU29" s="205" t="s">
        <v>291</v>
      </c>
      <c r="BV29" s="205" t="s">
        <v>291</v>
      </c>
      <c r="BW29" s="205" t="s">
        <v>291</v>
      </c>
      <c r="BX29" s="205" t="s">
        <v>291</v>
      </c>
      <c r="BY29" s="188"/>
      <c r="BZ29" s="205"/>
      <c r="CA29" s="205"/>
      <c r="CC29" s="205"/>
      <c r="CD29" s="205"/>
      <c r="CE29" s="188"/>
      <c r="CG29" s="188"/>
      <c r="CH29" s="204"/>
      <c r="CI29" s="204"/>
      <c r="CJ29" s="160"/>
      <c r="CK29" s="204"/>
      <c r="CL29" s="204"/>
      <c r="CM29" s="188"/>
      <c r="CN29" s="205"/>
      <c r="CO29" s="205"/>
      <c r="CR29" s="209"/>
      <c r="CS29" s="188"/>
      <c r="CT29" s="205"/>
      <c r="CU29" s="205"/>
      <c r="CW29" s="205"/>
      <c r="CX29" s="205"/>
      <c r="CY29" s="155"/>
      <c r="DA29" s="188"/>
      <c r="DB29" s="204"/>
      <c r="DC29" s="204"/>
      <c r="DD29" s="160"/>
      <c r="DE29" s="204"/>
      <c r="DF29" s="204"/>
      <c r="DG29" s="188"/>
      <c r="DH29" s="205"/>
      <c r="DI29" s="205"/>
      <c r="DL29" s="209"/>
      <c r="DM29" s="188"/>
      <c r="DN29" s="205"/>
      <c r="DO29" s="205"/>
      <c r="DQ29" s="205"/>
      <c r="DR29" s="205"/>
      <c r="DS29" s="155"/>
      <c r="DU29" s="188"/>
      <c r="DV29" s="204"/>
      <c r="DW29" s="204"/>
      <c r="DX29" s="160"/>
      <c r="DY29" s="204"/>
      <c r="DZ29" s="204"/>
      <c r="EA29" s="188"/>
      <c r="EC29" s="210"/>
      <c r="EF29" s="209"/>
      <c r="EG29" s="188"/>
      <c r="EH29" s="205"/>
      <c r="EI29" s="205"/>
      <c r="EK29" s="205"/>
      <c r="EL29" s="205"/>
      <c r="EM29" s="155"/>
      <c r="EO29" s="188"/>
      <c r="EP29" s="204"/>
      <c r="EQ29" s="204"/>
      <c r="ER29" s="160"/>
      <c r="ES29" s="204"/>
      <c r="ET29" s="204"/>
      <c r="EU29" s="188"/>
      <c r="EV29" s="205"/>
      <c r="EW29" s="205"/>
      <c r="EZ29" s="209"/>
      <c r="FA29" s="188"/>
      <c r="FB29" s="205"/>
      <c r="FC29" s="205"/>
      <c r="FE29" s="205"/>
      <c r="FF29" s="205"/>
      <c r="FG29" s="155"/>
      <c r="FI29" s="188"/>
      <c r="FJ29" s="204"/>
      <c r="FK29" s="204"/>
      <c r="FL29" s="160"/>
      <c r="FM29" s="204"/>
      <c r="FN29" s="204"/>
      <c r="FO29" s="188"/>
      <c r="FP29" s="205"/>
      <c r="FQ29" s="205"/>
      <c r="FT29" s="209"/>
      <c r="FU29" s="188"/>
      <c r="FV29" s="205"/>
      <c r="FW29" s="205"/>
      <c r="FY29" s="205"/>
      <c r="FZ29" s="205"/>
      <c r="GA29" s="148"/>
      <c r="GB29" s="214"/>
      <c r="GC29" s="214"/>
      <c r="GD29" s="215"/>
      <c r="GE29" s="188"/>
      <c r="GF29" s="188"/>
      <c r="GG29" s="204"/>
      <c r="GH29" s="188"/>
      <c r="GI29" s="185"/>
      <c r="GJ29" s="160"/>
      <c r="GK29" s="160"/>
      <c r="GL29" s="160"/>
      <c r="GM29" s="160"/>
      <c r="GN29" s="186"/>
      <c r="GO29" s="160"/>
      <c r="GP29" s="160"/>
      <c r="GQ29" s="160"/>
      <c r="GR29" s="160"/>
      <c r="GS29" s="160"/>
      <c r="GT29" s="160"/>
      <c r="GU29" s="148"/>
      <c r="GV29" s="214"/>
      <c r="GW29" s="214"/>
      <c r="GX29" s="215"/>
      <c r="GY29" s="188"/>
      <c r="GZ29" s="188"/>
      <c r="HA29" s="204"/>
      <c r="HB29" s="188"/>
      <c r="HC29" s="185"/>
      <c r="HD29" s="160"/>
      <c r="HE29" s="160"/>
      <c r="HF29" s="160"/>
      <c r="HG29" s="160"/>
      <c r="HH29" s="186"/>
      <c r="HI29" s="160"/>
      <c r="HJ29" s="160"/>
      <c r="HK29" s="160"/>
      <c r="HL29" s="160"/>
      <c r="HM29" s="160"/>
      <c r="HN29" s="160"/>
      <c r="HO29" s="148"/>
      <c r="HP29" s="214"/>
      <c r="HQ29" s="214"/>
      <c r="HR29" s="215"/>
      <c r="HS29" s="188"/>
      <c r="HT29" s="188"/>
      <c r="HU29" s="204"/>
      <c r="HV29" s="188"/>
      <c r="HW29" s="185"/>
      <c r="HX29" s="160"/>
      <c r="HY29" s="160"/>
      <c r="HZ29" s="160"/>
      <c r="IA29" s="160"/>
      <c r="IB29" s="186"/>
      <c r="IC29" s="160"/>
      <c r="ID29" s="160"/>
      <c r="IE29" s="160"/>
      <c r="IF29" s="160"/>
      <c r="IG29" s="160"/>
      <c r="IH29" s="160"/>
      <c r="II29" s="148"/>
      <c r="IJ29" s="214"/>
      <c r="IK29" s="214"/>
      <c r="IL29" s="215"/>
      <c r="IM29" s="188"/>
      <c r="IN29" s="188"/>
      <c r="IO29" s="204"/>
      <c r="IP29" s="188"/>
      <c r="IQ29" s="185"/>
      <c r="IR29" s="160"/>
      <c r="IS29" s="160"/>
      <c r="IT29" s="160"/>
      <c r="IU29" s="160"/>
      <c r="IV29" s="186"/>
      <c r="IW29" s="160"/>
      <c r="IX29" s="160"/>
      <c r="IY29" s="160"/>
      <c r="IZ29" s="160"/>
      <c r="JA29" s="160"/>
      <c r="JB29" s="160"/>
    </row>
    <row r="30" spans="2:262" s="178" customFormat="1" ht="13.5" customHeight="1">
      <c r="B30" s="160"/>
      <c r="C30" s="155"/>
      <c r="E30" s="188"/>
      <c r="F30" s="204"/>
      <c r="G30" s="205"/>
      <c r="H30" s="160"/>
      <c r="I30" s="204"/>
      <c r="J30" s="205"/>
      <c r="K30" s="205"/>
      <c r="L30" s="205"/>
      <c r="M30" s="205"/>
      <c r="N30" s="205"/>
      <c r="O30" s="205"/>
      <c r="P30" s="205"/>
      <c r="Q30" s="188"/>
      <c r="R30" s="205"/>
      <c r="S30" s="205"/>
      <c r="U30" s="205"/>
      <c r="V30" s="205"/>
      <c r="W30" s="155"/>
      <c r="Y30" s="188"/>
      <c r="Z30" s="204"/>
      <c r="AA30" s="204"/>
      <c r="AB30" s="160"/>
      <c r="AC30" s="218"/>
      <c r="AD30" s="204"/>
      <c r="AE30" s="188"/>
      <c r="AF30" s="205"/>
      <c r="AG30" s="205"/>
      <c r="AH30" s="205"/>
      <c r="AI30" s="205"/>
      <c r="AJ30" s="205"/>
      <c r="AK30" s="188"/>
      <c r="AM30" s="205"/>
      <c r="AO30" s="205"/>
      <c r="AP30" s="205"/>
      <c r="AQ30" s="155"/>
      <c r="AS30" s="206"/>
      <c r="AT30" s="204"/>
      <c r="AU30" s="204"/>
      <c r="AV30" s="207"/>
      <c r="AW30" s="204"/>
      <c r="AX30" s="204"/>
      <c r="AY30" s="188"/>
      <c r="AZ30" s="205"/>
      <c r="BA30" s="205"/>
      <c r="BB30" s="205"/>
      <c r="BC30" s="205"/>
      <c r="BD30" s="205"/>
      <c r="BE30" s="188"/>
      <c r="BF30" s="205"/>
      <c r="BG30" s="205"/>
      <c r="BI30" s="205"/>
      <c r="BJ30" s="205"/>
      <c r="BK30" s="155"/>
      <c r="BM30" s="188"/>
      <c r="BN30" s="204" t="s">
        <v>291</v>
      </c>
      <c r="BO30" s="204" t="s">
        <v>291</v>
      </c>
      <c r="BP30" s="160" t="s">
        <v>291</v>
      </c>
      <c r="BQ30" s="204" t="s">
        <v>291</v>
      </c>
      <c r="BR30" s="204" t="s">
        <v>291</v>
      </c>
      <c r="BS30" s="188"/>
      <c r="BT30" s="205" t="s">
        <v>291</v>
      </c>
      <c r="BU30" s="205" t="s">
        <v>291</v>
      </c>
      <c r="BV30" s="205" t="s">
        <v>291</v>
      </c>
      <c r="BW30" s="205" t="s">
        <v>291</v>
      </c>
      <c r="BX30" s="205" t="s">
        <v>291</v>
      </c>
      <c r="BY30" s="188"/>
      <c r="BZ30" s="205"/>
      <c r="CA30" s="205"/>
      <c r="CC30" s="205"/>
      <c r="CD30" s="205"/>
      <c r="CE30" s="188"/>
      <c r="CG30" s="188"/>
      <c r="CH30" s="204"/>
      <c r="CI30" s="204"/>
      <c r="CJ30" s="160"/>
      <c r="CK30" s="204"/>
      <c r="CL30" s="204"/>
      <c r="CM30" s="188"/>
      <c r="CN30" s="205"/>
      <c r="CO30" s="205"/>
      <c r="CR30" s="209"/>
      <c r="CS30" s="188"/>
      <c r="CT30" s="205"/>
      <c r="CU30" s="205"/>
      <c r="CW30" s="205"/>
      <c r="CX30" s="205"/>
      <c r="CY30" s="155"/>
      <c r="DA30" s="188"/>
      <c r="DB30" s="204"/>
      <c r="DC30" s="204"/>
      <c r="DD30" s="160"/>
      <c r="DE30" s="204"/>
      <c r="DF30" s="204"/>
      <c r="DG30" s="188"/>
      <c r="DH30" s="205"/>
      <c r="DI30" s="205"/>
      <c r="DL30" s="209"/>
      <c r="DM30" s="188"/>
      <c r="DN30" s="205"/>
      <c r="DO30" s="205"/>
      <c r="DQ30" s="205"/>
      <c r="DR30" s="205"/>
      <c r="DS30" s="155"/>
      <c r="DU30" s="188"/>
      <c r="DV30" s="204"/>
      <c r="DW30" s="204"/>
      <c r="DX30" s="160"/>
      <c r="DY30" s="204"/>
      <c r="DZ30" s="204"/>
      <c r="EA30" s="188"/>
      <c r="EC30" s="210"/>
      <c r="EF30" s="209"/>
      <c r="EG30" s="188"/>
      <c r="EH30" s="205"/>
      <c r="EI30" s="205"/>
      <c r="EK30" s="205"/>
      <c r="EL30" s="205"/>
      <c r="EM30" s="155"/>
      <c r="EO30" s="188"/>
      <c r="EP30" s="204"/>
      <c r="EQ30" s="204"/>
      <c r="ER30" s="160"/>
      <c r="ES30" s="204"/>
      <c r="ET30" s="204"/>
      <c r="EU30" s="188"/>
      <c r="EV30" s="205"/>
      <c r="EW30" s="205"/>
      <c r="EZ30" s="209"/>
      <c r="FA30" s="188"/>
      <c r="FB30" s="205"/>
      <c r="FC30" s="205"/>
      <c r="FE30" s="205"/>
      <c r="FF30" s="205"/>
      <c r="FG30" s="155"/>
      <c r="FI30" s="188"/>
      <c r="FJ30" s="204"/>
      <c r="FK30" s="204"/>
      <c r="FL30" s="160"/>
      <c r="FM30" s="204"/>
      <c r="FN30" s="204"/>
      <c r="FO30" s="188"/>
      <c r="FP30" s="205"/>
      <c r="FQ30" s="205"/>
      <c r="FT30" s="209"/>
      <c r="FU30" s="188"/>
      <c r="FV30" s="205"/>
      <c r="FW30" s="205"/>
      <c r="FY30" s="205"/>
      <c r="FZ30" s="205"/>
      <c r="GA30" s="148"/>
      <c r="GB30" s="214"/>
      <c r="GC30" s="214"/>
      <c r="GD30" s="215"/>
      <c r="GE30" s="188"/>
      <c r="GF30" s="188"/>
      <c r="GG30" s="204"/>
      <c r="GH30" s="188"/>
      <c r="GI30" s="185"/>
      <c r="GJ30" s="160"/>
      <c r="GK30" s="160"/>
      <c r="GL30" s="160"/>
      <c r="GM30" s="160"/>
      <c r="GN30" s="186"/>
      <c r="GO30" s="160"/>
      <c r="GP30" s="160"/>
      <c r="GQ30" s="160"/>
      <c r="GR30" s="160"/>
      <c r="GS30" s="160"/>
      <c r="GT30" s="160"/>
      <c r="GU30" s="148"/>
      <c r="GV30" s="214"/>
      <c r="GW30" s="214"/>
      <c r="GX30" s="215"/>
      <c r="GY30" s="188"/>
      <c r="GZ30" s="188"/>
      <c r="HA30" s="204"/>
      <c r="HB30" s="188"/>
      <c r="HC30" s="185"/>
      <c r="HD30" s="160"/>
      <c r="HE30" s="160"/>
      <c r="HF30" s="160"/>
      <c r="HG30" s="160"/>
      <c r="HH30" s="186"/>
      <c r="HI30" s="160"/>
      <c r="HJ30" s="160"/>
      <c r="HK30" s="160"/>
      <c r="HL30" s="160"/>
      <c r="HM30" s="160"/>
      <c r="HN30" s="160"/>
      <c r="HO30" s="148"/>
      <c r="HP30" s="214"/>
      <c r="HQ30" s="214"/>
      <c r="HR30" s="215"/>
      <c r="HS30" s="188"/>
      <c r="HT30" s="188"/>
      <c r="HU30" s="204"/>
      <c r="HV30" s="188"/>
      <c r="HW30" s="185"/>
      <c r="HX30" s="160"/>
      <c r="HY30" s="160"/>
      <c r="HZ30" s="160"/>
      <c r="IA30" s="160"/>
      <c r="IB30" s="186"/>
      <c r="IC30" s="160"/>
      <c r="ID30" s="160"/>
      <c r="IE30" s="160"/>
      <c r="IF30" s="160"/>
      <c r="IG30" s="160"/>
      <c r="IH30" s="160"/>
      <c r="II30" s="148"/>
      <c r="IJ30" s="214"/>
      <c r="IK30" s="214"/>
      <c r="IL30" s="215"/>
      <c r="IM30" s="188"/>
      <c r="IN30" s="188"/>
      <c r="IO30" s="204"/>
      <c r="IP30" s="188"/>
      <c r="IQ30" s="185"/>
      <c r="IR30" s="160"/>
      <c r="IS30" s="160"/>
      <c r="IT30" s="160"/>
      <c r="IU30" s="160"/>
      <c r="IV30" s="186"/>
      <c r="IW30" s="160"/>
      <c r="IX30" s="160"/>
      <c r="IY30" s="160"/>
      <c r="IZ30" s="160"/>
      <c r="JA30" s="160"/>
      <c r="JB30" s="160"/>
    </row>
    <row r="31" spans="2:262" s="178" customFormat="1" ht="13.5" customHeight="1">
      <c r="B31" s="160"/>
      <c r="C31" s="155"/>
      <c r="E31" s="188"/>
      <c r="F31" s="204"/>
      <c r="G31" s="205"/>
      <c r="H31" s="160"/>
      <c r="I31" s="204"/>
      <c r="J31" s="205"/>
      <c r="K31" s="205"/>
      <c r="L31" s="205"/>
      <c r="M31" s="205"/>
      <c r="N31" s="205"/>
      <c r="O31" s="205"/>
      <c r="P31" s="205"/>
      <c r="Q31" s="188"/>
      <c r="R31" s="205"/>
      <c r="S31" s="205"/>
      <c r="U31" s="205"/>
      <c r="V31" s="205"/>
      <c r="W31" s="155"/>
      <c r="Y31" s="188"/>
      <c r="Z31" s="204"/>
      <c r="AA31" s="204"/>
      <c r="AB31" s="160"/>
      <c r="AC31" s="204"/>
      <c r="AD31" s="204"/>
      <c r="AE31" s="188"/>
      <c r="AF31" s="205"/>
      <c r="AG31" s="205"/>
      <c r="AH31" s="205"/>
      <c r="AI31" s="205"/>
      <c r="AJ31" s="205"/>
      <c r="AK31" s="188"/>
      <c r="AM31" s="205"/>
      <c r="AO31" s="205"/>
      <c r="AP31" s="205"/>
      <c r="AQ31" s="155"/>
      <c r="AS31" s="206"/>
      <c r="AT31" s="204"/>
      <c r="AU31" s="204"/>
      <c r="AV31" s="207"/>
      <c r="AW31" s="204"/>
      <c r="AX31" s="204"/>
      <c r="AY31" s="188"/>
      <c r="AZ31" s="205"/>
      <c r="BA31" s="205"/>
      <c r="BB31" s="205"/>
      <c r="BC31" s="205"/>
      <c r="BD31" s="205"/>
      <c r="BE31" s="188"/>
      <c r="BF31" s="205"/>
      <c r="BG31" s="205"/>
      <c r="BI31" s="205"/>
      <c r="BJ31" s="205"/>
      <c r="BK31" s="155"/>
      <c r="BM31" s="188"/>
      <c r="BN31" s="204" t="s">
        <v>291</v>
      </c>
      <c r="BO31" s="204" t="s">
        <v>291</v>
      </c>
      <c r="BP31" s="160" t="s">
        <v>291</v>
      </c>
      <c r="BQ31" s="204" t="s">
        <v>291</v>
      </c>
      <c r="BR31" s="204" t="s">
        <v>291</v>
      </c>
      <c r="BS31" s="188"/>
      <c r="BT31" s="205" t="s">
        <v>291</v>
      </c>
      <c r="BU31" s="205" t="s">
        <v>291</v>
      </c>
      <c r="BV31" s="205" t="s">
        <v>291</v>
      </c>
      <c r="BW31" s="205" t="s">
        <v>291</v>
      </c>
      <c r="BX31" s="205" t="s">
        <v>291</v>
      </c>
      <c r="BY31" s="188"/>
      <c r="BZ31" s="205"/>
      <c r="CA31" s="205"/>
      <c r="CC31" s="205"/>
      <c r="CD31" s="205"/>
      <c r="CE31" s="188"/>
      <c r="CG31" s="188"/>
      <c r="CH31" s="204"/>
      <c r="CI31" s="204"/>
      <c r="CJ31" s="160"/>
      <c r="CK31" s="204"/>
      <c r="CL31" s="204"/>
      <c r="CM31" s="188"/>
      <c r="CN31" s="205"/>
      <c r="CO31" s="205"/>
      <c r="CR31" s="209"/>
      <c r="CS31" s="188"/>
      <c r="CT31" s="205"/>
      <c r="CU31" s="205"/>
      <c r="CW31" s="205"/>
      <c r="CX31" s="205"/>
      <c r="CY31" s="155"/>
      <c r="DA31" s="188"/>
      <c r="DB31" s="204"/>
      <c r="DC31" s="204"/>
      <c r="DD31" s="160"/>
      <c r="DE31" s="204"/>
      <c r="DF31" s="204"/>
      <c r="DG31" s="188"/>
      <c r="DH31" s="205"/>
      <c r="DI31" s="205"/>
      <c r="DL31" s="209"/>
      <c r="DM31" s="188"/>
      <c r="DN31" s="205"/>
      <c r="DO31" s="205"/>
      <c r="DQ31" s="205"/>
      <c r="DR31" s="205"/>
      <c r="DS31" s="155"/>
      <c r="DU31" s="188"/>
      <c r="DV31" s="204"/>
      <c r="DW31" s="204"/>
      <c r="DX31" s="160"/>
      <c r="DY31" s="204"/>
      <c r="DZ31" s="204"/>
      <c r="EA31" s="188"/>
      <c r="EC31" s="210"/>
      <c r="EF31" s="209"/>
      <c r="EG31" s="188"/>
      <c r="EH31" s="205"/>
      <c r="EI31" s="205"/>
      <c r="EK31" s="205"/>
      <c r="EL31" s="205"/>
      <c r="EM31" s="155"/>
      <c r="EO31" s="188"/>
      <c r="EP31" s="204"/>
      <c r="EQ31" s="204"/>
      <c r="ER31" s="160"/>
      <c r="ES31" s="204"/>
      <c r="ET31" s="204"/>
      <c r="EU31" s="188"/>
      <c r="EV31" s="205"/>
      <c r="EW31" s="205"/>
      <c r="EZ31" s="209"/>
      <c r="FA31" s="188"/>
      <c r="FB31" s="205"/>
      <c r="FC31" s="205"/>
      <c r="FE31" s="205"/>
      <c r="FF31" s="205"/>
      <c r="FG31" s="155"/>
      <c r="FI31" s="188"/>
      <c r="FJ31" s="204"/>
      <c r="FK31" s="204"/>
      <c r="FL31" s="160"/>
      <c r="FM31" s="204"/>
      <c r="FN31" s="204"/>
      <c r="FO31" s="188"/>
      <c r="FP31" s="205"/>
      <c r="FQ31" s="205"/>
      <c r="FT31" s="209"/>
      <c r="FU31" s="188"/>
      <c r="FV31" s="205"/>
      <c r="FW31" s="205"/>
      <c r="FY31" s="205"/>
      <c r="FZ31" s="205"/>
      <c r="GA31" s="148"/>
      <c r="GB31" s="214"/>
      <c r="GC31" s="214"/>
      <c r="GD31" s="215"/>
      <c r="GE31" s="160"/>
      <c r="GF31" s="216"/>
      <c r="GG31" s="215"/>
      <c r="GH31" s="160"/>
      <c r="GI31" s="185"/>
      <c r="GJ31" s="160"/>
      <c r="GK31" s="160"/>
      <c r="GL31" s="160"/>
      <c r="GM31" s="160"/>
      <c r="GN31" s="186"/>
      <c r="GO31" s="160"/>
      <c r="GP31" s="160"/>
      <c r="GQ31" s="160"/>
      <c r="GR31" s="160"/>
      <c r="GS31" s="160"/>
      <c r="GT31" s="160"/>
      <c r="GU31" s="148"/>
      <c r="GV31" s="214"/>
      <c r="GW31" s="214"/>
      <c r="GX31" s="215"/>
      <c r="GY31" s="160"/>
      <c r="GZ31" s="216"/>
      <c r="HA31" s="215"/>
      <c r="HB31" s="160"/>
      <c r="HC31" s="185"/>
      <c r="HD31" s="160"/>
      <c r="HE31" s="160"/>
      <c r="HF31" s="160"/>
      <c r="HG31" s="160"/>
      <c r="HH31" s="186"/>
      <c r="HI31" s="160"/>
      <c r="HJ31" s="160"/>
      <c r="HK31" s="160"/>
      <c r="HL31" s="160"/>
      <c r="HM31" s="160"/>
      <c r="HN31" s="160"/>
      <c r="HO31" s="148"/>
      <c r="HP31" s="214"/>
      <c r="HQ31" s="214"/>
      <c r="HR31" s="215"/>
      <c r="HS31" s="160"/>
      <c r="HT31" s="216"/>
      <c r="HU31" s="215"/>
      <c r="HV31" s="160"/>
      <c r="HW31" s="185"/>
      <c r="HX31" s="160"/>
      <c r="HY31" s="160"/>
      <c r="HZ31" s="160"/>
      <c r="IA31" s="160"/>
      <c r="IB31" s="186"/>
      <c r="IC31" s="160"/>
      <c r="ID31" s="160"/>
      <c r="IE31" s="160"/>
      <c r="IF31" s="160"/>
      <c r="IG31" s="160"/>
      <c r="IH31" s="160"/>
      <c r="II31" s="148"/>
      <c r="IJ31" s="214"/>
      <c r="IK31" s="214"/>
      <c r="IL31" s="215"/>
      <c r="IM31" s="160"/>
      <c r="IN31" s="216"/>
      <c r="IO31" s="215"/>
      <c r="IP31" s="160"/>
      <c r="IQ31" s="185"/>
      <c r="IR31" s="160"/>
      <c r="IS31" s="160"/>
      <c r="IT31" s="160"/>
      <c r="IU31" s="160"/>
      <c r="IV31" s="186"/>
      <c r="IW31" s="160"/>
      <c r="IX31" s="160"/>
      <c r="IY31" s="160"/>
      <c r="IZ31" s="160"/>
      <c r="JA31" s="160"/>
      <c r="JB31" s="160"/>
    </row>
    <row r="32" spans="2:262" s="178" customFormat="1" ht="13.5" customHeight="1">
      <c r="B32" s="160"/>
      <c r="C32" s="155"/>
      <c r="E32" s="188"/>
      <c r="F32" s="204"/>
      <c r="G32" s="205"/>
      <c r="H32" s="160"/>
      <c r="I32" s="204"/>
      <c r="J32" s="205"/>
      <c r="K32" s="205"/>
      <c r="L32" s="205"/>
      <c r="M32" s="205"/>
      <c r="N32" s="205"/>
      <c r="O32" s="205"/>
      <c r="P32" s="205"/>
      <c r="Q32" s="188"/>
      <c r="R32" s="205"/>
      <c r="S32" s="205"/>
      <c r="U32" s="205"/>
      <c r="V32" s="205"/>
      <c r="W32" s="155"/>
      <c r="Y32" s="188"/>
      <c r="Z32" s="218"/>
      <c r="AA32" s="204"/>
      <c r="AB32" s="160"/>
      <c r="AC32" s="218"/>
      <c r="AD32" s="204"/>
      <c r="AE32" s="188"/>
      <c r="AF32" s="205"/>
      <c r="AG32" s="205"/>
      <c r="AH32" s="205"/>
      <c r="AI32" s="205"/>
      <c r="AJ32" s="205"/>
      <c r="AK32" s="188"/>
      <c r="AM32" s="205"/>
      <c r="AO32" s="205"/>
      <c r="AP32" s="205"/>
      <c r="AQ32" s="155"/>
      <c r="AS32" s="206"/>
      <c r="AT32" s="204"/>
      <c r="AU32" s="204"/>
      <c r="AV32" s="207"/>
      <c r="AW32" s="204"/>
      <c r="AX32" s="204"/>
      <c r="AY32" s="188"/>
      <c r="AZ32" s="205"/>
      <c r="BA32" s="205"/>
      <c r="BB32" s="205"/>
      <c r="BC32" s="205"/>
      <c r="BD32" s="205"/>
      <c r="BE32" s="188"/>
      <c r="BF32" s="205"/>
      <c r="BG32" s="205"/>
      <c r="BI32" s="205"/>
      <c r="BJ32" s="205"/>
      <c r="BK32" s="155"/>
      <c r="BM32" s="188"/>
      <c r="BN32" s="204" t="s">
        <v>291</v>
      </c>
      <c r="BO32" s="204" t="s">
        <v>291</v>
      </c>
      <c r="BP32" s="160" t="s">
        <v>291</v>
      </c>
      <c r="BQ32" s="204" t="s">
        <v>291</v>
      </c>
      <c r="BR32" s="204" t="s">
        <v>291</v>
      </c>
      <c r="BS32" s="188"/>
      <c r="BT32" s="205" t="s">
        <v>291</v>
      </c>
      <c r="BU32" s="205" t="s">
        <v>291</v>
      </c>
      <c r="BV32" s="205" t="s">
        <v>291</v>
      </c>
      <c r="BW32" s="205" t="s">
        <v>291</v>
      </c>
      <c r="BX32" s="205" t="s">
        <v>291</v>
      </c>
      <c r="BY32" s="188"/>
      <c r="BZ32" s="205"/>
      <c r="CA32" s="205"/>
      <c r="CC32" s="205"/>
      <c r="CD32" s="205"/>
      <c r="CE32" s="188"/>
      <c r="CG32" s="188"/>
      <c r="CH32" s="204"/>
      <c r="CI32" s="204"/>
      <c r="CJ32" s="160"/>
      <c r="CK32" s="204"/>
      <c r="CL32" s="204"/>
      <c r="CM32" s="188"/>
      <c r="CN32" s="205"/>
      <c r="CO32" s="205"/>
      <c r="CR32" s="209"/>
      <c r="CS32" s="188"/>
      <c r="CT32" s="205"/>
      <c r="CU32" s="205"/>
      <c r="CW32" s="205"/>
      <c r="CX32" s="205"/>
      <c r="CY32" s="155"/>
      <c r="DA32" s="188"/>
      <c r="DB32" s="204"/>
      <c r="DC32" s="204"/>
      <c r="DD32" s="160"/>
      <c r="DE32" s="204"/>
      <c r="DF32" s="204"/>
      <c r="DG32" s="188"/>
      <c r="DH32" s="205"/>
      <c r="DI32" s="205"/>
      <c r="DL32" s="209"/>
      <c r="DM32" s="188"/>
      <c r="DN32" s="205"/>
      <c r="DO32" s="205"/>
      <c r="DQ32" s="205"/>
      <c r="DR32" s="205"/>
      <c r="DS32" s="155"/>
      <c r="DU32" s="188"/>
      <c r="DV32" s="204"/>
      <c r="DW32" s="204"/>
      <c r="DX32" s="160"/>
      <c r="DY32" s="204"/>
      <c r="DZ32" s="204"/>
      <c r="EA32" s="188"/>
      <c r="EC32" s="210"/>
      <c r="EF32" s="209"/>
      <c r="EG32" s="188"/>
      <c r="EH32" s="205"/>
      <c r="EI32" s="205"/>
      <c r="EK32" s="205"/>
      <c r="EL32" s="205"/>
      <c r="EM32" s="155"/>
      <c r="EO32" s="188"/>
      <c r="EP32" s="204"/>
      <c r="EQ32" s="204"/>
      <c r="ER32" s="160"/>
      <c r="ES32" s="204"/>
      <c r="ET32" s="204"/>
      <c r="EU32" s="188"/>
      <c r="EV32" s="205"/>
      <c r="EW32" s="205"/>
      <c r="EZ32" s="209"/>
      <c r="FA32" s="188"/>
      <c r="FB32" s="205"/>
      <c r="FC32" s="205"/>
      <c r="FE32" s="205"/>
      <c r="FF32" s="205"/>
      <c r="FG32" s="155"/>
      <c r="FI32" s="188"/>
      <c r="FJ32" s="204"/>
      <c r="FK32" s="204"/>
      <c r="FL32" s="160"/>
      <c r="FM32" s="204"/>
      <c r="FN32" s="204"/>
      <c r="FO32" s="188"/>
      <c r="FP32" s="205"/>
      <c r="FQ32" s="205"/>
      <c r="FT32" s="209"/>
      <c r="FU32" s="188"/>
      <c r="FV32" s="205"/>
      <c r="FW32" s="205"/>
      <c r="FY32" s="205"/>
      <c r="FZ32" s="205"/>
      <c r="GA32" s="148"/>
      <c r="GB32" s="214"/>
      <c r="GC32" s="214"/>
      <c r="GD32" s="215"/>
      <c r="GE32" s="160"/>
      <c r="GF32" s="216"/>
      <c r="GG32" s="215"/>
      <c r="GH32" s="160"/>
      <c r="GI32" s="185"/>
      <c r="GJ32" s="160"/>
      <c r="GK32" s="160"/>
      <c r="GL32" s="160"/>
      <c r="GM32" s="160"/>
      <c r="GN32" s="186"/>
      <c r="GO32" s="160"/>
      <c r="GP32" s="160"/>
      <c r="GQ32" s="160"/>
      <c r="GR32" s="160"/>
      <c r="GS32" s="160"/>
      <c r="GT32" s="160"/>
      <c r="GU32" s="148"/>
      <c r="GV32" s="214"/>
      <c r="GW32" s="214"/>
      <c r="GX32" s="215"/>
      <c r="GY32" s="160"/>
      <c r="GZ32" s="216"/>
      <c r="HA32" s="215"/>
      <c r="HB32" s="160"/>
      <c r="HC32" s="185"/>
      <c r="HD32" s="160"/>
      <c r="HE32" s="160"/>
      <c r="HF32" s="160"/>
      <c r="HG32" s="160"/>
      <c r="HH32" s="186"/>
      <c r="HI32" s="160"/>
      <c r="HJ32" s="160"/>
      <c r="HK32" s="160"/>
      <c r="HL32" s="160"/>
      <c r="HM32" s="160"/>
      <c r="HN32" s="160"/>
      <c r="HO32" s="148"/>
      <c r="HP32" s="214"/>
      <c r="HQ32" s="214"/>
      <c r="HR32" s="215"/>
      <c r="HS32" s="160"/>
      <c r="HT32" s="216"/>
      <c r="HU32" s="215"/>
      <c r="HV32" s="160"/>
      <c r="HW32" s="185"/>
      <c r="HX32" s="160"/>
      <c r="HY32" s="160"/>
      <c r="HZ32" s="160"/>
      <c r="IA32" s="160"/>
      <c r="IB32" s="186"/>
      <c r="IC32" s="160"/>
      <c r="ID32" s="160"/>
      <c r="IE32" s="160"/>
      <c r="IF32" s="160"/>
      <c r="IG32" s="160"/>
      <c r="IH32" s="160"/>
      <c r="II32" s="148"/>
      <c r="IJ32" s="214"/>
      <c r="IK32" s="214"/>
      <c r="IL32" s="215"/>
      <c r="IM32" s="160"/>
      <c r="IN32" s="216"/>
      <c r="IO32" s="215"/>
      <c r="IP32" s="160"/>
      <c r="IQ32" s="185"/>
      <c r="IR32" s="160"/>
      <c r="IS32" s="160"/>
      <c r="IT32" s="160"/>
      <c r="IU32" s="160"/>
      <c r="IV32" s="186"/>
      <c r="IW32" s="160"/>
      <c r="IX32" s="160"/>
      <c r="IY32" s="160"/>
      <c r="IZ32" s="160"/>
      <c r="JA32" s="160"/>
      <c r="JB32" s="160"/>
    </row>
    <row r="33" spans="2:262" s="178" customFormat="1" ht="13.5" customHeight="1">
      <c r="B33" s="160"/>
      <c r="C33" s="155"/>
      <c r="E33" s="188"/>
      <c r="F33" s="204"/>
      <c r="G33" s="205"/>
      <c r="H33" s="160"/>
      <c r="I33" s="204"/>
      <c r="J33" s="205"/>
      <c r="K33" s="205"/>
      <c r="L33" s="205"/>
      <c r="M33" s="205"/>
      <c r="N33" s="205"/>
      <c r="O33" s="205"/>
      <c r="P33" s="205"/>
      <c r="Q33" s="188"/>
      <c r="R33" s="205"/>
      <c r="S33" s="205"/>
      <c r="U33" s="205"/>
      <c r="V33" s="205"/>
      <c r="W33" s="155"/>
      <c r="Y33" s="188"/>
      <c r="Z33" s="204"/>
      <c r="AA33" s="204"/>
      <c r="AB33" s="160"/>
      <c r="AC33" s="204"/>
      <c r="AD33" s="204"/>
      <c r="AE33" s="188"/>
      <c r="AF33" s="205"/>
      <c r="AG33" s="205"/>
      <c r="AH33" s="205"/>
      <c r="AI33" s="205"/>
      <c r="AJ33" s="205"/>
      <c r="AK33" s="188"/>
      <c r="AM33" s="205"/>
      <c r="AO33" s="205"/>
      <c r="AP33" s="205"/>
      <c r="AQ33" s="155"/>
      <c r="AS33" s="206"/>
      <c r="AT33" s="204"/>
      <c r="AU33" s="204"/>
      <c r="AV33" s="207"/>
      <c r="AW33" s="204"/>
      <c r="AX33" s="204"/>
      <c r="AY33" s="188"/>
      <c r="AZ33" s="205"/>
      <c r="BA33" s="205"/>
      <c r="BB33" s="205"/>
      <c r="BC33" s="205"/>
      <c r="BD33" s="205"/>
      <c r="BE33" s="188"/>
      <c r="BF33" s="205"/>
      <c r="BG33" s="205"/>
      <c r="BI33" s="205"/>
      <c r="BJ33" s="205"/>
      <c r="BK33" s="155"/>
      <c r="BM33" s="188"/>
      <c r="BN33" s="204" t="s">
        <v>291</v>
      </c>
      <c r="BO33" s="204" t="s">
        <v>291</v>
      </c>
      <c r="BP33" s="160" t="s">
        <v>291</v>
      </c>
      <c r="BQ33" s="204" t="s">
        <v>291</v>
      </c>
      <c r="BR33" s="204" t="s">
        <v>291</v>
      </c>
      <c r="BS33" s="188"/>
      <c r="BT33" s="205" t="s">
        <v>291</v>
      </c>
      <c r="BU33" s="205" t="s">
        <v>291</v>
      </c>
      <c r="BV33" s="205" t="s">
        <v>291</v>
      </c>
      <c r="BW33" s="205" t="s">
        <v>291</v>
      </c>
      <c r="BX33" s="205" t="s">
        <v>291</v>
      </c>
      <c r="BY33" s="188"/>
      <c r="BZ33" s="205"/>
      <c r="CA33" s="205"/>
      <c r="CC33" s="205"/>
      <c r="CD33" s="205"/>
      <c r="CE33" s="188"/>
      <c r="CG33" s="188"/>
      <c r="CH33" s="204"/>
      <c r="CI33" s="204"/>
      <c r="CJ33" s="160"/>
      <c r="CK33" s="204"/>
      <c r="CL33" s="204"/>
      <c r="CM33" s="188"/>
      <c r="CN33" s="205"/>
      <c r="CO33" s="205"/>
      <c r="CR33" s="209"/>
      <c r="CS33" s="188"/>
      <c r="CT33" s="205"/>
      <c r="CU33" s="205"/>
      <c r="CW33" s="205"/>
      <c r="CX33" s="205"/>
      <c r="CY33" s="155"/>
      <c r="DA33" s="188"/>
      <c r="DB33" s="204"/>
      <c r="DC33" s="204"/>
      <c r="DD33" s="160"/>
      <c r="DE33" s="204"/>
      <c r="DF33" s="204"/>
      <c r="DG33" s="188"/>
      <c r="DH33" s="205"/>
      <c r="DI33" s="205"/>
      <c r="DL33" s="209"/>
      <c r="DM33" s="188"/>
      <c r="DN33" s="205"/>
      <c r="DO33" s="205"/>
      <c r="DQ33" s="205"/>
      <c r="DR33" s="205"/>
      <c r="DS33" s="155"/>
      <c r="DU33" s="188"/>
      <c r="DV33" s="204"/>
      <c r="DW33" s="204"/>
      <c r="DX33" s="160"/>
      <c r="DY33" s="204"/>
      <c r="DZ33" s="204"/>
      <c r="EA33" s="188"/>
      <c r="EC33" s="210"/>
      <c r="EF33" s="209"/>
      <c r="EG33" s="188"/>
      <c r="EH33" s="205"/>
      <c r="EI33" s="205"/>
      <c r="EK33" s="205"/>
      <c r="EL33" s="205"/>
      <c r="EM33" s="155"/>
      <c r="EO33" s="188"/>
      <c r="EP33" s="204"/>
      <c r="EQ33" s="204"/>
      <c r="ER33" s="160"/>
      <c r="ES33" s="204"/>
      <c r="ET33" s="204"/>
      <c r="EU33" s="188"/>
      <c r="EV33" s="205"/>
      <c r="EW33" s="205"/>
      <c r="EZ33" s="209"/>
      <c r="FA33" s="188"/>
      <c r="FB33" s="205"/>
      <c r="FC33" s="205"/>
      <c r="FE33" s="205"/>
      <c r="FF33" s="205"/>
      <c r="FG33" s="155"/>
      <c r="FI33" s="188"/>
      <c r="FJ33" s="204"/>
      <c r="FK33" s="204"/>
      <c r="FL33" s="160"/>
      <c r="FM33" s="204"/>
      <c r="FN33" s="204"/>
      <c r="FO33" s="188"/>
      <c r="FP33" s="205"/>
      <c r="FQ33" s="205"/>
      <c r="FT33" s="209"/>
      <c r="FU33" s="188"/>
      <c r="FV33" s="205"/>
      <c r="FW33" s="205"/>
      <c r="FY33" s="205"/>
      <c r="FZ33" s="205"/>
      <c r="GA33" s="148"/>
      <c r="GB33" s="214"/>
      <c r="GC33" s="214"/>
      <c r="GD33" s="215"/>
      <c r="GE33" s="160"/>
      <c r="GF33" s="216"/>
      <c r="GG33" s="215"/>
      <c r="GH33" s="160"/>
      <c r="GI33" s="185"/>
      <c r="GJ33" s="160"/>
      <c r="GK33" s="160"/>
      <c r="GL33" s="160"/>
      <c r="GM33" s="160"/>
      <c r="GN33" s="186"/>
      <c r="GO33" s="160"/>
      <c r="GP33" s="160"/>
      <c r="GQ33" s="160"/>
      <c r="GR33" s="160"/>
      <c r="GS33" s="160"/>
      <c r="GT33" s="160"/>
      <c r="GU33" s="148"/>
      <c r="GV33" s="214"/>
      <c r="GW33" s="214"/>
      <c r="GX33" s="215"/>
      <c r="GY33" s="160"/>
      <c r="GZ33" s="216"/>
      <c r="HA33" s="215"/>
      <c r="HB33" s="160"/>
      <c r="HC33" s="185"/>
      <c r="HD33" s="160"/>
      <c r="HE33" s="160"/>
      <c r="HF33" s="160"/>
      <c r="HG33" s="160"/>
      <c r="HH33" s="186"/>
      <c r="HI33" s="160"/>
      <c r="HJ33" s="160"/>
      <c r="HK33" s="160"/>
      <c r="HL33" s="160"/>
      <c r="HM33" s="160"/>
      <c r="HN33" s="160"/>
      <c r="HO33" s="148"/>
      <c r="HP33" s="214"/>
      <c r="HQ33" s="214"/>
      <c r="HR33" s="215"/>
      <c r="HS33" s="160"/>
      <c r="HT33" s="216"/>
      <c r="HU33" s="215"/>
      <c r="HV33" s="160"/>
      <c r="HW33" s="185"/>
      <c r="HX33" s="160"/>
      <c r="HY33" s="160"/>
      <c r="HZ33" s="160"/>
      <c r="IA33" s="160"/>
      <c r="IB33" s="186"/>
      <c r="IC33" s="160"/>
      <c r="ID33" s="160"/>
      <c r="IE33" s="160"/>
      <c r="IF33" s="160"/>
      <c r="IG33" s="160"/>
      <c r="IH33" s="160"/>
      <c r="II33" s="148"/>
      <c r="IJ33" s="214"/>
      <c r="IK33" s="214"/>
      <c r="IL33" s="215"/>
      <c r="IM33" s="160"/>
      <c r="IN33" s="216"/>
      <c r="IO33" s="215"/>
      <c r="IP33" s="160"/>
      <c r="IQ33" s="185"/>
      <c r="IR33" s="160"/>
      <c r="IS33" s="160"/>
      <c r="IT33" s="160"/>
      <c r="IU33" s="160"/>
      <c r="IV33" s="186"/>
      <c r="IW33" s="160"/>
      <c r="IX33" s="160"/>
      <c r="IY33" s="160"/>
      <c r="IZ33" s="160"/>
      <c r="JA33" s="160"/>
      <c r="JB33" s="160"/>
    </row>
    <row r="34" spans="2:262" s="178" customFormat="1" ht="13.5" customHeight="1">
      <c r="B34" s="160"/>
      <c r="C34" s="155"/>
      <c r="E34" s="188"/>
      <c r="F34" s="204"/>
      <c r="G34" s="205"/>
      <c r="H34" s="160"/>
      <c r="I34" s="204"/>
      <c r="J34" s="205"/>
      <c r="K34" s="205"/>
      <c r="L34" s="205"/>
      <c r="M34" s="205"/>
      <c r="N34" s="205"/>
      <c r="O34" s="205"/>
      <c r="P34" s="205"/>
      <c r="Q34" s="188"/>
      <c r="R34" s="205"/>
      <c r="S34" s="205"/>
      <c r="U34" s="205"/>
      <c r="V34" s="205"/>
      <c r="W34" s="155"/>
      <c r="Y34" s="188"/>
      <c r="Z34" s="204"/>
      <c r="AA34" s="204"/>
      <c r="AB34" s="160"/>
      <c r="AC34" s="204"/>
      <c r="AD34" s="204"/>
      <c r="AE34" s="188"/>
      <c r="AF34" s="205"/>
      <c r="AG34" s="205"/>
      <c r="AH34" s="205"/>
      <c r="AI34" s="205"/>
      <c r="AJ34" s="205"/>
      <c r="AK34" s="188"/>
      <c r="AM34" s="205"/>
      <c r="AO34" s="205"/>
      <c r="AP34" s="205"/>
      <c r="AQ34" s="155"/>
      <c r="AS34" s="206"/>
      <c r="AT34" s="204"/>
      <c r="AU34" s="204"/>
      <c r="AV34" s="207"/>
      <c r="AW34" s="204"/>
      <c r="AX34" s="204"/>
      <c r="AY34" s="188"/>
      <c r="AZ34" s="205"/>
      <c r="BA34" s="205"/>
      <c r="BB34" s="205"/>
      <c r="BC34" s="205"/>
      <c r="BD34" s="205"/>
      <c r="BE34" s="188"/>
      <c r="BF34" s="205"/>
      <c r="BG34" s="205"/>
      <c r="BI34" s="205"/>
      <c r="BJ34" s="205"/>
      <c r="BK34" s="155"/>
      <c r="BM34" s="188"/>
      <c r="BN34" s="204" t="s">
        <v>291</v>
      </c>
      <c r="BO34" s="204" t="s">
        <v>291</v>
      </c>
      <c r="BP34" s="160" t="s">
        <v>291</v>
      </c>
      <c r="BQ34" s="204" t="s">
        <v>291</v>
      </c>
      <c r="BR34" s="204" t="s">
        <v>291</v>
      </c>
      <c r="BS34" s="188"/>
      <c r="BT34" s="205" t="s">
        <v>291</v>
      </c>
      <c r="BU34" s="205" t="s">
        <v>291</v>
      </c>
      <c r="BV34" s="205" t="s">
        <v>291</v>
      </c>
      <c r="BW34" s="205" t="s">
        <v>291</v>
      </c>
      <c r="BX34" s="205" t="s">
        <v>291</v>
      </c>
      <c r="BY34" s="188"/>
      <c r="BZ34" s="205"/>
      <c r="CA34" s="205"/>
      <c r="CC34" s="205"/>
      <c r="CD34" s="205"/>
      <c r="CE34" s="188"/>
      <c r="CG34" s="188"/>
      <c r="CH34" s="204"/>
      <c r="CI34" s="204"/>
      <c r="CJ34" s="160"/>
      <c r="CK34" s="204"/>
      <c r="CL34" s="204"/>
      <c r="CM34" s="188"/>
      <c r="CN34" s="205"/>
      <c r="CO34" s="205"/>
      <c r="CR34" s="209"/>
      <c r="CS34" s="188"/>
      <c r="CT34" s="205"/>
      <c r="CU34" s="205"/>
      <c r="CW34" s="205"/>
      <c r="CX34" s="205"/>
      <c r="CY34" s="155"/>
      <c r="DA34" s="188"/>
      <c r="DB34" s="204"/>
      <c r="DC34" s="204"/>
      <c r="DD34" s="160"/>
      <c r="DE34" s="204"/>
      <c r="DF34" s="204"/>
      <c r="DG34" s="188"/>
      <c r="DH34" s="205"/>
      <c r="DI34" s="205"/>
      <c r="DL34" s="209"/>
      <c r="DM34" s="188"/>
      <c r="DN34" s="205"/>
      <c r="DO34" s="205"/>
      <c r="DQ34" s="205"/>
      <c r="DR34" s="205"/>
      <c r="DS34" s="155"/>
      <c r="DU34" s="188"/>
      <c r="DV34" s="204"/>
      <c r="DW34" s="204"/>
      <c r="DX34" s="160"/>
      <c r="DY34" s="204"/>
      <c r="DZ34" s="204"/>
      <c r="EA34" s="188"/>
      <c r="EC34" s="210"/>
      <c r="EF34" s="209"/>
      <c r="EG34" s="188"/>
      <c r="EH34" s="205"/>
      <c r="EI34" s="205"/>
      <c r="EK34" s="205"/>
      <c r="EL34" s="205"/>
      <c r="EM34" s="155"/>
      <c r="EO34" s="188"/>
      <c r="EP34" s="204"/>
      <c r="EQ34" s="204"/>
      <c r="ER34" s="160"/>
      <c r="ES34" s="204"/>
      <c r="ET34" s="204"/>
      <c r="EU34" s="188"/>
      <c r="EV34" s="205"/>
      <c r="EW34" s="205"/>
      <c r="EZ34" s="209"/>
      <c r="FA34" s="188"/>
      <c r="FB34" s="205"/>
      <c r="FC34" s="205"/>
      <c r="FE34" s="205"/>
      <c r="FF34" s="205"/>
      <c r="FG34" s="155"/>
      <c r="FI34" s="188"/>
      <c r="FJ34" s="204"/>
      <c r="FK34" s="204"/>
      <c r="FL34" s="160"/>
      <c r="FM34" s="204"/>
      <c r="FN34" s="204"/>
      <c r="FO34" s="188"/>
      <c r="FP34" s="205"/>
      <c r="FQ34" s="205"/>
      <c r="FT34" s="209"/>
      <c r="FU34" s="188"/>
      <c r="FV34" s="205"/>
      <c r="FW34" s="205"/>
      <c r="FY34" s="205"/>
      <c r="FZ34" s="205"/>
      <c r="GA34" s="148"/>
      <c r="GB34" s="214"/>
      <c r="GC34" s="214"/>
      <c r="GD34" s="215"/>
      <c r="GE34" s="160"/>
      <c r="GF34" s="216"/>
      <c r="GG34" s="215"/>
      <c r="GH34" s="160"/>
      <c r="GI34" s="185"/>
      <c r="GJ34" s="160"/>
      <c r="GK34" s="160"/>
      <c r="GL34" s="160"/>
      <c r="GM34" s="160"/>
      <c r="GN34" s="186"/>
      <c r="GO34" s="160"/>
      <c r="GP34" s="160"/>
      <c r="GQ34" s="160"/>
      <c r="GR34" s="160"/>
      <c r="GS34" s="160"/>
      <c r="GT34" s="160"/>
      <c r="GU34" s="148"/>
      <c r="GV34" s="214"/>
      <c r="GW34" s="214"/>
      <c r="GX34" s="215"/>
      <c r="GY34" s="160"/>
      <c r="GZ34" s="216"/>
      <c r="HA34" s="215"/>
      <c r="HB34" s="160"/>
      <c r="HC34" s="185"/>
      <c r="HD34" s="160"/>
      <c r="HE34" s="160"/>
      <c r="HF34" s="160"/>
      <c r="HG34" s="160"/>
      <c r="HH34" s="186"/>
      <c r="HI34" s="160"/>
      <c r="HJ34" s="160"/>
      <c r="HK34" s="160"/>
      <c r="HL34" s="160"/>
      <c r="HM34" s="160"/>
      <c r="HN34" s="160"/>
      <c r="HO34" s="148"/>
      <c r="HP34" s="214"/>
      <c r="HQ34" s="214"/>
      <c r="HR34" s="215"/>
      <c r="HS34" s="160"/>
      <c r="HT34" s="216"/>
      <c r="HU34" s="215"/>
      <c r="HV34" s="160"/>
      <c r="HW34" s="185"/>
      <c r="HX34" s="160"/>
      <c r="HY34" s="160"/>
      <c r="HZ34" s="160"/>
      <c r="IA34" s="160"/>
      <c r="IB34" s="186"/>
      <c r="IC34" s="160"/>
      <c r="ID34" s="160"/>
      <c r="IE34" s="160"/>
      <c r="IF34" s="160"/>
      <c r="IG34" s="160"/>
      <c r="IH34" s="160"/>
      <c r="II34" s="148"/>
      <c r="IJ34" s="214"/>
      <c r="IK34" s="214"/>
      <c r="IL34" s="215"/>
      <c r="IM34" s="160"/>
      <c r="IN34" s="216"/>
      <c r="IO34" s="215"/>
      <c r="IP34" s="160"/>
      <c r="IQ34" s="185"/>
      <c r="IR34" s="160"/>
      <c r="IS34" s="160"/>
      <c r="IT34" s="160"/>
      <c r="IU34" s="160"/>
      <c r="IV34" s="186"/>
      <c r="IW34" s="160"/>
      <c r="IX34" s="160"/>
      <c r="IY34" s="160"/>
      <c r="IZ34" s="160"/>
      <c r="JA34" s="160"/>
      <c r="JB34" s="160"/>
    </row>
    <row r="35" spans="2:262" s="178" customFormat="1" ht="13.5" customHeight="1">
      <c r="B35" s="160"/>
      <c r="C35" s="155"/>
      <c r="E35" s="188"/>
      <c r="F35" s="204"/>
      <c r="G35" s="205"/>
      <c r="H35" s="160"/>
      <c r="I35" s="204"/>
      <c r="J35" s="205"/>
      <c r="K35" s="205"/>
      <c r="L35" s="205"/>
      <c r="M35" s="205"/>
      <c r="N35" s="205"/>
      <c r="O35" s="205"/>
      <c r="P35" s="205"/>
      <c r="Q35" s="188"/>
      <c r="R35" s="205"/>
      <c r="S35" s="205"/>
      <c r="U35" s="205"/>
      <c r="V35" s="205"/>
      <c r="W35" s="155"/>
      <c r="Y35" s="188"/>
      <c r="Z35" s="204"/>
      <c r="AA35" s="204"/>
      <c r="AB35" s="160"/>
      <c r="AC35" s="204"/>
      <c r="AD35" s="204"/>
      <c r="AE35" s="188"/>
      <c r="AF35" s="205"/>
      <c r="AG35" s="205"/>
      <c r="AH35" s="205"/>
      <c r="AI35" s="205"/>
      <c r="AJ35" s="205"/>
      <c r="AK35" s="188"/>
      <c r="AM35" s="205"/>
      <c r="AO35" s="205"/>
      <c r="AP35" s="205"/>
      <c r="AQ35" s="155"/>
      <c r="AS35" s="206"/>
      <c r="AT35" s="204"/>
      <c r="AU35" s="204"/>
      <c r="AV35" s="207"/>
      <c r="AW35" s="204"/>
      <c r="AX35" s="204"/>
      <c r="AY35" s="188"/>
      <c r="AZ35" s="205"/>
      <c r="BA35" s="205"/>
      <c r="BB35" s="205"/>
      <c r="BC35" s="205"/>
      <c r="BD35" s="205"/>
      <c r="BE35" s="188"/>
      <c r="BF35" s="205"/>
      <c r="BG35" s="205"/>
      <c r="BI35" s="205"/>
      <c r="BJ35" s="205"/>
      <c r="BK35" s="155"/>
      <c r="BM35" s="188"/>
      <c r="BN35" s="204" t="s">
        <v>291</v>
      </c>
      <c r="BO35" s="204" t="s">
        <v>291</v>
      </c>
      <c r="BP35" s="160" t="s">
        <v>291</v>
      </c>
      <c r="BQ35" s="204" t="s">
        <v>291</v>
      </c>
      <c r="BR35" s="204" t="s">
        <v>291</v>
      </c>
      <c r="BS35" s="188"/>
      <c r="BT35" s="205" t="s">
        <v>291</v>
      </c>
      <c r="BU35" s="205" t="s">
        <v>291</v>
      </c>
      <c r="BV35" s="205" t="s">
        <v>291</v>
      </c>
      <c r="BW35" s="205" t="s">
        <v>291</v>
      </c>
      <c r="BX35" s="205" t="s">
        <v>291</v>
      </c>
      <c r="BY35" s="188"/>
      <c r="BZ35" s="205"/>
      <c r="CA35" s="205"/>
      <c r="CC35" s="205"/>
      <c r="CD35" s="205"/>
      <c r="CE35" s="188"/>
      <c r="CG35" s="188"/>
      <c r="CH35" s="204"/>
      <c r="CI35" s="204"/>
      <c r="CJ35" s="160"/>
      <c r="CK35" s="204"/>
      <c r="CL35" s="204"/>
      <c r="CM35" s="188"/>
      <c r="CN35" s="205"/>
      <c r="CO35" s="205"/>
      <c r="CR35" s="209"/>
      <c r="CS35" s="188"/>
      <c r="CT35" s="205"/>
      <c r="CU35" s="205"/>
      <c r="CW35" s="205"/>
      <c r="CX35" s="205"/>
      <c r="CY35" s="155"/>
      <c r="DA35" s="188"/>
      <c r="DB35" s="204"/>
      <c r="DC35" s="204"/>
      <c r="DD35" s="160"/>
      <c r="DE35" s="204"/>
      <c r="DF35" s="204"/>
      <c r="DG35" s="188"/>
      <c r="DH35" s="205"/>
      <c r="DI35" s="205"/>
      <c r="DL35" s="209"/>
      <c r="DM35" s="188"/>
      <c r="DN35" s="205"/>
      <c r="DO35" s="205"/>
      <c r="DQ35" s="205"/>
      <c r="DR35" s="205"/>
      <c r="DS35" s="155"/>
      <c r="DU35" s="188"/>
      <c r="DV35" s="204"/>
      <c r="DW35" s="204"/>
      <c r="DX35" s="160"/>
      <c r="DY35" s="204"/>
      <c r="DZ35" s="204"/>
      <c r="EA35" s="188"/>
      <c r="EC35" s="210"/>
      <c r="EF35" s="209"/>
      <c r="EG35" s="188"/>
      <c r="EH35" s="205"/>
      <c r="EI35" s="205"/>
      <c r="EK35" s="205"/>
      <c r="EL35" s="205"/>
      <c r="EM35" s="155"/>
      <c r="EO35" s="188"/>
      <c r="EP35" s="204"/>
      <c r="EQ35" s="204"/>
      <c r="ER35" s="160"/>
      <c r="ES35" s="204"/>
      <c r="ET35" s="204"/>
      <c r="EU35" s="188"/>
      <c r="EV35" s="205"/>
      <c r="EW35" s="205"/>
      <c r="EZ35" s="209"/>
      <c r="FA35" s="188"/>
      <c r="FB35" s="205"/>
      <c r="FC35" s="205"/>
      <c r="FE35" s="205"/>
      <c r="FF35" s="205"/>
      <c r="FG35" s="155"/>
      <c r="FI35" s="188"/>
      <c r="FJ35" s="204"/>
      <c r="FK35" s="204"/>
      <c r="FL35" s="160"/>
      <c r="FM35" s="204"/>
      <c r="FN35" s="204"/>
      <c r="FO35" s="188"/>
      <c r="FP35" s="205"/>
      <c r="FQ35" s="205"/>
      <c r="FT35" s="209"/>
      <c r="FU35" s="188"/>
      <c r="FV35" s="205"/>
      <c r="FW35" s="205"/>
      <c r="FY35" s="205"/>
      <c r="FZ35" s="205"/>
      <c r="GA35" s="148"/>
      <c r="GB35" s="214"/>
      <c r="GC35" s="214"/>
      <c r="GD35" s="215"/>
      <c r="GE35" s="160"/>
      <c r="GF35" s="216"/>
      <c r="GG35" s="215"/>
      <c r="GH35" s="160"/>
      <c r="GI35" s="185"/>
      <c r="GJ35" s="160"/>
      <c r="GK35" s="160"/>
      <c r="GL35" s="160"/>
      <c r="GM35" s="160"/>
      <c r="GN35" s="186"/>
      <c r="GO35" s="160"/>
      <c r="GP35" s="160"/>
      <c r="GQ35" s="160"/>
      <c r="GR35" s="160"/>
      <c r="GS35" s="160"/>
      <c r="GT35" s="160"/>
      <c r="GU35" s="148"/>
      <c r="GV35" s="214"/>
      <c r="GW35" s="214"/>
      <c r="GX35" s="215"/>
      <c r="GY35" s="160"/>
      <c r="GZ35" s="216"/>
      <c r="HA35" s="215"/>
      <c r="HB35" s="160"/>
      <c r="HC35" s="185"/>
      <c r="HD35" s="160"/>
      <c r="HE35" s="160"/>
      <c r="HF35" s="160"/>
      <c r="HG35" s="160"/>
      <c r="HH35" s="186"/>
      <c r="HI35" s="160"/>
      <c r="HJ35" s="160"/>
      <c r="HK35" s="160"/>
      <c r="HL35" s="160"/>
      <c r="HM35" s="160"/>
      <c r="HN35" s="160"/>
      <c r="HO35" s="148"/>
      <c r="HP35" s="214"/>
      <c r="HQ35" s="214"/>
      <c r="HR35" s="215"/>
      <c r="HS35" s="160"/>
      <c r="HT35" s="216"/>
      <c r="HU35" s="215"/>
      <c r="HV35" s="160"/>
      <c r="HW35" s="185"/>
      <c r="HX35" s="160"/>
      <c r="HY35" s="160"/>
      <c r="HZ35" s="160"/>
      <c r="IA35" s="160"/>
      <c r="IB35" s="186"/>
      <c r="IC35" s="160"/>
      <c r="ID35" s="160"/>
      <c r="IE35" s="160"/>
      <c r="IF35" s="160"/>
      <c r="IG35" s="160"/>
      <c r="IH35" s="160"/>
      <c r="II35" s="148"/>
      <c r="IJ35" s="214"/>
      <c r="IK35" s="214"/>
      <c r="IL35" s="215"/>
      <c r="IM35" s="160"/>
      <c r="IN35" s="216"/>
      <c r="IO35" s="215"/>
      <c r="IP35" s="160"/>
      <c r="IQ35" s="185"/>
      <c r="IR35" s="160"/>
      <c r="IS35" s="160"/>
      <c r="IT35" s="160"/>
      <c r="IU35" s="160"/>
      <c r="IV35" s="186"/>
      <c r="IW35" s="160"/>
      <c r="IX35" s="160"/>
      <c r="IY35" s="160"/>
      <c r="IZ35" s="160"/>
      <c r="JA35" s="160"/>
      <c r="JB35" s="160"/>
    </row>
    <row r="36" spans="2:262" s="178" customFormat="1" ht="13.5" customHeight="1">
      <c r="B36" s="160"/>
      <c r="C36" s="155"/>
      <c r="E36" s="188"/>
      <c r="F36" s="204"/>
      <c r="G36" s="205"/>
      <c r="H36" s="160"/>
      <c r="I36" s="204"/>
      <c r="J36" s="205"/>
      <c r="K36" s="188"/>
      <c r="L36" s="205"/>
      <c r="M36" s="205"/>
      <c r="N36" s="205"/>
      <c r="O36" s="205"/>
      <c r="P36" s="205"/>
      <c r="Q36" s="188"/>
      <c r="R36" s="205"/>
      <c r="S36" s="205"/>
      <c r="U36" s="205"/>
      <c r="V36" s="205"/>
      <c r="W36" s="155"/>
      <c r="Y36" s="188"/>
      <c r="Z36" s="218"/>
      <c r="AA36" s="204"/>
      <c r="AB36" s="160"/>
      <c r="AC36" s="218"/>
      <c r="AD36" s="204"/>
      <c r="AE36" s="188"/>
      <c r="AF36" s="205"/>
      <c r="AG36" s="205"/>
      <c r="AH36" s="205"/>
      <c r="AI36" s="205"/>
      <c r="AJ36" s="205"/>
      <c r="AK36" s="188"/>
      <c r="AM36" s="205"/>
      <c r="AO36" s="205"/>
      <c r="AP36" s="205"/>
      <c r="AQ36" s="155"/>
      <c r="AS36" s="206"/>
      <c r="AT36" s="204"/>
      <c r="AU36" s="204"/>
      <c r="AV36" s="207"/>
      <c r="AW36" s="204"/>
      <c r="AX36" s="204"/>
      <c r="AY36" s="188"/>
      <c r="AZ36" s="205"/>
      <c r="BA36" s="205"/>
      <c r="BB36" s="205"/>
      <c r="BC36" s="205"/>
      <c r="BD36" s="205"/>
      <c r="BE36" s="188"/>
      <c r="BF36" s="205"/>
      <c r="BG36" s="205"/>
      <c r="BI36" s="205"/>
      <c r="BJ36" s="205"/>
      <c r="BK36" s="155"/>
      <c r="BM36" s="188"/>
      <c r="BN36" s="204" t="s">
        <v>291</v>
      </c>
      <c r="BO36" s="204" t="s">
        <v>291</v>
      </c>
      <c r="BP36" s="160" t="s">
        <v>291</v>
      </c>
      <c r="BQ36" s="204" t="s">
        <v>291</v>
      </c>
      <c r="BR36" s="204" t="s">
        <v>291</v>
      </c>
      <c r="BS36" s="188"/>
      <c r="BT36" s="205" t="s">
        <v>291</v>
      </c>
      <c r="BU36" s="205" t="s">
        <v>291</v>
      </c>
      <c r="BV36" s="205" t="s">
        <v>291</v>
      </c>
      <c r="BW36" s="205" t="s">
        <v>291</v>
      </c>
      <c r="BX36" s="205" t="s">
        <v>291</v>
      </c>
      <c r="BY36" s="188"/>
      <c r="BZ36" s="205"/>
      <c r="CA36" s="205"/>
      <c r="CC36" s="205"/>
      <c r="CD36" s="205"/>
      <c r="CE36" s="188"/>
      <c r="CG36" s="188"/>
      <c r="CH36" s="204"/>
      <c r="CI36" s="204"/>
      <c r="CJ36" s="160"/>
      <c r="CK36" s="204"/>
      <c r="CL36" s="204"/>
      <c r="CM36" s="188"/>
      <c r="CN36" s="205"/>
      <c r="CO36" s="205"/>
      <c r="CR36" s="209"/>
      <c r="CS36" s="188"/>
      <c r="CT36" s="205"/>
      <c r="CU36" s="205"/>
      <c r="CW36" s="205"/>
      <c r="CX36" s="205"/>
      <c r="CY36" s="155"/>
      <c r="DA36" s="188"/>
      <c r="DB36" s="204"/>
      <c r="DC36" s="204"/>
      <c r="DD36" s="160"/>
      <c r="DE36" s="204"/>
      <c r="DF36" s="204"/>
      <c r="DG36" s="188"/>
      <c r="DH36" s="205"/>
      <c r="DI36" s="205"/>
      <c r="DL36" s="209"/>
      <c r="DM36" s="188"/>
      <c r="DN36" s="205"/>
      <c r="DO36" s="205"/>
      <c r="DQ36" s="205"/>
      <c r="DR36" s="205"/>
      <c r="DS36" s="155"/>
      <c r="DU36" s="188"/>
      <c r="DV36" s="204"/>
      <c r="DW36" s="204"/>
      <c r="DX36" s="160"/>
      <c r="DY36" s="204"/>
      <c r="DZ36" s="204"/>
      <c r="EA36" s="188"/>
      <c r="EC36" s="210"/>
      <c r="EF36" s="209"/>
      <c r="EG36" s="188"/>
      <c r="EH36" s="205"/>
      <c r="EI36" s="205"/>
      <c r="EK36" s="205"/>
      <c r="EL36" s="205"/>
      <c r="EM36" s="155"/>
      <c r="EO36" s="188"/>
      <c r="EP36" s="204"/>
      <c r="EQ36" s="204"/>
      <c r="ER36" s="160"/>
      <c r="ES36" s="204"/>
      <c r="ET36" s="204"/>
      <c r="EU36" s="188"/>
      <c r="EV36" s="205"/>
      <c r="EW36" s="205"/>
      <c r="EZ36" s="209"/>
      <c r="FA36" s="188"/>
      <c r="FB36" s="205"/>
      <c r="FC36" s="205"/>
      <c r="FE36" s="205"/>
      <c r="FF36" s="205"/>
      <c r="FG36" s="155"/>
      <c r="FI36" s="188"/>
      <c r="FJ36" s="204"/>
      <c r="FK36" s="204"/>
      <c r="FL36" s="160"/>
      <c r="FM36" s="204"/>
      <c r="FN36" s="204"/>
      <c r="FO36" s="188"/>
      <c r="FP36" s="205"/>
      <c r="FQ36" s="205"/>
      <c r="FT36" s="209"/>
      <c r="FU36" s="188"/>
      <c r="FV36" s="205"/>
      <c r="FW36" s="205"/>
      <c r="FY36" s="205"/>
      <c r="FZ36" s="205"/>
      <c r="GA36" s="148"/>
      <c r="GB36" s="214"/>
      <c r="GC36" s="214"/>
      <c r="GD36" s="215"/>
      <c r="GE36" s="160"/>
      <c r="GF36" s="216"/>
      <c r="GG36" s="215"/>
      <c r="GH36" s="160"/>
      <c r="GI36" s="185"/>
      <c r="GJ36" s="160"/>
      <c r="GK36" s="160"/>
      <c r="GL36" s="160"/>
      <c r="GM36" s="160"/>
      <c r="GN36" s="186"/>
      <c r="GO36" s="160"/>
      <c r="GP36" s="160"/>
      <c r="GQ36" s="160"/>
      <c r="GR36" s="160"/>
      <c r="GS36" s="160"/>
      <c r="GT36" s="160"/>
      <c r="GU36" s="148"/>
      <c r="GV36" s="214"/>
      <c r="GW36" s="214"/>
      <c r="GX36" s="215"/>
      <c r="GY36" s="160"/>
      <c r="GZ36" s="216"/>
      <c r="HA36" s="215"/>
      <c r="HB36" s="160"/>
      <c r="HC36" s="185"/>
      <c r="HD36" s="160"/>
      <c r="HE36" s="160"/>
      <c r="HF36" s="160"/>
      <c r="HG36" s="160"/>
      <c r="HH36" s="186"/>
      <c r="HI36" s="160"/>
      <c r="HJ36" s="160"/>
      <c r="HK36" s="160"/>
      <c r="HL36" s="160"/>
      <c r="HM36" s="160"/>
      <c r="HN36" s="160"/>
      <c r="HO36" s="148"/>
      <c r="HP36" s="214"/>
      <c r="HQ36" s="214"/>
      <c r="HR36" s="215"/>
      <c r="HS36" s="160"/>
      <c r="HT36" s="216"/>
      <c r="HU36" s="215"/>
      <c r="HV36" s="160"/>
      <c r="HW36" s="185"/>
      <c r="HX36" s="160"/>
      <c r="HY36" s="160"/>
      <c r="HZ36" s="160"/>
      <c r="IA36" s="160"/>
      <c r="IB36" s="186"/>
      <c r="IC36" s="160"/>
      <c r="ID36" s="160"/>
      <c r="IE36" s="160"/>
      <c r="IF36" s="160"/>
      <c r="IG36" s="160"/>
      <c r="IH36" s="160"/>
      <c r="II36" s="148"/>
      <c r="IJ36" s="214"/>
      <c r="IK36" s="214"/>
      <c r="IL36" s="215"/>
      <c r="IM36" s="160"/>
      <c r="IN36" s="216"/>
      <c r="IO36" s="215"/>
      <c r="IP36" s="160"/>
      <c r="IQ36" s="185"/>
      <c r="IR36" s="160"/>
      <c r="IS36" s="160"/>
      <c r="IT36" s="160"/>
      <c r="IU36" s="160"/>
      <c r="IV36" s="186"/>
      <c r="IW36" s="160"/>
      <c r="IX36" s="160"/>
      <c r="IY36" s="160"/>
      <c r="IZ36" s="160"/>
      <c r="JA36" s="160"/>
      <c r="JB36" s="160"/>
    </row>
    <row r="37" spans="2:262" s="178" customFormat="1" ht="13.5" customHeight="1">
      <c r="B37" s="160"/>
      <c r="C37" s="155"/>
      <c r="E37" s="188"/>
      <c r="F37" s="204"/>
      <c r="G37" s="205"/>
      <c r="H37" s="160"/>
      <c r="I37" s="204"/>
      <c r="J37" s="205"/>
      <c r="K37" s="188"/>
      <c r="L37" s="205"/>
      <c r="M37" s="205"/>
      <c r="N37" s="205"/>
      <c r="O37" s="205"/>
      <c r="P37" s="205"/>
      <c r="Q37" s="188"/>
      <c r="R37" s="205"/>
      <c r="S37" s="205"/>
      <c r="U37" s="205"/>
      <c r="V37" s="205"/>
      <c r="W37" s="155"/>
      <c r="Y37" s="188"/>
      <c r="Z37" s="218"/>
      <c r="AA37" s="204"/>
      <c r="AB37" s="160"/>
      <c r="AC37" s="218"/>
      <c r="AD37" s="204"/>
      <c r="AE37" s="188"/>
      <c r="AF37" s="205"/>
      <c r="AG37" s="205"/>
      <c r="AH37" s="205"/>
      <c r="AI37" s="205"/>
      <c r="AJ37" s="205"/>
      <c r="AK37" s="188"/>
      <c r="AM37" s="205"/>
      <c r="AO37" s="205"/>
      <c r="AP37" s="205"/>
      <c r="AQ37" s="155"/>
      <c r="AS37" s="206"/>
      <c r="AT37" s="204"/>
      <c r="AU37" s="204"/>
      <c r="AV37" s="207"/>
      <c r="AW37" s="204"/>
      <c r="AX37" s="204"/>
      <c r="AY37" s="188"/>
      <c r="AZ37" s="205"/>
      <c r="BA37" s="205"/>
      <c r="BB37" s="205"/>
      <c r="BC37" s="205"/>
      <c r="BD37" s="205"/>
      <c r="BE37" s="188"/>
      <c r="BF37" s="205"/>
      <c r="BG37" s="205"/>
      <c r="BI37" s="205"/>
      <c r="BJ37" s="205"/>
      <c r="BK37" s="155"/>
      <c r="BM37" s="188"/>
      <c r="BN37" s="204" t="s">
        <v>291</v>
      </c>
      <c r="BO37" s="204" t="s">
        <v>291</v>
      </c>
      <c r="BP37" s="160" t="s">
        <v>291</v>
      </c>
      <c r="BQ37" s="204" t="s">
        <v>291</v>
      </c>
      <c r="BR37" s="204" t="s">
        <v>291</v>
      </c>
      <c r="BS37" s="188"/>
      <c r="BT37" s="205" t="s">
        <v>291</v>
      </c>
      <c r="BU37" s="205" t="s">
        <v>291</v>
      </c>
      <c r="BV37" s="205" t="s">
        <v>291</v>
      </c>
      <c r="BW37" s="205" t="s">
        <v>291</v>
      </c>
      <c r="BX37" s="205" t="s">
        <v>291</v>
      </c>
      <c r="BY37" s="188"/>
      <c r="BZ37" s="205"/>
      <c r="CA37" s="205"/>
      <c r="CC37" s="205"/>
      <c r="CD37" s="205"/>
      <c r="CE37" s="188"/>
      <c r="CG37" s="188"/>
      <c r="CH37" s="204"/>
      <c r="CI37" s="204"/>
      <c r="CJ37" s="160"/>
      <c r="CK37" s="204"/>
      <c r="CL37" s="204"/>
      <c r="CM37" s="188"/>
      <c r="CN37" s="205"/>
      <c r="CO37" s="205"/>
      <c r="CR37" s="209"/>
      <c r="CS37" s="188"/>
      <c r="CT37" s="205"/>
      <c r="CU37" s="205"/>
      <c r="CW37" s="205"/>
      <c r="CX37" s="205"/>
      <c r="CY37" s="155"/>
      <c r="DA37" s="188"/>
      <c r="DB37" s="204"/>
      <c r="DC37" s="204"/>
      <c r="DD37" s="160"/>
      <c r="DE37" s="204"/>
      <c r="DF37" s="204"/>
      <c r="DG37" s="188"/>
      <c r="DH37" s="205"/>
      <c r="DI37" s="205"/>
      <c r="DL37" s="209"/>
      <c r="DM37" s="188"/>
      <c r="DN37" s="205"/>
      <c r="DO37" s="205"/>
      <c r="DQ37" s="205"/>
      <c r="DR37" s="205"/>
      <c r="DS37" s="155"/>
      <c r="DU37" s="188"/>
      <c r="DV37" s="204"/>
      <c r="DW37" s="204"/>
      <c r="DX37" s="160"/>
      <c r="DY37" s="204"/>
      <c r="DZ37" s="204"/>
      <c r="EA37" s="188"/>
      <c r="EC37" s="210"/>
      <c r="EF37" s="209"/>
      <c r="EG37" s="188"/>
      <c r="EH37" s="205"/>
      <c r="EI37" s="205"/>
      <c r="EK37" s="205"/>
      <c r="EL37" s="205"/>
      <c r="EM37" s="155"/>
      <c r="EO37" s="188"/>
      <c r="EP37" s="204"/>
      <c r="EQ37" s="204"/>
      <c r="ER37" s="160"/>
      <c r="ES37" s="204"/>
      <c r="ET37" s="204"/>
      <c r="EU37" s="188"/>
      <c r="EV37" s="205"/>
      <c r="EW37" s="205"/>
      <c r="EZ37" s="209"/>
      <c r="FA37" s="188"/>
      <c r="FB37" s="205"/>
      <c r="FC37" s="205"/>
      <c r="FE37" s="205"/>
      <c r="FF37" s="205"/>
      <c r="FG37" s="155"/>
      <c r="FI37" s="188"/>
      <c r="FJ37" s="204"/>
      <c r="FK37" s="204"/>
      <c r="FL37" s="160"/>
      <c r="FM37" s="204"/>
      <c r="FN37" s="204"/>
      <c r="FO37" s="188"/>
      <c r="FP37" s="205"/>
      <c r="FQ37" s="205"/>
      <c r="FT37" s="209"/>
      <c r="FU37" s="188"/>
      <c r="FV37" s="205"/>
      <c r="FW37" s="205"/>
      <c r="FY37" s="205"/>
      <c r="FZ37" s="205"/>
      <c r="GA37" s="148"/>
      <c r="GB37" s="214"/>
      <c r="GC37" s="214"/>
      <c r="GD37" s="215"/>
      <c r="GE37" s="160"/>
      <c r="GF37" s="216"/>
      <c r="GG37" s="215"/>
      <c r="GH37" s="160"/>
      <c r="GI37" s="185"/>
      <c r="GJ37" s="160"/>
      <c r="GK37" s="160"/>
      <c r="GL37" s="160"/>
      <c r="GM37" s="160"/>
      <c r="GN37" s="186"/>
      <c r="GO37" s="160"/>
      <c r="GP37" s="160"/>
      <c r="GQ37" s="160"/>
      <c r="GR37" s="160"/>
      <c r="GS37" s="160"/>
      <c r="GT37" s="160"/>
      <c r="GU37" s="148"/>
      <c r="GV37" s="214"/>
      <c r="GW37" s="214"/>
      <c r="GX37" s="215"/>
      <c r="GY37" s="160"/>
      <c r="GZ37" s="216"/>
      <c r="HA37" s="215"/>
      <c r="HB37" s="160"/>
      <c r="HC37" s="185"/>
      <c r="HD37" s="160"/>
      <c r="HE37" s="160"/>
      <c r="HF37" s="160"/>
      <c r="HG37" s="160"/>
      <c r="HH37" s="186"/>
      <c r="HI37" s="160"/>
      <c r="HJ37" s="160"/>
      <c r="HK37" s="160"/>
      <c r="HL37" s="160"/>
      <c r="HM37" s="160"/>
      <c r="HN37" s="160"/>
      <c r="HO37" s="148"/>
      <c r="HP37" s="214"/>
      <c r="HQ37" s="214"/>
      <c r="HR37" s="215"/>
      <c r="HS37" s="160"/>
      <c r="HT37" s="216"/>
      <c r="HU37" s="215"/>
      <c r="HV37" s="160"/>
      <c r="HW37" s="185"/>
      <c r="HX37" s="160"/>
      <c r="HY37" s="160"/>
      <c r="HZ37" s="160"/>
      <c r="IA37" s="160"/>
      <c r="IB37" s="186"/>
      <c r="IC37" s="160"/>
      <c r="ID37" s="160"/>
      <c r="IE37" s="160"/>
      <c r="IF37" s="160"/>
      <c r="IG37" s="160"/>
      <c r="IH37" s="160"/>
      <c r="II37" s="148"/>
      <c r="IJ37" s="214"/>
      <c r="IK37" s="214"/>
      <c r="IL37" s="215"/>
      <c r="IM37" s="160"/>
      <c r="IN37" s="216"/>
      <c r="IO37" s="215"/>
      <c r="IP37" s="160"/>
      <c r="IQ37" s="185"/>
      <c r="IR37" s="160"/>
      <c r="IS37" s="160"/>
      <c r="IT37" s="160"/>
      <c r="IU37" s="160"/>
      <c r="IV37" s="186"/>
      <c r="IW37" s="160"/>
      <c r="IX37" s="160"/>
      <c r="IY37" s="160"/>
      <c r="IZ37" s="160"/>
      <c r="JA37" s="160"/>
      <c r="JB37" s="160"/>
    </row>
    <row r="38" spans="2:262" s="178" customFormat="1" ht="13.5" customHeight="1">
      <c r="B38" s="160"/>
      <c r="C38" s="155"/>
      <c r="E38" s="188"/>
      <c r="F38" s="204"/>
      <c r="G38" s="205"/>
      <c r="H38" s="160"/>
      <c r="I38" s="204"/>
      <c r="J38" s="205"/>
      <c r="K38" s="188"/>
      <c r="L38" s="205"/>
      <c r="M38" s="205"/>
      <c r="N38" s="205"/>
      <c r="O38" s="205"/>
      <c r="P38" s="205"/>
      <c r="Q38" s="188"/>
      <c r="R38" s="205"/>
      <c r="S38" s="205"/>
      <c r="U38" s="205"/>
      <c r="V38" s="205"/>
      <c r="W38" s="155"/>
      <c r="Y38" s="188"/>
      <c r="Z38" s="204"/>
      <c r="AA38" s="204"/>
      <c r="AB38" s="160"/>
      <c r="AC38" s="204"/>
      <c r="AD38" s="204"/>
      <c r="AE38" s="188"/>
      <c r="AF38" s="205"/>
      <c r="AG38" s="205"/>
      <c r="AH38" s="205"/>
      <c r="AI38" s="205"/>
      <c r="AJ38" s="205"/>
      <c r="AK38" s="188"/>
      <c r="AM38" s="205"/>
      <c r="AO38" s="205"/>
      <c r="AP38" s="205"/>
      <c r="AQ38" s="155"/>
      <c r="AS38" s="206"/>
      <c r="AT38" s="204"/>
      <c r="AU38" s="204"/>
      <c r="AV38" s="207"/>
      <c r="AW38" s="204"/>
      <c r="AX38" s="204"/>
      <c r="AY38" s="188"/>
      <c r="AZ38" s="205"/>
      <c r="BA38" s="205"/>
      <c r="BB38" s="205"/>
      <c r="BC38" s="205"/>
      <c r="BD38" s="205"/>
      <c r="BE38" s="188"/>
      <c r="BF38" s="205"/>
      <c r="BG38" s="205"/>
      <c r="BI38" s="205"/>
      <c r="BJ38" s="205"/>
      <c r="BK38" s="155"/>
      <c r="BM38" s="188"/>
      <c r="BN38" s="204" t="s">
        <v>291</v>
      </c>
      <c r="BO38" s="204" t="s">
        <v>291</v>
      </c>
      <c r="BP38" s="160" t="s">
        <v>291</v>
      </c>
      <c r="BQ38" s="204" t="s">
        <v>291</v>
      </c>
      <c r="BR38" s="204" t="s">
        <v>291</v>
      </c>
      <c r="BS38" s="188"/>
      <c r="BT38" s="205" t="s">
        <v>291</v>
      </c>
      <c r="BU38" s="205" t="s">
        <v>291</v>
      </c>
      <c r="BV38" s="205" t="s">
        <v>291</v>
      </c>
      <c r="BW38" s="205" t="s">
        <v>291</v>
      </c>
      <c r="BX38" s="205" t="s">
        <v>291</v>
      </c>
      <c r="BY38" s="188"/>
      <c r="BZ38" s="205"/>
      <c r="CA38" s="205"/>
      <c r="CC38" s="205"/>
      <c r="CD38" s="205"/>
      <c r="CE38" s="188"/>
      <c r="CG38" s="188"/>
      <c r="CH38" s="204"/>
      <c r="CI38" s="204"/>
      <c r="CJ38" s="160"/>
      <c r="CK38" s="204"/>
      <c r="CL38" s="204"/>
      <c r="CM38" s="188"/>
      <c r="CN38" s="205"/>
      <c r="CO38" s="205"/>
      <c r="CR38" s="209"/>
      <c r="CS38" s="188"/>
      <c r="CT38" s="205"/>
      <c r="CU38" s="205"/>
      <c r="CW38" s="205"/>
      <c r="CX38" s="205"/>
      <c r="CY38" s="155"/>
      <c r="DA38" s="188"/>
      <c r="DB38" s="204"/>
      <c r="DC38" s="204"/>
      <c r="DD38" s="160"/>
      <c r="DE38" s="204"/>
      <c r="DF38" s="204"/>
      <c r="DG38" s="188"/>
      <c r="DH38" s="205"/>
      <c r="DI38" s="205"/>
      <c r="DL38" s="209"/>
      <c r="DM38" s="188"/>
      <c r="DN38" s="205"/>
      <c r="DO38" s="205"/>
      <c r="DQ38" s="205"/>
      <c r="DR38" s="205"/>
      <c r="DS38" s="155"/>
      <c r="DU38" s="188"/>
      <c r="DV38" s="204"/>
      <c r="DW38" s="204"/>
      <c r="DX38" s="160"/>
      <c r="DY38" s="204"/>
      <c r="DZ38" s="204"/>
      <c r="EA38" s="188"/>
      <c r="EC38" s="210"/>
      <c r="EF38" s="209"/>
      <c r="EG38" s="188"/>
      <c r="EH38" s="205"/>
      <c r="EI38" s="205"/>
      <c r="EK38" s="205"/>
      <c r="EL38" s="205"/>
      <c r="EM38" s="155"/>
      <c r="EO38" s="188"/>
      <c r="EP38" s="204"/>
      <c r="EQ38" s="204"/>
      <c r="ER38" s="160"/>
      <c r="ES38" s="204"/>
      <c r="ET38" s="204"/>
      <c r="EU38" s="188"/>
      <c r="EV38" s="205"/>
      <c r="EW38" s="205"/>
      <c r="EZ38" s="209"/>
      <c r="FA38" s="188"/>
      <c r="FB38" s="205"/>
      <c r="FC38" s="205"/>
      <c r="FE38" s="205"/>
      <c r="FF38" s="205"/>
      <c r="FG38" s="155"/>
      <c r="FI38" s="188"/>
      <c r="FJ38" s="204"/>
      <c r="FK38" s="204"/>
      <c r="FL38" s="160"/>
      <c r="FM38" s="204"/>
      <c r="FN38" s="204"/>
      <c r="FO38" s="188"/>
      <c r="FP38" s="205"/>
      <c r="FQ38" s="205"/>
      <c r="FT38" s="209"/>
      <c r="FU38" s="188"/>
      <c r="FV38" s="205"/>
      <c r="FW38" s="205"/>
      <c r="FY38" s="205"/>
      <c r="FZ38" s="205"/>
      <c r="GA38" s="148"/>
      <c r="GB38" s="214"/>
      <c r="GC38" s="214"/>
      <c r="GD38" s="215"/>
      <c r="GE38" s="160"/>
      <c r="GF38" s="216"/>
      <c r="GG38" s="215"/>
      <c r="GH38" s="160"/>
      <c r="GI38" s="185"/>
      <c r="GJ38" s="160"/>
      <c r="GK38" s="160"/>
      <c r="GL38" s="160"/>
      <c r="GM38" s="160"/>
      <c r="GN38" s="186"/>
      <c r="GO38" s="160"/>
      <c r="GP38" s="160"/>
      <c r="GQ38" s="160"/>
      <c r="GR38" s="160"/>
      <c r="GS38" s="160"/>
      <c r="GT38" s="160"/>
      <c r="GU38" s="148"/>
      <c r="GV38" s="214"/>
      <c r="GW38" s="214"/>
      <c r="GX38" s="215"/>
      <c r="GY38" s="160"/>
      <c r="GZ38" s="216"/>
      <c r="HA38" s="215"/>
      <c r="HB38" s="160"/>
      <c r="HC38" s="185"/>
      <c r="HD38" s="160"/>
      <c r="HE38" s="160"/>
      <c r="HF38" s="160"/>
      <c r="HG38" s="160"/>
      <c r="HH38" s="186"/>
      <c r="HI38" s="160"/>
      <c r="HJ38" s="160"/>
      <c r="HK38" s="160"/>
      <c r="HL38" s="160"/>
      <c r="HM38" s="160"/>
      <c r="HN38" s="160"/>
      <c r="HO38" s="148"/>
      <c r="HP38" s="214"/>
      <c r="HQ38" s="214"/>
      <c r="HR38" s="215"/>
      <c r="HS38" s="160"/>
      <c r="HT38" s="216"/>
      <c r="HU38" s="215"/>
      <c r="HV38" s="160"/>
      <c r="HW38" s="185"/>
      <c r="HX38" s="160"/>
      <c r="HY38" s="160"/>
      <c r="HZ38" s="160"/>
      <c r="IA38" s="160"/>
      <c r="IB38" s="186"/>
      <c r="IC38" s="160"/>
      <c r="ID38" s="160"/>
      <c r="IE38" s="160"/>
      <c r="IF38" s="160"/>
      <c r="IG38" s="160"/>
      <c r="IH38" s="160"/>
      <c r="II38" s="148"/>
      <c r="IJ38" s="214"/>
      <c r="IK38" s="214"/>
      <c r="IL38" s="215"/>
      <c r="IM38" s="160"/>
      <c r="IN38" s="216"/>
      <c r="IO38" s="215"/>
      <c r="IP38" s="160"/>
      <c r="IQ38" s="185"/>
      <c r="IR38" s="160"/>
      <c r="IS38" s="160"/>
      <c r="IT38" s="160"/>
      <c r="IU38" s="160"/>
      <c r="IV38" s="186"/>
      <c r="IW38" s="160"/>
      <c r="IX38" s="160"/>
      <c r="IY38" s="160"/>
      <c r="IZ38" s="160"/>
      <c r="JA38" s="160"/>
      <c r="JB38" s="160"/>
    </row>
    <row r="39" spans="2:262" s="178" customFormat="1" ht="13.5" customHeight="1">
      <c r="B39" s="160"/>
      <c r="C39" s="155"/>
      <c r="E39" s="188"/>
      <c r="F39" s="204"/>
      <c r="G39" s="205"/>
      <c r="H39" s="160"/>
      <c r="I39" s="204"/>
      <c r="J39" s="205"/>
      <c r="K39" s="188"/>
      <c r="L39" s="205"/>
      <c r="M39" s="205"/>
      <c r="N39" s="205"/>
      <c r="O39" s="205"/>
      <c r="P39" s="205"/>
      <c r="Q39" s="188"/>
      <c r="R39" s="205"/>
      <c r="S39" s="205"/>
      <c r="U39" s="205"/>
      <c r="V39" s="205"/>
      <c r="W39" s="155"/>
      <c r="Y39" s="188"/>
      <c r="Z39" s="204"/>
      <c r="AA39" s="204"/>
      <c r="AB39" s="160"/>
      <c r="AC39" s="204"/>
      <c r="AD39" s="204"/>
      <c r="AE39" s="188"/>
      <c r="AF39" s="205"/>
      <c r="AG39" s="205"/>
      <c r="AH39" s="205"/>
      <c r="AI39" s="205"/>
      <c r="AJ39" s="205"/>
      <c r="AK39" s="188"/>
      <c r="AM39" s="205"/>
      <c r="AO39" s="205"/>
      <c r="AP39" s="205"/>
      <c r="AQ39" s="155"/>
      <c r="AS39" s="206"/>
      <c r="AT39" s="204"/>
      <c r="AU39" s="204"/>
      <c r="AV39" s="207"/>
      <c r="AW39" s="204"/>
      <c r="AX39" s="204"/>
      <c r="AY39" s="188"/>
      <c r="AZ39" s="205"/>
      <c r="BA39" s="205"/>
      <c r="BB39" s="205"/>
      <c r="BC39" s="205"/>
      <c r="BD39" s="205"/>
      <c r="BE39" s="188"/>
      <c r="BF39" s="205"/>
      <c r="BG39" s="205"/>
      <c r="BI39" s="205"/>
      <c r="BJ39" s="205"/>
      <c r="BK39" s="155"/>
      <c r="BM39" s="188"/>
      <c r="BN39" s="204"/>
      <c r="BO39" s="204"/>
      <c r="BP39" s="160"/>
      <c r="BQ39" s="204"/>
      <c r="BR39" s="204"/>
      <c r="BS39" s="188"/>
      <c r="BT39" s="205"/>
      <c r="BU39" s="205"/>
      <c r="BV39" s="205"/>
      <c r="BW39" s="205"/>
      <c r="BX39" s="205"/>
      <c r="BY39" s="188"/>
      <c r="BZ39" s="205"/>
      <c r="CA39" s="205"/>
      <c r="CC39" s="205"/>
      <c r="CD39" s="205"/>
      <c r="CE39" s="188"/>
      <c r="CG39" s="188"/>
      <c r="CH39" s="204"/>
      <c r="CI39" s="204"/>
      <c r="CJ39" s="160"/>
      <c r="CK39" s="204"/>
      <c r="CL39" s="204"/>
      <c r="CM39" s="188"/>
      <c r="CN39" s="205"/>
      <c r="CO39" s="205"/>
      <c r="CR39" s="209"/>
      <c r="CS39" s="188"/>
      <c r="CT39" s="205"/>
      <c r="CU39" s="205"/>
      <c r="CW39" s="205"/>
      <c r="CX39" s="205"/>
      <c r="CY39" s="155"/>
      <c r="DA39" s="188"/>
      <c r="DB39" s="204"/>
      <c r="DC39" s="204"/>
      <c r="DD39" s="160"/>
      <c r="DE39" s="204"/>
      <c r="DF39" s="204"/>
      <c r="DG39" s="188"/>
      <c r="DH39" s="205"/>
      <c r="DI39" s="205"/>
      <c r="DL39" s="209"/>
      <c r="DM39" s="188"/>
      <c r="DN39" s="205"/>
      <c r="DO39" s="205"/>
      <c r="DQ39" s="205"/>
      <c r="DR39" s="205"/>
      <c r="DS39" s="155"/>
      <c r="DU39" s="188"/>
      <c r="DV39" s="204"/>
      <c r="DW39" s="204"/>
      <c r="DX39" s="160"/>
      <c r="DY39" s="204"/>
      <c r="DZ39" s="204"/>
      <c r="EA39" s="188"/>
      <c r="EC39" s="210"/>
      <c r="EF39" s="209"/>
      <c r="EG39" s="188"/>
      <c r="EH39" s="205"/>
      <c r="EI39" s="205"/>
      <c r="EK39" s="205"/>
      <c r="EL39" s="205"/>
      <c r="EM39" s="155"/>
      <c r="EO39" s="188"/>
      <c r="EP39" s="204"/>
      <c r="EQ39" s="204"/>
      <c r="ER39" s="160"/>
      <c r="ES39" s="204"/>
      <c r="ET39" s="204"/>
      <c r="EU39" s="188"/>
      <c r="EV39" s="205"/>
      <c r="EW39" s="205"/>
      <c r="EZ39" s="209"/>
      <c r="FA39" s="188"/>
      <c r="FB39" s="205"/>
      <c r="FC39" s="205"/>
      <c r="FE39" s="205"/>
      <c r="FF39" s="205"/>
      <c r="FG39" s="155"/>
      <c r="FI39" s="188"/>
      <c r="FJ39" s="204"/>
      <c r="FK39" s="204"/>
      <c r="FL39" s="160"/>
      <c r="FM39" s="204"/>
      <c r="FN39" s="204"/>
      <c r="FO39" s="188"/>
      <c r="FP39" s="205"/>
      <c r="FQ39" s="205"/>
      <c r="FT39" s="209"/>
      <c r="FU39" s="188"/>
      <c r="FV39" s="205"/>
      <c r="FW39" s="205"/>
      <c r="FY39" s="205"/>
      <c r="FZ39" s="205"/>
      <c r="GA39" s="148"/>
      <c r="GB39" s="214"/>
      <c r="GC39" s="214"/>
      <c r="GD39" s="215"/>
      <c r="GE39" s="160"/>
      <c r="GF39" s="216"/>
      <c r="GG39" s="215"/>
      <c r="GH39" s="160"/>
      <c r="GI39" s="185"/>
      <c r="GJ39" s="160"/>
      <c r="GK39" s="160"/>
      <c r="GL39" s="160"/>
      <c r="GM39" s="160"/>
      <c r="GN39" s="186"/>
      <c r="GO39" s="160"/>
      <c r="GP39" s="160"/>
      <c r="GQ39" s="160"/>
      <c r="GR39" s="160"/>
      <c r="GS39" s="160"/>
      <c r="GT39" s="160"/>
      <c r="GU39" s="148"/>
      <c r="GV39" s="214"/>
      <c r="GW39" s="214"/>
      <c r="GX39" s="215"/>
      <c r="GY39" s="160"/>
      <c r="GZ39" s="216"/>
      <c r="HA39" s="215"/>
      <c r="HB39" s="160"/>
      <c r="HC39" s="185"/>
      <c r="HD39" s="160"/>
      <c r="HE39" s="160"/>
      <c r="HF39" s="160"/>
      <c r="HG39" s="160"/>
      <c r="HH39" s="186"/>
      <c r="HI39" s="160"/>
      <c r="HJ39" s="160"/>
      <c r="HK39" s="160"/>
      <c r="HL39" s="160"/>
      <c r="HM39" s="160"/>
      <c r="HN39" s="160"/>
      <c r="HO39" s="148"/>
      <c r="HP39" s="214"/>
      <c r="HQ39" s="214"/>
      <c r="HR39" s="215"/>
      <c r="HS39" s="160"/>
      <c r="HT39" s="216"/>
      <c r="HU39" s="215"/>
      <c r="HV39" s="160"/>
      <c r="HW39" s="185"/>
      <c r="HX39" s="160"/>
      <c r="HY39" s="160"/>
      <c r="HZ39" s="160"/>
      <c r="IA39" s="160"/>
      <c r="IB39" s="186"/>
      <c r="IC39" s="160"/>
      <c r="ID39" s="160"/>
      <c r="IE39" s="160"/>
      <c r="IF39" s="160"/>
      <c r="IG39" s="160"/>
      <c r="IH39" s="160"/>
      <c r="II39" s="148"/>
      <c r="IJ39" s="214"/>
      <c r="IK39" s="214"/>
      <c r="IL39" s="215"/>
      <c r="IM39" s="160"/>
      <c r="IN39" s="216"/>
      <c r="IO39" s="215"/>
      <c r="IP39" s="160"/>
      <c r="IQ39" s="185"/>
      <c r="IR39" s="160"/>
      <c r="IS39" s="160"/>
      <c r="IT39" s="160"/>
      <c r="IU39" s="160"/>
      <c r="IV39" s="186"/>
      <c r="IW39" s="160"/>
      <c r="IX39" s="160"/>
      <c r="IY39" s="160"/>
      <c r="IZ39" s="160"/>
      <c r="JA39" s="160"/>
      <c r="JB39" s="160"/>
    </row>
    <row r="40" spans="2:262" s="178" customFormat="1" ht="13.5" customHeight="1">
      <c r="B40" s="160"/>
      <c r="C40" s="155"/>
      <c r="E40" s="188"/>
      <c r="F40" s="204"/>
      <c r="G40" s="205"/>
      <c r="H40" s="160"/>
      <c r="I40" s="204"/>
      <c r="J40" s="205"/>
      <c r="K40" s="188"/>
      <c r="L40" s="205"/>
      <c r="M40" s="205"/>
      <c r="N40" s="205"/>
      <c r="O40" s="205"/>
      <c r="P40" s="205"/>
      <c r="Q40" s="188"/>
      <c r="R40" s="205"/>
      <c r="S40" s="205"/>
      <c r="U40" s="205"/>
      <c r="V40" s="205"/>
      <c r="W40" s="155"/>
      <c r="Y40" s="188"/>
      <c r="Z40" s="204"/>
      <c r="AA40" s="204"/>
      <c r="AB40" s="160"/>
      <c r="AC40" s="204"/>
      <c r="AD40" s="204"/>
      <c r="AE40" s="188"/>
      <c r="AF40" s="205"/>
      <c r="AG40" s="205"/>
      <c r="AH40" s="205"/>
      <c r="AI40" s="205"/>
      <c r="AJ40" s="205"/>
      <c r="AK40" s="188"/>
      <c r="AM40" s="205"/>
      <c r="AO40" s="205"/>
      <c r="AP40" s="205"/>
      <c r="AQ40" s="155"/>
      <c r="AS40" s="206"/>
      <c r="AT40" s="204"/>
      <c r="AU40" s="204"/>
      <c r="AV40" s="207"/>
      <c r="AW40" s="204"/>
      <c r="AX40" s="204"/>
      <c r="AY40" s="188"/>
      <c r="AZ40" s="205"/>
      <c r="BA40" s="205"/>
      <c r="BB40" s="205"/>
      <c r="BC40" s="205"/>
      <c r="BD40" s="205"/>
      <c r="BE40" s="188"/>
      <c r="BF40" s="205"/>
      <c r="BG40" s="205"/>
      <c r="BI40" s="205"/>
      <c r="BJ40" s="205"/>
      <c r="BK40" s="155"/>
      <c r="BM40" s="188"/>
      <c r="BN40" s="204"/>
      <c r="BO40" s="204"/>
      <c r="BP40" s="160"/>
      <c r="BQ40" s="204"/>
      <c r="BR40" s="204"/>
      <c r="BS40" s="188"/>
      <c r="BT40" s="205"/>
      <c r="BU40" s="205"/>
      <c r="BV40" s="205"/>
      <c r="BW40" s="205"/>
      <c r="BX40" s="205"/>
      <c r="BY40" s="188"/>
      <c r="BZ40" s="205"/>
      <c r="CA40" s="205"/>
      <c r="CC40" s="205"/>
      <c r="CD40" s="205"/>
      <c r="CE40" s="188"/>
      <c r="CG40" s="188"/>
      <c r="CH40" s="204"/>
      <c r="CI40" s="204"/>
      <c r="CJ40" s="160"/>
      <c r="CK40" s="204"/>
      <c r="CL40" s="204"/>
      <c r="CM40" s="188"/>
      <c r="CN40" s="205"/>
      <c r="CO40" s="205"/>
      <c r="CR40" s="209"/>
      <c r="CS40" s="188"/>
      <c r="CT40" s="205"/>
      <c r="CU40" s="205"/>
      <c r="CW40" s="205"/>
      <c r="CX40" s="205"/>
      <c r="CY40" s="155"/>
      <c r="DA40" s="188"/>
      <c r="DB40" s="204"/>
      <c r="DC40" s="204"/>
      <c r="DD40" s="160"/>
      <c r="DE40" s="204"/>
      <c r="DF40" s="204"/>
      <c r="DG40" s="188"/>
      <c r="DH40" s="205"/>
      <c r="DI40" s="205"/>
      <c r="DL40" s="209"/>
      <c r="DM40" s="188"/>
      <c r="DN40" s="205"/>
      <c r="DO40" s="205"/>
      <c r="DQ40" s="205"/>
      <c r="DR40" s="205"/>
      <c r="DS40" s="155"/>
      <c r="DU40" s="188"/>
      <c r="DV40" s="204"/>
      <c r="DW40" s="204"/>
      <c r="DX40" s="160"/>
      <c r="DY40" s="204"/>
      <c r="DZ40" s="204"/>
      <c r="EA40" s="188"/>
      <c r="EC40" s="210"/>
      <c r="EF40" s="209"/>
      <c r="EG40" s="188"/>
      <c r="EH40" s="205"/>
      <c r="EI40" s="205"/>
      <c r="EK40" s="205"/>
      <c r="EL40" s="205"/>
      <c r="EM40" s="155"/>
      <c r="EO40" s="188"/>
      <c r="EP40" s="204"/>
      <c r="EQ40" s="204"/>
      <c r="ER40" s="160"/>
      <c r="ES40" s="204"/>
      <c r="ET40" s="204"/>
      <c r="EU40" s="188"/>
      <c r="EV40" s="205"/>
      <c r="EW40" s="205"/>
      <c r="EZ40" s="209"/>
      <c r="FA40" s="188"/>
      <c r="FB40" s="205"/>
      <c r="FC40" s="205"/>
      <c r="FE40" s="205"/>
      <c r="FF40" s="205"/>
      <c r="FG40" s="155"/>
      <c r="FI40" s="188"/>
      <c r="FJ40" s="204"/>
      <c r="FK40" s="204"/>
      <c r="FL40" s="160"/>
      <c r="FM40" s="204"/>
      <c r="FN40" s="204"/>
      <c r="FO40" s="188"/>
      <c r="FP40" s="205"/>
      <c r="FQ40" s="205"/>
      <c r="FT40" s="209"/>
      <c r="FU40" s="188"/>
      <c r="FV40" s="205"/>
      <c r="FW40" s="205"/>
      <c r="FY40" s="205"/>
      <c r="FZ40" s="205"/>
      <c r="GA40" s="148"/>
      <c r="GB40" s="214"/>
      <c r="GC40" s="214"/>
      <c r="GD40" s="215"/>
      <c r="GE40" s="160"/>
      <c r="GF40" s="216"/>
      <c r="GG40" s="215"/>
      <c r="GH40" s="160"/>
      <c r="GI40" s="185"/>
      <c r="GJ40" s="160"/>
      <c r="GK40" s="160"/>
      <c r="GL40" s="160"/>
      <c r="GM40" s="160"/>
      <c r="GN40" s="186"/>
      <c r="GO40" s="160"/>
      <c r="GP40" s="160"/>
      <c r="GQ40" s="160"/>
      <c r="GR40" s="160"/>
      <c r="GS40" s="160"/>
      <c r="GT40" s="160"/>
      <c r="GU40" s="148"/>
      <c r="GV40" s="214"/>
      <c r="GW40" s="214"/>
      <c r="GX40" s="215"/>
      <c r="GY40" s="160"/>
      <c r="GZ40" s="216"/>
      <c r="HA40" s="215"/>
      <c r="HB40" s="160"/>
      <c r="HC40" s="185"/>
      <c r="HD40" s="160"/>
      <c r="HE40" s="160"/>
      <c r="HF40" s="160"/>
      <c r="HG40" s="160"/>
      <c r="HH40" s="186"/>
      <c r="HI40" s="160"/>
      <c r="HJ40" s="160"/>
      <c r="HK40" s="160"/>
      <c r="HL40" s="160"/>
      <c r="HM40" s="160"/>
      <c r="HN40" s="160"/>
      <c r="HO40" s="148"/>
      <c r="HP40" s="214"/>
      <c r="HQ40" s="214"/>
      <c r="HR40" s="215"/>
      <c r="HS40" s="160"/>
      <c r="HT40" s="216"/>
      <c r="HU40" s="215"/>
      <c r="HV40" s="160"/>
      <c r="HW40" s="185"/>
      <c r="HX40" s="160"/>
      <c r="HY40" s="160"/>
      <c r="HZ40" s="160"/>
      <c r="IA40" s="160"/>
      <c r="IB40" s="186"/>
      <c r="IC40" s="160"/>
      <c r="ID40" s="160"/>
      <c r="IE40" s="160"/>
      <c r="IF40" s="160"/>
      <c r="IG40" s="160"/>
      <c r="IH40" s="160"/>
      <c r="II40" s="148"/>
      <c r="IJ40" s="214"/>
      <c r="IK40" s="214"/>
      <c r="IL40" s="215"/>
      <c r="IM40" s="160"/>
      <c r="IN40" s="216"/>
      <c r="IO40" s="215"/>
      <c r="IP40" s="160"/>
      <c r="IQ40" s="185"/>
      <c r="IR40" s="160"/>
      <c r="IS40" s="160"/>
      <c r="IT40" s="160"/>
      <c r="IU40" s="160"/>
      <c r="IV40" s="186"/>
      <c r="IW40" s="160"/>
      <c r="IX40" s="160"/>
      <c r="IY40" s="160"/>
      <c r="IZ40" s="160"/>
      <c r="JA40" s="160"/>
      <c r="JB40" s="160"/>
    </row>
    <row r="41" spans="2:262" s="178" customFormat="1" ht="13.5" customHeight="1">
      <c r="B41" s="160"/>
      <c r="C41" s="155"/>
      <c r="E41" s="188"/>
      <c r="F41" s="204"/>
      <c r="G41" s="205"/>
      <c r="H41" s="160"/>
      <c r="I41" s="204"/>
      <c r="J41" s="205"/>
      <c r="K41" s="188"/>
      <c r="L41" s="205"/>
      <c r="M41" s="205"/>
      <c r="N41" s="205"/>
      <c r="O41" s="205"/>
      <c r="P41" s="205"/>
      <c r="Q41" s="188"/>
      <c r="R41" s="205"/>
      <c r="S41" s="205"/>
      <c r="U41" s="205"/>
      <c r="V41" s="205"/>
      <c r="W41" s="155"/>
      <c r="Y41" s="188"/>
      <c r="Z41" s="204"/>
      <c r="AA41" s="204"/>
      <c r="AB41" s="160"/>
      <c r="AC41" s="204"/>
      <c r="AD41" s="204"/>
      <c r="AE41" s="188"/>
      <c r="AF41" s="205"/>
      <c r="AG41" s="205"/>
      <c r="AH41" s="205"/>
      <c r="AI41" s="205"/>
      <c r="AJ41" s="205"/>
      <c r="AK41" s="188"/>
      <c r="AM41" s="205"/>
      <c r="AO41" s="205"/>
      <c r="AP41" s="205"/>
      <c r="AQ41" s="155"/>
      <c r="AS41" s="206"/>
      <c r="AT41" s="204"/>
      <c r="AU41" s="204"/>
      <c r="AV41" s="207"/>
      <c r="AW41" s="204"/>
      <c r="AX41" s="204"/>
      <c r="AY41" s="188"/>
      <c r="AZ41" s="205"/>
      <c r="BA41" s="205"/>
      <c r="BB41" s="205"/>
      <c r="BC41" s="205"/>
      <c r="BD41" s="205"/>
      <c r="BE41" s="188"/>
      <c r="BF41" s="205"/>
      <c r="BG41" s="205"/>
      <c r="BI41" s="205"/>
      <c r="BJ41" s="205"/>
      <c r="BK41" s="155"/>
      <c r="BM41" s="188"/>
      <c r="BN41" s="204"/>
      <c r="BO41" s="204"/>
      <c r="BP41" s="160"/>
      <c r="BQ41" s="204"/>
      <c r="BR41" s="204"/>
      <c r="BS41" s="188"/>
      <c r="BT41" s="205"/>
      <c r="BU41" s="205"/>
      <c r="BV41" s="205"/>
      <c r="BW41" s="205"/>
      <c r="BX41" s="205"/>
      <c r="BY41" s="188"/>
      <c r="BZ41" s="205"/>
      <c r="CA41" s="205"/>
      <c r="CC41" s="205"/>
      <c r="CD41" s="205"/>
      <c r="CE41" s="188"/>
      <c r="CG41" s="188"/>
      <c r="CH41" s="204"/>
      <c r="CI41" s="204"/>
      <c r="CJ41" s="160"/>
      <c r="CK41" s="204"/>
      <c r="CL41" s="204"/>
      <c r="CM41" s="188"/>
      <c r="CN41" s="205"/>
      <c r="CO41" s="205"/>
      <c r="CR41" s="209"/>
      <c r="CS41" s="188"/>
      <c r="CT41" s="205"/>
      <c r="CU41" s="205"/>
      <c r="CW41" s="205"/>
      <c r="CX41" s="205"/>
      <c r="CY41" s="155"/>
      <c r="DA41" s="188"/>
      <c r="DB41" s="204"/>
      <c r="DC41" s="204"/>
      <c r="DD41" s="160"/>
      <c r="DE41" s="204"/>
      <c r="DF41" s="204"/>
      <c r="DG41" s="188"/>
      <c r="DH41" s="205"/>
      <c r="DI41" s="205"/>
      <c r="DL41" s="209"/>
      <c r="DM41" s="188"/>
      <c r="DN41" s="205"/>
      <c r="DO41" s="205"/>
      <c r="DQ41" s="205"/>
      <c r="DR41" s="205"/>
      <c r="DS41" s="155"/>
      <c r="DU41" s="188"/>
      <c r="DV41" s="204"/>
      <c r="DW41" s="204"/>
      <c r="DX41" s="160"/>
      <c r="DY41" s="204"/>
      <c r="DZ41" s="204"/>
      <c r="EA41" s="188"/>
      <c r="EC41" s="210"/>
      <c r="EF41" s="209"/>
      <c r="EG41" s="188"/>
      <c r="EH41" s="205"/>
      <c r="EI41" s="205"/>
      <c r="EK41" s="205"/>
      <c r="EL41" s="205"/>
      <c r="EM41" s="155"/>
      <c r="EO41" s="188"/>
      <c r="EP41" s="204"/>
      <c r="EQ41" s="204"/>
      <c r="ER41" s="160"/>
      <c r="ES41" s="204"/>
      <c r="ET41" s="204"/>
      <c r="EU41" s="188"/>
      <c r="EV41" s="205"/>
      <c r="EW41" s="205"/>
      <c r="EZ41" s="209"/>
      <c r="FA41" s="188"/>
      <c r="FB41" s="205"/>
      <c r="FC41" s="205"/>
      <c r="FE41" s="205"/>
      <c r="FF41" s="205"/>
      <c r="FG41" s="155"/>
      <c r="FI41" s="188"/>
      <c r="FJ41" s="204"/>
      <c r="FK41" s="204"/>
      <c r="FL41" s="160"/>
      <c r="FM41" s="204"/>
      <c r="FN41" s="204"/>
      <c r="FO41" s="188"/>
      <c r="FP41" s="205"/>
      <c r="FQ41" s="205"/>
      <c r="FT41" s="209"/>
      <c r="FU41" s="188"/>
      <c r="FV41" s="205"/>
      <c r="FW41" s="205"/>
      <c r="FY41" s="205"/>
      <c r="FZ41" s="205"/>
      <c r="GA41" s="148"/>
      <c r="GB41" s="214"/>
      <c r="GC41" s="214"/>
      <c r="GD41" s="215"/>
      <c r="GE41" s="160"/>
      <c r="GF41" s="216"/>
      <c r="GG41" s="215"/>
      <c r="GH41" s="160"/>
      <c r="GI41" s="185"/>
      <c r="GJ41" s="160"/>
      <c r="GK41" s="160"/>
      <c r="GL41" s="160"/>
      <c r="GM41" s="160"/>
      <c r="GN41" s="186"/>
      <c r="GO41" s="160"/>
      <c r="GP41" s="160"/>
      <c r="GQ41" s="160"/>
      <c r="GR41" s="160"/>
      <c r="GS41" s="160"/>
      <c r="GT41" s="160"/>
      <c r="GU41" s="148"/>
      <c r="GV41" s="214"/>
      <c r="GW41" s="214"/>
      <c r="GX41" s="215"/>
      <c r="GY41" s="160"/>
      <c r="GZ41" s="216"/>
      <c r="HA41" s="215"/>
      <c r="HB41" s="160"/>
      <c r="HC41" s="185"/>
      <c r="HD41" s="160"/>
      <c r="HE41" s="160"/>
      <c r="HF41" s="160"/>
      <c r="HG41" s="160"/>
      <c r="HH41" s="186"/>
      <c r="HI41" s="160"/>
      <c r="HJ41" s="160"/>
      <c r="HK41" s="160"/>
      <c r="HL41" s="160"/>
      <c r="HM41" s="160"/>
      <c r="HN41" s="160"/>
      <c r="HO41" s="148"/>
      <c r="HP41" s="214"/>
      <c r="HQ41" s="214"/>
      <c r="HR41" s="215"/>
      <c r="HS41" s="160"/>
      <c r="HT41" s="216"/>
      <c r="HU41" s="215"/>
      <c r="HV41" s="160"/>
      <c r="HW41" s="185"/>
      <c r="HX41" s="160"/>
      <c r="HY41" s="160"/>
      <c r="HZ41" s="160"/>
      <c r="IA41" s="160"/>
      <c r="IB41" s="186"/>
      <c r="IC41" s="160"/>
      <c r="ID41" s="160"/>
      <c r="IE41" s="160"/>
      <c r="IF41" s="160"/>
      <c r="IG41" s="160"/>
      <c r="IH41" s="160"/>
      <c r="II41" s="148"/>
      <c r="IJ41" s="214"/>
      <c r="IK41" s="214"/>
      <c r="IL41" s="215"/>
      <c r="IM41" s="160"/>
      <c r="IN41" s="216"/>
      <c r="IO41" s="215"/>
      <c r="IP41" s="160"/>
      <c r="IQ41" s="185"/>
      <c r="IR41" s="160"/>
      <c r="IS41" s="160"/>
      <c r="IT41" s="160"/>
      <c r="IU41" s="160"/>
      <c r="IV41" s="186"/>
      <c r="IW41" s="160"/>
      <c r="IX41" s="160"/>
      <c r="IY41" s="160"/>
      <c r="IZ41" s="160"/>
      <c r="JA41" s="160"/>
      <c r="JB41" s="160"/>
    </row>
    <row r="42" spans="2:262" s="178" customFormat="1" ht="13.5" customHeight="1">
      <c r="B42" s="160"/>
      <c r="C42" s="155"/>
      <c r="E42" s="188"/>
      <c r="F42" s="204"/>
      <c r="G42" s="205"/>
      <c r="H42" s="160"/>
      <c r="I42" s="204"/>
      <c r="J42" s="205"/>
      <c r="K42" s="188"/>
      <c r="L42" s="205"/>
      <c r="M42" s="205"/>
      <c r="N42" s="205"/>
      <c r="O42" s="205"/>
      <c r="P42" s="205"/>
      <c r="Q42" s="188"/>
      <c r="R42" s="205"/>
      <c r="S42" s="205"/>
      <c r="U42" s="205"/>
      <c r="V42" s="205"/>
      <c r="W42" s="155"/>
      <c r="Y42" s="188"/>
      <c r="Z42" s="204"/>
      <c r="AA42" s="204"/>
      <c r="AB42" s="160"/>
      <c r="AC42" s="204"/>
      <c r="AD42" s="204"/>
      <c r="AE42" s="188"/>
      <c r="AF42" s="205"/>
      <c r="AG42" s="205"/>
      <c r="AH42" s="205"/>
      <c r="AI42" s="205"/>
      <c r="AJ42" s="205"/>
      <c r="AK42" s="188"/>
      <c r="AM42" s="205"/>
      <c r="AO42" s="205"/>
      <c r="AP42" s="205"/>
      <c r="AQ42" s="155"/>
      <c r="AS42" s="188"/>
      <c r="AT42" s="219"/>
      <c r="AU42" s="204"/>
      <c r="AV42" s="200"/>
      <c r="AW42" s="204"/>
      <c r="AX42" s="204"/>
      <c r="AY42" s="188"/>
      <c r="AZ42" s="205"/>
      <c r="BA42" s="205"/>
      <c r="BB42" s="205"/>
      <c r="BC42" s="205"/>
      <c r="BD42" s="205"/>
      <c r="BE42" s="188"/>
      <c r="BF42" s="205"/>
      <c r="BG42" s="205"/>
      <c r="BI42" s="205"/>
      <c r="BJ42" s="205"/>
      <c r="BK42" s="155"/>
      <c r="BM42" s="188"/>
      <c r="BN42" s="204"/>
      <c r="BO42" s="204"/>
      <c r="BP42" s="160"/>
      <c r="BQ42" s="204"/>
      <c r="BR42" s="204"/>
      <c r="BS42" s="188"/>
      <c r="BT42" s="205"/>
      <c r="BU42" s="205"/>
      <c r="BV42" s="205"/>
      <c r="BW42" s="205"/>
      <c r="BX42" s="205"/>
      <c r="BY42" s="188"/>
      <c r="BZ42" s="205"/>
      <c r="CA42" s="205"/>
      <c r="CC42" s="205"/>
      <c r="CD42" s="205"/>
      <c r="CE42" s="188"/>
      <c r="CG42" s="188"/>
      <c r="CH42" s="204"/>
      <c r="CI42" s="204"/>
      <c r="CJ42" s="160"/>
      <c r="CK42" s="204"/>
      <c r="CL42" s="204"/>
      <c r="CM42" s="188"/>
      <c r="CN42" s="205"/>
      <c r="CO42" s="205"/>
      <c r="CR42" s="209"/>
      <c r="CS42" s="188"/>
      <c r="CT42" s="205"/>
      <c r="CU42" s="205"/>
      <c r="CW42" s="205"/>
      <c r="CX42" s="205"/>
      <c r="CY42" s="155"/>
      <c r="DA42" s="188"/>
      <c r="DB42" s="204"/>
      <c r="DC42" s="204"/>
      <c r="DD42" s="160"/>
      <c r="DE42" s="204"/>
      <c r="DF42" s="204"/>
      <c r="DG42" s="188"/>
      <c r="DH42" s="205"/>
      <c r="DI42" s="205"/>
      <c r="DL42" s="209"/>
      <c r="DM42" s="188"/>
      <c r="DN42" s="205"/>
      <c r="DO42" s="205"/>
      <c r="DQ42" s="205"/>
      <c r="DR42" s="205"/>
      <c r="DS42" s="155"/>
      <c r="DU42" s="188"/>
      <c r="DV42" s="204"/>
      <c r="DW42" s="204"/>
      <c r="DX42" s="160"/>
      <c r="DY42" s="204"/>
      <c r="DZ42" s="204"/>
      <c r="EA42" s="188"/>
      <c r="EC42" s="210"/>
      <c r="EF42" s="209"/>
      <c r="EG42" s="188"/>
      <c r="EH42" s="205"/>
      <c r="EI42" s="205"/>
      <c r="EK42" s="205"/>
      <c r="EL42" s="205"/>
      <c r="EM42" s="155"/>
      <c r="EO42" s="188"/>
      <c r="EP42" s="204"/>
      <c r="EQ42" s="204"/>
      <c r="ER42" s="160"/>
      <c r="ES42" s="204"/>
      <c r="ET42" s="204"/>
      <c r="EU42" s="188"/>
      <c r="EV42" s="205"/>
      <c r="EW42" s="205"/>
      <c r="EZ42" s="209"/>
      <c r="FA42" s="188"/>
      <c r="FB42" s="205"/>
      <c r="FC42" s="205"/>
      <c r="FE42" s="205"/>
      <c r="FF42" s="205"/>
      <c r="FG42" s="155"/>
      <c r="FI42" s="188"/>
      <c r="FJ42" s="204"/>
      <c r="FK42" s="204"/>
      <c r="FL42" s="160"/>
      <c r="FM42" s="204"/>
      <c r="FN42" s="204"/>
      <c r="FO42" s="188"/>
      <c r="FP42" s="205"/>
      <c r="FQ42" s="205"/>
      <c r="FT42" s="209"/>
      <c r="FU42" s="188"/>
      <c r="FV42" s="205"/>
      <c r="FW42" s="205"/>
      <c r="FY42" s="205"/>
      <c r="FZ42" s="205"/>
      <c r="GA42" s="148"/>
      <c r="GB42" s="214"/>
      <c r="GC42" s="214"/>
      <c r="GD42" s="215"/>
      <c r="GE42" s="188"/>
      <c r="GF42" s="188"/>
      <c r="GG42" s="204"/>
      <c r="GH42" s="188"/>
      <c r="GI42" s="185"/>
      <c r="GJ42" s="160"/>
      <c r="GK42" s="160"/>
      <c r="GL42" s="160"/>
      <c r="GM42" s="160"/>
      <c r="GN42" s="186"/>
      <c r="GO42" s="160"/>
      <c r="GP42" s="160"/>
      <c r="GQ42" s="160"/>
      <c r="GR42" s="160"/>
      <c r="GS42" s="160"/>
      <c r="GT42" s="160"/>
      <c r="GU42" s="148"/>
      <c r="GV42" s="214"/>
      <c r="GW42" s="214"/>
      <c r="GX42" s="215"/>
      <c r="GY42" s="188"/>
      <c r="GZ42" s="188"/>
      <c r="HA42" s="204"/>
      <c r="HB42" s="188"/>
      <c r="HC42" s="185"/>
      <c r="HD42" s="160"/>
      <c r="HE42" s="160"/>
      <c r="HF42" s="160"/>
      <c r="HG42" s="160"/>
      <c r="HH42" s="186"/>
      <c r="HI42" s="160"/>
      <c r="HJ42" s="160"/>
      <c r="HK42" s="160"/>
      <c r="HL42" s="160"/>
      <c r="HM42" s="160"/>
      <c r="HN42" s="160"/>
      <c r="HO42" s="148"/>
      <c r="HP42" s="214"/>
      <c r="HQ42" s="214"/>
      <c r="HR42" s="215"/>
      <c r="HS42" s="188"/>
      <c r="HT42" s="188"/>
      <c r="HU42" s="204"/>
      <c r="HV42" s="188"/>
      <c r="HW42" s="185"/>
      <c r="HX42" s="160"/>
      <c r="HY42" s="160"/>
      <c r="HZ42" s="160"/>
      <c r="IA42" s="160"/>
      <c r="IB42" s="186"/>
      <c r="IC42" s="160"/>
      <c r="ID42" s="160"/>
      <c r="IE42" s="160"/>
      <c r="IF42" s="160"/>
      <c r="IG42" s="160"/>
      <c r="IH42" s="160"/>
      <c r="II42" s="148"/>
      <c r="IJ42" s="214"/>
      <c r="IK42" s="214"/>
      <c r="IL42" s="215"/>
      <c r="IM42" s="188"/>
      <c r="IN42" s="188"/>
      <c r="IO42" s="204"/>
      <c r="IP42" s="188"/>
      <c r="IQ42" s="185"/>
      <c r="IR42" s="160"/>
      <c r="IS42" s="160"/>
      <c r="IT42" s="160"/>
      <c r="IU42" s="160"/>
      <c r="IV42" s="186"/>
      <c r="IW42" s="160"/>
      <c r="IX42" s="160"/>
      <c r="IY42" s="160"/>
      <c r="IZ42" s="160"/>
      <c r="JA42" s="160"/>
      <c r="JB42" s="160"/>
    </row>
    <row r="43" spans="2:262" s="178" customFormat="1" ht="13.5" customHeight="1">
      <c r="B43" s="160"/>
      <c r="C43" s="155"/>
      <c r="E43" s="188"/>
      <c r="F43" s="204"/>
      <c r="G43" s="205"/>
      <c r="H43" s="160"/>
      <c r="I43" s="204"/>
      <c r="J43" s="205"/>
      <c r="K43" s="188"/>
      <c r="L43" s="205"/>
      <c r="M43" s="205"/>
      <c r="N43" s="205"/>
      <c r="O43" s="205"/>
      <c r="P43" s="205"/>
      <c r="Q43" s="188"/>
      <c r="R43" s="205"/>
      <c r="S43" s="205"/>
      <c r="U43" s="205"/>
      <c r="V43" s="205"/>
      <c r="W43" s="155"/>
      <c r="Y43" s="188"/>
      <c r="Z43" s="204"/>
      <c r="AA43" s="204"/>
      <c r="AB43" s="160"/>
      <c r="AC43" s="204"/>
      <c r="AD43" s="204"/>
      <c r="AE43" s="188"/>
      <c r="AF43" s="205"/>
      <c r="AG43" s="205"/>
      <c r="AH43" s="205"/>
      <c r="AI43" s="205"/>
      <c r="AJ43" s="205"/>
      <c r="AK43" s="188"/>
      <c r="AM43" s="205"/>
      <c r="AO43" s="205"/>
      <c r="AP43" s="205"/>
      <c r="AQ43" s="155"/>
      <c r="AS43" s="188"/>
      <c r="AT43" s="219"/>
      <c r="AU43" s="204"/>
      <c r="AV43" s="200"/>
      <c r="AW43" s="204"/>
      <c r="AX43" s="204"/>
      <c r="AY43" s="188"/>
      <c r="AZ43" s="205"/>
      <c r="BA43" s="205"/>
      <c r="BB43" s="205"/>
      <c r="BC43" s="205"/>
      <c r="BD43" s="205"/>
      <c r="BE43" s="188"/>
      <c r="BF43" s="205"/>
      <c r="BG43" s="205"/>
      <c r="BI43" s="205"/>
      <c r="BJ43" s="205"/>
      <c r="BK43" s="155"/>
      <c r="BM43" s="188"/>
      <c r="BN43" s="204"/>
      <c r="BO43" s="204"/>
      <c r="BP43" s="160"/>
      <c r="BQ43" s="204"/>
      <c r="BR43" s="204"/>
      <c r="BS43" s="188"/>
      <c r="BT43" s="205"/>
      <c r="BU43" s="205"/>
      <c r="BV43" s="205"/>
      <c r="BW43" s="205"/>
      <c r="BX43" s="205"/>
      <c r="BY43" s="188"/>
      <c r="BZ43" s="205"/>
      <c r="CA43" s="205"/>
      <c r="CC43" s="205"/>
      <c r="CD43" s="205"/>
      <c r="CE43" s="188"/>
      <c r="CG43" s="188"/>
      <c r="CH43" s="204"/>
      <c r="CI43" s="204"/>
      <c r="CJ43" s="160"/>
      <c r="CK43" s="204"/>
      <c r="CL43" s="204"/>
      <c r="CM43" s="188"/>
      <c r="CN43" s="205"/>
      <c r="CO43" s="205"/>
      <c r="CR43" s="209"/>
      <c r="CS43" s="188"/>
      <c r="CT43" s="205"/>
      <c r="CU43" s="205"/>
      <c r="CW43" s="205"/>
      <c r="CX43" s="205"/>
      <c r="CY43" s="155"/>
      <c r="DA43" s="188"/>
      <c r="DB43" s="204"/>
      <c r="DC43" s="204"/>
      <c r="DD43" s="160"/>
      <c r="DE43" s="204"/>
      <c r="DF43" s="204"/>
      <c r="DG43" s="188"/>
      <c r="DH43" s="205"/>
      <c r="DI43" s="205"/>
      <c r="DL43" s="209"/>
      <c r="DM43" s="188"/>
      <c r="DN43" s="205"/>
      <c r="DO43" s="205"/>
      <c r="DQ43" s="205"/>
      <c r="DR43" s="205"/>
      <c r="DS43" s="155"/>
      <c r="DU43" s="188"/>
      <c r="DV43" s="204"/>
      <c r="DW43" s="204"/>
      <c r="DX43" s="160"/>
      <c r="DY43" s="204"/>
      <c r="DZ43" s="204"/>
      <c r="EA43" s="188"/>
      <c r="EC43" s="210"/>
      <c r="EF43" s="209"/>
      <c r="EG43" s="188"/>
      <c r="EH43" s="205"/>
      <c r="EI43" s="205"/>
      <c r="EK43" s="205"/>
      <c r="EL43" s="205"/>
      <c r="EM43" s="155"/>
      <c r="EO43" s="188"/>
      <c r="EP43" s="204"/>
      <c r="EQ43" s="204"/>
      <c r="ER43" s="160"/>
      <c r="ES43" s="204"/>
      <c r="ET43" s="204"/>
      <c r="EU43" s="188"/>
      <c r="EV43" s="205"/>
      <c r="EW43" s="205"/>
      <c r="EZ43" s="209"/>
      <c r="FA43" s="188"/>
      <c r="FB43" s="205"/>
      <c r="FC43" s="205"/>
      <c r="FE43" s="205"/>
      <c r="FF43" s="205"/>
      <c r="FG43" s="155"/>
      <c r="FI43" s="188"/>
      <c r="FJ43" s="204"/>
      <c r="FK43" s="204"/>
      <c r="FL43" s="160"/>
      <c r="FM43" s="204"/>
      <c r="FN43" s="204"/>
      <c r="FO43" s="188"/>
      <c r="FP43" s="205"/>
      <c r="FQ43" s="205"/>
      <c r="FT43" s="209"/>
      <c r="FU43" s="188"/>
      <c r="FV43" s="205"/>
      <c r="FW43" s="205"/>
      <c r="FY43" s="205"/>
      <c r="FZ43" s="205"/>
      <c r="GA43" s="148"/>
      <c r="GB43" s="214"/>
      <c r="GC43" s="214"/>
      <c r="GD43" s="215"/>
      <c r="GE43" s="160"/>
      <c r="GF43" s="216"/>
      <c r="GG43" s="215"/>
      <c r="GH43" s="160"/>
      <c r="GI43" s="185"/>
      <c r="GJ43" s="160"/>
      <c r="GK43" s="160"/>
      <c r="GL43" s="160"/>
      <c r="GM43" s="160"/>
      <c r="GN43" s="186"/>
      <c r="GO43" s="160"/>
      <c r="GP43" s="160"/>
      <c r="GQ43" s="160"/>
      <c r="GR43" s="160"/>
      <c r="GS43" s="160"/>
      <c r="GT43" s="160"/>
      <c r="GU43" s="148"/>
      <c r="GV43" s="214"/>
      <c r="GW43" s="214"/>
      <c r="GX43" s="215"/>
      <c r="GY43" s="160"/>
      <c r="GZ43" s="216"/>
      <c r="HA43" s="215"/>
      <c r="HB43" s="160"/>
      <c r="HC43" s="185"/>
      <c r="HD43" s="160"/>
      <c r="HE43" s="160"/>
      <c r="HF43" s="160"/>
      <c r="HG43" s="160"/>
      <c r="HH43" s="186"/>
      <c r="HI43" s="160"/>
      <c r="HJ43" s="160"/>
      <c r="HK43" s="160"/>
      <c r="HL43" s="160"/>
      <c r="HM43" s="160"/>
      <c r="HN43" s="160"/>
      <c r="HO43" s="148"/>
      <c r="HP43" s="214"/>
      <c r="HQ43" s="214"/>
      <c r="HR43" s="215"/>
      <c r="HS43" s="160"/>
      <c r="HT43" s="216"/>
      <c r="HU43" s="215"/>
      <c r="HV43" s="160"/>
      <c r="HW43" s="185"/>
      <c r="HX43" s="160"/>
      <c r="HY43" s="160"/>
      <c r="HZ43" s="160"/>
      <c r="IA43" s="160"/>
      <c r="IB43" s="186"/>
      <c r="IC43" s="160"/>
      <c r="ID43" s="160"/>
      <c r="IE43" s="160"/>
      <c r="IF43" s="160"/>
      <c r="IG43" s="160"/>
      <c r="IH43" s="160"/>
      <c r="II43" s="148"/>
      <c r="IJ43" s="214"/>
      <c r="IK43" s="214"/>
      <c r="IL43" s="215"/>
      <c r="IM43" s="160"/>
      <c r="IN43" s="216"/>
      <c r="IO43" s="215"/>
      <c r="IP43" s="160"/>
      <c r="IQ43" s="185"/>
      <c r="IR43" s="160"/>
      <c r="IS43" s="160"/>
      <c r="IT43" s="160"/>
      <c r="IU43" s="160"/>
      <c r="IV43" s="186"/>
      <c r="IW43" s="160"/>
      <c r="IX43" s="160"/>
      <c r="IY43" s="160"/>
      <c r="IZ43" s="160"/>
      <c r="JA43" s="160"/>
      <c r="JB43" s="160"/>
    </row>
    <row r="44" spans="2:262" s="178" customFormat="1" ht="13.5" customHeight="1">
      <c r="B44" s="160"/>
      <c r="C44" s="155"/>
      <c r="E44" s="188"/>
      <c r="F44" s="204"/>
      <c r="G44" s="205"/>
      <c r="H44" s="160"/>
      <c r="I44" s="204"/>
      <c r="J44" s="205"/>
      <c r="K44" s="188"/>
      <c r="L44" s="205"/>
      <c r="M44" s="205"/>
      <c r="P44" s="209"/>
      <c r="Q44" s="188"/>
      <c r="R44" s="205"/>
      <c r="S44" s="205"/>
      <c r="U44" s="205"/>
      <c r="V44" s="205"/>
      <c r="W44" s="155"/>
      <c r="Y44" s="188"/>
      <c r="Z44" s="204"/>
      <c r="AA44" s="204"/>
      <c r="AB44" s="160"/>
      <c r="AC44" s="204"/>
      <c r="AD44" s="204"/>
      <c r="AE44" s="188"/>
      <c r="AF44" s="205"/>
      <c r="AG44" s="205"/>
      <c r="AJ44" s="209"/>
      <c r="AK44" s="188"/>
      <c r="AM44" s="205"/>
      <c r="AO44" s="205"/>
      <c r="AP44" s="205"/>
      <c r="AQ44" s="155"/>
      <c r="AS44" s="188"/>
      <c r="AT44" s="219"/>
      <c r="AU44" s="204"/>
      <c r="AV44" s="200"/>
      <c r="AW44" s="204"/>
      <c r="AX44" s="204"/>
      <c r="AY44" s="188"/>
      <c r="AZ44" s="205"/>
      <c r="BA44" s="205"/>
      <c r="BD44" s="209"/>
      <c r="BE44" s="188"/>
      <c r="BF44" s="205"/>
      <c r="BG44" s="205"/>
      <c r="BI44" s="205"/>
      <c r="BJ44" s="205"/>
      <c r="BK44" s="155"/>
      <c r="BM44" s="188"/>
      <c r="BN44" s="204"/>
      <c r="BO44" s="204"/>
      <c r="BP44" s="160"/>
      <c r="BQ44" s="204"/>
      <c r="BR44" s="204"/>
      <c r="BS44" s="188"/>
      <c r="BT44" s="205"/>
      <c r="BU44" s="205"/>
      <c r="BX44" s="209"/>
      <c r="BY44" s="188"/>
      <c r="BZ44" s="205"/>
      <c r="CA44" s="205"/>
      <c r="CC44" s="205"/>
      <c r="CD44" s="205"/>
      <c r="CE44" s="188"/>
      <c r="CG44" s="188"/>
      <c r="CH44" s="204"/>
      <c r="CI44" s="204"/>
      <c r="CJ44" s="160"/>
      <c r="CK44" s="204"/>
      <c r="CL44" s="204"/>
      <c r="CM44" s="188"/>
      <c r="CN44" s="205"/>
      <c r="CO44" s="205"/>
      <c r="CR44" s="209"/>
      <c r="CS44" s="188"/>
      <c r="CT44" s="205"/>
      <c r="CU44" s="205"/>
      <c r="CW44" s="205"/>
      <c r="CX44" s="205"/>
      <c r="CY44" s="155"/>
      <c r="DA44" s="188"/>
      <c r="DB44" s="204"/>
      <c r="DC44" s="204"/>
      <c r="DD44" s="160"/>
      <c r="DE44" s="204"/>
      <c r="DF44" s="204"/>
      <c r="DG44" s="188"/>
      <c r="DH44" s="205"/>
      <c r="DI44" s="205"/>
      <c r="DL44" s="209"/>
      <c r="DM44" s="188"/>
      <c r="DN44" s="205"/>
      <c r="DO44" s="205"/>
      <c r="DQ44" s="205"/>
      <c r="DR44" s="205"/>
      <c r="DS44" s="155"/>
      <c r="DU44" s="188"/>
      <c r="DV44" s="204"/>
      <c r="DW44" s="204"/>
      <c r="DX44" s="160"/>
      <c r="DY44" s="204"/>
      <c r="DZ44" s="204"/>
      <c r="EA44" s="188"/>
      <c r="EC44" s="210"/>
      <c r="EF44" s="209"/>
      <c r="EG44" s="188"/>
      <c r="EH44" s="205"/>
      <c r="EI44" s="205"/>
      <c r="EK44" s="205"/>
      <c r="EL44" s="205"/>
      <c r="EM44" s="155"/>
      <c r="EO44" s="188"/>
      <c r="EP44" s="204"/>
      <c r="EQ44" s="204"/>
      <c r="ER44" s="160"/>
      <c r="ES44" s="204"/>
      <c r="ET44" s="204"/>
      <c r="EU44" s="188"/>
      <c r="EV44" s="205"/>
      <c r="EW44" s="205"/>
      <c r="EZ44" s="209"/>
      <c r="FA44" s="188"/>
      <c r="FB44" s="205"/>
      <c r="FC44" s="205"/>
      <c r="FE44" s="205"/>
      <c r="FF44" s="205"/>
      <c r="FG44" s="155"/>
      <c r="FI44" s="188"/>
      <c r="FJ44" s="204"/>
      <c r="FK44" s="204"/>
      <c r="FL44" s="160"/>
      <c r="FM44" s="204"/>
      <c r="FN44" s="204"/>
      <c r="FO44" s="188"/>
      <c r="FP44" s="205"/>
      <c r="FQ44" s="205"/>
      <c r="FT44" s="209"/>
      <c r="FU44" s="188"/>
      <c r="FV44" s="205"/>
      <c r="FW44" s="205"/>
      <c r="FY44" s="205"/>
      <c r="FZ44" s="205"/>
      <c r="GA44" s="148"/>
      <c r="GB44" s="214"/>
      <c r="GC44" s="214"/>
      <c r="GD44" s="215"/>
      <c r="GE44" s="160"/>
      <c r="GF44" s="216"/>
      <c r="GG44" s="215"/>
      <c r="GH44" s="160"/>
      <c r="GI44" s="185"/>
      <c r="GJ44" s="160"/>
      <c r="GK44" s="160"/>
      <c r="GL44" s="160"/>
      <c r="GM44" s="160"/>
      <c r="GN44" s="186"/>
      <c r="GO44" s="160"/>
      <c r="GP44" s="160"/>
      <c r="GQ44" s="160"/>
      <c r="GR44" s="160"/>
      <c r="GS44" s="160"/>
      <c r="GT44" s="160"/>
      <c r="GU44" s="148"/>
      <c r="GV44" s="214"/>
      <c r="GW44" s="214"/>
      <c r="GX44" s="215"/>
      <c r="GY44" s="160"/>
      <c r="GZ44" s="216"/>
      <c r="HA44" s="215"/>
      <c r="HB44" s="160"/>
      <c r="HC44" s="185"/>
      <c r="HD44" s="160"/>
      <c r="HE44" s="160"/>
      <c r="HF44" s="160"/>
      <c r="HG44" s="160"/>
      <c r="HH44" s="186"/>
      <c r="HI44" s="160"/>
      <c r="HJ44" s="160"/>
      <c r="HK44" s="160"/>
      <c r="HL44" s="160"/>
      <c r="HM44" s="160"/>
      <c r="HN44" s="160"/>
      <c r="HO44" s="148"/>
      <c r="HP44" s="214"/>
      <c r="HQ44" s="214"/>
      <c r="HR44" s="215"/>
      <c r="HS44" s="160"/>
      <c r="HT44" s="216"/>
      <c r="HU44" s="215"/>
      <c r="HV44" s="160"/>
      <c r="HW44" s="185"/>
      <c r="HX44" s="160"/>
      <c r="HY44" s="160"/>
      <c r="HZ44" s="160"/>
      <c r="IA44" s="160"/>
      <c r="IB44" s="186"/>
      <c r="IC44" s="160"/>
      <c r="ID44" s="160"/>
      <c r="IE44" s="160"/>
      <c r="IF44" s="160"/>
      <c r="IG44" s="160"/>
      <c r="IH44" s="160"/>
      <c r="II44" s="148"/>
      <c r="IJ44" s="214"/>
      <c r="IK44" s="214"/>
      <c r="IL44" s="215"/>
      <c r="IM44" s="160"/>
      <c r="IN44" s="216"/>
      <c r="IO44" s="215"/>
      <c r="IP44" s="160"/>
      <c r="IQ44" s="185"/>
      <c r="IR44" s="160"/>
      <c r="IS44" s="160"/>
      <c r="IT44" s="160"/>
      <c r="IU44" s="160"/>
      <c r="IV44" s="186"/>
      <c r="IW44" s="160"/>
      <c r="IX44" s="160"/>
      <c r="IY44" s="160"/>
      <c r="IZ44" s="160"/>
      <c r="JA44" s="160"/>
      <c r="JB44" s="160"/>
    </row>
    <row r="45" spans="2:262" s="178" customFormat="1" ht="13.5" customHeight="1">
      <c r="B45" s="160"/>
      <c r="C45" s="155"/>
      <c r="E45" s="188"/>
      <c r="F45" s="204"/>
      <c r="G45" s="205"/>
      <c r="H45" s="160"/>
      <c r="I45" s="204"/>
      <c r="J45" s="205"/>
      <c r="K45" s="188"/>
      <c r="L45" s="205"/>
      <c r="M45" s="205"/>
      <c r="P45" s="209"/>
      <c r="Q45" s="188"/>
      <c r="R45" s="205"/>
      <c r="S45" s="205"/>
      <c r="U45" s="205"/>
      <c r="V45" s="205"/>
      <c r="W45" s="155"/>
      <c r="Y45" s="188"/>
      <c r="Z45" s="204"/>
      <c r="AA45" s="204"/>
      <c r="AB45" s="160"/>
      <c r="AC45" s="204"/>
      <c r="AD45" s="204"/>
      <c r="AE45" s="188"/>
      <c r="AF45" s="205"/>
      <c r="AG45" s="205"/>
      <c r="AJ45" s="209"/>
      <c r="AK45" s="188"/>
      <c r="AM45" s="205"/>
      <c r="AO45" s="205"/>
      <c r="AP45" s="205"/>
      <c r="AQ45" s="155"/>
      <c r="AS45" s="188"/>
      <c r="AT45" s="219"/>
      <c r="AU45" s="204"/>
      <c r="AV45" s="200"/>
      <c r="AW45" s="204"/>
      <c r="AX45" s="204"/>
      <c r="AY45" s="188"/>
      <c r="AZ45" s="205"/>
      <c r="BA45" s="205"/>
      <c r="BD45" s="209"/>
      <c r="BE45" s="188"/>
      <c r="BF45" s="205"/>
      <c r="BG45" s="205"/>
      <c r="BI45" s="205"/>
      <c r="BJ45" s="205"/>
      <c r="BK45" s="155"/>
      <c r="BM45" s="188"/>
      <c r="BN45" s="204"/>
      <c r="BO45" s="204"/>
      <c r="BP45" s="160"/>
      <c r="BQ45" s="204"/>
      <c r="BR45" s="204"/>
      <c r="BS45" s="188"/>
      <c r="BT45" s="205"/>
      <c r="BU45" s="205"/>
      <c r="BX45" s="209"/>
      <c r="BY45" s="188"/>
      <c r="BZ45" s="205"/>
      <c r="CA45" s="205"/>
      <c r="CC45" s="205"/>
      <c r="CD45" s="205"/>
      <c r="CE45" s="188"/>
      <c r="CG45" s="188"/>
      <c r="CH45" s="204"/>
      <c r="CI45" s="204"/>
      <c r="CJ45" s="160"/>
      <c r="CK45" s="204"/>
      <c r="CL45" s="204"/>
      <c r="CM45" s="188"/>
      <c r="CN45" s="205"/>
      <c r="CO45" s="205"/>
      <c r="CR45" s="209"/>
      <c r="CS45" s="188"/>
      <c r="CT45" s="205"/>
      <c r="CU45" s="205"/>
      <c r="CW45" s="205"/>
      <c r="CX45" s="205"/>
      <c r="CY45" s="155"/>
      <c r="DA45" s="188"/>
      <c r="DB45" s="204"/>
      <c r="DC45" s="204"/>
      <c r="DD45" s="160"/>
      <c r="DE45" s="204"/>
      <c r="DF45" s="204"/>
      <c r="DG45" s="188"/>
      <c r="DH45" s="205"/>
      <c r="DI45" s="205"/>
      <c r="DL45" s="209"/>
      <c r="DM45" s="188"/>
      <c r="DN45" s="205"/>
      <c r="DO45" s="205"/>
      <c r="DQ45" s="205"/>
      <c r="DR45" s="205"/>
      <c r="DS45" s="155"/>
      <c r="DU45" s="188"/>
      <c r="DV45" s="204"/>
      <c r="DW45" s="204"/>
      <c r="DX45" s="160"/>
      <c r="DY45" s="204"/>
      <c r="DZ45" s="204"/>
      <c r="EA45" s="188"/>
      <c r="EC45" s="210"/>
      <c r="EF45" s="209"/>
      <c r="EG45" s="188"/>
      <c r="EH45" s="205"/>
      <c r="EI45" s="205"/>
      <c r="EK45" s="205"/>
      <c r="EL45" s="205"/>
      <c r="EM45" s="155"/>
      <c r="EO45" s="188"/>
      <c r="EP45" s="204"/>
      <c r="EQ45" s="204"/>
      <c r="ER45" s="160"/>
      <c r="ES45" s="204"/>
      <c r="ET45" s="204"/>
      <c r="EU45" s="188"/>
      <c r="EV45" s="205"/>
      <c r="EW45" s="205"/>
      <c r="EZ45" s="209"/>
      <c r="FA45" s="188"/>
      <c r="FB45" s="205"/>
      <c r="FC45" s="205"/>
      <c r="FE45" s="205"/>
      <c r="FF45" s="205"/>
      <c r="FG45" s="155"/>
      <c r="FI45" s="188"/>
      <c r="FJ45" s="204"/>
      <c r="FK45" s="204"/>
      <c r="FL45" s="160"/>
      <c r="FM45" s="204"/>
      <c r="FN45" s="204"/>
      <c r="FO45" s="188"/>
      <c r="FP45" s="205"/>
      <c r="FQ45" s="205"/>
      <c r="FT45" s="209"/>
      <c r="FU45" s="188"/>
      <c r="FV45" s="205"/>
      <c r="FW45" s="205"/>
      <c r="FY45" s="205"/>
      <c r="FZ45" s="205"/>
      <c r="GA45" s="148"/>
      <c r="GB45" s="214"/>
      <c r="GC45" s="214"/>
      <c r="GD45" s="215"/>
      <c r="GE45" s="160"/>
      <c r="GF45" s="216"/>
      <c r="GG45" s="215"/>
      <c r="GH45" s="160"/>
      <c r="GI45" s="185"/>
      <c r="GJ45" s="160"/>
      <c r="GK45" s="160"/>
      <c r="GL45" s="160"/>
      <c r="GM45" s="160"/>
      <c r="GN45" s="186"/>
      <c r="GO45" s="160"/>
      <c r="GP45" s="160"/>
      <c r="GQ45" s="160"/>
      <c r="GR45" s="160"/>
      <c r="GS45" s="160"/>
      <c r="GT45" s="160"/>
      <c r="GU45" s="148"/>
      <c r="GV45" s="214"/>
      <c r="GW45" s="214"/>
      <c r="GX45" s="215"/>
      <c r="GY45" s="160"/>
      <c r="GZ45" s="216"/>
      <c r="HA45" s="215"/>
      <c r="HB45" s="160"/>
      <c r="HC45" s="185"/>
      <c r="HD45" s="160"/>
      <c r="HE45" s="160"/>
      <c r="HF45" s="160"/>
      <c r="HG45" s="160"/>
      <c r="HH45" s="186"/>
      <c r="HI45" s="160"/>
      <c r="HJ45" s="160"/>
      <c r="HK45" s="160"/>
      <c r="HL45" s="160"/>
      <c r="HM45" s="160"/>
      <c r="HN45" s="160"/>
      <c r="HO45" s="148"/>
      <c r="HP45" s="214"/>
      <c r="HQ45" s="214"/>
      <c r="HR45" s="215"/>
      <c r="HS45" s="160"/>
      <c r="HT45" s="216"/>
      <c r="HU45" s="215"/>
      <c r="HV45" s="160"/>
      <c r="HW45" s="185"/>
      <c r="HX45" s="160"/>
      <c r="HY45" s="160"/>
      <c r="HZ45" s="160"/>
      <c r="IA45" s="160"/>
      <c r="IB45" s="186"/>
      <c r="IC45" s="160"/>
      <c r="ID45" s="160"/>
      <c r="IE45" s="160"/>
      <c r="IF45" s="160"/>
      <c r="IG45" s="160"/>
      <c r="IH45" s="160"/>
      <c r="II45" s="148"/>
      <c r="IJ45" s="214"/>
      <c r="IK45" s="214"/>
      <c r="IL45" s="215"/>
      <c r="IM45" s="160"/>
      <c r="IN45" s="216"/>
      <c r="IO45" s="215"/>
      <c r="IP45" s="160"/>
      <c r="IQ45" s="185"/>
      <c r="IR45" s="160"/>
      <c r="IS45" s="160"/>
      <c r="IT45" s="160"/>
      <c r="IU45" s="160"/>
      <c r="IV45" s="186"/>
      <c r="IW45" s="160"/>
      <c r="IX45" s="160"/>
      <c r="IY45" s="160"/>
      <c r="IZ45" s="160"/>
      <c r="JA45" s="160"/>
      <c r="JB45" s="160"/>
    </row>
    <row r="46" spans="2:262" s="178" customFormat="1" ht="13.5" customHeight="1">
      <c r="B46" s="160"/>
      <c r="C46" s="155"/>
      <c r="E46" s="188"/>
      <c r="F46" s="204"/>
      <c r="G46" s="205"/>
      <c r="H46" s="160"/>
      <c r="I46" s="204"/>
      <c r="J46" s="205"/>
      <c r="K46" s="188"/>
      <c r="L46" s="205"/>
      <c r="M46" s="205"/>
      <c r="P46" s="209"/>
      <c r="Q46" s="188"/>
      <c r="R46" s="205"/>
      <c r="S46" s="205"/>
      <c r="U46" s="205"/>
      <c r="V46" s="205"/>
      <c r="W46" s="155"/>
      <c r="Y46" s="188"/>
      <c r="Z46" s="204"/>
      <c r="AA46" s="204"/>
      <c r="AB46" s="160"/>
      <c r="AC46" s="204"/>
      <c r="AD46" s="204"/>
      <c r="AE46" s="188"/>
      <c r="AF46" s="205"/>
      <c r="AG46" s="205"/>
      <c r="AJ46" s="209"/>
      <c r="AK46" s="188"/>
      <c r="AM46" s="205"/>
      <c r="AO46" s="205"/>
      <c r="AP46" s="205"/>
      <c r="AQ46" s="155"/>
      <c r="AS46" s="188"/>
      <c r="AT46" s="219"/>
      <c r="AU46" s="204"/>
      <c r="AV46" s="200"/>
      <c r="AW46" s="204"/>
      <c r="AX46" s="204"/>
      <c r="AY46" s="188"/>
      <c r="AZ46" s="205"/>
      <c r="BA46" s="205"/>
      <c r="BD46" s="209"/>
      <c r="BE46" s="188"/>
      <c r="BF46" s="205"/>
      <c r="BG46" s="205"/>
      <c r="BI46" s="205"/>
      <c r="BJ46" s="205"/>
      <c r="BK46" s="155"/>
      <c r="BM46" s="188"/>
      <c r="BN46" s="204"/>
      <c r="BO46" s="204"/>
      <c r="BP46" s="160"/>
      <c r="BQ46" s="204"/>
      <c r="BR46" s="204"/>
      <c r="BS46" s="188"/>
      <c r="BT46" s="205"/>
      <c r="BU46" s="205"/>
      <c r="BX46" s="209"/>
      <c r="BY46" s="188"/>
      <c r="BZ46" s="205"/>
      <c r="CA46" s="205"/>
      <c r="CC46" s="205"/>
      <c r="CD46" s="205"/>
      <c r="CE46" s="188"/>
      <c r="CG46" s="188"/>
      <c r="CH46" s="204"/>
      <c r="CI46" s="204"/>
      <c r="CJ46" s="160"/>
      <c r="CK46" s="204"/>
      <c r="CL46" s="204"/>
      <c r="CM46" s="188"/>
      <c r="CN46" s="205"/>
      <c r="CO46" s="205"/>
      <c r="CR46" s="209"/>
      <c r="CS46" s="188"/>
      <c r="CT46" s="205"/>
      <c r="CU46" s="205"/>
      <c r="CW46" s="205"/>
      <c r="CX46" s="205"/>
      <c r="CY46" s="155"/>
      <c r="DA46" s="188"/>
      <c r="DB46" s="204"/>
      <c r="DC46" s="204"/>
      <c r="DD46" s="160"/>
      <c r="DE46" s="204"/>
      <c r="DF46" s="204"/>
      <c r="DG46" s="188"/>
      <c r="DH46" s="205"/>
      <c r="DI46" s="205"/>
      <c r="DL46" s="209"/>
      <c r="DM46" s="188"/>
      <c r="DN46" s="205"/>
      <c r="DO46" s="205"/>
      <c r="DQ46" s="205"/>
      <c r="DR46" s="205"/>
      <c r="DS46" s="155"/>
      <c r="DU46" s="188"/>
      <c r="DV46" s="204"/>
      <c r="DW46" s="204"/>
      <c r="DX46" s="160"/>
      <c r="DY46" s="204"/>
      <c r="DZ46" s="204"/>
      <c r="EA46" s="188"/>
      <c r="EC46" s="210"/>
      <c r="EF46" s="209"/>
      <c r="EG46" s="188"/>
      <c r="EH46" s="205"/>
      <c r="EI46" s="205"/>
      <c r="EK46" s="205"/>
      <c r="EL46" s="205"/>
      <c r="EM46" s="155"/>
      <c r="EO46" s="188"/>
      <c r="EP46" s="204"/>
      <c r="EQ46" s="204"/>
      <c r="ER46" s="160"/>
      <c r="ES46" s="204"/>
      <c r="ET46" s="204"/>
      <c r="EU46" s="188"/>
      <c r="EV46" s="205"/>
      <c r="EW46" s="205"/>
      <c r="EZ46" s="209"/>
      <c r="FA46" s="188"/>
      <c r="FB46" s="205"/>
      <c r="FC46" s="205"/>
      <c r="FE46" s="205"/>
      <c r="FF46" s="205"/>
      <c r="FG46" s="155"/>
      <c r="FI46" s="188"/>
      <c r="FJ46" s="204"/>
      <c r="FK46" s="204"/>
      <c r="FL46" s="160"/>
      <c r="FM46" s="204"/>
      <c r="FN46" s="204"/>
      <c r="FO46" s="188"/>
      <c r="FP46" s="205"/>
      <c r="FQ46" s="205"/>
      <c r="FT46" s="209"/>
      <c r="FU46" s="188"/>
      <c r="FV46" s="205"/>
      <c r="FW46" s="205"/>
      <c r="FY46" s="205"/>
      <c r="FZ46" s="205"/>
      <c r="GA46" s="148"/>
      <c r="GB46" s="214"/>
      <c r="GC46" s="214"/>
      <c r="GD46" s="215"/>
      <c r="GE46" s="160"/>
      <c r="GF46" s="216"/>
      <c r="GG46" s="215"/>
      <c r="GH46" s="160"/>
      <c r="GI46" s="185"/>
      <c r="GJ46" s="160"/>
      <c r="GK46" s="160"/>
      <c r="GL46" s="160"/>
      <c r="GM46" s="160"/>
      <c r="GN46" s="186"/>
      <c r="GO46" s="160"/>
      <c r="GP46" s="160"/>
      <c r="GQ46" s="160"/>
      <c r="GR46" s="160"/>
      <c r="GS46" s="160"/>
      <c r="GT46" s="160"/>
      <c r="GU46" s="148"/>
      <c r="GV46" s="214"/>
      <c r="GW46" s="214"/>
      <c r="GX46" s="215"/>
      <c r="GY46" s="160"/>
      <c r="GZ46" s="216"/>
      <c r="HA46" s="215"/>
      <c r="HB46" s="160"/>
      <c r="HC46" s="185"/>
      <c r="HD46" s="160"/>
      <c r="HE46" s="160"/>
      <c r="HF46" s="160"/>
      <c r="HG46" s="160"/>
      <c r="HH46" s="186"/>
      <c r="HI46" s="160"/>
      <c r="HJ46" s="160"/>
      <c r="HK46" s="160"/>
      <c r="HL46" s="160"/>
      <c r="HM46" s="160"/>
      <c r="HN46" s="160"/>
      <c r="HO46" s="148"/>
      <c r="HP46" s="214"/>
      <c r="HQ46" s="214"/>
      <c r="HR46" s="215"/>
      <c r="HS46" s="160"/>
      <c r="HT46" s="216"/>
      <c r="HU46" s="215"/>
      <c r="HV46" s="160"/>
      <c r="HW46" s="185"/>
      <c r="HX46" s="160"/>
      <c r="HY46" s="160"/>
      <c r="HZ46" s="160"/>
      <c r="IA46" s="160"/>
      <c r="IB46" s="186"/>
      <c r="IC46" s="160"/>
      <c r="ID46" s="160"/>
      <c r="IE46" s="160"/>
      <c r="IF46" s="160"/>
      <c r="IG46" s="160"/>
      <c r="IH46" s="160"/>
      <c r="II46" s="148"/>
      <c r="IJ46" s="214"/>
      <c r="IK46" s="214"/>
      <c r="IL46" s="215"/>
      <c r="IM46" s="160"/>
      <c r="IN46" s="216"/>
      <c r="IO46" s="215"/>
      <c r="IP46" s="160"/>
      <c r="IQ46" s="185"/>
      <c r="IR46" s="160"/>
      <c r="IS46" s="160"/>
      <c r="IT46" s="160"/>
      <c r="IU46" s="160"/>
      <c r="IV46" s="186"/>
      <c r="IW46" s="160"/>
      <c r="IX46" s="160"/>
      <c r="IY46" s="160"/>
      <c r="IZ46" s="160"/>
      <c r="JA46" s="160"/>
      <c r="JB46" s="160"/>
    </row>
    <row r="47" spans="2:262" s="178" customFormat="1" ht="13.5" customHeight="1">
      <c r="B47" s="160"/>
      <c r="C47" s="155"/>
      <c r="E47" s="188"/>
      <c r="F47" s="204"/>
      <c r="G47" s="205"/>
      <c r="H47" s="160"/>
      <c r="I47" s="204"/>
      <c r="J47" s="205"/>
      <c r="K47" s="188"/>
      <c r="L47" s="205"/>
      <c r="M47" s="205"/>
      <c r="P47" s="209"/>
      <c r="Q47" s="188"/>
      <c r="R47" s="205"/>
      <c r="S47" s="205"/>
      <c r="U47" s="205"/>
      <c r="V47" s="205"/>
      <c r="W47" s="155"/>
      <c r="Y47" s="188"/>
      <c r="Z47" s="204"/>
      <c r="AA47" s="204"/>
      <c r="AB47" s="160"/>
      <c r="AC47" s="204"/>
      <c r="AD47" s="204"/>
      <c r="AE47" s="188"/>
      <c r="AF47" s="205"/>
      <c r="AG47" s="205"/>
      <c r="AJ47" s="209"/>
      <c r="AK47" s="188"/>
      <c r="AM47" s="205"/>
      <c r="AO47" s="205"/>
      <c r="AP47" s="205"/>
      <c r="AQ47" s="155"/>
      <c r="AS47" s="188"/>
      <c r="AT47" s="219"/>
      <c r="AU47" s="204"/>
      <c r="AV47" s="200"/>
      <c r="AW47" s="204"/>
      <c r="AX47" s="204"/>
      <c r="AY47" s="188"/>
      <c r="AZ47" s="205"/>
      <c r="BA47" s="205"/>
      <c r="BD47" s="209"/>
      <c r="BE47" s="188"/>
      <c r="BF47" s="205"/>
      <c r="BG47" s="205"/>
      <c r="BI47" s="205"/>
      <c r="BJ47" s="205"/>
      <c r="BK47" s="155"/>
      <c r="BM47" s="188"/>
      <c r="BN47" s="204"/>
      <c r="BO47" s="204"/>
      <c r="BP47" s="160"/>
      <c r="BQ47" s="204"/>
      <c r="BR47" s="204"/>
      <c r="BS47" s="188"/>
      <c r="BT47" s="205"/>
      <c r="BU47" s="205"/>
      <c r="BX47" s="209"/>
      <c r="BY47" s="188"/>
      <c r="BZ47" s="205"/>
      <c r="CA47" s="205"/>
      <c r="CC47" s="205"/>
      <c r="CD47" s="205"/>
      <c r="CE47" s="188"/>
      <c r="CG47" s="188"/>
      <c r="CH47" s="204"/>
      <c r="CI47" s="204"/>
      <c r="CJ47" s="160"/>
      <c r="CK47" s="204"/>
      <c r="CL47" s="204"/>
      <c r="CM47" s="188"/>
      <c r="CN47" s="205"/>
      <c r="CO47" s="205"/>
      <c r="CR47" s="209"/>
      <c r="CS47" s="188"/>
      <c r="CT47" s="205"/>
      <c r="CU47" s="205"/>
      <c r="CW47" s="205"/>
      <c r="CX47" s="205"/>
      <c r="CY47" s="155"/>
      <c r="DA47" s="188"/>
      <c r="DB47" s="204"/>
      <c r="DC47" s="204"/>
      <c r="DD47" s="160"/>
      <c r="DE47" s="204"/>
      <c r="DF47" s="204"/>
      <c r="DG47" s="188"/>
      <c r="DH47" s="205"/>
      <c r="DI47" s="205"/>
      <c r="DL47" s="209"/>
      <c r="DM47" s="188"/>
      <c r="DN47" s="205"/>
      <c r="DO47" s="205"/>
      <c r="DQ47" s="205"/>
      <c r="DR47" s="205"/>
      <c r="DS47" s="155"/>
      <c r="DU47" s="188"/>
      <c r="DV47" s="204"/>
      <c r="DW47" s="204"/>
      <c r="DX47" s="160"/>
      <c r="DY47" s="204"/>
      <c r="DZ47" s="204"/>
      <c r="EA47" s="188"/>
      <c r="EC47" s="210"/>
      <c r="EF47" s="209"/>
      <c r="EG47" s="188"/>
      <c r="EH47" s="205"/>
      <c r="EI47" s="205"/>
      <c r="EK47" s="205"/>
      <c r="EL47" s="205"/>
      <c r="EM47" s="155"/>
      <c r="EO47" s="188"/>
      <c r="EP47" s="204"/>
      <c r="EQ47" s="204"/>
      <c r="ER47" s="160"/>
      <c r="ES47" s="204"/>
      <c r="ET47" s="204"/>
      <c r="EU47" s="188"/>
      <c r="EV47" s="205"/>
      <c r="EW47" s="205"/>
      <c r="EZ47" s="209"/>
      <c r="FA47" s="188"/>
      <c r="FB47" s="205"/>
      <c r="FC47" s="205"/>
      <c r="FE47" s="205"/>
      <c r="FF47" s="205"/>
      <c r="FG47" s="155"/>
      <c r="FI47" s="188"/>
      <c r="FJ47" s="204"/>
      <c r="FK47" s="204"/>
      <c r="FL47" s="160"/>
      <c r="FM47" s="204"/>
      <c r="FN47" s="204"/>
      <c r="FO47" s="188"/>
      <c r="FP47" s="205"/>
      <c r="FQ47" s="205"/>
      <c r="FT47" s="209"/>
      <c r="FU47" s="188"/>
      <c r="FV47" s="205"/>
      <c r="FW47" s="205"/>
      <c r="FY47" s="205"/>
      <c r="FZ47" s="205"/>
      <c r="GA47" s="148"/>
      <c r="GB47" s="214"/>
      <c r="GC47" s="214"/>
      <c r="GD47" s="215"/>
      <c r="GE47" s="160"/>
      <c r="GF47" s="216"/>
      <c r="GG47" s="215"/>
      <c r="GH47" s="160"/>
      <c r="GI47" s="185"/>
      <c r="GJ47" s="160"/>
      <c r="GK47" s="160"/>
      <c r="GL47" s="160"/>
      <c r="GM47" s="160"/>
      <c r="GN47" s="186"/>
      <c r="GO47" s="160"/>
      <c r="GP47" s="160"/>
      <c r="GQ47" s="160"/>
      <c r="GR47" s="160"/>
      <c r="GS47" s="160"/>
      <c r="GT47" s="160"/>
      <c r="GU47" s="148"/>
      <c r="GV47" s="214"/>
      <c r="GW47" s="214"/>
      <c r="GX47" s="215"/>
      <c r="GY47" s="160"/>
      <c r="GZ47" s="216"/>
      <c r="HA47" s="215"/>
      <c r="HB47" s="160"/>
      <c r="HC47" s="185"/>
      <c r="HD47" s="160"/>
      <c r="HE47" s="160"/>
      <c r="HF47" s="160"/>
      <c r="HG47" s="160"/>
      <c r="HH47" s="186"/>
      <c r="HI47" s="160"/>
      <c r="HJ47" s="160"/>
      <c r="HK47" s="160"/>
      <c r="HL47" s="160"/>
      <c r="HM47" s="160"/>
      <c r="HN47" s="160"/>
      <c r="HO47" s="148"/>
      <c r="HP47" s="214"/>
      <c r="HQ47" s="214"/>
      <c r="HR47" s="215"/>
      <c r="HS47" s="160"/>
      <c r="HT47" s="216"/>
      <c r="HU47" s="215"/>
      <c r="HV47" s="160"/>
      <c r="HW47" s="185"/>
      <c r="HX47" s="160"/>
      <c r="HY47" s="160"/>
      <c r="HZ47" s="160"/>
      <c r="IA47" s="160"/>
      <c r="IB47" s="186"/>
      <c r="IC47" s="160"/>
      <c r="ID47" s="160"/>
      <c r="IE47" s="160"/>
      <c r="IF47" s="160"/>
      <c r="IG47" s="160"/>
      <c r="IH47" s="160"/>
      <c r="II47" s="148"/>
      <c r="IJ47" s="214"/>
      <c r="IK47" s="214"/>
      <c r="IL47" s="215"/>
      <c r="IM47" s="160"/>
      <c r="IN47" s="216"/>
      <c r="IO47" s="215"/>
      <c r="IP47" s="160"/>
      <c r="IQ47" s="185"/>
      <c r="IR47" s="160"/>
      <c r="IS47" s="160"/>
      <c r="IT47" s="160"/>
      <c r="IU47" s="160"/>
      <c r="IV47" s="186"/>
      <c r="IW47" s="160"/>
      <c r="IX47" s="160"/>
      <c r="IY47" s="160"/>
      <c r="IZ47" s="160"/>
      <c r="JA47" s="160"/>
      <c r="JB47" s="160"/>
    </row>
    <row r="48" spans="2:262" s="178" customFormat="1" ht="13.5" customHeight="1">
      <c r="B48" s="160"/>
      <c r="C48" s="155"/>
      <c r="E48" s="188"/>
      <c r="F48" s="204"/>
      <c r="G48" s="205"/>
      <c r="H48" s="160"/>
      <c r="I48" s="204"/>
      <c r="J48" s="205"/>
      <c r="K48" s="188"/>
      <c r="L48" s="205"/>
      <c r="M48" s="205"/>
      <c r="P48" s="209"/>
      <c r="Q48" s="188"/>
      <c r="R48" s="205"/>
      <c r="S48" s="205"/>
      <c r="U48" s="205"/>
      <c r="V48" s="205"/>
      <c r="W48" s="155"/>
      <c r="Y48" s="188"/>
      <c r="Z48" s="204"/>
      <c r="AA48" s="204"/>
      <c r="AB48" s="160"/>
      <c r="AC48" s="204"/>
      <c r="AD48" s="204"/>
      <c r="AE48" s="188"/>
      <c r="AF48" s="205"/>
      <c r="AG48" s="205"/>
      <c r="AJ48" s="209"/>
      <c r="AK48" s="188"/>
      <c r="AM48" s="205"/>
      <c r="AO48" s="205"/>
      <c r="AP48" s="205"/>
      <c r="AQ48" s="155"/>
      <c r="AS48" s="188"/>
      <c r="AT48" s="219"/>
      <c r="AU48" s="204"/>
      <c r="AV48" s="200"/>
      <c r="AW48" s="204"/>
      <c r="AX48" s="204"/>
      <c r="AY48" s="188"/>
      <c r="AZ48" s="205"/>
      <c r="BA48" s="205"/>
      <c r="BD48" s="209"/>
      <c r="BE48" s="188"/>
      <c r="BF48" s="205"/>
      <c r="BG48" s="205"/>
      <c r="BI48" s="205"/>
      <c r="BJ48" s="205"/>
      <c r="BK48" s="155"/>
      <c r="BM48" s="188"/>
      <c r="BN48" s="204"/>
      <c r="BO48" s="204"/>
      <c r="BP48" s="160"/>
      <c r="BQ48" s="204"/>
      <c r="BR48" s="204"/>
      <c r="BS48" s="188"/>
      <c r="BT48" s="205"/>
      <c r="BU48" s="205"/>
      <c r="BX48" s="209"/>
      <c r="BY48" s="188"/>
      <c r="BZ48" s="205"/>
      <c r="CA48" s="205"/>
      <c r="CC48" s="205"/>
      <c r="CD48" s="205"/>
      <c r="CE48" s="188"/>
      <c r="CG48" s="188"/>
      <c r="CH48" s="204"/>
      <c r="CI48" s="204"/>
      <c r="CJ48" s="160"/>
      <c r="CK48" s="204"/>
      <c r="CL48" s="204"/>
      <c r="CM48" s="188"/>
      <c r="CN48" s="205"/>
      <c r="CO48" s="205"/>
      <c r="CR48" s="209"/>
      <c r="CS48" s="188"/>
      <c r="CT48" s="205"/>
      <c r="CU48" s="205"/>
      <c r="CW48" s="205"/>
      <c r="CX48" s="205"/>
      <c r="CY48" s="155"/>
      <c r="DA48" s="188"/>
      <c r="DB48" s="204"/>
      <c r="DC48" s="204"/>
      <c r="DD48" s="160"/>
      <c r="DE48" s="204"/>
      <c r="DF48" s="204"/>
      <c r="DG48" s="188"/>
      <c r="DH48" s="205"/>
      <c r="DI48" s="205"/>
      <c r="DL48" s="209"/>
      <c r="DM48" s="188"/>
      <c r="DN48" s="205"/>
      <c r="DO48" s="205"/>
      <c r="DQ48" s="205"/>
      <c r="DR48" s="205"/>
      <c r="DS48" s="155"/>
      <c r="DU48" s="188"/>
      <c r="DV48" s="204"/>
      <c r="DW48" s="204"/>
      <c r="DX48" s="160"/>
      <c r="DY48" s="204"/>
      <c r="DZ48" s="204"/>
      <c r="EA48" s="188"/>
      <c r="EC48" s="210"/>
      <c r="EF48" s="209"/>
      <c r="EG48" s="188"/>
      <c r="EH48" s="205"/>
      <c r="EI48" s="205"/>
      <c r="EK48" s="205"/>
      <c r="EL48" s="205"/>
      <c r="EM48" s="155"/>
      <c r="EO48" s="188"/>
      <c r="EP48" s="204"/>
      <c r="EQ48" s="204"/>
      <c r="ER48" s="160"/>
      <c r="ES48" s="204"/>
      <c r="ET48" s="204"/>
      <c r="EU48" s="188"/>
      <c r="EV48" s="205"/>
      <c r="EW48" s="205"/>
      <c r="EZ48" s="209"/>
      <c r="FA48" s="188"/>
      <c r="FB48" s="205"/>
      <c r="FC48" s="205"/>
      <c r="FE48" s="205"/>
      <c r="FF48" s="205"/>
      <c r="FG48" s="155"/>
      <c r="FI48" s="188"/>
      <c r="FJ48" s="204"/>
      <c r="FK48" s="204"/>
      <c r="FL48" s="160"/>
      <c r="FM48" s="204"/>
      <c r="FN48" s="204"/>
      <c r="FO48" s="188"/>
      <c r="FP48" s="205"/>
      <c r="FQ48" s="205"/>
      <c r="FT48" s="209"/>
      <c r="FU48" s="188"/>
      <c r="FV48" s="205"/>
      <c r="FW48" s="205"/>
      <c r="FY48" s="205"/>
      <c r="FZ48" s="205"/>
      <c r="GA48" s="148"/>
      <c r="GB48" s="214"/>
      <c r="GC48" s="214"/>
      <c r="GD48" s="215"/>
      <c r="GE48" s="160"/>
      <c r="GF48" s="216"/>
      <c r="GG48" s="215"/>
      <c r="GH48" s="160"/>
      <c r="GI48" s="185"/>
      <c r="GJ48" s="160"/>
      <c r="GK48" s="160"/>
      <c r="GL48" s="160"/>
      <c r="GM48" s="160"/>
      <c r="GN48" s="186"/>
      <c r="GO48" s="160"/>
      <c r="GP48" s="160"/>
      <c r="GQ48" s="160"/>
      <c r="GR48" s="160"/>
      <c r="GS48" s="160"/>
      <c r="GT48" s="160"/>
      <c r="GU48" s="148"/>
      <c r="GV48" s="214"/>
      <c r="GW48" s="214"/>
      <c r="GX48" s="215"/>
      <c r="GY48" s="160"/>
      <c r="GZ48" s="216"/>
      <c r="HA48" s="215"/>
      <c r="HB48" s="160"/>
      <c r="HC48" s="185"/>
      <c r="HD48" s="160"/>
      <c r="HE48" s="160"/>
      <c r="HF48" s="160"/>
      <c r="HG48" s="160"/>
      <c r="HH48" s="186"/>
      <c r="HI48" s="160"/>
      <c r="HJ48" s="160"/>
      <c r="HK48" s="160"/>
      <c r="HL48" s="160"/>
      <c r="HM48" s="160"/>
      <c r="HN48" s="160"/>
      <c r="HO48" s="148"/>
      <c r="HP48" s="214"/>
      <c r="HQ48" s="214"/>
      <c r="HR48" s="215"/>
      <c r="HS48" s="160"/>
      <c r="HT48" s="216"/>
      <c r="HU48" s="215"/>
      <c r="HV48" s="160"/>
      <c r="HW48" s="185"/>
      <c r="HX48" s="160"/>
      <c r="HY48" s="160"/>
      <c r="HZ48" s="160"/>
      <c r="IA48" s="160"/>
      <c r="IB48" s="186"/>
      <c r="IC48" s="160"/>
      <c r="ID48" s="160"/>
      <c r="IE48" s="160"/>
      <c r="IF48" s="160"/>
      <c r="IG48" s="160"/>
      <c r="IH48" s="160"/>
      <c r="II48" s="148"/>
      <c r="IJ48" s="214"/>
      <c r="IK48" s="214"/>
      <c r="IL48" s="215"/>
      <c r="IM48" s="160"/>
      <c r="IN48" s="216"/>
      <c r="IO48" s="215"/>
      <c r="IP48" s="160"/>
      <c r="IQ48" s="185"/>
      <c r="IR48" s="160"/>
      <c r="IS48" s="160"/>
      <c r="IT48" s="160"/>
      <c r="IU48" s="160"/>
      <c r="IV48" s="186"/>
      <c r="IW48" s="160"/>
      <c r="IX48" s="160"/>
      <c r="IY48" s="160"/>
      <c r="IZ48" s="160"/>
      <c r="JA48" s="160"/>
      <c r="JB48" s="160"/>
    </row>
    <row r="49" spans="2:262" s="178" customFormat="1" ht="13.5" customHeight="1">
      <c r="B49" s="160"/>
      <c r="C49" s="155"/>
      <c r="E49" s="188"/>
      <c r="F49" s="204"/>
      <c r="G49" s="205"/>
      <c r="H49" s="160"/>
      <c r="I49" s="204"/>
      <c r="J49" s="205"/>
      <c r="K49" s="188"/>
      <c r="L49" s="205"/>
      <c r="M49" s="205"/>
      <c r="P49" s="209"/>
      <c r="Q49" s="188"/>
      <c r="R49" s="205"/>
      <c r="S49" s="205"/>
      <c r="U49" s="205"/>
      <c r="V49" s="205"/>
      <c r="W49" s="155"/>
      <c r="Y49" s="188"/>
      <c r="Z49" s="204"/>
      <c r="AA49" s="204"/>
      <c r="AB49" s="160"/>
      <c r="AC49" s="204"/>
      <c r="AD49" s="204"/>
      <c r="AE49" s="188"/>
      <c r="AF49" s="205"/>
      <c r="AG49" s="205"/>
      <c r="AJ49" s="209"/>
      <c r="AK49" s="188"/>
      <c r="AM49" s="205"/>
      <c r="AO49" s="205"/>
      <c r="AP49" s="205"/>
      <c r="AQ49" s="155"/>
      <c r="AS49" s="188"/>
      <c r="AT49" s="219"/>
      <c r="AU49" s="204"/>
      <c r="AV49" s="200"/>
      <c r="AW49" s="204"/>
      <c r="AX49" s="204"/>
      <c r="AY49" s="188"/>
      <c r="AZ49" s="205"/>
      <c r="BA49" s="205"/>
      <c r="BD49" s="209"/>
      <c r="BE49" s="188"/>
      <c r="BF49" s="205"/>
      <c r="BG49" s="205"/>
      <c r="BI49" s="205"/>
      <c r="BJ49" s="205"/>
      <c r="BK49" s="155"/>
      <c r="BM49" s="188"/>
      <c r="BN49" s="204"/>
      <c r="BO49" s="204"/>
      <c r="BP49" s="160"/>
      <c r="BQ49" s="204"/>
      <c r="BR49" s="204"/>
      <c r="BS49" s="188"/>
      <c r="BT49" s="205"/>
      <c r="BU49" s="205"/>
      <c r="BX49" s="209"/>
      <c r="BY49" s="188"/>
      <c r="BZ49" s="205"/>
      <c r="CA49" s="205"/>
      <c r="CC49" s="205"/>
      <c r="CD49" s="205"/>
      <c r="CE49" s="188"/>
      <c r="CG49" s="188"/>
      <c r="CH49" s="204"/>
      <c r="CI49" s="204"/>
      <c r="CJ49" s="160"/>
      <c r="CK49" s="204"/>
      <c r="CL49" s="204"/>
      <c r="CM49" s="188"/>
      <c r="CN49" s="205"/>
      <c r="CO49" s="205"/>
      <c r="CR49" s="209"/>
      <c r="CS49" s="188"/>
      <c r="CT49" s="205"/>
      <c r="CU49" s="205"/>
      <c r="CW49" s="205"/>
      <c r="CX49" s="205"/>
      <c r="CY49" s="155"/>
      <c r="DA49" s="188"/>
      <c r="DB49" s="204"/>
      <c r="DC49" s="204"/>
      <c r="DD49" s="160"/>
      <c r="DE49" s="204"/>
      <c r="DF49" s="204"/>
      <c r="DG49" s="188"/>
      <c r="DH49" s="205"/>
      <c r="DI49" s="205"/>
      <c r="DL49" s="209"/>
      <c r="DM49" s="188"/>
      <c r="DN49" s="205"/>
      <c r="DO49" s="205"/>
      <c r="DQ49" s="205"/>
      <c r="DR49" s="205"/>
      <c r="DS49" s="155"/>
      <c r="DU49" s="188"/>
      <c r="DV49" s="204"/>
      <c r="DW49" s="204"/>
      <c r="DX49" s="160"/>
      <c r="DY49" s="204"/>
      <c r="DZ49" s="204"/>
      <c r="EA49" s="188"/>
      <c r="EC49" s="210"/>
      <c r="EF49" s="209"/>
      <c r="EG49" s="188"/>
      <c r="EH49" s="205"/>
      <c r="EI49" s="205"/>
      <c r="EK49" s="205"/>
      <c r="EL49" s="205"/>
      <c r="EM49" s="155"/>
      <c r="EO49" s="188"/>
      <c r="EP49" s="204"/>
      <c r="EQ49" s="204"/>
      <c r="ER49" s="160"/>
      <c r="ES49" s="204"/>
      <c r="ET49" s="204"/>
      <c r="EU49" s="188"/>
      <c r="EV49" s="205"/>
      <c r="EW49" s="205"/>
      <c r="EZ49" s="209"/>
      <c r="FA49" s="188"/>
      <c r="FB49" s="205"/>
      <c r="FC49" s="205"/>
      <c r="FE49" s="205"/>
      <c r="FF49" s="205"/>
      <c r="FG49" s="155"/>
      <c r="FI49" s="188"/>
      <c r="FJ49" s="204"/>
      <c r="FK49" s="204"/>
      <c r="FL49" s="160"/>
      <c r="FM49" s="204"/>
      <c r="FN49" s="204"/>
      <c r="FO49" s="188"/>
      <c r="FP49" s="205"/>
      <c r="FQ49" s="205"/>
      <c r="FT49" s="209"/>
      <c r="FU49" s="188"/>
      <c r="FV49" s="205"/>
      <c r="FW49" s="205"/>
      <c r="FY49" s="205"/>
      <c r="FZ49" s="205"/>
      <c r="GA49" s="148"/>
      <c r="GB49" s="214"/>
      <c r="GC49" s="214"/>
      <c r="GD49" s="215"/>
      <c r="GE49" s="160"/>
      <c r="GF49" s="216"/>
      <c r="GG49" s="215"/>
      <c r="GH49" s="160"/>
      <c r="GI49" s="185"/>
      <c r="GJ49" s="160"/>
      <c r="GK49" s="160"/>
      <c r="GL49" s="160"/>
      <c r="GM49" s="160"/>
      <c r="GN49" s="186"/>
      <c r="GO49" s="160"/>
      <c r="GP49" s="160"/>
      <c r="GQ49" s="160"/>
      <c r="GR49" s="160"/>
      <c r="GS49" s="160"/>
      <c r="GT49" s="160"/>
      <c r="GU49" s="148"/>
      <c r="GV49" s="214"/>
      <c r="GW49" s="214"/>
      <c r="GX49" s="215"/>
      <c r="GY49" s="160"/>
      <c r="GZ49" s="216"/>
      <c r="HA49" s="215"/>
      <c r="HB49" s="160"/>
      <c r="HC49" s="185"/>
      <c r="HD49" s="160"/>
      <c r="HE49" s="160"/>
      <c r="HF49" s="160"/>
      <c r="HG49" s="160"/>
      <c r="HH49" s="186"/>
      <c r="HI49" s="160"/>
      <c r="HJ49" s="160"/>
      <c r="HK49" s="160"/>
      <c r="HL49" s="160"/>
      <c r="HM49" s="160"/>
      <c r="HN49" s="160"/>
      <c r="HO49" s="148"/>
      <c r="HP49" s="214"/>
      <c r="HQ49" s="214"/>
      <c r="HR49" s="215"/>
      <c r="HS49" s="160"/>
      <c r="HT49" s="216"/>
      <c r="HU49" s="215"/>
      <c r="HV49" s="160"/>
      <c r="HW49" s="185"/>
      <c r="HX49" s="160"/>
      <c r="HY49" s="160"/>
      <c r="HZ49" s="160"/>
      <c r="IA49" s="160"/>
      <c r="IB49" s="186"/>
      <c r="IC49" s="160"/>
      <c r="ID49" s="160"/>
      <c r="IE49" s="160"/>
      <c r="IF49" s="160"/>
      <c r="IG49" s="160"/>
      <c r="IH49" s="160"/>
      <c r="II49" s="148"/>
      <c r="IJ49" s="214"/>
      <c r="IK49" s="214"/>
      <c r="IL49" s="215"/>
      <c r="IM49" s="160"/>
      <c r="IN49" s="216"/>
      <c r="IO49" s="215"/>
      <c r="IP49" s="160"/>
      <c r="IQ49" s="185"/>
      <c r="IR49" s="160"/>
      <c r="IS49" s="160"/>
      <c r="IT49" s="160"/>
      <c r="IU49" s="160"/>
      <c r="IV49" s="186"/>
      <c r="IW49" s="160"/>
      <c r="IX49" s="160"/>
      <c r="IY49" s="160"/>
      <c r="IZ49" s="160"/>
      <c r="JA49" s="160"/>
      <c r="JB49" s="160"/>
    </row>
    <row r="50" spans="2:262" s="178" customFormat="1" ht="13.5" customHeight="1">
      <c r="B50" s="160"/>
      <c r="C50" s="155"/>
      <c r="E50" s="188"/>
      <c r="F50" s="204"/>
      <c r="G50" s="205"/>
      <c r="H50" s="160"/>
      <c r="I50" s="204"/>
      <c r="J50" s="205"/>
      <c r="K50" s="188"/>
      <c r="L50" s="205"/>
      <c r="M50" s="205"/>
      <c r="P50" s="209"/>
      <c r="Q50" s="188"/>
      <c r="R50" s="205"/>
      <c r="S50" s="205"/>
      <c r="U50" s="205"/>
      <c r="V50" s="205"/>
      <c r="W50" s="155"/>
      <c r="Y50" s="188"/>
      <c r="Z50" s="204"/>
      <c r="AA50" s="204"/>
      <c r="AB50" s="160"/>
      <c r="AC50" s="204"/>
      <c r="AD50" s="204"/>
      <c r="AE50" s="188"/>
      <c r="AF50" s="205"/>
      <c r="AG50" s="205"/>
      <c r="AJ50" s="209"/>
      <c r="AK50" s="188"/>
      <c r="AM50" s="205"/>
      <c r="AO50" s="205"/>
      <c r="AP50" s="205"/>
      <c r="AQ50" s="155"/>
      <c r="AS50" s="188"/>
      <c r="AT50" s="219"/>
      <c r="AU50" s="204"/>
      <c r="AV50" s="200"/>
      <c r="AW50" s="204"/>
      <c r="AX50" s="204"/>
      <c r="AY50" s="188"/>
      <c r="AZ50" s="205"/>
      <c r="BA50" s="205"/>
      <c r="BD50" s="209"/>
      <c r="BE50" s="188"/>
      <c r="BF50" s="205"/>
      <c r="BG50" s="205"/>
      <c r="BI50" s="205"/>
      <c r="BJ50" s="205"/>
      <c r="BK50" s="155"/>
      <c r="BM50" s="188"/>
      <c r="BN50" s="204"/>
      <c r="BO50" s="204"/>
      <c r="BP50" s="160"/>
      <c r="BQ50" s="204"/>
      <c r="BR50" s="204"/>
      <c r="BS50" s="188"/>
      <c r="BT50" s="205"/>
      <c r="BU50" s="205"/>
      <c r="BX50" s="209"/>
      <c r="BY50" s="188"/>
      <c r="BZ50" s="205"/>
      <c r="CA50" s="205"/>
      <c r="CC50" s="205"/>
      <c r="CD50" s="205"/>
      <c r="CE50" s="188"/>
      <c r="CG50" s="188"/>
      <c r="CH50" s="204"/>
      <c r="CI50" s="204"/>
      <c r="CJ50" s="160"/>
      <c r="CK50" s="204"/>
      <c r="CL50" s="204"/>
      <c r="CM50" s="188"/>
      <c r="CN50" s="205"/>
      <c r="CO50" s="205"/>
      <c r="CR50" s="209"/>
      <c r="CS50" s="188"/>
      <c r="CT50" s="205"/>
      <c r="CU50" s="205"/>
      <c r="CW50" s="205"/>
      <c r="CX50" s="205"/>
      <c r="CY50" s="155"/>
      <c r="DA50" s="188"/>
      <c r="DB50" s="204"/>
      <c r="DC50" s="204"/>
      <c r="DD50" s="160"/>
      <c r="DE50" s="204"/>
      <c r="DF50" s="204"/>
      <c r="DG50" s="188"/>
      <c r="DH50" s="205"/>
      <c r="DI50" s="205"/>
      <c r="DL50" s="209"/>
      <c r="DM50" s="188"/>
      <c r="DN50" s="205"/>
      <c r="DO50" s="205"/>
      <c r="DQ50" s="205"/>
      <c r="DR50" s="205"/>
      <c r="DS50" s="155"/>
      <c r="DU50" s="188"/>
      <c r="DV50" s="204"/>
      <c r="DW50" s="204"/>
      <c r="DX50" s="160"/>
      <c r="DY50" s="204"/>
      <c r="DZ50" s="204"/>
      <c r="EA50" s="188"/>
      <c r="EC50" s="210"/>
      <c r="EF50" s="209"/>
      <c r="EG50" s="188"/>
      <c r="EH50" s="205"/>
      <c r="EI50" s="205"/>
      <c r="EK50" s="205"/>
      <c r="EL50" s="205"/>
      <c r="EM50" s="155"/>
      <c r="EO50" s="188"/>
      <c r="EP50" s="204"/>
      <c r="EQ50" s="204"/>
      <c r="ER50" s="160"/>
      <c r="ES50" s="204"/>
      <c r="ET50" s="204"/>
      <c r="EU50" s="188"/>
      <c r="EV50" s="205"/>
      <c r="EW50" s="205"/>
      <c r="EZ50" s="209"/>
      <c r="FA50" s="188"/>
      <c r="FB50" s="205"/>
      <c r="FC50" s="205"/>
      <c r="FE50" s="205"/>
      <c r="FF50" s="205"/>
      <c r="FG50" s="155"/>
      <c r="FI50" s="188"/>
      <c r="FJ50" s="204"/>
      <c r="FK50" s="204"/>
      <c r="FL50" s="160"/>
      <c r="FM50" s="204"/>
      <c r="FN50" s="204"/>
      <c r="FO50" s="188"/>
      <c r="FP50" s="205"/>
      <c r="FQ50" s="205"/>
      <c r="FT50" s="209"/>
      <c r="FU50" s="188"/>
      <c r="FV50" s="205"/>
      <c r="FW50" s="205"/>
      <c r="FY50" s="205"/>
      <c r="FZ50" s="205"/>
      <c r="GA50" s="148"/>
      <c r="GB50" s="214"/>
      <c r="GC50" s="214"/>
      <c r="GD50" s="215"/>
      <c r="GE50" s="160"/>
      <c r="GF50" s="216"/>
      <c r="GG50" s="215"/>
      <c r="GH50" s="160"/>
      <c r="GI50" s="185"/>
      <c r="GJ50" s="160"/>
      <c r="GK50" s="160"/>
      <c r="GL50" s="160"/>
      <c r="GM50" s="160"/>
      <c r="GN50" s="186"/>
      <c r="GO50" s="160"/>
      <c r="GP50" s="160"/>
      <c r="GQ50" s="160"/>
      <c r="GR50" s="160"/>
      <c r="GS50" s="160"/>
      <c r="GT50" s="160"/>
      <c r="GU50" s="148"/>
      <c r="GV50" s="214"/>
      <c r="GW50" s="214"/>
      <c r="GX50" s="215"/>
      <c r="GY50" s="160"/>
      <c r="GZ50" s="216"/>
      <c r="HA50" s="215"/>
      <c r="HB50" s="160"/>
      <c r="HC50" s="185"/>
      <c r="HD50" s="160"/>
      <c r="HE50" s="160"/>
      <c r="HF50" s="160"/>
      <c r="HG50" s="160"/>
      <c r="HH50" s="186"/>
      <c r="HI50" s="160"/>
      <c r="HJ50" s="160"/>
      <c r="HK50" s="160"/>
      <c r="HL50" s="160"/>
      <c r="HM50" s="160"/>
      <c r="HN50" s="160"/>
      <c r="HO50" s="148"/>
      <c r="HP50" s="214"/>
      <c r="HQ50" s="214"/>
      <c r="HR50" s="215"/>
      <c r="HS50" s="160"/>
      <c r="HT50" s="216"/>
      <c r="HU50" s="215"/>
      <c r="HV50" s="160"/>
      <c r="HW50" s="185"/>
      <c r="HX50" s="160"/>
      <c r="HY50" s="160"/>
      <c r="HZ50" s="160"/>
      <c r="IA50" s="160"/>
      <c r="IB50" s="186"/>
      <c r="IC50" s="160"/>
      <c r="ID50" s="160"/>
      <c r="IE50" s="160"/>
      <c r="IF50" s="160"/>
      <c r="IG50" s="160"/>
      <c r="IH50" s="160"/>
      <c r="II50" s="148"/>
      <c r="IJ50" s="214"/>
      <c r="IK50" s="214"/>
      <c r="IL50" s="215"/>
      <c r="IM50" s="160"/>
      <c r="IN50" s="216"/>
      <c r="IO50" s="215"/>
      <c r="IP50" s="160"/>
      <c r="IQ50" s="185"/>
      <c r="IR50" s="160"/>
      <c r="IS50" s="160"/>
      <c r="IT50" s="160"/>
      <c r="IU50" s="160"/>
      <c r="IV50" s="186"/>
      <c r="IW50" s="160"/>
      <c r="IX50" s="160"/>
      <c r="IY50" s="160"/>
      <c r="IZ50" s="160"/>
      <c r="JA50" s="160"/>
      <c r="JB50" s="160"/>
    </row>
    <row r="51" spans="2:262" s="178" customFormat="1" ht="13.5" customHeight="1">
      <c r="B51" s="160"/>
      <c r="C51" s="155"/>
      <c r="E51" s="188"/>
      <c r="F51" s="204"/>
      <c r="G51" s="205"/>
      <c r="H51" s="160"/>
      <c r="I51" s="204"/>
      <c r="J51" s="205"/>
      <c r="K51" s="188"/>
      <c r="L51" s="205"/>
      <c r="M51" s="205"/>
      <c r="P51" s="209"/>
      <c r="Q51" s="188"/>
      <c r="R51" s="205"/>
      <c r="S51" s="205"/>
      <c r="U51" s="205"/>
      <c r="V51" s="205"/>
      <c r="W51" s="155"/>
      <c r="Y51" s="188"/>
      <c r="Z51" s="204"/>
      <c r="AA51" s="204"/>
      <c r="AB51" s="160"/>
      <c r="AC51" s="204"/>
      <c r="AD51" s="204"/>
      <c r="AE51" s="188"/>
      <c r="AF51" s="205"/>
      <c r="AG51" s="205"/>
      <c r="AJ51" s="209"/>
      <c r="AK51" s="188"/>
      <c r="AM51" s="205"/>
      <c r="AO51" s="205"/>
      <c r="AP51" s="205"/>
      <c r="AQ51" s="155"/>
      <c r="AS51" s="188"/>
      <c r="AT51" s="219"/>
      <c r="AU51" s="204"/>
      <c r="AV51" s="200"/>
      <c r="AW51" s="204"/>
      <c r="AX51" s="204"/>
      <c r="AY51" s="188"/>
      <c r="AZ51" s="205"/>
      <c r="BA51" s="205"/>
      <c r="BD51" s="209"/>
      <c r="BE51" s="188"/>
      <c r="BF51" s="205"/>
      <c r="BG51" s="205"/>
      <c r="BI51" s="205"/>
      <c r="BJ51" s="205"/>
      <c r="BK51" s="155"/>
      <c r="BM51" s="188"/>
      <c r="BN51" s="204"/>
      <c r="BO51" s="204"/>
      <c r="BP51" s="160"/>
      <c r="BQ51" s="204"/>
      <c r="BR51" s="204"/>
      <c r="BS51" s="188"/>
      <c r="BT51" s="205"/>
      <c r="BU51" s="205"/>
      <c r="BX51" s="209"/>
      <c r="BY51" s="188"/>
      <c r="BZ51" s="205"/>
      <c r="CA51" s="205"/>
      <c r="CC51" s="205"/>
      <c r="CD51" s="205"/>
      <c r="CE51" s="188"/>
      <c r="CG51" s="188"/>
      <c r="CH51" s="204"/>
      <c r="CI51" s="204"/>
      <c r="CJ51" s="160"/>
      <c r="CK51" s="204"/>
      <c r="CL51" s="204"/>
      <c r="CM51" s="188"/>
      <c r="CN51" s="205"/>
      <c r="CO51" s="205"/>
      <c r="CR51" s="209"/>
      <c r="CS51" s="188"/>
      <c r="CT51" s="205"/>
      <c r="CU51" s="205"/>
      <c r="CW51" s="205"/>
      <c r="CX51" s="205"/>
      <c r="CY51" s="155"/>
      <c r="DA51" s="188"/>
      <c r="DB51" s="204"/>
      <c r="DC51" s="204"/>
      <c r="DD51" s="160"/>
      <c r="DE51" s="204"/>
      <c r="DF51" s="204"/>
      <c r="DG51" s="188"/>
      <c r="DH51" s="205"/>
      <c r="DI51" s="205"/>
      <c r="DL51" s="209"/>
      <c r="DM51" s="188"/>
      <c r="DN51" s="205"/>
      <c r="DO51" s="205"/>
      <c r="DQ51" s="205"/>
      <c r="DR51" s="205"/>
      <c r="DS51" s="155"/>
      <c r="DU51" s="188"/>
      <c r="DV51" s="204"/>
      <c r="DW51" s="204"/>
      <c r="DX51" s="160"/>
      <c r="DY51" s="204"/>
      <c r="DZ51" s="204"/>
      <c r="EA51" s="188"/>
      <c r="EC51" s="210"/>
      <c r="EF51" s="209"/>
      <c r="EG51" s="188"/>
      <c r="EH51" s="205"/>
      <c r="EI51" s="205"/>
      <c r="EK51" s="205"/>
      <c r="EL51" s="205"/>
      <c r="EM51" s="155"/>
      <c r="EO51" s="188"/>
      <c r="EP51" s="204"/>
      <c r="EQ51" s="204"/>
      <c r="ER51" s="160"/>
      <c r="ES51" s="204"/>
      <c r="ET51" s="204"/>
      <c r="EU51" s="188"/>
      <c r="EV51" s="205"/>
      <c r="EW51" s="205"/>
      <c r="EZ51" s="209"/>
      <c r="FA51" s="188"/>
      <c r="FB51" s="205"/>
      <c r="FC51" s="205"/>
      <c r="FE51" s="205"/>
      <c r="FF51" s="205"/>
      <c r="FG51" s="155"/>
      <c r="FI51" s="188"/>
      <c r="FJ51" s="204"/>
      <c r="FK51" s="204"/>
      <c r="FL51" s="160"/>
      <c r="FM51" s="204"/>
      <c r="FN51" s="204"/>
      <c r="FO51" s="188"/>
      <c r="FP51" s="205"/>
      <c r="FQ51" s="205"/>
      <c r="FT51" s="209"/>
      <c r="FU51" s="188"/>
      <c r="FV51" s="205"/>
      <c r="FW51" s="205"/>
      <c r="FY51" s="205"/>
      <c r="FZ51" s="205"/>
      <c r="GA51" s="148"/>
      <c r="GB51" s="214"/>
      <c r="GC51" s="214"/>
      <c r="GD51" s="215"/>
      <c r="GE51" s="160"/>
      <c r="GF51" s="216"/>
      <c r="GG51" s="215"/>
      <c r="GH51" s="160"/>
      <c r="GI51" s="185"/>
      <c r="GJ51" s="160"/>
      <c r="GK51" s="160"/>
      <c r="GL51" s="160"/>
      <c r="GM51" s="160"/>
      <c r="GN51" s="186"/>
      <c r="GO51" s="160"/>
      <c r="GP51" s="160"/>
      <c r="GQ51" s="160"/>
      <c r="GR51" s="160"/>
      <c r="GS51" s="160"/>
      <c r="GT51" s="160"/>
      <c r="GU51" s="148"/>
      <c r="GV51" s="214"/>
      <c r="GW51" s="214"/>
      <c r="GX51" s="215"/>
      <c r="GY51" s="160"/>
      <c r="GZ51" s="216"/>
      <c r="HA51" s="215"/>
      <c r="HB51" s="160"/>
      <c r="HC51" s="185"/>
      <c r="HD51" s="160"/>
      <c r="HE51" s="160"/>
      <c r="HF51" s="160"/>
      <c r="HG51" s="160"/>
      <c r="HH51" s="186"/>
      <c r="HI51" s="160"/>
      <c r="HJ51" s="160"/>
      <c r="HK51" s="160"/>
      <c r="HL51" s="160"/>
      <c r="HM51" s="160"/>
      <c r="HN51" s="160"/>
      <c r="HO51" s="148"/>
      <c r="HP51" s="214"/>
      <c r="HQ51" s="214"/>
      <c r="HR51" s="215"/>
      <c r="HS51" s="160"/>
      <c r="HT51" s="216"/>
      <c r="HU51" s="215"/>
      <c r="HV51" s="160"/>
      <c r="HW51" s="185"/>
      <c r="HX51" s="160"/>
      <c r="HY51" s="160"/>
      <c r="HZ51" s="160"/>
      <c r="IA51" s="160"/>
      <c r="IB51" s="186"/>
      <c r="IC51" s="160"/>
      <c r="ID51" s="160"/>
      <c r="IE51" s="160"/>
      <c r="IF51" s="160"/>
      <c r="IG51" s="160"/>
      <c r="IH51" s="160"/>
      <c r="II51" s="148"/>
      <c r="IJ51" s="214"/>
      <c r="IK51" s="214"/>
      <c r="IL51" s="215"/>
      <c r="IM51" s="160"/>
      <c r="IN51" s="216"/>
      <c r="IO51" s="215"/>
      <c r="IP51" s="160"/>
      <c r="IQ51" s="185"/>
      <c r="IR51" s="160"/>
      <c r="IS51" s="160"/>
      <c r="IT51" s="160"/>
      <c r="IU51" s="160"/>
      <c r="IV51" s="186"/>
      <c r="IW51" s="160"/>
      <c r="IX51" s="160"/>
      <c r="IY51" s="160"/>
      <c r="IZ51" s="160"/>
      <c r="JA51" s="160"/>
      <c r="JB51" s="160"/>
    </row>
    <row r="52" spans="2:262" s="178" customFormat="1" ht="13.5" customHeight="1">
      <c r="B52" s="160"/>
      <c r="C52" s="155"/>
      <c r="E52" s="188"/>
      <c r="F52" s="204"/>
      <c r="G52" s="205"/>
      <c r="H52" s="160"/>
      <c r="I52" s="204"/>
      <c r="J52" s="205"/>
      <c r="K52" s="188"/>
      <c r="L52" s="205"/>
      <c r="M52" s="205"/>
      <c r="P52" s="209"/>
      <c r="Q52" s="188"/>
      <c r="R52" s="205"/>
      <c r="S52" s="205"/>
      <c r="U52" s="205"/>
      <c r="V52" s="205"/>
      <c r="W52" s="155"/>
      <c r="Y52" s="188"/>
      <c r="Z52" s="204"/>
      <c r="AA52" s="204"/>
      <c r="AB52" s="160"/>
      <c r="AC52" s="204"/>
      <c r="AD52" s="204"/>
      <c r="AE52" s="188"/>
      <c r="AF52" s="205"/>
      <c r="AG52" s="205"/>
      <c r="AJ52" s="209"/>
      <c r="AK52" s="188"/>
      <c r="AM52" s="205"/>
      <c r="AO52" s="205"/>
      <c r="AP52" s="205"/>
      <c r="AQ52" s="155"/>
      <c r="AS52" s="188"/>
      <c r="AT52" s="204"/>
      <c r="AU52" s="204"/>
      <c r="AV52" s="200"/>
      <c r="AW52" s="204"/>
      <c r="AX52" s="204"/>
      <c r="AY52" s="188"/>
      <c r="AZ52" s="205"/>
      <c r="BA52" s="205"/>
      <c r="BD52" s="209"/>
      <c r="BE52" s="188"/>
      <c r="BF52" s="205"/>
      <c r="BG52" s="205"/>
      <c r="BI52" s="205"/>
      <c r="BJ52" s="205"/>
      <c r="BK52" s="155"/>
      <c r="BM52" s="188"/>
      <c r="BN52" s="204"/>
      <c r="BO52" s="204"/>
      <c r="BP52" s="160"/>
      <c r="BQ52" s="204"/>
      <c r="BR52" s="204"/>
      <c r="BS52" s="188"/>
      <c r="BT52" s="205"/>
      <c r="BU52" s="205"/>
      <c r="BX52" s="209"/>
      <c r="BY52" s="188"/>
      <c r="BZ52" s="205"/>
      <c r="CA52" s="205"/>
      <c r="CC52" s="205"/>
      <c r="CD52" s="205"/>
      <c r="CE52" s="188"/>
      <c r="CG52" s="188"/>
      <c r="CH52" s="204"/>
      <c r="CI52" s="204"/>
      <c r="CJ52" s="160"/>
      <c r="CK52" s="204"/>
      <c r="CL52" s="204"/>
      <c r="CM52" s="188"/>
      <c r="CN52" s="205"/>
      <c r="CO52" s="205"/>
      <c r="CR52" s="209"/>
      <c r="CS52" s="188"/>
      <c r="CT52" s="205"/>
      <c r="CU52" s="205"/>
      <c r="CW52" s="205"/>
      <c r="CX52" s="205"/>
      <c r="CY52" s="155"/>
      <c r="DA52" s="188"/>
      <c r="DB52" s="204"/>
      <c r="DC52" s="204"/>
      <c r="DD52" s="160"/>
      <c r="DE52" s="204"/>
      <c r="DF52" s="204"/>
      <c r="DG52" s="188"/>
      <c r="DH52" s="205"/>
      <c r="DI52" s="205"/>
      <c r="DL52" s="209"/>
      <c r="DM52" s="188"/>
      <c r="DN52" s="205"/>
      <c r="DO52" s="205"/>
      <c r="DQ52" s="205"/>
      <c r="DR52" s="205"/>
      <c r="DS52" s="155"/>
      <c r="DU52" s="188"/>
      <c r="DV52" s="204"/>
      <c r="DW52" s="204"/>
      <c r="DX52" s="160"/>
      <c r="DY52" s="204"/>
      <c r="DZ52" s="204"/>
      <c r="EA52" s="188"/>
      <c r="EC52" s="210"/>
      <c r="EF52" s="209"/>
      <c r="EG52" s="188"/>
      <c r="EH52" s="205"/>
      <c r="EI52" s="205"/>
      <c r="EK52" s="205"/>
      <c r="EL52" s="205"/>
      <c r="EM52" s="155"/>
      <c r="EO52" s="188"/>
      <c r="EP52" s="204"/>
      <c r="EQ52" s="204"/>
      <c r="ER52" s="160"/>
      <c r="ES52" s="204"/>
      <c r="ET52" s="204"/>
      <c r="EU52" s="188"/>
      <c r="EV52" s="205"/>
      <c r="EW52" s="205"/>
      <c r="EZ52" s="209"/>
      <c r="FA52" s="188"/>
      <c r="FB52" s="205"/>
      <c r="FC52" s="205"/>
      <c r="FE52" s="205"/>
      <c r="FF52" s="205"/>
      <c r="FG52" s="155"/>
      <c r="FI52" s="188"/>
      <c r="FJ52" s="204"/>
      <c r="FK52" s="204"/>
      <c r="FL52" s="160"/>
      <c r="FM52" s="204"/>
      <c r="FN52" s="204"/>
      <c r="FO52" s="188"/>
      <c r="FP52" s="205"/>
      <c r="FQ52" s="205"/>
      <c r="FT52" s="209"/>
      <c r="FU52" s="188"/>
      <c r="FV52" s="205"/>
      <c r="FW52" s="205"/>
      <c r="FY52" s="205"/>
      <c r="FZ52" s="205"/>
      <c r="GA52" s="148"/>
      <c r="GB52" s="214"/>
      <c r="GC52" s="214"/>
      <c r="GD52" s="220"/>
      <c r="GE52" s="160"/>
      <c r="GF52" s="214"/>
      <c r="GG52" s="215"/>
      <c r="GH52" s="160"/>
      <c r="GI52" s="185"/>
      <c r="GJ52" s="160"/>
      <c r="GK52" s="160"/>
      <c r="GL52" s="160"/>
      <c r="GM52" s="160"/>
      <c r="GN52" s="186"/>
      <c r="GO52" s="160"/>
      <c r="GP52" s="160"/>
      <c r="GQ52" s="160"/>
      <c r="GR52" s="160"/>
      <c r="GS52" s="160"/>
      <c r="GT52" s="160"/>
      <c r="GU52" s="148"/>
      <c r="GV52" s="214"/>
      <c r="GW52" s="214"/>
      <c r="GX52" s="220"/>
      <c r="GY52" s="160"/>
      <c r="GZ52" s="214"/>
      <c r="HA52" s="215"/>
      <c r="HB52" s="160"/>
      <c r="HC52" s="185"/>
      <c r="HD52" s="160"/>
      <c r="HE52" s="160"/>
      <c r="HF52" s="160"/>
      <c r="HG52" s="160"/>
      <c r="HH52" s="186"/>
      <c r="HI52" s="160"/>
      <c r="HJ52" s="160"/>
      <c r="HK52" s="160"/>
      <c r="HL52" s="160"/>
      <c r="HM52" s="160"/>
      <c r="HN52" s="160"/>
      <c r="HO52" s="148"/>
      <c r="HP52" s="214"/>
      <c r="HQ52" s="214"/>
      <c r="HR52" s="220"/>
      <c r="HS52" s="160"/>
      <c r="HT52" s="214"/>
      <c r="HU52" s="215"/>
      <c r="HV52" s="160"/>
      <c r="HW52" s="185"/>
      <c r="HX52" s="160"/>
      <c r="HY52" s="160"/>
      <c r="HZ52" s="160"/>
      <c r="IA52" s="160"/>
      <c r="IB52" s="186"/>
      <c r="IC52" s="160"/>
      <c r="ID52" s="160"/>
      <c r="IE52" s="160"/>
      <c r="IF52" s="160"/>
      <c r="IG52" s="160"/>
      <c r="IH52" s="160"/>
      <c r="II52" s="148"/>
      <c r="IJ52" s="214"/>
      <c r="IK52" s="214"/>
      <c r="IL52" s="220"/>
      <c r="IM52" s="160"/>
      <c r="IN52" s="214"/>
      <c r="IO52" s="215"/>
      <c r="IP52" s="160"/>
      <c r="IQ52" s="185"/>
      <c r="IR52" s="160"/>
      <c r="IS52" s="160"/>
      <c r="IT52" s="160"/>
      <c r="IU52" s="160"/>
      <c r="IV52" s="186"/>
      <c r="IW52" s="160"/>
      <c r="IX52" s="160"/>
      <c r="IY52" s="160"/>
      <c r="IZ52" s="160"/>
      <c r="JA52" s="160"/>
      <c r="JB52" s="160"/>
    </row>
    <row r="53" spans="2:262" s="178" customFormat="1" ht="13.5" customHeight="1">
      <c r="B53" s="160"/>
      <c r="C53" s="155"/>
      <c r="E53" s="188"/>
      <c r="F53" s="204"/>
      <c r="G53" s="205"/>
      <c r="H53" s="160"/>
      <c r="I53" s="204"/>
      <c r="J53" s="205"/>
      <c r="K53" s="188"/>
      <c r="L53" s="205"/>
      <c r="M53" s="205"/>
      <c r="P53" s="209"/>
      <c r="Q53" s="188"/>
      <c r="R53" s="205"/>
      <c r="S53" s="205"/>
      <c r="U53" s="205"/>
      <c r="V53" s="205"/>
      <c r="W53" s="155"/>
      <c r="Y53" s="188"/>
      <c r="Z53" s="204"/>
      <c r="AA53" s="204"/>
      <c r="AB53" s="160"/>
      <c r="AC53" s="204"/>
      <c r="AD53" s="204"/>
      <c r="AE53" s="188"/>
      <c r="AF53" s="205"/>
      <c r="AG53" s="205"/>
      <c r="AJ53" s="209"/>
      <c r="AK53" s="188"/>
      <c r="AM53" s="205"/>
      <c r="AO53" s="205"/>
      <c r="AP53" s="205"/>
      <c r="AQ53" s="155"/>
      <c r="AS53" s="188"/>
      <c r="AT53" s="204"/>
      <c r="AU53" s="204"/>
      <c r="AV53" s="200"/>
      <c r="AW53" s="204"/>
      <c r="AX53" s="204"/>
      <c r="AY53" s="188"/>
      <c r="AZ53" s="205"/>
      <c r="BA53" s="205"/>
      <c r="BD53" s="209"/>
      <c r="BE53" s="188"/>
      <c r="BF53" s="205"/>
      <c r="BG53" s="205"/>
      <c r="BI53" s="205"/>
      <c r="BJ53" s="205"/>
      <c r="BK53" s="155"/>
      <c r="BM53" s="188"/>
      <c r="BN53" s="204"/>
      <c r="BO53" s="204"/>
      <c r="BP53" s="160"/>
      <c r="BQ53" s="204"/>
      <c r="BR53" s="204"/>
      <c r="BS53" s="188"/>
      <c r="BT53" s="205"/>
      <c r="BU53" s="205"/>
      <c r="BX53" s="209"/>
      <c r="BY53" s="188"/>
      <c r="BZ53" s="205"/>
      <c r="CA53" s="205"/>
      <c r="CC53" s="205"/>
      <c r="CD53" s="205"/>
      <c r="CE53" s="188"/>
      <c r="CG53" s="188"/>
      <c r="CH53" s="204"/>
      <c r="CI53" s="204"/>
      <c r="CJ53" s="160"/>
      <c r="CK53" s="204"/>
      <c r="CL53" s="204"/>
      <c r="CM53" s="188"/>
      <c r="CN53" s="205"/>
      <c r="CO53" s="205"/>
      <c r="CR53" s="209"/>
      <c r="CS53" s="188"/>
      <c r="CT53" s="205"/>
      <c r="CU53" s="205"/>
      <c r="CW53" s="205"/>
      <c r="CX53" s="205"/>
      <c r="CY53" s="155"/>
      <c r="DA53" s="188"/>
      <c r="DB53" s="204"/>
      <c r="DC53" s="204"/>
      <c r="DD53" s="160"/>
      <c r="DE53" s="204"/>
      <c r="DF53" s="204"/>
      <c r="DG53" s="188"/>
      <c r="DH53" s="205"/>
      <c r="DI53" s="205"/>
      <c r="DL53" s="209"/>
      <c r="DM53" s="188"/>
      <c r="DN53" s="205"/>
      <c r="DO53" s="205"/>
      <c r="DQ53" s="205"/>
      <c r="DR53" s="205"/>
      <c r="DS53" s="155"/>
      <c r="DU53" s="188"/>
      <c r="DV53" s="204"/>
      <c r="DW53" s="204"/>
      <c r="DX53" s="160"/>
      <c r="DY53" s="204"/>
      <c r="DZ53" s="204"/>
      <c r="EA53" s="188"/>
      <c r="EC53" s="210"/>
      <c r="EF53" s="209"/>
      <c r="EG53" s="188"/>
      <c r="EH53" s="205"/>
      <c r="EI53" s="205"/>
      <c r="EK53" s="205"/>
      <c r="EL53" s="205"/>
      <c r="EM53" s="155"/>
      <c r="EO53" s="188"/>
      <c r="EP53" s="204"/>
      <c r="EQ53" s="204"/>
      <c r="ER53" s="160"/>
      <c r="ES53" s="204"/>
      <c r="ET53" s="204"/>
      <c r="EU53" s="188"/>
      <c r="EV53" s="205"/>
      <c r="EW53" s="205"/>
      <c r="EZ53" s="209"/>
      <c r="FA53" s="188"/>
      <c r="FB53" s="205"/>
      <c r="FC53" s="205"/>
      <c r="FE53" s="205"/>
      <c r="FF53" s="205"/>
      <c r="FG53" s="155"/>
      <c r="FI53" s="188"/>
      <c r="FJ53" s="204"/>
      <c r="FK53" s="204"/>
      <c r="FL53" s="160"/>
      <c r="FM53" s="204"/>
      <c r="FN53" s="204"/>
      <c r="FO53" s="188"/>
      <c r="FP53" s="205"/>
      <c r="FQ53" s="205"/>
      <c r="FT53" s="209"/>
      <c r="FU53" s="188"/>
      <c r="FV53" s="205"/>
      <c r="FW53" s="205"/>
      <c r="FY53" s="205"/>
      <c r="FZ53" s="205"/>
      <c r="GA53" s="148"/>
      <c r="GB53" s="214"/>
      <c r="GC53" s="214"/>
      <c r="GD53" s="220"/>
      <c r="GE53" s="160"/>
      <c r="GF53" s="214"/>
      <c r="GG53" s="215"/>
      <c r="GH53" s="160"/>
      <c r="GI53" s="185"/>
      <c r="GJ53" s="160"/>
      <c r="GK53" s="160"/>
      <c r="GL53" s="160"/>
      <c r="GM53" s="160"/>
      <c r="GN53" s="186"/>
      <c r="GO53" s="160"/>
      <c r="GP53" s="160"/>
      <c r="GQ53" s="160"/>
      <c r="GR53" s="160"/>
      <c r="GS53" s="160"/>
      <c r="GT53" s="160"/>
      <c r="GU53" s="148"/>
      <c r="GV53" s="214"/>
      <c r="GW53" s="214"/>
      <c r="GX53" s="220"/>
      <c r="GY53" s="160"/>
      <c r="GZ53" s="214"/>
      <c r="HA53" s="215"/>
      <c r="HB53" s="160"/>
      <c r="HC53" s="185"/>
      <c r="HD53" s="160"/>
      <c r="HE53" s="160"/>
      <c r="HF53" s="160"/>
      <c r="HG53" s="160"/>
      <c r="HH53" s="186"/>
      <c r="HI53" s="160"/>
      <c r="HJ53" s="160"/>
      <c r="HK53" s="160"/>
      <c r="HL53" s="160"/>
      <c r="HM53" s="160"/>
      <c r="HN53" s="160"/>
      <c r="HO53" s="148"/>
      <c r="HP53" s="214"/>
      <c r="HQ53" s="214"/>
      <c r="HR53" s="220"/>
      <c r="HS53" s="160"/>
      <c r="HT53" s="214"/>
      <c r="HU53" s="215"/>
      <c r="HV53" s="160"/>
      <c r="HW53" s="185"/>
      <c r="HX53" s="160"/>
      <c r="HY53" s="160"/>
      <c r="HZ53" s="160"/>
      <c r="IA53" s="160"/>
      <c r="IB53" s="186"/>
      <c r="IC53" s="160"/>
      <c r="ID53" s="160"/>
      <c r="IE53" s="160"/>
      <c r="IF53" s="160"/>
      <c r="IG53" s="160"/>
      <c r="IH53" s="160"/>
      <c r="II53" s="148"/>
      <c r="IJ53" s="214"/>
      <c r="IK53" s="214"/>
      <c r="IL53" s="220"/>
      <c r="IM53" s="160"/>
      <c r="IN53" s="214"/>
      <c r="IO53" s="215"/>
      <c r="IP53" s="160"/>
      <c r="IQ53" s="185"/>
      <c r="IR53" s="160"/>
      <c r="IS53" s="160"/>
      <c r="IT53" s="160"/>
      <c r="IU53" s="160"/>
      <c r="IV53" s="186"/>
      <c r="IW53" s="160"/>
      <c r="IX53" s="160"/>
      <c r="IY53" s="160"/>
      <c r="IZ53" s="160"/>
      <c r="JA53" s="160"/>
      <c r="JB53" s="160"/>
    </row>
    <row r="54" spans="2:262" s="178" customFormat="1" ht="13.5" customHeight="1">
      <c r="B54" s="160"/>
      <c r="C54" s="155"/>
      <c r="E54" s="188"/>
      <c r="F54" s="204"/>
      <c r="G54" s="205"/>
      <c r="H54" s="160"/>
      <c r="I54" s="204"/>
      <c r="J54" s="205"/>
      <c r="K54" s="188"/>
      <c r="L54" s="205"/>
      <c r="M54" s="205"/>
      <c r="P54" s="209"/>
      <c r="Q54" s="188"/>
      <c r="R54" s="205"/>
      <c r="S54" s="205"/>
      <c r="U54" s="205"/>
      <c r="V54" s="205"/>
      <c r="W54" s="155"/>
      <c r="Y54" s="188"/>
      <c r="Z54" s="204"/>
      <c r="AA54" s="204"/>
      <c r="AB54" s="160"/>
      <c r="AC54" s="204"/>
      <c r="AD54" s="204"/>
      <c r="AE54" s="188"/>
      <c r="AF54" s="205"/>
      <c r="AG54" s="205"/>
      <c r="AJ54" s="209"/>
      <c r="AK54" s="188"/>
      <c r="AM54" s="205"/>
      <c r="AO54" s="205"/>
      <c r="AP54" s="205"/>
      <c r="AQ54" s="155"/>
      <c r="AS54" s="188"/>
      <c r="AT54" s="204"/>
      <c r="AU54" s="204"/>
      <c r="AV54" s="200"/>
      <c r="AW54" s="204"/>
      <c r="AX54" s="204"/>
      <c r="AY54" s="188"/>
      <c r="AZ54" s="205"/>
      <c r="BA54" s="205"/>
      <c r="BD54" s="209"/>
      <c r="BE54" s="188"/>
      <c r="BF54" s="205"/>
      <c r="BG54" s="205"/>
      <c r="BI54" s="205"/>
      <c r="BJ54" s="205"/>
      <c r="BK54" s="155"/>
      <c r="BM54" s="188"/>
      <c r="BN54" s="204"/>
      <c r="BO54" s="204"/>
      <c r="BP54" s="160"/>
      <c r="BQ54" s="204"/>
      <c r="BR54" s="204"/>
      <c r="BS54" s="188"/>
      <c r="BT54" s="205"/>
      <c r="BU54" s="205"/>
      <c r="BX54" s="209"/>
      <c r="BY54" s="188"/>
      <c r="BZ54" s="205"/>
      <c r="CA54" s="205"/>
      <c r="CC54" s="205"/>
      <c r="CD54" s="205"/>
      <c r="CE54" s="188"/>
      <c r="CG54" s="188"/>
      <c r="CH54" s="204"/>
      <c r="CI54" s="204"/>
      <c r="CJ54" s="160"/>
      <c r="CK54" s="204"/>
      <c r="CL54" s="204"/>
      <c r="CM54" s="188"/>
      <c r="CN54" s="205"/>
      <c r="CO54" s="205"/>
      <c r="CR54" s="209"/>
      <c r="CS54" s="188"/>
      <c r="CT54" s="205"/>
      <c r="CU54" s="205"/>
      <c r="CW54" s="205"/>
      <c r="CX54" s="205"/>
      <c r="CY54" s="155"/>
      <c r="DA54" s="188"/>
      <c r="DB54" s="204"/>
      <c r="DC54" s="204"/>
      <c r="DD54" s="160"/>
      <c r="DE54" s="204"/>
      <c r="DF54" s="204"/>
      <c r="DG54" s="188"/>
      <c r="DH54" s="205"/>
      <c r="DI54" s="205"/>
      <c r="DL54" s="209"/>
      <c r="DM54" s="188"/>
      <c r="DN54" s="205"/>
      <c r="DO54" s="205"/>
      <c r="DQ54" s="205"/>
      <c r="DR54" s="205"/>
      <c r="DS54" s="155"/>
      <c r="DU54" s="188"/>
      <c r="DV54" s="204"/>
      <c r="DW54" s="204"/>
      <c r="DX54" s="160"/>
      <c r="DY54" s="204"/>
      <c r="DZ54" s="204"/>
      <c r="EA54" s="188"/>
      <c r="EC54" s="210"/>
      <c r="EF54" s="209"/>
      <c r="EG54" s="188"/>
      <c r="EH54" s="205"/>
      <c r="EI54" s="205"/>
      <c r="EK54" s="205"/>
      <c r="EL54" s="205"/>
      <c r="EM54" s="155"/>
      <c r="EO54" s="188"/>
      <c r="EP54" s="204"/>
      <c r="EQ54" s="204"/>
      <c r="ER54" s="160"/>
      <c r="ES54" s="204"/>
      <c r="ET54" s="204"/>
      <c r="EU54" s="188"/>
      <c r="EV54" s="205"/>
      <c r="EW54" s="205"/>
      <c r="EZ54" s="209"/>
      <c r="FA54" s="188"/>
      <c r="FB54" s="205"/>
      <c r="FC54" s="205"/>
      <c r="FE54" s="205"/>
      <c r="FF54" s="205"/>
      <c r="FG54" s="155"/>
      <c r="FI54" s="188"/>
      <c r="FJ54" s="204"/>
      <c r="FK54" s="204"/>
      <c r="FL54" s="160"/>
      <c r="FM54" s="204"/>
      <c r="FN54" s="204"/>
      <c r="FO54" s="188"/>
      <c r="FP54" s="205"/>
      <c r="FQ54" s="205"/>
      <c r="FT54" s="209"/>
      <c r="FU54" s="188"/>
      <c r="FV54" s="205"/>
      <c r="FW54" s="205"/>
      <c r="FY54" s="205"/>
      <c r="FZ54" s="205"/>
      <c r="GA54" s="221"/>
      <c r="GB54" s="214"/>
      <c r="GC54" s="215"/>
      <c r="GD54" s="216"/>
      <c r="GE54" s="215"/>
      <c r="GF54" s="214"/>
      <c r="GG54" s="215"/>
      <c r="GH54" s="215"/>
      <c r="GI54" s="222"/>
      <c r="GJ54" s="215"/>
      <c r="GN54" s="209"/>
      <c r="GS54" s="216"/>
      <c r="GT54" s="215"/>
      <c r="GU54" s="221"/>
      <c r="GV54" s="214"/>
      <c r="GW54" s="215"/>
      <c r="GX54" s="216"/>
      <c r="GY54" s="215"/>
      <c r="GZ54" s="214"/>
      <c r="HA54" s="215"/>
      <c r="HB54" s="215"/>
      <c r="HC54" s="222"/>
      <c r="HD54" s="215"/>
      <c r="HH54" s="209"/>
      <c r="HM54" s="216"/>
      <c r="HN54" s="215"/>
      <c r="HO54" s="221"/>
      <c r="HP54" s="214"/>
      <c r="HQ54" s="215"/>
      <c r="HR54" s="216"/>
      <c r="HS54" s="215"/>
      <c r="HT54" s="214"/>
      <c r="HU54" s="215"/>
      <c r="HV54" s="215"/>
      <c r="HW54" s="222"/>
      <c r="HX54" s="215"/>
      <c r="IB54" s="209"/>
      <c r="IG54" s="216"/>
      <c r="IH54" s="215"/>
      <c r="II54" s="221"/>
      <c r="IJ54" s="214"/>
      <c r="IK54" s="215"/>
      <c r="IL54" s="216"/>
      <c r="IM54" s="215"/>
      <c r="IN54" s="214"/>
      <c r="IO54" s="215"/>
      <c r="IP54" s="215"/>
      <c r="IQ54" s="222"/>
      <c r="IR54" s="215"/>
      <c r="IV54" s="209"/>
      <c r="JA54" s="216"/>
      <c r="JB54" s="215"/>
    </row>
    <row r="55" spans="2:262" s="178" customFormat="1" ht="13.5" customHeight="1">
      <c r="B55" s="160"/>
      <c r="C55" s="155"/>
      <c r="E55" s="188"/>
      <c r="F55" s="204"/>
      <c r="G55" s="205"/>
      <c r="H55" s="160"/>
      <c r="I55" s="204"/>
      <c r="J55" s="205"/>
      <c r="K55" s="188"/>
      <c r="L55" s="205"/>
      <c r="M55" s="205"/>
      <c r="P55" s="209"/>
      <c r="Q55" s="188"/>
      <c r="R55" s="205"/>
      <c r="S55" s="205"/>
      <c r="U55" s="205"/>
      <c r="V55" s="205"/>
      <c r="W55" s="155"/>
      <c r="Y55" s="188"/>
      <c r="Z55" s="204"/>
      <c r="AA55" s="204"/>
      <c r="AB55" s="160"/>
      <c r="AC55" s="204"/>
      <c r="AD55" s="204"/>
      <c r="AE55" s="188"/>
      <c r="AF55" s="205"/>
      <c r="AG55" s="205"/>
      <c r="AJ55" s="209"/>
      <c r="AK55" s="188"/>
      <c r="AM55" s="205"/>
      <c r="AO55" s="205"/>
      <c r="AP55" s="205"/>
      <c r="AQ55" s="155"/>
      <c r="AS55" s="188"/>
      <c r="AT55" s="204"/>
      <c r="AU55" s="204"/>
      <c r="AV55" s="160"/>
      <c r="AW55" s="204"/>
      <c r="AX55" s="204"/>
      <c r="AY55" s="188"/>
      <c r="AZ55" s="205"/>
      <c r="BA55" s="205"/>
      <c r="BD55" s="209"/>
      <c r="BE55" s="188"/>
      <c r="BF55" s="205"/>
      <c r="BG55" s="205"/>
      <c r="BI55" s="205"/>
      <c r="BJ55" s="205"/>
      <c r="BK55" s="155"/>
      <c r="BM55" s="188"/>
      <c r="BN55" s="204"/>
      <c r="BO55" s="204"/>
      <c r="BP55" s="160"/>
      <c r="BQ55" s="204"/>
      <c r="BR55" s="204"/>
      <c r="BS55" s="188"/>
      <c r="BT55" s="205"/>
      <c r="BU55" s="205"/>
      <c r="BX55" s="209"/>
      <c r="BY55" s="188"/>
      <c r="BZ55" s="205"/>
      <c r="CA55" s="205"/>
      <c r="CC55" s="205"/>
      <c r="CD55" s="205"/>
      <c r="CE55" s="188"/>
      <c r="CG55" s="188"/>
      <c r="CH55" s="204"/>
      <c r="CI55" s="204"/>
      <c r="CJ55" s="160"/>
      <c r="CK55" s="204"/>
      <c r="CL55" s="204"/>
      <c r="CM55" s="188"/>
      <c r="CN55" s="205"/>
      <c r="CO55" s="205"/>
      <c r="CR55" s="209"/>
      <c r="CS55" s="188"/>
      <c r="CT55" s="205"/>
      <c r="CU55" s="205"/>
      <c r="CW55" s="205"/>
      <c r="CX55" s="205"/>
      <c r="CY55" s="155"/>
      <c r="DA55" s="188"/>
      <c r="DB55" s="204"/>
      <c r="DC55" s="204"/>
      <c r="DD55" s="160"/>
      <c r="DE55" s="204"/>
      <c r="DF55" s="204"/>
      <c r="DG55" s="188"/>
      <c r="DH55" s="205"/>
      <c r="DI55" s="205"/>
      <c r="DL55" s="209"/>
      <c r="DM55" s="188"/>
      <c r="DN55" s="205"/>
      <c r="DO55" s="205"/>
      <c r="DQ55" s="205"/>
      <c r="DR55" s="205"/>
      <c r="DS55" s="155"/>
      <c r="DU55" s="188"/>
      <c r="DV55" s="204"/>
      <c r="DW55" s="204"/>
      <c r="DX55" s="160"/>
      <c r="DY55" s="204"/>
      <c r="DZ55" s="204"/>
      <c r="EA55" s="188"/>
      <c r="EC55" s="210"/>
      <c r="EF55" s="209"/>
      <c r="EG55" s="188"/>
      <c r="EH55" s="205"/>
      <c r="EI55" s="205"/>
      <c r="EK55" s="205"/>
      <c r="EL55" s="205"/>
      <c r="EM55" s="155"/>
      <c r="EO55" s="188"/>
      <c r="EP55" s="204"/>
      <c r="EQ55" s="204"/>
      <c r="ER55" s="160"/>
      <c r="ES55" s="204"/>
      <c r="ET55" s="204"/>
      <c r="EU55" s="188"/>
      <c r="EV55" s="205"/>
      <c r="EW55" s="205"/>
      <c r="EZ55" s="209"/>
      <c r="FA55" s="188"/>
      <c r="FB55" s="205"/>
      <c r="FC55" s="205"/>
      <c r="FE55" s="205"/>
      <c r="FF55" s="205"/>
      <c r="FG55" s="155"/>
      <c r="FI55" s="188"/>
      <c r="FJ55" s="204"/>
      <c r="FK55" s="204"/>
      <c r="FL55" s="160"/>
      <c r="FM55" s="204"/>
      <c r="FN55" s="204"/>
      <c r="FO55" s="188"/>
      <c r="FP55" s="205"/>
      <c r="FQ55" s="205"/>
      <c r="FT55" s="209"/>
      <c r="FU55" s="188"/>
      <c r="FV55" s="205"/>
      <c r="FW55" s="205"/>
      <c r="FY55" s="205"/>
      <c r="FZ55" s="205"/>
      <c r="GA55" s="148"/>
      <c r="GB55" s="214"/>
      <c r="GC55" s="214"/>
      <c r="GD55" s="220"/>
      <c r="GE55" s="160"/>
      <c r="GF55" s="214"/>
      <c r="GG55" s="215"/>
      <c r="GH55" s="160"/>
      <c r="GI55" s="185"/>
      <c r="GJ55" s="160"/>
      <c r="GK55" s="160"/>
      <c r="GL55" s="160"/>
      <c r="GM55" s="160"/>
      <c r="GN55" s="186"/>
      <c r="GO55" s="160"/>
      <c r="GP55" s="160"/>
      <c r="GQ55" s="160"/>
      <c r="GR55" s="160"/>
      <c r="GS55" s="160"/>
      <c r="GT55" s="160"/>
      <c r="GU55" s="148"/>
      <c r="GV55" s="214"/>
      <c r="GW55" s="214"/>
      <c r="GX55" s="220"/>
      <c r="GY55" s="160"/>
      <c r="GZ55" s="214"/>
      <c r="HA55" s="215"/>
      <c r="HB55" s="160"/>
      <c r="HC55" s="185"/>
      <c r="HD55" s="160"/>
      <c r="HE55" s="160"/>
      <c r="HF55" s="160"/>
      <c r="HG55" s="160"/>
      <c r="HH55" s="186"/>
      <c r="HI55" s="160"/>
      <c r="HJ55" s="160"/>
      <c r="HK55" s="160"/>
      <c r="HL55" s="160"/>
      <c r="HM55" s="160"/>
      <c r="HN55" s="160"/>
      <c r="HO55" s="148"/>
      <c r="HP55" s="214"/>
      <c r="HQ55" s="214"/>
      <c r="HR55" s="220"/>
      <c r="HS55" s="160"/>
      <c r="HT55" s="214"/>
      <c r="HU55" s="215"/>
      <c r="HV55" s="160"/>
      <c r="HW55" s="185"/>
      <c r="HX55" s="160"/>
      <c r="HY55" s="160"/>
      <c r="HZ55" s="160"/>
      <c r="IA55" s="160"/>
      <c r="IB55" s="186"/>
      <c r="IC55" s="160"/>
      <c r="ID55" s="160"/>
      <c r="IE55" s="160"/>
      <c r="IF55" s="160"/>
      <c r="IG55" s="160"/>
      <c r="IH55" s="160"/>
      <c r="II55" s="148"/>
      <c r="IJ55" s="214"/>
      <c r="IK55" s="214"/>
      <c r="IL55" s="220"/>
      <c r="IM55" s="160"/>
      <c r="IN55" s="214"/>
      <c r="IO55" s="215"/>
      <c r="IP55" s="160"/>
      <c r="IQ55" s="185"/>
      <c r="IR55" s="160"/>
      <c r="IS55" s="160"/>
      <c r="IT55" s="160"/>
      <c r="IU55" s="160"/>
      <c r="IV55" s="186"/>
      <c r="IW55" s="160"/>
      <c r="IX55" s="160"/>
      <c r="IY55" s="160"/>
      <c r="IZ55" s="160"/>
      <c r="JA55" s="160"/>
      <c r="JB55" s="160"/>
    </row>
    <row r="56" spans="2:262" s="178" customFormat="1" ht="13.5" customHeight="1">
      <c r="B56" s="160"/>
      <c r="C56" s="155"/>
      <c r="E56" s="188"/>
      <c r="F56" s="204"/>
      <c r="G56" s="205"/>
      <c r="H56" s="160"/>
      <c r="I56" s="204"/>
      <c r="J56" s="205"/>
      <c r="K56" s="188"/>
      <c r="L56" s="205"/>
      <c r="M56" s="205"/>
      <c r="P56" s="209"/>
      <c r="Q56" s="188"/>
      <c r="R56" s="205"/>
      <c r="S56" s="205"/>
      <c r="U56" s="205"/>
      <c r="V56" s="205"/>
      <c r="W56" s="155"/>
      <c r="Y56" s="188"/>
      <c r="Z56" s="204"/>
      <c r="AA56" s="204"/>
      <c r="AB56" s="160"/>
      <c r="AC56" s="204"/>
      <c r="AD56" s="204"/>
      <c r="AE56" s="188"/>
      <c r="AF56" s="205"/>
      <c r="AG56" s="205"/>
      <c r="AJ56" s="209"/>
      <c r="AK56" s="188"/>
      <c r="AM56" s="205"/>
      <c r="AO56" s="205"/>
      <c r="AP56" s="205"/>
      <c r="AQ56" s="155"/>
      <c r="AS56" s="188"/>
      <c r="AT56" s="204"/>
      <c r="AU56" s="204"/>
      <c r="AV56" s="160"/>
      <c r="AW56" s="204"/>
      <c r="AX56" s="204"/>
      <c r="AY56" s="188"/>
      <c r="AZ56" s="205"/>
      <c r="BA56" s="205"/>
      <c r="BD56" s="209"/>
      <c r="BE56" s="188"/>
      <c r="BF56" s="205"/>
      <c r="BG56" s="205"/>
      <c r="BI56" s="205"/>
      <c r="BJ56" s="205"/>
      <c r="BK56" s="155"/>
      <c r="BM56" s="188"/>
      <c r="BN56" s="204"/>
      <c r="BO56" s="204"/>
      <c r="BP56" s="160"/>
      <c r="BQ56" s="204"/>
      <c r="BR56" s="204"/>
      <c r="BS56" s="188"/>
      <c r="BT56" s="205"/>
      <c r="BU56" s="205"/>
      <c r="BX56" s="209"/>
      <c r="BY56" s="188"/>
      <c r="BZ56" s="205"/>
      <c r="CA56" s="205"/>
      <c r="CC56" s="205"/>
      <c r="CD56" s="205"/>
      <c r="CE56" s="188"/>
      <c r="CG56" s="188"/>
      <c r="CH56" s="204"/>
      <c r="CI56" s="204"/>
      <c r="CJ56" s="160"/>
      <c r="CK56" s="204"/>
      <c r="CL56" s="204"/>
      <c r="CM56" s="188"/>
      <c r="CN56" s="205"/>
      <c r="CO56" s="205"/>
      <c r="CR56" s="209"/>
      <c r="CS56" s="188"/>
      <c r="CT56" s="205"/>
      <c r="CU56" s="205"/>
      <c r="CW56" s="205"/>
      <c r="CX56" s="205"/>
      <c r="CY56" s="155"/>
      <c r="DA56" s="188"/>
      <c r="DB56" s="204"/>
      <c r="DC56" s="204"/>
      <c r="DD56" s="160"/>
      <c r="DE56" s="204"/>
      <c r="DF56" s="204"/>
      <c r="DG56" s="188"/>
      <c r="DH56" s="205"/>
      <c r="DI56" s="205"/>
      <c r="DL56" s="209"/>
      <c r="DM56" s="188"/>
      <c r="DN56" s="205"/>
      <c r="DO56" s="205"/>
      <c r="DQ56" s="205"/>
      <c r="DR56" s="205"/>
      <c r="DS56" s="155"/>
      <c r="DU56" s="188"/>
      <c r="DV56" s="204"/>
      <c r="DW56" s="204"/>
      <c r="DX56" s="160"/>
      <c r="DY56" s="204"/>
      <c r="DZ56" s="204"/>
      <c r="EA56" s="188"/>
      <c r="EC56" s="210"/>
      <c r="EF56" s="209"/>
      <c r="EG56" s="188"/>
      <c r="EH56" s="205"/>
      <c r="EI56" s="205"/>
      <c r="EK56" s="205"/>
      <c r="EL56" s="205"/>
      <c r="EM56" s="155"/>
      <c r="EO56" s="188"/>
      <c r="EP56" s="204"/>
      <c r="EQ56" s="204"/>
      <c r="ER56" s="160"/>
      <c r="ES56" s="204"/>
      <c r="ET56" s="204"/>
      <c r="EU56" s="188"/>
      <c r="EV56" s="205"/>
      <c r="EW56" s="205"/>
      <c r="EZ56" s="209"/>
      <c r="FA56" s="188"/>
      <c r="FB56" s="205"/>
      <c r="FC56" s="205"/>
      <c r="FE56" s="205"/>
      <c r="FF56" s="205"/>
      <c r="FG56" s="155"/>
      <c r="FI56" s="188"/>
      <c r="FJ56" s="204"/>
      <c r="FK56" s="204"/>
      <c r="FL56" s="160"/>
      <c r="FM56" s="204"/>
      <c r="FN56" s="204"/>
      <c r="FO56" s="188"/>
      <c r="FP56" s="205"/>
      <c r="FQ56" s="205"/>
      <c r="FT56" s="209"/>
      <c r="FU56" s="188"/>
      <c r="FV56" s="205"/>
      <c r="FW56" s="205"/>
      <c r="FY56" s="205"/>
      <c r="FZ56" s="205"/>
      <c r="GA56" s="148"/>
      <c r="GB56" s="214"/>
      <c r="GC56" s="214"/>
      <c r="GD56" s="220"/>
      <c r="GE56" s="220"/>
      <c r="GF56" s="214"/>
      <c r="GG56" s="215"/>
      <c r="GH56" s="160"/>
      <c r="GI56" s="185"/>
      <c r="GJ56" s="160"/>
      <c r="GK56" s="160"/>
      <c r="GL56" s="160"/>
      <c r="GM56" s="160"/>
      <c r="GN56" s="186"/>
      <c r="GO56" s="160"/>
      <c r="GP56" s="160"/>
      <c r="GQ56" s="160"/>
      <c r="GR56" s="160"/>
      <c r="GS56" s="160"/>
      <c r="GT56" s="160"/>
      <c r="GU56" s="148"/>
      <c r="GV56" s="214"/>
      <c r="GW56" s="214"/>
      <c r="GX56" s="220"/>
      <c r="GY56" s="220"/>
      <c r="GZ56" s="214"/>
      <c r="HA56" s="215"/>
      <c r="HB56" s="160"/>
      <c r="HC56" s="185"/>
      <c r="HD56" s="160"/>
      <c r="HE56" s="160"/>
      <c r="HF56" s="160"/>
      <c r="HG56" s="160"/>
      <c r="HH56" s="186"/>
      <c r="HI56" s="160"/>
      <c r="HJ56" s="160"/>
      <c r="HK56" s="160"/>
      <c r="HL56" s="160"/>
      <c r="HM56" s="160"/>
      <c r="HN56" s="160"/>
      <c r="HO56" s="148"/>
      <c r="HP56" s="214"/>
      <c r="HQ56" s="214"/>
      <c r="HR56" s="220"/>
      <c r="HS56" s="220"/>
      <c r="HT56" s="214"/>
      <c r="HU56" s="215"/>
      <c r="HV56" s="160"/>
      <c r="HW56" s="185"/>
      <c r="HX56" s="160"/>
      <c r="HY56" s="160"/>
      <c r="HZ56" s="160"/>
      <c r="IA56" s="160"/>
      <c r="IB56" s="186"/>
      <c r="IC56" s="160"/>
      <c r="ID56" s="160"/>
      <c r="IE56" s="160"/>
      <c r="IF56" s="160"/>
      <c r="IG56" s="160"/>
      <c r="IH56" s="160"/>
      <c r="II56" s="148"/>
      <c r="IJ56" s="214"/>
      <c r="IK56" s="214"/>
      <c r="IL56" s="220"/>
      <c r="IM56" s="220"/>
      <c r="IN56" s="214"/>
      <c r="IO56" s="215"/>
      <c r="IP56" s="160"/>
      <c r="IQ56" s="185"/>
      <c r="IR56" s="160"/>
      <c r="IS56" s="160"/>
      <c r="IT56" s="160"/>
      <c r="IU56" s="160"/>
      <c r="IV56" s="186"/>
      <c r="IW56" s="160"/>
      <c r="IX56" s="160"/>
      <c r="IY56" s="160"/>
      <c r="IZ56" s="160"/>
      <c r="JA56" s="160"/>
      <c r="JB56" s="160"/>
    </row>
    <row r="57" spans="2:262" s="178" customFormat="1" ht="13.5" customHeight="1">
      <c r="B57" s="160"/>
      <c r="C57" s="155"/>
      <c r="E57" s="188"/>
      <c r="F57" s="204"/>
      <c r="G57" s="205"/>
      <c r="H57" s="160"/>
      <c r="I57" s="204"/>
      <c r="J57" s="205"/>
      <c r="K57" s="188"/>
      <c r="L57" s="205"/>
      <c r="M57" s="205"/>
      <c r="P57" s="209"/>
      <c r="Q57" s="188"/>
      <c r="R57" s="205"/>
      <c r="S57" s="205"/>
      <c r="U57" s="205"/>
      <c r="V57" s="205"/>
      <c r="W57" s="155"/>
      <c r="Y57" s="188"/>
      <c r="Z57" s="204"/>
      <c r="AA57" s="204"/>
      <c r="AB57" s="160"/>
      <c r="AC57" s="204"/>
      <c r="AD57" s="204"/>
      <c r="AE57" s="188"/>
      <c r="AF57" s="205"/>
      <c r="AG57" s="205"/>
      <c r="AJ57" s="209"/>
      <c r="AK57" s="188"/>
      <c r="AM57" s="205"/>
      <c r="AO57" s="205"/>
      <c r="AP57" s="205"/>
      <c r="AQ57" s="155"/>
      <c r="AS57" s="188"/>
      <c r="AT57" s="204"/>
      <c r="AU57" s="204"/>
      <c r="AV57" s="160"/>
      <c r="AW57" s="204"/>
      <c r="AX57" s="204"/>
      <c r="AY57" s="188"/>
      <c r="AZ57" s="205"/>
      <c r="BA57" s="205"/>
      <c r="BD57" s="209"/>
      <c r="BE57" s="188"/>
      <c r="BF57" s="205"/>
      <c r="BG57" s="205"/>
      <c r="BI57" s="205"/>
      <c r="BJ57" s="205"/>
      <c r="BK57" s="155"/>
      <c r="BM57" s="188"/>
      <c r="BN57" s="204"/>
      <c r="BO57" s="204"/>
      <c r="BP57" s="160"/>
      <c r="BQ57" s="204"/>
      <c r="BR57" s="204"/>
      <c r="BS57" s="188"/>
      <c r="BT57" s="205"/>
      <c r="BU57" s="205"/>
      <c r="BX57" s="209"/>
      <c r="BY57" s="188"/>
      <c r="BZ57" s="205"/>
      <c r="CA57" s="205"/>
      <c r="CC57" s="205"/>
      <c r="CD57" s="205"/>
      <c r="CE57" s="188"/>
      <c r="CG57" s="188"/>
      <c r="CH57" s="204"/>
      <c r="CI57" s="204"/>
      <c r="CJ57" s="160"/>
      <c r="CK57" s="204"/>
      <c r="CL57" s="204"/>
      <c r="CM57" s="188"/>
      <c r="CN57" s="205"/>
      <c r="CO57" s="205"/>
      <c r="CR57" s="209"/>
      <c r="CS57" s="188"/>
      <c r="CT57" s="205"/>
      <c r="CU57" s="205"/>
      <c r="CW57" s="205"/>
      <c r="CX57" s="205"/>
      <c r="CY57" s="155"/>
      <c r="DA57" s="188"/>
      <c r="DB57" s="204"/>
      <c r="DC57" s="204"/>
      <c r="DD57" s="160"/>
      <c r="DE57" s="204"/>
      <c r="DF57" s="204"/>
      <c r="DG57" s="188"/>
      <c r="DH57" s="205"/>
      <c r="DI57" s="205"/>
      <c r="DL57" s="209"/>
      <c r="DM57" s="188"/>
      <c r="DN57" s="205"/>
      <c r="DO57" s="205"/>
      <c r="DQ57" s="205"/>
      <c r="DR57" s="205"/>
      <c r="DS57" s="155"/>
      <c r="DU57" s="188"/>
      <c r="DV57" s="204"/>
      <c r="DW57" s="204"/>
      <c r="DX57" s="160"/>
      <c r="DY57" s="204"/>
      <c r="DZ57" s="204"/>
      <c r="EA57" s="188"/>
      <c r="EC57" s="210"/>
      <c r="EF57" s="209"/>
      <c r="EG57" s="188"/>
      <c r="EH57" s="205"/>
      <c r="EI57" s="205"/>
      <c r="EK57" s="205"/>
      <c r="EL57" s="205"/>
      <c r="EM57" s="155"/>
      <c r="EO57" s="188"/>
      <c r="EP57" s="204"/>
      <c r="EQ57" s="204"/>
      <c r="ER57" s="160"/>
      <c r="ES57" s="204"/>
      <c r="ET57" s="204"/>
      <c r="EU57" s="188"/>
      <c r="EV57" s="205"/>
      <c r="EW57" s="205"/>
      <c r="EZ57" s="209"/>
      <c r="FA57" s="188"/>
      <c r="FB57" s="205"/>
      <c r="FC57" s="205"/>
      <c r="FE57" s="205"/>
      <c r="FF57" s="205"/>
      <c r="FG57" s="155"/>
      <c r="FI57" s="188"/>
      <c r="FJ57" s="204"/>
      <c r="FK57" s="204"/>
      <c r="FL57" s="160"/>
      <c r="FM57" s="204"/>
      <c r="FN57" s="204"/>
      <c r="FO57" s="188"/>
      <c r="FP57" s="205"/>
      <c r="FQ57" s="205"/>
      <c r="FT57" s="209"/>
      <c r="FU57" s="188"/>
      <c r="FV57" s="205"/>
      <c r="FW57" s="205"/>
      <c r="FY57" s="205"/>
      <c r="FZ57" s="205"/>
      <c r="GA57" s="155"/>
      <c r="GG57" s="205"/>
      <c r="GI57" s="211"/>
      <c r="GN57" s="209"/>
      <c r="GU57" s="155"/>
      <c r="HA57" s="205"/>
      <c r="HC57" s="211"/>
      <c r="HH57" s="209"/>
      <c r="HO57" s="155"/>
      <c r="HU57" s="205"/>
      <c r="HW57" s="211"/>
      <c r="IB57" s="209"/>
      <c r="II57" s="155"/>
      <c r="IO57" s="205"/>
      <c r="IQ57" s="211"/>
      <c r="IV57" s="209"/>
    </row>
    <row r="58" spans="2:262" s="178" customFormat="1" ht="13.5" customHeight="1">
      <c r="B58" s="160"/>
      <c r="C58" s="155"/>
      <c r="E58" s="188"/>
      <c r="F58" s="204"/>
      <c r="G58" s="205"/>
      <c r="H58" s="160"/>
      <c r="I58" s="204"/>
      <c r="J58" s="205"/>
      <c r="K58" s="188"/>
      <c r="L58" s="205"/>
      <c r="M58" s="205"/>
      <c r="P58" s="209"/>
      <c r="Q58" s="188"/>
      <c r="R58" s="205"/>
      <c r="S58" s="205"/>
      <c r="U58" s="205"/>
      <c r="V58" s="205"/>
      <c r="W58" s="155"/>
      <c r="Y58" s="188"/>
      <c r="Z58" s="204"/>
      <c r="AA58" s="204"/>
      <c r="AB58" s="160"/>
      <c r="AC58" s="204"/>
      <c r="AD58" s="204"/>
      <c r="AE58" s="188"/>
      <c r="AF58" s="205"/>
      <c r="AG58" s="205"/>
      <c r="AJ58" s="209"/>
      <c r="AK58" s="188"/>
      <c r="AM58" s="205"/>
      <c r="AO58" s="205"/>
      <c r="AP58" s="205"/>
      <c r="AQ58" s="155"/>
      <c r="AS58" s="188"/>
      <c r="AT58" s="204"/>
      <c r="AU58" s="204"/>
      <c r="AV58" s="160"/>
      <c r="AW58" s="204"/>
      <c r="AX58" s="204"/>
      <c r="AY58" s="188"/>
      <c r="AZ58" s="205"/>
      <c r="BA58" s="205"/>
      <c r="BD58" s="209"/>
      <c r="BE58" s="188"/>
      <c r="BF58" s="205"/>
      <c r="BG58" s="205"/>
      <c r="BI58" s="205"/>
      <c r="BJ58" s="205"/>
      <c r="BK58" s="155"/>
      <c r="BM58" s="188"/>
      <c r="BN58" s="204"/>
      <c r="BO58" s="204"/>
      <c r="BP58" s="160"/>
      <c r="BQ58" s="204"/>
      <c r="BR58" s="204"/>
      <c r="BS58" s="188"/>
      <c r="BT58" s="205"/>
      <c r="BU58" s="205"/>
      <c r="BX58" s="209"/>
      <c r="BY58" s="188"/>
      <c r="BZ58" s="205"/>
      <c r="CA58" s="205"/>
      <c r="CC58" s="205"/>
      <c r="CD58" s="205"/>
      <c r="CE58" s="188"/>
      <c r="CG58" s="188"/>
      <c r="CH58" s="204"/>
      <c r="CI58" s="204"/>
      <c r="CJ58" s="160"/>
      <c r="CK58" s="204"/>
      <c r="CL58" s="204"/>
      <c r="CM58" s="188"/>
      <c r="CN58" s="205"/>
      <c r="CO58" s="205"/>
      <c r="CR58" s="209"/>
      <c r="CS58" s="188"/>
      <c r="CT58" s="205"/>
      <c r="CU58" s="205"/>
      <c r="CW58" s="205"/>
      <c r="CX58" s="205"/>
      <c r="CY58" s="155"/>
      <c r="DA58" s="188"/>
      <c r="DB58" s="204"/>
      <c r="DC58" s="204"/>
      <c r="DD58" s="160"/>
      <c r="DE58" s="204"/>
      <c r="DF58" s="204"/>
      <c r="DG58" s="188"/>
      <c r="DH58" s="205"/>
      <c r="DI58" s="205"/>
      <c r="DL58" s="209"/>
      <c r="DM58" s="188"/>
      <c r="DN58" s="205"/>
      <c r="DO58" s="205"/>
      <c r="DQ58" s="205"/>
      <c r="DR58" s="205"/>
      <c r="DS58" s="155"/>
      <c r="DU58" s="188"/>
      <c r="DV58" s="204"/>
      <c r="DW58" s="204"/>
      <c r="DX58" s="160"/>
      <c r="DY58" s="204"/>
      <c r="DZ58" s="204"/>
      <c r="EA58" s="188"/>
      <c r="EC58" s="210"/>
      <c r="EF58" s="209"/>
      <c r="EG58" s="188"/>
      <c r="EH58" s="205"/>
      <c r="EI58" s="205"/>
      <c r="EK58" s="205"/>
      <c r="EL58" s="205"/>
      <c r="EM58" s="155"/>
      <c r="EO58" s="188"/>
      <c r="EP58" s="204"/>
      <c r="EQ58" s="204"/>
      <c r="ER58" s="160"/>
      <c r="ES58" s="204"/>
      <c r="ET58" s="204"/>
      <c r="EU58" s="188"/>
      <c r="EV58" s="205"/>
      <c r="EW58" s="205"/>
      <c r="EZ58" s="209"/>
      <c r="FA58" s="188"/>
      <c r="FB58" s="205"/>
      <c r="FC58" s="205"/>
      <c r="FE58" s="205"/>
      <c r="FF58" s="205"/>
      <c r="FG58" s="155"/>
      <c r="FI58" s="188"/>
      <c r="FJ58" s="204"/>
      <c r="FK58" s="204"/>
      <c r="FL58" s="160"/>
      <c r="FM58" s="204"/>
      <c r="FN58" s="204"/>
      <c r="FO58" s="188"/>
      <c r="FP58" s="205"/>
      <c r="FQ58" s="205"/>
      <c r="FT58" s="209"/>
      <c r="FU58" s="188"/>
      <c r="FV58" s="205"/>
      <c r="FW58" s="205"/>
      <c r="FY58" s="205"/>
      <c r="FZ58" s="205"/>
      <c r="GA58" s="155"/>
      <c r="GG58" s="205"/>
      <c r="GI58" s="211"/>
      <c r="GN58" s="209"/>
      <c r="GU58" s="155"/>
      <c r="HA58" s="205"/>
      <c r="HC58" s="211"/>
      <c r="HH58" s="209"/>
      <c r="HO58" s="155"/>
      <c r="HU58" s="205"/>
      <c r="HW58" s="211"/>
      <c r="IB58" s="209"/>
      <c r="II58" s="155"/>
      <c r="IO58" s="205"/>
      <c r="IQ58" s="211"/>
      <c r="IV58" s="209"/>
    </row>
    <row r="59" spans="2:262" s="178" customFormat="1" ht="13.5" customHeight="1">
      <c r="B59" s="160"/>
      <c r="C59" s="155"/>
      <c r="E59" s="188"/>
      <c r="F59" s="204"/>
      <c r="G59" s="205"/>
      <c r="H59" s="160"/>
      <c r="I59" s="204"/>
      <c r="J59" s="205"/>
      <c r="K59" s="188"/>
      <c r="L59" s="205"/>
      <c r="M59" s="205"/>
      <c r="P59" s="209"/>
      <c r="Q59" s="188"/>
      <c r="R59" s="205"/>
      <c r="S59" s="205"/>
      <c r="U59" s="205"/>
      <c r="V59" s="205"/>
      <c r="W59" s="155"/>
      <c r="Y59" s="188"/>
      <c r="Z59" s="204"/>
      <c r="AA59" s="204"/>
      <c r="AB59" s="160"/>
      <c r="AC59" s="204"/>
      <c r="AD59" s="204"/>
      <c r="AE59" s="188"/>
      <c r="AF59" s="205"/>
      <c r="AG59" s="205"/>
      <c r="AJ59" s="209"/>
      <c r="AK59" s="188"/>
      <c r="AM59" s="205"/>
      <c r="AO59" s="205"/>
      <c r="AP59" s="205"/>
      <c r="AQ59" s="155"/>
      <c r="AS59" s="188"/>
      <c r="AT59" s="204"/>
      <c r="AU59" s="204"/>
      <c r="AV59" s="160"/>
      <c r="AW59" s="204"/>
      <c r="AX59" s="204"/>
      <c r="AY59" s="188"/>
      <c r="AZ59" s="205"/>
      <c r="BA59" s="205"/>
      <c r="BD59" s="209"/>
      <c r="BE59" s="188"/>
      <c r="BF59" s="205"/>
      <c r="BG59" s="205"/>
      <c r="BI59" s="205"/>
      <c r="BJ59" s="205"/>
      <c r="BK59" s="155"/>
      <c r="BM59" s="188"/>
      <c r="BN59" s="204"/>
      <c r="BO59" s="204"/>
      <c r="BP59" s="160"/>
      <c r="BQ59" s="204"/>
      <c r="BR59" s="204"/>
      <c r="BS59" s="188"/>
      <c r="BT59" s="205"/>
      <c r="BU59" s="205"/>
      <c r="BX59" s="209"/>
      <c r="BY59" s="188"/>
      <c r="BZ59" s="205"/>
      <c r="CA59" s="205"/>
      <c r="CC59" s="205"/>
      <c r="CD59" s="205"/>
      <c r="CE59" s="188"/>
      <c r="CG59" s="188"/>
      <c r="CH59" s="204"/>
      <c r="CI59" s="204"/>
      <c r="CJ59" s="160"/>
      <c r="CK59" s="204"/>
      <c r="CL59" s="204"/>
      <c r="CM59" s="188"/>
      <c r="CN59" s="205"/>
      <c r="CO59" s="205"/>
      <c r="CR59" s="209"/>
      <c r="CS59" s="188"/>
      <c r="CT59" s="205"/>
      <c r="CU59" s="205"/>
      <c r="CW59" s="205"/>
      <c r="CX59" s="205"/>
      <c r="CY59" s="155"/>
      <c r="DA59" s="188"/>
      <c r="DB59" s="204"/>
      <c r="DC59" s="204"/>
      <c r="DD59" s="160"/>
      <c r="DE59" s="204"/>
      <c r="DF59" s="204"/>
      <c r="DG59" s="188"/>
      <c r="DH59" s="205"/>
      <c r="DI59" s="205"/>
      <c r="DL59" s="209"/>
      <c r="DM59" s="188"/>
      <c r="DN59" s="205"/>
      <c r="DO59" s="205"/>
      <c r="DQ59" s="205"/>
      <c r="DR59" s="205"/>
      <c r="DS59" s="155"/>
      <c r="DU59" s="188"/>
      <c r="DV59" s="204"/>
      <c r="DW59" s="204"/>
      <c r="DX59" s="160"/>
      <c r="DY59" s="204"/>
      <c r="DZ59" s="204"/>
      <c r="EA59" s="188"/>
      <c r="EC59" s="210"/>
      <c r="EF59" s="209"/>
      <c r="EG59" s="188"/>
      <c r="EH59" s="205"/>
      <c r="EI59" s="205"/>
      <c r="EK59" s="205"/>
      <c r="EL59" s="205"/>
      <c r="EM59" s="155"/>
      <c r="EO59" s="188"/>
      <c r="EP59" s="204"/>
      <c r="EQ59" s="204"/>
      <c r="ER59" s="160"/>
      <c r="ES59" s="204"/>
      <c r="ET59" s="204"/>
      <c r="EU59" s="188"/>
      <c r="EV59" s="205"/>
      <c r="EW59" s="205"/>
      <c r="EZ59" s="209"/>
      <c r="FA59" s="188"/>
      <c r="FB59" s="205"/>
      <c r="FC59" s="205"/>
      <c r="FE59" s="205"/>
      <c r="FF59" s="205"/>
      <c r="FG59" s="155"/>
      <c r="FI59" s="188"/>
      <c r="FJ59" s="204"/>
      <c r="FK59" s="204"/>
      <c r="FL59" s="160"/>
      <c r="FM59" s="204"/>
      <c r="FN59" s="204"/>
      <c r="FO59" s="188"/>
      <c r="FP59" s="205"/>
      <c r="FQ59" s="205"/>
      <c r="FT59" s="209"/>
      <c r="FU59" s="188"/>
      <c r="FV59" s="205"/>
      <c r="FW59" s="205"/>
      <c r="FY59" s="205"/>
      <c r="FZ59" s="205"/>
      <c r="GA59" s="155"/>
      <c r="GG59" s="205"/>
      <c r="GI59" s="211"/>
      <c r="GN59" s="209"/>
      <c r="GU59" s="155"/>
      <c r="HA59" s="205"/>
      <c r="HC59" s="211"/>
      <c r="HH59" s="209"/>
      <c r="HO59" s="155"/>
      <c r="HU59" s="205"/>
      <c r="HW59" s="211"/>
      <c r="IB59" s="209"/>
      <c r="II59" s="155"/>
      <c r="IO59" s="205"/>
      <c r="IQ59" s="211"/>
      <c r="IV59" s="209"/>
    </row>
    <row r="60" spans="2:262" s="178" customFormat="1" ht="13.5" customHeight="1">
      <c r="B60" s="160"/>
      <c r="C60" s="155"/>
      <c r="E60" s="188"/>
      <c r="F60" s="204"/>
      <c r="G60" s="205"/>
      <c r="H60" s="160"/>
      <c r="I60" s="204"/>
      <c r="J60" s="205"/>
      <c r="K60" s="188"/>
      <c r="L60" s="205"/>
      <c r="M60" s="205"/>
      <c r="P60" s="209"/>
      <c r="Q60" s="188"/>
      <c r="R60" s="205"/>
      <c r="S60" s="205"/>
      <c r="U60" s="205"/>
      <c r="V60" s="205"/>
      <c r="W60" s="155"/>
      <c r="Y60" s="188"/>
      <c r="Z60" s="204"/>
      <c r="AA60" s="204"/>
      <c r="AB60" s="160"/>
      <c r="AC60" s="204"/>
      <c r="AD60" s="204"/>
      <c r="AE60" s="188"/>
      <c r="AF60" s="205"/>
      <c r="AG60" s="205"/>
      <c r="AJ60" s="209"/>
      <c r="AK60" s="188"/>
      <c r="AM60" s="205"/>
      <c r="AO60" s="205"/>
      <c r="AP60" s="205"/>
      <c r="AQ60" s="155"/>
      <c r="AS60" s="188"/>
      <c r="AT60" s="204"/>
      <c r="AU60" s="204"/>
      <c r="AV60" s="160"/>
      <c r="AW60" s="204"/>
      <c r="AX60" s="204"/>
      <c r="AY60" s="188"/>
      <c r="AZ60" s="205"/>
      <c r="BA60" s="205"/>
      <c r="BD60" s="209"/>
      <c r="BE60" s="188"/>
      <c r="BF60" s="205"/>
      <c r="BG60" s="205"/>
      <c r="BI60" s="205"/>
      <c r="BJ60" s="205"/>
      <c r="BK60" s="155"/>
      <c r="BM60" s="188"/>
      <c r="BN60" s="204"/>
      <c r="BO60" s="204"/>
      <c r="BP60" s="160"/>
      <c r="BQ60" s="204"/>
      <c r="BR60" s="204"/>
      <c r="BS60" s="188"/>
      <c r="BT60" s="205"/>
      <c r="BU60" s="205"/>
      <c r="BX60" s="209"/>
      <c r="BY60" s="188"/>
      <c r="BZ60" s="205"/>
      <c r="CA60" s="205"/>
      <c r="CC60" s="205"/>
      <c r="CD60" s="205"/>
      <c r="CE60" s="188"/>
      <c r="CG60" s="188"/>
      <c r="CH60" s="204"/>
      <c r="CI60" s="204"/>
      <c r="CJ60" s="160"/>
      <c r="CK60" s="204"/>
      <c r="CL60" s="204"/>
      <c r="CM60" s="188"/>
      <c r="CN60" s="205"/>
      <c r="CO60" s="205"/>
      <c r="CR60" s="209"/>
      <c r="CS60" s="188"/>
      <c r="CT60" s="205"/>
      <c r="CU60" s="205"/>
      <c r="CW60" s="205"/>
      <c r="CX60" s="205"/>
      <c r="CY60" s="155"/>
      <c r="DA60" s="188"/>
      <c r="DB60" s="204"/>
      <c r="DC60" s="204"/>
      <c r="DD60" s="160"/>
      <c r="DE60" s="204"/>
      <c r="DF60" s="204"/>
      <c r="DG60" s="188"/>
      <c r="DH60" s="205"/>
      <c r="DI60" s="205"/>
      <c r="DL60" s="209"/>
      <c r="DM60" s="188"/>
      <c r="DN60" s="205"/>
      <c r="DO60" s="205"/>
      <c r="DQ60" s="205"/>
      <c r="DR60" s="205"/>
      <c r="DS60" s="155"/>
      <c r="DU60" s="188"/>
      <c r="DV60" s="204"/>
      <c r="DW60" s="204"/>
      <c r="DX60" s="160"/>
      <c r="DY60" s="204"/>
      <c r="DZ60" s="204"/>
      <c r="EA60" s="188"/>
      <c r="EC60" s="210"/>
      <c r="EF60" s="209"/>
      <c r="EG60" s="188"/>
      <c r="EH60" s="205"/>
      <c r="EI60" s="205"/>
      <c r="EK60" s="205"/>
      <c r="EL60" s="205"/>
      <c r="EM60" s="155"/>
      <c r="EO60" s="188"/>
      <c r="EP60" s="204"/>
      <c r="EQ60" s="204"/>
      <c r="ER60" s="160"/>
      <c r="ES60" s="204"/>
      <c r="ET60" s="204"/>
      <c r="EU60" s="188"/>
      <c r="EV60" s="205"/>
      <c r="EW60" s="205"/>
      <c r="EZ60" s="209"/>
      <c r="FA60" s="188"/>
      <c r="FB60" s="205"/>
      <c r="FC60" s="205"/>
      <c r="FE60" s="205"/>
      <c r="FF60" s="205"/>
      <c r="FG60" s="155"/>
      <c r="FI60" s="188"/>
      <c r="FJ60" s="204"/>
      <c r="FK60" s="204"/>
      <c r="FL60" s="160"/>
      <c r="FM60" s="204"/>
      <c r="FN60" s="204"/>
      <c r="FO60" s="188"/>
      <c r="FP60" s="205"/>
      <c r="FQ60" s="205"/>
      <c r="FT60" s="209"/>
      <c r="FU60" s="188"/>
      <c r="FV60" s="205"/>
      <c r="FW60" s="205"/>
      <c r="FY60" s="205"/>
      <c r="FZ60" s="205"/>
      <c r="GA60" s="155"/>
      <c r="GG60" s="205"/>
      <c r="GI60" s="211"/>
      <c r="GN60" s="209"/>
      <c r="GU60" s="155"/>
      <c r="HA60" s="205"/>
      <c r="HC60" s="211"/>
      <c r="HH60" s="209"/>
      <c r="HO60" s="155"/>
      <c r="HU60" s="205"/>
      <c r="HW60" s="211"/>
      <c r="IB60" s="209"/>
      <c r="II60" s="155"/>
      <c r="IO60" s="205"/>
      <c r="IQ60" s="211"/>
      <c r="IV60" s="209"/>
    </row>
    <row r="61" spans="2:262" s="178" customFormat="1" ht="13.5" customHeight="1">
      <c r="B61" s="160"/>
      <c r="C61" s="155"/>
      <c r="E61" s="188"/>
      <c r="F61" s="204"/>
      <c r="G61" s="205"/>
      <c r="H61" s="160"/>
      <c r="I61" s="204"/>
      <c r="J61" s="205"/>
      <c r="K61" s="188"/>
      <c r="L61" s="205"/>
      <c r="M61" s="205"/>
      <c r="P61" s="209"/>
      <c r="Q61" s="188"/>
      <c r="R61" s="205"/>
      <c r="S61" s="205"/>
      <c r="U61" s="205"/>
      <c r="V61" s="205"/>
      <c r="W61" s="155"/>
      <c r="Y61" s="188"/>
      <c r="Z61" s="204"/>
      <c r="AA61" s="204"/>
      <c r="AB61" s="160"/>
      <c r="AC61" s="204"/>
      <c r="AD61" s="204"/>
      <c r="AE61" s="188"/>
      <c r="AF61" s="205"/>
      <c r="AG61" s="205"/>
      <c r="AJ61" s="209"/>
      <c r="AK61" s="188"/>
      <c r="AM61" s="205"/>
      <c r="AO61" s="205"/>
      <c r="AP61" s="205"/>
      <c r="AQ61" s="155"/>
      <c r="AS61" s="188"/>
      <c r="AT61" s="204"/>
      <c r="AU61" s="204"/>
      <c r="AV61" s="160"/>
      <c r="AW61" s="204"/>
      <c r="AX61" s="204"/>
      <c r="AY61" s="188"/>
      <c r="AZ61" s="205"/>
      <c r="BA61" s="205"/>
      <c r="BD61" s="209"/>
      <c r="BE61" s="188"/>
      <c r="BF61" s="205"/>
      <c r="BG61" s="205"/>
      <c r="BI61" s="205"/>
      <c r="BJ61" s="205"/>
      <c r="BK61" s="155"/>
      <c r="BM61" s="188"/>
      <c r="BN61" s="204"/>
      <c r="BO61" s="204"/>
      <c r="BP61" s="160"/>
      <c r="BQ61" s="204"/>
      <c r="BR61" s="204"/>
      <c r="BS61" s="188"/>
      <c r="BT61" s="205"/>
      <c r="BU61" s="205"/>
      <c r="BX61" s="209"/>
      <c r="BY61" s="188"/>
      <c r="BZ61" s="205"/>
      <c r="CA61" s="205"/>
      <c r="CC61" s="205"/>
      <c r="CD61" s="205"/>
      <c r="CE61" s="188"/>
      <c r="CG61" s="188"/>
      <c r="CH61" s="204"/>
      <c r="CI61" s="204"/>
      <c r="CJ61" s="160"/>
      <c r="CK61" s="204"/>
      <c r="CL61" s="204"/>
      <c r="CM61" s="188"/>
      <c r="CN61" s="205"/>
      <c r="CO61" s="205"/>
      <c r="CR61" s="209"/>
      <c r="CS61" s="188"/>
      <c r="CT61" s="205"/>
      <c r="CU61" s="205"/>
      <c r="CW61" s="205"/>
      <c r="CX61" s="205"/>
      <c r="CY61" s="155"/>
      <c r="DA61" s="188"/>
      <c r="DB61" s="204"/>
      <c r="DC61" s="204"/>
      <c r="DD61" s="160"/>
      <c r="DE61" s="204"/>
      <c r="DF61" s="204"/>
      <c r="DG61" s="188"/>
      <c r="DH61" s="205"/>
      <c r="DI61" s="205"/>
      <c r="DL61" s="209"/>
      <c r="DM61" s="188"/>
      <c r="DN61" s="205"/>
      <c r="DO61" s="205"/>
      <c r="DQ61" s="205"/>
      <c r="DR61" s="205"/>
      <c r="DS61" s="155"/>
      <c r="DU61" s="188"/>
      <c r="DV61" s="204"/>
      <c r="DW61" s="204"/>
      <c r="DX61" s="160"/>
      <c r="DY61" s="204"/>
      <c r="DZ61" s="204"/>
      <c r="EA61" s="188"/>
      <c r="EC61" s="210"/>
      <c r="EF61" s="209"/>
      <c r="EG61" s="188"/>
      <c r="EH61" s="205"/>
      <c r="EI61" s="205"/>
      <c r="EK61" s="205"/>
      <c r="EL61" s="205"/>
      <c r="EM61" s="155"/>
      <c r="EO61" s="188"/>
      <c r="EP61" s="204"/>
      <c r="EQ61" s="204"/>
      <c r="ER61" s="160"/>
      <c r="ES61" s="204"/>
      <c r="ET61" s="204"/>
      <c r="EU61" s="188"/>
      <c r="EV61" s="205"/>
      <c r="EW61" s="205"/>
      <c r="EZ61" s="209"/>
      <c r="FA61" s="188"/>
      <c r="FB61" s="205"/>
      <c r="FC61" s="205"/>
      <c r="FE61" s="205"/>
      <c r="FF61" s="205"/>
      <c r="FG61" s="155"/>
      <c r="FI61" s="188"/>
      <c r="FJ61" s="204"/>
      <c r="FK61" s="204"/>
      <c r="FL61" s="160"/>
      <c r="FM61" s="204"/>
      <c r="FN61" s="204"/>
      <c r="FO61" s="188"/>
      <c r="FP61" s="205"/>
      <c r="FQ61" s="205"/>
      <c r="FT61" s="209"/>
      <c r="FU61" s="188"/>
      <c r="FV61" s="205"/>
      <c r="FW61" s="205"/>
      <c r="FY61" s="205"/>
      <c r="FZ61" s="205"/>
      <c r="GA61" s="155"/>
      <c r="GG61" s="205"/>
      <c r="GI61" s="211"/>
      <c r="GN61" s="209"/>
      <c r="GU61" s="155"/>
      <c r="HA61" s="205"/>
      <c r="HC61" s="211"/>
      <c r="HH61" s="209"/>
      <c r="HO61" s="155"/>
      <c r="HU61" s="205"/>
      <c r="HW61" s="211"/>
      <c r="IB61" s="209"/>
      <c r="II61" s="155"/>
      <c r="IO61" s="205"/>
      <c r="IQ61" s="211"/>
      <c r="IV61" s="209"/>
    </row>
    <row r="62" spans="2:262" s="178" customFormat="1" ht="13.5" customHeight="1">
      <c r="B62" s="160"/>
      <c r="C62" s="155"/>
      <c r="E62" s="188"/>
      <c r="F62" s="204"/>
      <c r="G62" s="205"/>
      <c r="H62" s="160"/>
      <c r="I62" s="204"/>
      <c r="J62" s="205"/>
      <c r="K62" s="188"/>
      <c r="L62" s="205"/>
      <c r="M62" s="205"/>
      <c r="P62" s="209"/>
      <c r="Q62" s="188"/>
      <c r="R62" s="205"/>
      <c r="S62" s="205"/>
      <c r="U62" s="205"/>
      <c r="V62" s="205"/>
      <c r="W62" s="155"/>
      <c r="Y62" s="188"/>
      <c r="Z62" s="204"/>
      <c r="AA62" s="204"/>
      <c r="AB62" s="160"/>
      <c r="AC62" s="204"/>
      <c r="AD62" s="204"/>
      <c r="AE62" s="188"/>
      <c r="AF62" s="205"/>
      <c r="AG62" s="205"/>
      <c r="AJ62" s="209"/>
      <c r="AK62" s="188"/>
      <c r="AM62" s="205"/>
      <c r="AO62" s="205"/>
      <c r="AP62" s="205"/>
      <c r="AQ62" s="155"/>
      <c r="AS62" s="188"/>
      <c r="AT62" s="204"/>
      <c r="AU62" s="204"/>
      <c r="AV62" s="160"/>
      <c r="AW62" s="204"/>
      <c r="AX62" s="204"/>
      <c r="AY62" s="188"/>
      <c r="AZ62" s="205"/>
      <c r="BA62" s="205"/>
      <c r="BD62" s="209"/>
      <c r="BE62" s="188"/>
      <c r="BF62" s="205"/>
      <c r="BG62" s="205"/>
      <c r="BI62" s="205"/>
      <c r="BJ62" s="205"/>
      <c r="BK62" s="155"/>
      <c r="BM62" s="188"/>
      <c r="BN62" s="204"/>
      <c r="BO62" s="204"/>
      <c r="BP62" s="160"/>
      <c r="BQ62" s="204"/>
      <c r="BR62" s="204"/>
      <c r="BS62" s="188"/>
      <c r="BT62" s="205"/>
      <c r="BU62" s="205"/>
      <c r="BX62" s="209"/>
      <c r="BY62" s="188"/>
      <c r="BZ62" s="205"/>
      <c r="CA62" s="205"/>
      <c r="CC62" s="205"/>
      <c r="CD62" s="205"/>
      <c r="CE62" s="188"/>
      <c r="CG62" s="188"/>
      <c r="CH62" s="204"/>
      <c r="CI62" s="204"/>
      <c r="CJ62" s="160"/>
      <c r="CK62" s="204"/>
      <c r="CL62" s="204"/>
      <c r="CM62" s="188"/>
      <c r="CN62" s="205"/>
      <c r="CO62" s="205"/>
      <c r="CR62" s="209"/>
      <c r="CS62" s="188"/>
      <c r="CT62" s="205"/>
      <c r="CU62" s="205"/>
      <c r="CW62" s="205"/>
      <c r="CX62" s="205"/>
      <c r="CY62" s="155"/>
      <c r="DA62" s="188"/>
      <c r="DB62" s="204"/>
      <c r="DC62" s="204"/>
      <c r="DD62" s="160"/>
      <c r="DE62" s="204"/>
      <c r="DF62" s="204"/>
      <c r="DG62" s="188"/>
      <c r="DH62" s="205"/>
      <c r="DI62" s="205"/>
      <c r="DL62" s="209"/>
      <c r="DM62" s="188"/>
      <c r="DN62" s="205"/>
      <c r="DO62" s="205"/>
      <c r="DQ62" s="205"/>
      <c r="DR62" s="205"/>
      <c r="DS62" s="155"/>
      <c r="DU62" s="188"/>
      <c r="DV62" s="204"/>
      <c r="DW62" s="204"/>
      <c r="DX62" s="160"/>
      <c r="DY62" s="204"/>
      <c r="DZ62" s="204"/>
      <c r="EA62" s="188"/>
      <c r="EC62" s="210"/>
      <c r="EF62" s="209"/>
      <c r="EG62" s="188"/>
      <c r="EH62" s="205"/>
      <c r="EI62" s="205"/>
      <c r="EK62" s="205"/>
      <c r="EL62" s="205"/>
      <c r="EM62" s="155"/>
      <c r="EO62" s="188"/>
      <c r="EP62" s="204"/>
      <c r="EQ62" s="204"/>
      <c r="ER62" s="160"/>
      <c r="ES62" s="204"/>
      <c r="ET62" s="204"/>
      <c r="EU62" s="188"/>
      <c r="EV62" s="205"/>
      <c r="EW62" s="205"/>
      <c r="EZ62" s="209"/>
      <c r="FA62" s="188"/>
      <c r="FB62" s="205"/>
      <c r="FC62" s="205"/>
      <c r="FE62" s="205"/>
      <c r="FF62" s="205"/>
      <c r="FG62" s="155"/>
      <c r="FI62" s="188"/>
      <c r="FJ62" s="204"/>
      <c r="FK62" s="204"/>
      <c r="FL62" s="160"/>
      <c r="FM62" s="204"/>
      <c r="FN62" s="204"/>
      <c r="FO62" s="188"/>
      <c r="FP62" s="205"/>
      <c r="FQ62" s="205"/>
      <c r="FT62" s="209"/>
      <c r="FU62" s="188"/>
      <c r="FV62" s="205"/>
      <c r="FW62" s="205"/>
      <c r="FY62" s="205"/>
      <c r="FZ62" s="205"/>
      <c r="GA62" s="155"/>
      <c r="GG62" s="205"/>
      <c r="GI62" s="211"/>
      <c r="GN62" s="209"/>
      <c r="GU62" s="155"/>
      <c r="HA62" s="205"/>
      <c r="HC62" s="211"/>
      <c r="HH62" s="209"/>
      <c r="HO62" s="155"/>
      <c r="HU62" s="205"/>
      <c r="HW62" s="211"/>
      <c r="IB62" s="209"/>
      <c r="II62" s="155"/>
      <c r="IO62" s="205"/>
      <c r="IQ62" s="211"/>
      <c r="IV62" s="209"/>
    </row>
    <row r="63" spans="2:262" s="178" customFormat="1" ht="13.5" customHeight="1">
      <c r="B63" s="160"/>
      <c r="C63" s="155"/>
      <c r="E63" s="188"/>
      <c r="F63" s="204"/>
      <c r="G63" s="205"/>
      <c r="H63" s="160"/>
      <c r="I63" s="204"/>
      <c r="J63" s="205"/>
      <c r="K63" s="188"/>
      <c r="L63" s="205"/>
      <c r="M63" s="205"/>
      <c r="P63" s="209"/>
      <c r="Q63" s="188"/>
      <c r="R63" s="205"/>
      <c r="S63" s="205"/>
      <c r="U63" s="205"/>
      <c r="V63" s="205"/>
      <c r="W63" s="155"/>
      <c r="Y63" s="188"/>
      <c r="Z63" s="204"/>
      <c r="AA63" s="204"/>
      <c r="AB63" s="160"/>
      <c r="AC63" s="204"/>
      <c r="AD63" s="204"/>
      <c r="AE63" s="188"/>
      <c r="AF63" s="205"/>
      <c r="AG63" s="205"/>
      <c r="AJ63" s="209"/>
      <c r="AK63" s="188"/>
      <c r="AM63" s="205"/>
      <c r="AO63" s="205"/>
      <c r="AP63" s="205"/>
      <c r="AQ63" s="155"/>
      <c r="AS63" s="188"/>
      <c r="AT63" s="204"/>
      <c r="AU63" s="204"/>
      <c r="AV63" s="160"/>
      <c r="AW63" s="204"/>
      <c r="AX63" s="204"/>
      <c r="AY63" s="188"/>
      <c r="AZ63" s="205"/>
      <c r="BA63" s="205"/>
      <c r="BD63" s="209"/>
      <c r="BE63" s="188"/>
      <c r="BF63" s="205"/>
      <c r="BG63" s="205"/>
      <c r="BI63" s="205"/>
      <c r="BJ63" s="205"/>
      <c r="BK63" s="155"/>
      <c r="BM63" s="188"/>
      <c r="BN63" s="204"/>
      <c r="BO63" s="204"/>
      <c r="BP63" s="160"/>
      <c r="BQ63" s="204"/>
      <c r="BR63" s="204"/>
      <c r="BS63" s="188"/>
      <c r="BT63" s="205"/>
      <c r="BU63" s="205"/>
      <c r="BX63" s="209"/>
      <c r="BY63" s="188"/>
      <c r="BZ63" s="205"/>
      <c r="CA63" s="205"/>
      <c r="CC63" s="205"/>
      <c r="CD63" s="205"/>
      <c r="CE63" s="188"/>
      <c r="CG63" s="188"/>
      <c r="CH63" s="204"/>
      <c r="CI63" s="204"/>
      <c r="CJ63" s="160"/>
      <c r="CK63" s="204"/>
      <c r="CL63" s="204"/>
      <c r="CM63" s="188"/>
      <c r="CN63" s="205"/>
      <c r="CO63" s="205"/>
      <c r="CR63" s="209"/>
      <c r="CS63" s="188"/>
      <c r="CT63" s="205"/>
      <c r="CU63" s="205"/>
      <c r="CW63" s="205"/>
      <c r="CX63" s="205"/>
      <c r="CY63" s="155"/>
      <c r="DA63" s="188"/>
      <c r="DB63" s="204"/>
      <c r="DC63" s="204"/>
      <c r="DD63" s="160"/>
      <c r="DE63" s="204"/>
      <c r="DF63" s="204"/>
      <c r="DG63" s="188"/>
      <c r="DH63" s="205"/>
      <c r="DI63" s="205"/>
      <c r="DL63" s="209"/>
      <c r="DM63" s="188"/>
      <c r="DN63" s="205"/>
      <c r="DO63" s="205"/>
      <c r="DQ63" s="205"/>
      <c r="DR63" s="205"/>
      <c r="DS63" s="155"/>
      <c r="DU63" s="188"/>
      <c r="DV63" s="204"/>
      <c r="DW63" s="204"/>
      <c r="DX63" s="160"/>
      <c r="DY63" s="204"/>
      <c r="DZ63" s="204"/>
      <c r="EA63" s="188"/>
      <c r="EC63" s="210"/>
      <c r="EF63" s="209"/>
      <c r="EG63" s="188"/>
      <c r="EH63" s="205"/>
      <c r="EI63" s="205"/>
      <c r="EK63" s="205"/>
      <c r="EL63" s="205"/>
      <c r="EM63" s="155"/>
      <c r="EO63" s="188"/>
      <c r="EP63" s="204"/>
      <c r="EQ63" s="204"/>
      <c r="ER63" s="160"/>
      <c r="ES63" s="204"/>
      <c r="ET63" s="204"/>
      <c r="EU63" s="188"/>
      <c r="EV63" s="205"/>
      <c r="EW63" s="205"/>
      <c r="EZ63" s="209"/>
      <c r="FA63" s="188"/>
      <c r="FB63" s="205"/>
      <c r="FC63" s="205"/>
      <c r="FE63" s="205"/>
      <c r="FF63" s="205"/>
      <c r="FG63" s="155"/>
      <c r="FI63" s="188"/>
      <c r="FJ63" s="204"/>
      <c r="FK63" s="204"/>
      <c r="FL63" s="160"/>
      <c r="FM63" s="204"/>
      <c r="FN63" s="204"/>
      <c r="FO63" s="188"/>
      <c r="FP63" s="205"/>
      <c r="FQ63" s="205"/>
      <c r="FT63" s="209"/>
      <c r="FU63" s="188"/>
      <c r="FV63" s="205"/>
      <c r="FW63" s="205"/>
      <c r="FY63" s="205"/>
      <c r="FZ63" s="205"/>
      <c r="GA63" s="155"/>
      <c r="GG63" s="205"/>
      <c r="GI63" s="211"/>
      <c r="GN63" s="209"/>
      <c r="GU63" s="155"/>
      <c r="HA63" s="205"/>
      <c r="HC63" s="211"/>
      <c r="HH63" s="209"/>
      <c r="HO63" s="155"/>
      <c r="HU63" s="205"/>
      <c r="HW63" s="211"/>
      <c r="IB63" s="209"/>
      <c r="II63" s="155"/>
      <c r="IO63" s="205"/>
      <c r="IQ63" s="211"/>
      <c r="IV63" s="209"/>
    </row>
    <row r="64" spans="2:262" s="178" customFormat="1" ht="13.5" customHeight="1">
      <c r="B64" s="160"/>
      <c r="C64" s="155"/>
      <c r="E64" s="188"/>
      <c r="F64" s="204"/>
      <c r="G64" s="205"/>
      <c r="H64" s="160"/>
      <c r="I64" s="204"/>
      <c r="J64" s="205"/>
      <c r="K64" s="188"/>
      <c r="L64" s="205"/>
      <c r="M64" s="205"/>
      <c r="P64" s="209"/>
      <c r="Q64" s="188"/>
      <c r="R64" s="205"/>
      <c r="S64" s="205"/>
      <c r="U64" s="205"/>
      <c r="V64" s="205"/>
      <c r="W64" s="155"/>
      <c r="Y64" s="188"/>
      <c r="Z64" s="204"/>
      <c r="AA64" s="204"/>
      <c r="AB64" s="160"/>
      <c r="AC64" s="204"/>
      <c r="AD64" s="204"/>
      <c r="AE64" s="188"/>
      <c r="AF64" s="205"/>
      <c r="AG64" s="205"/>
      <c r="AJ64" s="209"/>
      <c r="AK64" s="188"/>
      <c r="AM64" s="205"/>
      <c r="AO64" s="205"/>
      <c r="AP64" s="205"/>
      <c r="AQ64" s="155"/>
      <c r="AS64" s="188"/>
      <c r="AT64" s="204"/>
      <c r="AU64" s="204"/>
      <c r="AV64" s="160"/>
      <c r="AW64" s="204"/>
      <c r="AX64" s="204"/>
      <c r="AY64" s="188"/>
      <c r="AZ64" s="205"/>
      <c r="BA64" s="205"/>
      <c r="BD64" s="209"/>
      <c r="BE64" s="188"/>
      <c r="BF64" s="205"/>
      <c r="BG64" s="205"/>
      <c r="BI64" s="205"/>
      <c r="BJ64" s="205"/>
      <c r="BK64" s="155"/>
      <c r="BM64" s="188"/>
      <c r="BN64" s="204"/>
      <c r="BO64" s="204"/>
      <c r="BP64" s="160"/>
      <c r="BQ64" s="204"/>
      <c r="BR64" s="204"/>
      <c r="BS64" s="188"/>
      <c r="BT64" s="205"/>
      <c r="BU64" s="205"/>
      <c r="BX64" s="209"/>
      <c r="BY64" s="188"/>
      <c r="BZ64" s="205"/>
      <c r="CA64" s="205"/>
      <c r="CC64" s="205"/>
      <c r="CD64" s="205"/>
      <c r="CE64" s="188"/>
      <c r="CG64" s="188"/>
      <c r="CH64" s="204"/>
      <c r="CI64" s="204"/>
      <c r="CJ64" s="160"/>
      <c r="CK64" s="204"/>
      <c r="CL64" s="204"/>
      <c r="CM64" s="188"/>
      <c r="CN64" s="205"/>
      <c r="CO64" s="205"/>
      <c r="CR64" s="209"/>
      <c r="CS64" s="188"/>
      <c r="CT64" s="205"/>
      <c r="CU64" s="205"/>
      <c r="CW64" s="205"/>
      <c r="CX64" s="205"/>
      <c r="CY64" s="155"/>
      <c r="DA64" s="188"/>
      <c r="DB64" s="204"/>
      <c r="DC64" s="204"/>
      <c r="DD64" s="160"/>
      <c r="DE64" s="204"/>
      <c r="DF64" s="204"/>
      <c r="DG64" s="188"/>
      <c r="DH64" s="205"/>
      <c r="DI64" s="205"/>
      <c r="DL64" s="209"/>
      <c r="DM64" s="188"/>
      <c r="DN64" s="205"/>
      <c r="DO64" s="205"/>
      <c r="DQ64" s="205"/>
      <c r="DR64" s="205"/>
      <c r="DS64" s="155"/>
      <c r="DU64" s="188"/>
      <c r="DV64" s="204"/>
      <c r="DW64" s="204"/>
      <c r="DX64" s="160"/>
      <c r="DY64" s="204"/>
      <c r="DZ64" s="204"/>
      <c r="EA64" s="188"/>
      <c r="EC64" s="210"/>
      <c r="EF64" s="209"/>
      <c r="EG64" s="188"/>
      <c r="EH64" s="205"/>
      <c r="EI64" s="205"/>
      <c r="EK64" s="205"/>
      <c r="EL64" s="205"/>
      <c r="EM64" s="155"/>
      <c r="EO64" s="188"/>
      <c r="EP64" s="204"/>
      <c r="EQ64" s="204"/>
      <c r="ER64" s="160"/>
      <c r="ES64" s="204"/>
      <c r="ET64" s="204"/>
      <c r="EU64" s="188"/>
      <c r="EV64" s="205"/>
      <c r="EW64" s="205"/>
      <c r="EZ64" s="209"/>
      <c r="FA64" s="188"/>
      <c r="FB64" s="205"/>
      <c r="FC64" s="205"/>
      <c r="FE64" s="205"/>
      <c r="FF64" s="205"/>
      <c r="FG64" s="155"/>
      <c r="FI64" s="188"/>
      <c r="FJ64" s="204"/>
      <c r="FK64" s="204"/>
      <c r="FL64" s="160"/>
      <c r="FM64" s="204"/>
      <c r="FN64" s="204"/>
      <c r="FO64" s="188"/>
      <c r="FP64" s="205"/>
      <c r="FQ64" s="205"/>
      <c r="FT64" s="209"/>
      <c r="FU64" s="188"/>
      <c r="FV64" s="205"/>
      <c r="FW64" s="205"/>
      <c r="FY64" s="205"/>
      <c r="FZ64" s="205"/>
      <c r="GA64" s="155"/>
      <c r="GG64" s="205"/>
      <c r="GI64" s="211"/>
      <c r="GN64" s="209"/>
      <c r="GU64" s="155"/>
      <c r="HA64" s="205"/>
      <c r="HC64" s="211"/>
      <c r="HH64" s="209"/>
      <c r="HO64" s="155"/>
      <c r="HU64" s="205"/>
      <c r="HW64" s="211"/>
      <c r="IB64" s="209"/>
      <c r="II64" s="155"/>
      <c r="IO64" s="205"/>
      <c r="IQ64" s="211"/>
      <c r="IV64" s="209"/>
    </row>
    <row r="65" spans="2:256" s="178" customFormat="1" ht="13.5" customHeight="1">
      <c r="B65" s="160"/>
      <c r="C65" s="155"/>
      <c r="E65" s="188"/>
      <c r="F65" s="204"/>
      <c r="G65" s="205"/>
      <c r="H65" s="160"/>
      <c r="I65" s="204"/>
      <c r="J65" s="205"/>
      <c r="K65" s="188"/>
      <c r="L65" s="205"/>
      <c r="M65" s="205"/>
      <c r="P65" s="209"/>
      <c r="Q65" s="188"/>
      <c r="R65" s="205"/>
      <c r="S65" s="205"/>
      <c r="U65" s="205"/>
      <c r="V65" s="205"/>
      <c r="W65" s="155"/>
      <c r="Y65" s="188"/>
      <c r="Z65" s="204"/>
      <c r="AA65" s="204"/>
      <c r="AB65" s="160"/>
      <c r="AC65" s="204"/>
      <c r="AD65" s="204"/>
      <c r="AE65" s="188"/>
      <c r="AF65" s="205"/>
      <c r="AG65" s="205"/>
      <c r="AJ65" s="209"/>
      <c r="AK65" s="188"/>
      <c r="AM65" s="205"/>
      <c r="AO65" s="205"/>
      <c r="AP65" s="205"/>
      <c r="AQ65" s="155"/>
      <c r="AS65" s="188"/>
      <c r="AT65" s="204"/>
      <c r="AU65" s="204"/>
      <c r="AV65" s="160"/>
      <c r="AW65" s="204"/>
      <c r="AX65" s="204"/>
      <c r="AY65" s="188"/>
      <c r="AZ65" s="205"/>
      <c r="BA65" s="205"/>
      <c r="BD65" s="209"/>
      <c r="BE65" s="188"/>
      <c r="BF65" s="205"/>
      <c r="BG65" s="205"/>
      <c r="BI65" s="205"/>
      <c r="BJ65" s="205"/>
      <c r="BK65" s="155"/>
      <c r="BM65" s="188"/>
      <c r="BN65" s="204"/>
      <c r="BO65" s="204"/>
      <c r="BP65" s="160"/>
      <c r="BQ65" s="204"/>
      <c r="BR65" s="204"/>
      <c r="BS65" s="188"/>
      <c r="BT65" s="205"/>
      <c r="BU65" s="205"/>
      <c r="BX65" s="209"/>
      <c r="BY65" s="188"/>
      <c r="BZ65" s="205"/>
      <c r="CA65" s="205"/>
      <c r="CC65" s="205"/>
      <c r="CD65" s="205"/>
      <c r="CE65" s="188"/>
      <c r="CG65" s="188"/>
      <c r="CH65" s="204"/>
      <c r="CI65" s="204"/>
      <c r="CJ65" s="160"/>
      <c r="CK65" s="204"/>
      <c r="CL65" s="204"/>
      <c r="CM65" s="188"/>
      <c r="CN65" s="205"/>
      <c r="CO65" s="205"/>
      <c r="CR65" s="209"/>
      <c r="CS65" s="188"/>
      <c r="CT65" s="205"/>
      <c r="CU65" s="205"/>
      <c r="CW65" s="205"/>
      <c r="CX65" s="205"/>
      <c r="CY65" s="155"/>
      <c r="DA65" s="188"/>
      <c r="DB65" s="204"/>
      <c r="DC65" s="204"/>
      <c r="DD65" s="160"/>
      <c r="DE65" s="204"/>
      <c r="DF65" s="204"/>
      <c r="DG65" s="188"/>
      <c r="DH65" s="205"/>
      <c r="DI65" s="205"/>
      <c r="DL65" s="209"/>
      <c r="DM65" s="188"/>
      <c r="DN65" s="205"/>
      <c r="DO65" s="205"/>
      <c r="DQ65" s="205"/>
      <c r="DR65" s="205"/>
      <c r="DS65" s="155"/>
      <c r="DU65" s="188"/>
      <c r="DV65" s="204"/>
      <c r="DW65" s="204"/>
      <c r="DX65" s="160"/>
      <c r="DY65" s="204"/>
      <c r="DZ65" s="204"/>
      <c r="EA65" s="188"/>
      <c r="EC65" s="210"/>
      <c r="EF65" s="209"/>
      <c r="EG65" s="188"/>
      <c r="EH65" s="205"/>
      <c r="EI65" s="205"/>
      <c r="EK65" s="205"/>
      <c r="EL65" s="205"/>
      <c r="EM65" s="155"/>
      <c r="EO65" s="188"/>
      <c r="EP65" s="204"/>
      <c r="EQ65" s="204"/>
      <c r="ER65" s="160"/>
      <c r="ES65" s="204"/>
      <c r="ET65" s="204"/>
      <c r="EU65" s="188"/>
      <c r="EV65" s="205"/>
      <c r="EW65" s="205"/>
      <c r="EZ65" s="209"/>
      <c r="FA65" s="188"/>
      <c r="FB65" s="205"/>
      <c r="FC65" s="205"/>
      <c r="FE65" s="205"/>
      <c r="FF65" s="205"/>
      <c r="FG65" s="155"/>
      <c r="FI65" s="188"/>
      <c r="FJ65" s="204"/>
      <c r="FK65" s="204"/>
      <c r="FL65" s="160"/>
      <c r="FM65" s="204"/>
      <c r="FN65" s="204"/>
      <c r="FO65" s="188"/>
      <c r="FP65" s="205"/>
      <c r="FQ65" s="205"/>
      <c r="FT65" s="209"/>
      <c r="FU65" s="188"/>
      <c r="FV65" s="205"/>
      <c r="FW65" s="205"/>
      <c r="FY65" s="205"/>
      <c r="FZ65" s="205"/>
      <c r="GA65" s="155"/>
      <c r="GG65" s="205"/>
      <c r="GI65" s="211"/>
      <c r="GN65" s="209"/>
      <c r="GU65" s="155"/>
      <c r="HA65" s="205"/>
      <c r="HC65" s="211"/>
      <c r="HH65" s="209"/>
      <c r="HO65" s="155"/>
      <c r="HU65" s="205"/>
      <c r="HW65" s="211"/>
      <c r="IB65" s="209"/>
      <c r="II65" s="155"/>
      <c r="IO65" s="205"/>
      <c r="IQ65" s="211"/>
      <c r="IV65" s="209"/>
    </row>
    <row r="66" spans="2:256" s="178" customFormat="1" ht="13.5" customHeight="1">
      <c r="B66" s="160"/>
      <c r="C66" s="155"/>
      <c r="E66" s="188"/>
      <c r="F66" s="204"/>
      <c r="G66" s="205"/>
      <c r="H66" s="160"/>
      <c r="I66" s="204"/>
      <c r="J66" s="205"/>
      <c r="K66" s="188"/>
      <c r="L66" s="205"/>
      <c r="M66" s="205"/>
      <c r="P66" s="209"/>
      <c r="Q66" s="188"/>
      <c r="R66" s="205"/>
      <c r="S66" s="205"/>
      <c r="U66" s="205"/>
      <c r="V66" s="205"/>
      <c r="W66" s="155"/>
      <c r="Y66" s="188"/>
      <c r="Z66" s="204"/>
      <c r="AA66" s="204"/>
      <c r="AB66" s="160"/>
      <c r="AC66" s="204"/>
      <c r="AD66" s="204"/>
      <c r="AE66" s="188"/>
      <c r="AF66" s="205"/>
      <c r="AG66" s="205"/>
      <c r="AJ66" s="209"/>
      <c r="AK66" s="188"/>
      <c r="AM66" s="205"/>
      <c r="AO66" s="205"/>
      <c r="AP66" s="205"/>
      <c r="AQ66" s="155"/>
      <c r="AS66" s="188"/>
      <c r="AT66" s="204"/>
      <c r="AU66" s="204"/>
      <c r="AV66" s="160"/>
      <c r="AW66" s="204"/>
      <c r="AX66" s="204"/>
      <c r="AY66" s="188"/>
      <c r="AZ66" s="205"/>
      <c r="BA66" s="205"/>
      <c r="BD66" s="209"/>
      <c r="BE66" s="188"/>
      <c r="BF66" s="205"/>
      <c r="BG66" s="205"/>
      <c r="BI66" s="205"/>
      <c r="BJ66" s="205"/>
      <c r="BK66" s="155"/>
      <c r="BM66" s="188"/>
      <c r="BN66" s="204"/>
      <c r="BO66" s="204"/>
      <c r="BP66" s="160"/>
      <c r="BQ66" s="204"/>
      <c r="BR66" s="204"/>
      <c r="BS66" s="188"/>
      <c r="BT66" s="205"/>
      <c r="BU66" s="205"/>
      <c r="BX66" s="209"/>
      <c r="BY66" s="188"/>
      <c r="BZ66" s="205"/>
      <c r="CA66" s="205"/>
      <c r="CC66" s="205"/>
      <c r="CD66" s="205"/>
      <c r="CE66" s="188"/>
      <c r="CG66" s="188"/>
      <c r="CH66" s="204"/>
      <c r="CI66" s="204"/>
      <c r="CJ66" s="160"/>
      <c r="CK66" s="204"/>
      <c r="CL66" s="204"/>
      <c r="CM66" s="188"/>
      <c r="CN66" s="205"/>
      <c r="CO66" s="205"/>
      <c r="CR66" s="209"/>
      <c r="CS66" s="188"/>
      <c r="CT66" s="205"/>
      <c r="CU66" s="205"/>
      <c r="CW66" s="205"/>
      <c r="CX66" s="205"/>
      <c r="CY66" s="155"/>
      <c r="DA66" s="188"/>
      <c r="DB66" s="204"/>
      <c r="DC66" s="204"/>
      <c r="DD66" s="160"/>
      <c r="DE66" s="204"/>
      <c r="DF66" s="204"/>
      <c r="DG66" s="188"/>
      <c r="DH66" s="205"/>
      <c r="DI66" s="205"/>
      <c r="DL66" s="209"/>
      <c r="DM66" s="188"/>
      <c r="DN66" s="205"/>
      <c r="DO66" s="205"/>
      <c r="DQ66" s="205"/>
      <c r="DR66" s="205"/>
      <c r="DS66" s="155"/>
      <c r="DU66" s="188"/>
      <c r="DV66" s="204"/>
      <c r="DW66" s="204"/>
      <c r="DX66" s="160"/>
      <c r="DY66" s="204"/>
      <c r="DZ66" s="204"/>
      <c r="EA66" s="188"/>
      <c r="EC66" s="210"/>
      <c r="EF66" s="209"/>
      <c r="EG66" s="188"/>
      <c r="EH66" s="205"/>
      <c r="EI66" s="205"/>
      <c r="EK66" s="205"/>
      <c r="EL66" s="205"/>
      <c r="EM66" s="155"/>
      <c r="EO66" s="188"/>
      <c r="EP66" s="204"/>
      <c r="EQ66" s="204"/>
      <c r="ER66" s="160"/>
      <c r="ES66" s="204"/>
      <c r="ET66" s="204"/>
      <c r="EU66" s="188"/>
      <c r="EV66" s="205"/>
      <c r="EW66" s="205"/>
      <c r="EZ66" s="209"/>
      <c r="FA66" s="188"/>
      <c r="FB66" s="205"/>
      <c r="FC66" s="205"/>
      <c r="FE66" s="205"/>
      <c r="FF66" s="205"/>
      <c r="FG66" s="155"/>
      <c r="FI66" s="188"/>
      <c r="FJ66" s="204"/>
      <c r="FK66" s="204"/>
      <c r="FL66" s="160"/>
      <c r="FM66" s="204"/>
      <c r="FN66" s="204"/>
      <c r="FO66" s="188"/>
      <c r="FP66" s="205"/>
      <c r="FQ66" s="205"/>
      <c r="FT66" s="209"/>
      <c r="FU66" s="188"/>
      <c r="FV66" s="205"/>
      <c r="FW66" s="205"/>
      <c r="FY66" s="205"/>
      <c r="FZ66" s="205"/>
      <c r="GA66" s="155"/>
      <c r="GG66" s="205"/>
      <c r="GI66" s="211"/>
      <c r="GN66" s="209"/>
      <c r="GU66" s="155"/>
      <c r="HA66" s="205"/>
      <c r="HC66" s="211"/>
      <c r="HH66" s="209"/>
      <c r="HO66" s="155"/>
      <c r="HU66" s="205"/>
      <c r="HW66" s="211"/>
      <c r="IB66" s="209"/>
      <c r="II66" s="155"/>
      <c r="IO66" s="205"/>
      <c r="IQ66" s="211"/>
      <c r="IV66" s="209"/>
    </row>
    <row r="67" spans="2:256" s="178" customFormat="1" ht="13.5" customHeight="1">
      <c r="B67" s="160"/>
      <c r="C67" s="155"/>
      <c r="E67" s="188"/>
      <c r="F67" s="204"/>
      <c r="G67" s="205"/>
      <c r="H67" s="160"/>
      <c r="I67" s="204"/>
      <c r="J67" s="205"/>
      <c r="K67" s="188"/>
      <c r="L67" s="205"/>
      <c r="M67" s="205"/>
      <c r="P67" s="209"/>
      <c r="Q67" s="188"/>
      <c r="R67" s="205"/>
      <c r="S67" s="205"/>
      <c r="U67" s="205"/>
      <c r="V67" s="205"/>
      <c r="W67" s="155"/>
      <c r="Y67" s="188"/>
      <c r="Z67" s="204"/>
      <c r="AA67" s="204"/>
      <c r="AB67" s="160"/>
      <c r="AC67" s="204"/>
      <c r="AD67" s="204"/>
      <c r="AE67" s="188"/>
      <c r="AF67" s="205"/>
      <c r="AG67" s="205"/>
      <c r="AJ67" s="209"/>
      <c r="AK67" s="188"/>
      <c r="AM67" s="205"/>
      <c r="AO67" s="205"/>
      <c r="AP67" s="205"/>
      <c r="AQ67" s="155"/>
      <c r="AS67" s="188"/>
      <c r="AT67" s="204"/>
      <c r="AU67" s="204"/>
      <c r="AV67" s="160"/>
      <c r="AW67" s="204"/>
      <c r="AX67" s="204"/>
      <c r="AY67" s="188"/>
      <c r="AZ67" s="205"/>
      <c r="BA67" s="205"/>
      <c r="BD67" s="209"/>
      <c r="BE67" s="188"/>
      <c r="BF67" s="205"/>
      <c r="BG67" s="205"/>
      <c r="BI67" s="205"/>
      <c r="BJ67" s="205"/>
      <c r="BK67" s="155"/>
      <c r="BM67" s="188"/>
      <c r="BN67" s="204"/>
      <c r="BO67" s="204"/>
      <c r="BP67" s="160"/>
      <c r="BQ67" s="204"/>
      <c r="BR67" s="204"/>
      <c r="BS67" s="188"/>
      <c r="BT67" s="205"/>
      <c r="BU67" s="205"/>
      <c r="BX67" s="209"/>
      <c r="BY67" s="188"/>
      <c r="BZ67" s="205"/>
      <c r="CA67" s="205"/>
      <c r="CC67" s="205"/>
      <c r="CD67" s="205"/>
      <c r="CE67" s="188"/>
      <c r="CG67" s="188"/>
      <c r="CH67" s="204"/>
      <c r="CI67" s="204"/>
      <c r="CJ67" s="160"/>
      <c r="CK67" s="204"/>
      <c r="CL67" s="204"/>
      <c r="CM67" s="188"/>
      <c r="CN67" s="205"/>
      <c r="CO67" s="205"/>
      <c r="CR67" s="209"/>
      <c r="CS67" s="188"/>
      <c r="CT67" s="205"/>
      <c r="CU67" s="205"/>
      <c r="CW67" s="205"/>
      <c r="CX67" s="205"/>
      <c r="CY67" s="155"/>
      <c r="DA67" s="188"/>
      <c r="DB67" s="204"/>
      <c r="DC67" s="204"/>
      <c r="DD67" s="160"/>
      <c r="DE67" s="204"/>
      <c r="DF67" s="204"/>
      <c r="DG67" s="188"/>
      <c r="DH67" s="205"/>
      <c r="DI67" s="205"/>
      <c r="DL67" s="209"/>
      <c r="DM67" s="188"/>
      <c r="DN67" s="205"/>
      <c r="DO67" s="205"/>
      <c r="DQ67" s="205"/>
      <c r="DR67" s="205"/>
      <c r="DS67" s="155"/>
      <c r="DU67" s="188"/>
      <c r="DV67" s="204"/>
      <c r="DW67" s="204"/>
      <c r="DX67" s="160"/>
      <c r="DY67" s="204"/>
      <c r="DZ67" s="204"/>
      <c r="EA67" s="188"/>
      <c r="EC67" s="210"/>
      <c r="EF67" s="209"/>
      <c r="EG67" s="188"/>
      <c r="EH67" s="205"/>
      <c r="EI67" s="205"/>
      <c r="EK67" s="205"/>
      <c r="EL67" s="205"/>
      <c r="EM67" s="155"/>
      <c r="EO67" s="188"/>
      <c r="EP67" s="204"/>
      <c r="EQ67" s="204"/>
      <c r="ER67" s="160"/>
      <c r="ES67" s="204"/>
      <c r="ET67" s="204"/>
      <c r="EU67" s="188"/>
      <c r="EV67" s="205"/>
      <c r="EW67" s="205"/>
      <c r="EZ67" s="209"/>
      <c r="FA67" s="188"/>
      <c r="FB67" s="205"/>
      <c r="FC67" s="205"/>
      <c r="FE67" s="205"/>
      <c r="FF67" s="205"/>
      <c r="FG67" s="155"/>
      <c r="FI67" s="188"/>
      <c r="FJ67" s="204"/>
      <c r="FK67" s="204"/>
      <c r="FL67" s="160"/>
      <c r="FM67" s="204"/>
      <c r="FN67" s="204"/>
      <c r="FO67" s="188"/>
      <c r="FP67" s="205"/>
      <c r="FQ67" s="205"/>
      <c r="FT67" s="209"/>
      <c r="FU67" s="188"/>
      <c r="FV67" s="205"/>
      <c r="FW67" s="205"/>
      <c r="FY67" s="205"/>
      <c r="FZ67" s="205"/>
      <c r="GA67" s="155"/>
      <c r="GI67" s="211"/>
      <c r="GN67" s="209"/>
      <c r="GU67" s="155"/>
      <c r="HC67" s="211"/>
      <c r="HH67" s="209"/>
      <c r="HO67" s="155"/>
      <c r="HW67" s="211"/>
      <c r="IB67" s="209"/>
      <c r="II67" s="155"/>
      <c r="IQ67" s="211"/>
      <c r="IV67" s="209"/>
    </row>
    <row r="68" spans="2:256" s="178" customFormat="1" ht="13.5" customHeight="1">
      <c r="B68" s="160"/>
      <c r="C68" s="155"/>
      <c r="E68" s="188"/>
      <c r="F68" s="204"/>
      <c r="G68" s="205"/>
      <c r="H68" s="160"/>
      <c r="I68" s="204"/>
      <c r="J68" s="205"/>
      <c r="K68" s="188"/>
      <c r="L68" s="205"/>
      <c r="M68" s="205"/>
      <c r="P68" s="209"/>
      <c r="Q68" s="188"/>
      <c r="R68" s="205"/>
      <c r="S68" s="205"/>
      <c r="U68" s="205"/>
      <c r="V68" s="205"/>
      <c r="W68" s="155"/>
      <c r="Y68" s="188"/>
      <c r="Z68" s="204"/>
      <c r="AA68" s="204"/>
      <c r="AB68" s="160"/>
      <c r="AC68" s="204"/>
      <c r="AD68" s="204"/>
      <c r="AE68" s="188"/>
      <c r="AF68" s="205"/>
      <c r="AG68" s="205"/>
      <c r="AJ68" s="209"/>
      <c r="AK68" s="188"/>
      <c r="AM68" s="205"/>
      <c r="AO68" s="205"/>
      <c r="AP68" s="205"/>
      <c r="AQ68" s="155"/>
      <c r="AS68" s="188"/>
      <c r="AT68" s="204"/>
      <c r="AU68" s="204"/>
      <c r="AV68" s="160"/>
      <c r="AW68" s="204"/>
      <c r="AX68" s="204"/>
      <c r="AY68" s="188"/>
      <c r="AZ68" s="205"/>
      <c r="BA68" s="205"/>
      <c r="BD68" s="209"/>
      <c r="BE68" s="188"/>
      <c r="BF68" s="205"/>
      <c r="BG68" s="205"/>
      <c r="BI68" s="205"/>
      <c r="BJ68" s="205"/>
      <c r="BK68" s="155"/>
      <c r="BM68" s="188"/>
      <c r="BN68" s="204"/>
      <c r="BO68" s="204"/>
      <c r="BP68" s="160"/>
      <c r="BQ68" s="204"/>
      <c r="BR68" s="204"/>
      <c r="BS68" s="188"/>
      <c r="BT68" s="205"/>
      <c r="BU68" s="205"/>
      <c r="BX68" s="209"/>
      <c r="BY68" s="188"/>
      <c r="BZ68" s="205"/>
      <c r="CA68" s="205"/>
      <c r="CC68" s="205"/>
      <c r="CD68" s="205"/>
      <c r="CE68" s="188"/>
      <c r="CG68" s="188"/>
      <c r="CH68" s="204"/>
      <c r="CI68" s="204"/>
      <c r="CJ68" s="160"/>
      <c r="CK68" s="204"/>
      <c r="CL68" s="204"/>
      <c r="CM68" s="188"/>
      <c r="CN68" s="205"/>
      <c r="CO68" s="205"/>
      <c r="CR68" s="209"/>
      <c r="CS68" s="188"/>
      <c r="CT68" s="205"/>
      <c r="CU68" s="205"/>
      <c r="CW68" s="205"/>
      <c r="CX68" s="205"/>
      <c r="CY68" s="155"/>
      <c r="DA68" s="188"/>
      <c r="DB68" s="204"/>
      <c r="DC68" s="204"/>
      <c r="DD68" s="160"/>
      <c r="DE68" s="204"/>
      <c r="DF68" s="204"/>
      <c r="DG68" s="188"/>
      <c r="DH68" s="205"/>
      <c r="DI68" s="205"/>
      <c r="DL68" s="209"/>
      <c r="DM68" s="188"/>
      <c r="DN68" s="205"/>
      <c r="DO68" s="205"/>
      <c r="DQ68" s="205"/>
      <c r="DR68" s="205"/>
      <c r="DS68" s="155"/>
      <c r="DU68" s="188"/>
      <c r="DV68" s="204"/>
      <c r="DW68" s="204"/>
      <c r="DX68" s="160"/>
      <c r="DY68" s="204"/>
      <c r="DZ68" s="204"/>
      <c r="EA68" s="188"/>
      <c r="EC68" s="210"/>
      <c r="EF68" s="209"/>
      <c r="EG68" s="188"/>
      <c r="EH68" s="205"/>
      <c r="EI68" s="205"/>
      <c r="EK68" s="205"/>
      <c r="EL68" s="205"/>
      <c r="EM68" s="155"/>
      <c r="EO68" s="188"/>
      <c r="EP68" s="204"/>
      <c r="EQ68" s="204"/>
      <c r="ER68" s="160"/>
      <c r="ES68" s="204"/>
      <c r="ET68" s="204"/>
      <c r="EU68" s="188"/>
      <c r="EV68" s="205"/>
      <c r="EW68" s="205"/>
      <c r="EZ68" s="209"/>
      <c r="FA68" s="188"/>
      <c r="FB68" s="205"/>
      <c r="FC68" s="205"/>
      <c r="FE68" s="205"/>
      <c r="FF68" s="205"/>
      <c r="FG68" s="155"/>
      <c r="FI68" s="188"/>
      <c r="FJ68" s="204"/>
      <c r="FK68" s="204"/>
      <c r="FL68" s="160"/>
      <c r="FM68" s="204"/>
      <c r="FN68" s="204"/>
      <c r="FO68" s="188"/>
      <c r="FP68" s="205"/>
      <c r="FQ68" s="205"/>
      <c r="FT68" s="209"/>
      <c r="FU68" s="188"/>
      <c r="FV68" s="205"/>
      <c r="FW68" s="205"/>
      <c r="FY68" s="205"/>
      <c r="FZ68" s="205"/>
      <c r="GA68" s="155"/>
      <c r="GI68" s="211"/>
      <c r="GN68" s="209"/>
      <c r="GU68" s="155"/>
      <c r="HC68" s="211"/>
      <c r="HH68" s="209"/>
      <c r="HO68" s="155"/>
      <c r="HW68" s="211"/>
      <c r="IB68" s="209"/>
      <c r="II68" s="155"/>
      <c r="IQ68" s="211"/>
      <c r="IV68" s="209"/>
    </row>
    <row r="69" spans="2:256" s="178" customFormat="1" ht="13.5" customHeight="1">
      <c r="B69" s="160"/>
      <c r="C69" s="155"/>
      <c r="E69" s="188"/>
      <c r="F69" s="204"/>
      <c r="G69" s="205"/>
      <c r="H69" s="160"/>
      <c r="I69" s="204"/>
      <c r="J69" s="205"/>
      <c r="K69" s="188"/>
      <c r="L69" s="205"/>
      <c r="M69" s="205"/>
      <c r="P69" s="209"/>
      <c r="Q69" s="188"/>
      <c r="R69" s="205"/>
      <c r="S69" s="205"/>
      <c r="U69" s="205"/>
      <c r="V69" s="205"/>
      <c r="W69" s="155"/>
      <c r="Y69" s="188"/>
      <c r="Z69" s="204"/>
      <c r="AA69" s="204"/>
      <c r="AB69" s="160"/>
      <c r="AC69" s="204"/>
      <c r="AD69" s="204"/>
      <c r="AE69" s="188"/>
      <c r="AF69" s="205"/>
      <c r="AG69" s="205"/>
      <c r="AJ69" s="209"/>
      <c r="AK69" s="188"/>
      <c r="AM69" s="205"/>
      <c r="AO69" s="205"/>
      <c r="AP69" s="205"/>
      <c r="AQ69" s="155"/>
      <c r="AS69" s="188"/>
      <c r="AT69" s="204"/>
      <c r="AU69" s="204"/>
      <c r="AV69" s="160"/>
      <c r="AW69" s="204"/>
      <c r="AX69" s="204"/>
      <c r="AY69" s="188"/>
      <c r="AZ69" s="205"/>
      <c r="BA69" s="205"/>
      <c r="BD69" s="209"/>
      <c r="BE69" s="188"/>
      <c r="BF69" s="205"/>
      <c r="BG69" s="205"/>
      <c r="BI69" s="205"/>
      <c r="BJ69" s="205"/>
      <c r="BK69" s="155"/>
      <c r="BM69" s="188"/>
      <c r="BN69" s="204"/>
      <c r="BO69" s="204"/>
      <c r="BP69" s="160"/>
      <c r="BQ69" s="204"/>
      <c r="BR69" s="204"/>
      <c r="BS69" s="188"/>
      <c r="BT69" s="205"/>
      <c r="BU69" s="205"/>
      <c r="BX69" s="209"/>
      <c r="BY69" s="188"/>
      <c r="BZ69" s="205"/>
      <c r="CA69" s="205"/>
      <c r="CC69" s="205"/>
      <c r="CD69" s="205"/>
      <c r="CE69" s="188"/>
      <c r="CG69" s="188"/>
      <c r="CH69" s="204"/>
      <c r="CI69" s="204"/>
      <c r="CJ69" s="160"/>
      <c r="CK69" s="204"/>
      <c r="CL69" s="204"/>
      <c r="CM69" s="188"/>
      <c r="CN69" s="205"/>
      <c r="CO69" s="205"/>
      <c r="CR69" s="209"/>
      <c r="CS69" s="188"/>
      <c r="CT69" s="205"/>
      <c r="CU69" s="205"/>
      <c r="CW69" s="205"/>
      <c r="CX69" s="205"/>
      <c r="CY69" s="155"/>
      <c r="DA69" s="188"/>
      <c r="DB69" s="204"/>
      <c r="DC69" s="204"/>
      <c r="DD69" s="160"/>
      <c r="DE69" s="204"/>
      <c r="DF69" s="204"/>
      <c r="DG69" s="188"/>
      <c r="DH69" s="205"/>
      <c r="DI69" s="205"/>
      <c r="DL69" s="209"/>
      <c r="DM69" s="188"/>
      <c r="DN69" s="205"/>
      <c r="DO69" s="205"/>
      <c r="DQ69" s="205"/>
      <c r="DR69" s="205"/>
      <c r="DS69" s="155"/>
      <c r="DU69" s="188"/>
      <c r="DV69" s="204"/>
      <c r="DW69" s="204"/>
      <c r="DX69" s="160"/>
      <c r="DY69" s="204"/>
      <c r="DZ69" s="204"/>
      <c r="EA69" s="188"/>
      <c r="EC69" s="210"/>
      <c r="EF69" s="209"/>
      <c r="EG69" s="188"/>
      <c r="EH69" s="205"/>
      <c r="EI69" s="205"/>
      <c r="EK69" s="205"/>
      <c r="EL69" s="205"/>
      <c r="EM69" s="155"/>
      <c r="EO69" s="188"/>
      <c r="EP69" s="204"/>
      <c r="EQ69" s="204"/>
      <c r="ER69" s="160"/>
      <c r="ES69" s="204"/>
      <c r="ET69" s="204"/>
      <c r="EU69" s="188"/>
      <c r="EV69" s="205"/>
      <c r="EW69" s="205"/>
      <c r="EZ69" s="209"/>
      <c r="FA69" s="188"/>
      <c r="FB69" s="205"/>
      <c r="FC69" s="205"/>
      <c r="FE69" s="205"/>
      <c r="FF69" s="205"/>
      <c r="FG69" s="155"/>
      <c r="FI69" s="188"/>
      <c r="FJ69" s="204"/>
      <c r="FK69" s="204"/>
      <c r="FL69" s="160"/>
      <c r="FM69" s="204"/>
      <c r="FN69" s="204"/>
      <c r="FO69" s="188"/>
      <c r="FP69" s="205"/>
      <c r="FQ69" s="205"/>
      <c r="FT69" s="209"/>
      <c r="FU69" s="188"/>
      <c r="FV69" s="205"/>
      <c r="FW69" s="205"/>
      <c r="FY69" s="205"/>
      <c r="FZ69" s="205"/>
      <c r="GA69" s="155"/>
      <c r="GI69" s="211"/>
      <c r="GN69" s="209"/>
      <c r="GU69" s="155"/>
      <c r="HC69" s="211"/>
      <c r="HH69" s="209"/>
      <c r="HO69" s="155"/>
      <c r="HW69" s="211"/>
      <c r="IB69" s="209"/>
      <c r="II69" s="155"/>
      <c r="IQ69" s="211"/>
      <c r="IV69" s="209"/>
    </row>
    <row r="70" spans="2:256" s="178" customFormat="1" ht="13.5" customHeight="1">
      <c r="B70" s="160"/>
      <c r="C70" s="155"/>
      <c r="E70" s="188"/>
      <c r="F70" s="204"/>
      <c r="G70" s="205"/>
      <c r="H70" s="160"/>
      <c r="I70" s="204"/>
      <c r="J70" s="205"/>
      <c r="K70" s="188"/>
      <c r="L70" s="205"/>
      <c r="M70" s="205"/>
      <c r="P70" s="209"/>
      <c r="Q70" s="188"/>
      <c r="R70" s="205"/>
      <c r="S70" s="205"/>
      <c r="U70" s="205"/>
      <c r="V70" s="205"/>
      <c r="W70" s="155"/>
      <c r="Y70" s="188"/>
      <c r="Z70" s="204"/>
      <c r="AA70" s="204"/>
      <c r="AB70" s="160"/>
      <c r="AC70" s="204"/>
      <c r="AD70" s="204"/>
      <c r="AE70" s="188"/>
      <c r="AF70" s="205"/>
      <c r="AG70" s="205"/>
      <c r="AJ70" s="209"/>
      <c r="AK70" s="188"/>
      <c r="AM70" s="205"/>
      <c r="AO70" s="205"/>
      <c r="AP70" s="205"/>
      <c r="AQ70" s="155"/>
      <c r="AS70" s="188"/>
      <c r="AT70" s="204"/>
      <c r="AU70" s="204"/>
      <c r="AV70" s="160"/>
      <c r="AW70" s="204"/>
      <c r="AX70" s="204"/>
      <c r="AY70" s="188"/>
      <c r="AZ70" s="205"/>
      <c r="BA70" s="205"/>
      <c r="BD70" s="209"/>
      <c r="BE70" s="188"/>
      <c r="BF70" s="205"/>
      <c r="BG70" s="205"/>
      <c r="BI70" s="205"/>
      <c r="BJ70" s="205"/>
      <c r="BK70" s="155"/>
      <c r="BM70" s="188"/>
      <c r="BN70" s="204"/>
      <c r="BO70" s="204"/>
      <c r="BP70" s="160"/>
      <c r="BQ70" s="204"/>
      <c r="BR70" s="204"/>
      <c r="BS70" s="188"/>
      <c r="BT70" s="205"/>
      <c r="BU70" s="205"/>
      <c r="BX70" s="209"/>
      <c r="BY70" s="188"/>
      <c r="BZ70" s="205"/>
      <c r="CA70" s="205"/>
      <c r="CC70" s="205"/>
      <c r="CD70" s="205"/>
      <c r="CE70" s="188"/>
      <c r="CG70" s="188"/>
      <c r="CH70" s="204"/>
      <c r="CI70" s="204"/>
      <c r="CJ70" s="160"/>
      <c r="CK70" s="204"/>
      <c r="CL70" s="204"/>
      <c r="CM70" s="188"/>
      <c r="CN70" s="205"/>
      <c r="CO70" s="205"/>
      <c r="CR70" s="209"/>
      <c r="CS70" s="188"/>
      <c r="CT70" s="205"/>
      <c r="CU70" s="205"/>
      <c r="CW70" s="205"/>
      <c r="CX70" s="205"/>
      <c r="CY70" s="155"/>
      <c r="DA70" s="188"/>
      <c r="DB70" s="204"/>
      <c r="DC70" s="204"/>
      <c r="DD70" s="160"/>
      <c r="DE70" s="204"/>
      <c r="DF70" s="204"/>
      <c r="DG70" s="188"/>
      <c r="DH70" s="205"/>
      <c r="DI70" s="205"/>
      <c r="DL70" s="209"/>
      <c r="DM70" s="188"/>
      <c r="DN70" s="205"/>
      <c r="DO70" s="205"/>
      <c r="DQ70" s="205"/>
      <c r="DR70" s="205"/>
      <c r="DS70" s="155"/>
      <c r="DU70" s="188"/>
      <c r="DV70" s="204"/>
      <c r="DW70" s="204"/>
      <c r="DX70" s="160"/>
      <c r="DY70" s="204"/>
      <c r="DZ70" s="204"/>
      <c r="EA70" s="188"/>
      <c r="EC70" s="210"/>
      <c r="EF70" s="209"/>
      <c r="EG70" s="188"/>
      <c r="EH70" s="205"/>
      <c r="EI70" s="205"/>
      <c r="EK70" s="205"/>
      <c r="EL70" s="205"/>
      <c r="EM70" s="155"/>
      <c r="EO70" s="188"/>
      <c r="EP70" s="204"/>
      <c r="EQ70" s="204"/>
      <c r="ER70" s="160"/>
      <c r="ES70" s="204"/>
      <c r="ET70" s="204"/>
      <c r="EU70" s="188"/>
      <c r="EV70" s="205"/>
      <c r="EW70" s="205"/>
      <c r="EZ70" s="209"/>
      <c r="FA70" s="188"/>
      <c r="FB70" s="205"/>
      <c r="FC70" s="205"/>
      <c r="FE70" s="205"/>
      <c r="FF70" s="205"/>
      <c r="FG70" s="155"/>
      <c r="FI70" s="188"/>
      <c r="FJ70" s="204"/>
      <c r="FK70" s="204"/>
      <c r="FL70" s="160"/>
      <c r="FM70" s="204"/>
      <c r="FN70" s="204"/>
      <c r="FO70" s="188"/>
      <c r="FP70" s="205"/>
      <c r="FQ70" s="205"/>
      <c r="FT70" s="209"/>
      <c r="FU70" s="188"/>
      <c r="FV70" s="205"/>
      <c r="FW70" s="205"/>
      <c r="FY70" s="205"/>
      <c r="FZ70" s="205"/>
      <c r="GA70" s="155"/>
      <c r="GI70" s="211"/>
      <c r="GN70" s="209"/>
      <c r="GU70" s="155"/>
      <c r="HC70" s="211"/>
      <c r="HH70" s="209"/>
      <c r="HO70" s="155"/>
      <c r="HW70" s="211"/>
      <c r="IB70" s="209"/>
      <c r="II70" s="155"/>
      <c r="IQ70" s="211"/>
      <c r="IV70" s="209"/>
    </row>
    <row r="71" spans="2:256" s="178" customFormat="1" ht="13.5" customHeight="1">
      <c r="B71" s="160"/>
      <c r="C71" s="155"/>
      <c r="E71" s="188"/>
      <c r="F71" s="204"/>
      <c r="G71" s="205"/>
      <c r="H71" s="160"/>
      <c r="I71" s="204"/>
      <c r="J71" s="205"/>
      <c r="K71" s="188"/>
      <c r="L71" s="205"/>
      <c r="M71" s="205"/>
      <c r="P71" s="209"/>
      <c r="Q71" s="188"/>
      <c r="R71" s="205"/>
      <c r="S71" s="205"/>
      <c r="U71" s="205"/>
      <c r="V71" s="205"/>
      <c r="W71" s="155"/>
      <c r="Y71" s="188"/>
      <c r="Z71" s="204"/>
      <c r="AA71" s="204"/>
      <c r="AB71" s="160"/>
      <c r="AC71" s="204"/>
      <c r="AD71" s="204"/>
      <c r="AE71" s="188"/>
      <c r="AF71" s="205"/>
      <c r="AG71" s="205"/>
      <c r="AJ71" s="209"/>
      <c r="AK71" s="188"/>
      <c r="AM71" s="205"/>
      <c r="AO71" s="205"/>
      <c r="AP71" s="205"/>
      <c r="AQ71" s="155"/>
      <c r="AS71" s="188"/>
      <c r="AT71" s="204"/>
      <c r="AU71" s="204"/>
      <c r="AV71" s="160"/>
      <c r="AW71" s="204"/>
      <c r="AX71" s="204"/>
      <c r="AY71" s="188"/>
      <c r="AZ71" s="205"/>
      <c r="BA71" s="205"/>
      <c r="BD71" s="209"/>
      <c r="BE71" s="188"/>
      <c r="BF71" s="205"/>
      <c r="BG71" s="205"/>
      <c r="BI71" s="205"/>
      <c r="BJ71" s="205"/>
      <c r="BK71" s="155"/>
      <c r="BM71" s="188"/>
      <c r="BN71" s="204"/>
      <c r="BO71" s="204"/>
      <c r="BP71" s="160"/>
      <c r="BQ71" s="204"/>
      <c r="BR71" s="204"/>
      <c r="BS71" s="188"/>
      <c r="BT71" s="205"/>
      <c r="BU71" s="205"/>
      <c r="BX71" s="209"/>
      <c r="BY71" s="188"/>
      <c r="BZ71" s="205"/>
      <c r="CA71" s="205"/>
      <c r="CC71" s="205"/>
      <c r="CD71" s="205"/>
      <c r="CE71" s="188"/>
      <c r="CG71" s="188"/>
      <c r="CH71" s="204"/>
      <c r="CI71" s="204"/>
      <c r="CJ71" s="160"/>
      <c r="CK71" s="204"/>
      <c r="CL71" s="204"/>
      <c r="CM71" s="188"/>
      <c r="CN71" s="205"/>
      <c r="CO71" s="205"/>
      <c r="CR71" s="209"/>
      <c r="CS71" s="188"/>
      <c r="CT71" s="205"/>
      <c r="CU71" s="205"/>
      <c r="CW71" s="205"/>
      <c r="CX71" s="205"/>
      <c r="CY71" s="155"/>
      <c r="DA71" s="188"/>
      <c r="DB71" s="204"/>
      <c r="DC71" s="204"/>
      <c r="DD71" s="160"/>
      <c r="DE71" s="204"/>
      <c r="DF71" s="204"/>
      <c r="DG71" s="188"/>
      <c r="DH71" s="205"/>
      <c r="DI71" s="205"/>
      <c r="DL71" s="209"/>
      <c r="DM71" s="188"/>
      <c r="DN71" s="205"/>
      <c r="DO71" s="205"/>
      <c r="DQ71" s="205"/>
      <c r="DR71" s="205"/>
      <c r="DS71" s="155"/>
      <c r="DU71" s="188"/>
      <c r="DV71" s="204"/>
      <c r="DW71" s="204"/>
      <c r="DX71" s="160"/>
      <c r="DY71" s="204"/>
      <c r="DZ71" s="204"/>
      <c r="EA71" s="188"/>
      <c r="EC71" s="210"/>
      <c r="EF71" s="209"/>
      <c r="EG71" s="188"/>
      <c r="EH71" s="205"/>
      <c r="EI71" s="205"/>
      <c r="EK71" s="205"/>
      <c r="EL71" s="205"/>
      <c r="EM71" s="155"/>
      <c r="EO71" s="188"/>
      <c r="EP71" s="204"/>
      <c r="EQ71" s="204"/>
      <c r="ER71" s="160"/>
      <c r="ES71" s="204"/>
      <c r="ET71" s="204"/>
      <c r="EU71" s="188"/>
      <c r="EV71" s="205"/>
      <c r="EW71" s="205"/>
      <c r="EZ71" s="209"/>
      <c r="FA71" s="188"/>
      <c r="FB71" s="205"/>
      <c r="FC71" s="205"/>
      <c r="FE71" s="205"/>
      <c r="FF71" s="205"/>
      <c r="FG71" s="155"/>
      <c r="FI71" s="188"/>
      <c r="FJ71" s="204"/>
      <c r="FK71" s="204"/>
      <c r="FL71" s="160"/>
      <c r="FM71" s="204"/>
      <c r="FN71" s="204"/>
      <c r="FO71" s="188"/>
      <c r="FP71" s="205"/>
      <c r="FQ71" s="205"/>
      <c r="FT71" s="209"/>
      <c r="FU71" s="188"/>
      <c r="FV71" s="205"/>
      <c r="FW71" s="205"/>
      <c r="FY71" s="205"/>
      <c r="FZ71" s="205"/>
      <c r="GA71" s="155"/>
      <c r="GI71" s="211"/>
      <c r="GN71" s="209"/>
      <c r="GU71" s="155"/>
      <c r="HC71" s="211"/>
      <c r="HH71" s="209"/>
      <c r="HO71" s="155"/>
      <c r="HW71" s="211"/>
      <c r="IB71" s="209"/>
      <c r="II71" s="155"/>
      <c r="IQ71" s="211"/>
      <c r="IV71" s="209"/>
    </row>
    <row r="72" spans="2:256" s="178" customFormat="1" ht="13.5" customHeight="1">
      <c r="B72" s="160"/>
      <c r="C72" s="155"/>
      <c r="E72" s="188"/>
      <c r="F72" s="204"/>
      <c r="G72" s="205"/>
      <c r="H72" s="160"/>
      <c r="I72" s="204"/>
      <c r="J72" s="205"/>
      <c r="K72" s="188"/>
      <c r="L72" s="205"/>
      <c r="M72" s="205"/>
      <c r="P72" s="209"/>
      <c r="Q72" s="188"/>
      <c r="R72" s="205"/>
      <c r="S72" s="205"/>
      <c r="U72" s="205"/>
      <c r="V72" s="205"/>
      <c r="W72" s="155"/>
      <c r="Y72" s="188"/>
      <c r="Z72" s="204"/>
      <c r="AA72" s="204"/>
      <c r="AB72" s="160"/>
      <c r="AC72" s="204"/>
      <c r="AD72" s="204"/>
      <c r="AE72" s="188"/>
      <c r="AF72" s="205"/>
      <c r="AG72" s="205"/>
      <c r="AJ72" s="209"/>
      <c r="AK72" s="188"/>
      <c r="AM72" s="205"/>
      <c r="AO72" s="205"/>
      <c r="AP72" s="205"/>
      <c r="AQ72" s="155"/>
      <c r="AS72" s="188"/>
      <c r="AT72" s="204"/>
      <c r="AU72" s="204"/>
      <c r="AV72" s="160"/>
      <c r="AW72" s="204"/>
      <c r="AX72" s="204"/>
      <c r="AY72" s="188"/>
      <c r="AZ72" s="205"/>
      <c r="BA72" s="205"/>
      <c r="BD72" s="209"/>
      <c r="BE72" s="188"/>
      <c r="BF72" s="205"/>
      <c r="BG72" s="205"/>
      <c r="BI72" s="205"/>
      <c r="BJ72" s="205"/>
      <c r="BK72" s="155"/>
      <c r="BM72" s="188"/>
      <c r="BN72" s="204"/>
      <c r="BO72" s="204"/>
      <c r="BP72" s="160"/>
      <c r="BQ72" s="204"/>
      <c r="BR72" s="204"/>
      <c r="BS72" s="188"/>
      <c r="BT72" s="205"/>
      <c r="BU72" s="205"/>
      <c r="BX72" s="209"/>
      <c r="BY72" s="188"/>
      <c r="BZ72" s="205"/>
      <c r="CA72" s="205"/>
      <c r="CC72" s="205"/>
      <c r="CD72" s="205"/>
      <c r="CE72" s="188"/>
      <c r="CG72" s="188"/>
      <c r="CH72" s="204"/>
      <c r="CI72" s="204"/>
      <c r="CJ72" s="160"/>
      <c r="CK72" s="204"/>
      <c r="CL72" s="204"/>
      <c r="CM72" s="188"/>
      <c r="CN72" s="205"/>
      <c r="CO72" s="205"/>
      <c r="CR72" s="209"/>
      <c r="CS72" s="188"/>
      <c r="CT72" s="205"/>
      <c r="CU72" s="205"/>
      <c r="CW72" s="205"/>
      <c r="CX72" s="205"/>
      <c r="CY72" s="155"/>
      <c r="DA72" s="188"/>
      <c r="DB72" s="204"/>
      <c r="DC72" s="204"/>
      <c r="DD72" s="160"/>
      <c r="DE72" s="204"/>
      <c r="DF72" s="204"/>
      <c r="DG72" s="188"/>
      <c r="DH72" s="205"/>
      <c r="DI72" s="205"/>
      <c r="DL72" s="209"/>
      <c r="DM72" s="188"/>
      <c r="DN72" s="205"/>
      <c r="DO72" s="205"/>
      <c r="DQ72" s="205"/>
      <c r="DR72" s="205"/>
      <c r="DS72" s="155"/>
      <c r="DU72" s="188"/>
      <c r="DV72" s="204"/>
      <c r="DW72" s="204"/>
      <c r="DX72" s="160"/>
      <c r="DY72" s="204"/>
      <c r="DZ72" s="204"/>
      <c r="EA72" s="188"/>
      <c r="EC72" s="210"/>
      <c r="EF72" s="209"/>
      <c r="EG72" s="188"/>
      <c r="EH72" s="205"/>
      <c r="EI72" s="205"/>
      <c r="EK72" s="205"/>
      <c r="EL72" s="205"/>
      <c r="EM72" s="155"/>
      <c r="EO72" s="188"/>
      <c r="EP72" s="204"/>
      <c r="EQ72" s="204"/>
      <c r="ER72" s="160"/>
      <c r="ES72" s="204"/>
      <c r="ET72" s="204"/>
      <c r="EU72" s="188"/>
      <c r="EV72" s="205"/>
      <c r="EW72" s="205"/>
      <c r="EZ72" s="209"/>
      <c r="FA72" s="188"/>
      <c r="FB72" s="205"/>
      <c r="FC72" s="205"/>
      <c r="FE72" s="205"/>
      <c r="FF72" s="205"/>
      <c r="FG72" s="155"/>
      <c r="FI72" s="188"/>
      <c r="FJ72" s="204"/>
      <c r="FK72" s="204"/>
      <c r="FL72" s="160"/>
      <c r="FM72" s="204"/>
      <c r="FN72" s="204"/>
      <c r="FO72" s="188"/>
      <c r="FP72" s="205"/>
      <c r="FQ72" s="205"/>
      <c r="FT72" s="209"/>
      <c r="FU72" s="188"/>
      <c r="FV72" s="205"/>
      <c r="FW72" s="205"/>
      <c r="FY72" s="205"/>
      <c r="FZ72" s="205"/>
      <c r="GA72" s="155"/>
      <c r="GI72" s="211"/>
      <c r="GN72" s="209"/>
      <c r="GU72" s="155"/>
      <c r="HC72" s="211"/>
      <c r="HH72" s="209"/>
      <c r="HO72" s="155"/>
      <c r="HW72" s="211"/>
      <c r="IB72" s="209"/>
      <c r="II72" s="155"/>
      <c r="IQ72" s="211"/>
      <c r="IV72" s="209"/>
    </row>
    <row r="73" spans="2:256" s="178" customFormat="1" ht="13.5" customHeight="1">
      <c r="B73" s="160"/>
      <c r="C73" s="155"/>
      <c r="E73" s="188"/>
      <c r="F73" s="204"/>
      <c r="G73" s="205"/>
      <c r="H73" s="160"/>
      <c r="I73" s="204"/>
      <c r="J73" s="205"/>
      <c r="K73" s="188"/>
      <c r="L73" s="205"/>
      <c r="M73" s="205"/>
      <c r="P73" s="209"/>
      <c r="Q73" s="188"/>
      <c r="R73" s="205"/>
      <c r="S73" s="205"/>
      <c r="U73" s="205"/>
      <c r="V73" s="205"/>
      <c r="W73" s="155"/>
      <c r="Y73" s="188"/>
      <c r="Z73" s="204"/>
      <c r="AA73" s="204"/>
      <c r="AB73" s="160"/>
      <c r="AC73" s="204"/>
      <c r="AD73" s="204"/>
      <c r="AE73" s="188"/>
      <c r="AF73" s="205"/>
      <c r="AG73" s="205"/>
      <c r="AJ73" s="209"/>
      <c r="AK73" s="188"/>
      <c r="AM73" s="205"/>
      <c r="AO73" s="205"/>
      <c r="AP73" s="205"/>
      <c r="AQ73" s="155"/>
      <c r="AS73" s="188"/>
      <c r="AT73" s="204"/>
      <c r="AU73" s="204"/>
      <c r="AV73" s="160"/>
      <c r="AW73" s="204"/>
      <c r="AX73" s="204"/>
      <c r="AY73" s="188"/>
      <c r="AZ73" s="205"/>
      <c r="BA73" s="205"/>
      <c r="BD73" s="209"/>
      <c r="BE73" s="188"/>
      <c r="BF73" s="205"/>
      <c r="BG73" s="205"/>
      <c r="BI73" s="205"/>
      <c r="BJ73" s="205"/>
      <c r="BK73" s="155"/>
      <c r="BM73" s="188"/>
      <c r="BN73" s="204"/>
      <c r="BO73" s="204"/>
      <c r="BP73" s="160"/>
      <c r="BQ73" s="204"/>
      <c r="BR73" s="204"/>
      <c r="BS73" s="188"/>
      <c r="BT73" s="205"/>
      <c r="BU73" s="205"/>
      <c r="BX73" s="209"/>
      <c r="BY73" s="188"/>
      <c r="BZ73" s="205"/>
      <c r="CA73" s="205"/>
      <c r="CC73" s="205"/>
      <c r="CD73" s="205"/>
      <c r="CE73" s="188"/>
      <c r="CG73" s="188"/>
      <c r="CH73" s="204"/>
      <c r="CI73" s="204"/>
      <c r="CJ73" s="160"/>
      <c r="CK73" s="204"/>
      <c r="CL73" s="204"/>
      <c r="CM73" s="188"/>
      <c r="CN73" s="205"/>
      <c r="CO73" s="205"/>
      <c r="CR73" s="209"/>
      <c r="CS73" s="188"/>
      <c r="CT73" s="205"/>
      <c r="CU73" s="205"/>
      <c r="CW73" s="205"/>
      <c r="CX73" s="205"/>
      <c r="CY73" s="155"/>
      <c r="DA73" s="188"/>
      <c r="DB73" s="204"/>
      <c r="DC73" s="204"/>
      <c r="DD73" s="160"/>
      <c r="DE73" s="204"/>
      <c r="DF73" s="204"/>
      <c r="DG73" s="188"/>
      <c r="DH73" s="205"/>
      <c r="DI73" s="205"/>
      <c r="DL73" s="209"/>
      <c r="DM73" s="188"/>
      <c r="DN73" s="205"/>
      <c r="DO73" s="205"/>
      <c r="DQ73" s="205"/>
      <c r="DR73" s="205"/>
      <c r="DS73" s="155"/>
      <c r="DU73" s="188"/>
      <c r="DV73" s="204"/>
      <c r="DW73" s="204"/>
      <c r="DX73" s="160"/>
      <c r="DY73" s="204"/>
      <c r="DZ73" s="204"/>
      <c r="EA73" s="188"/>
      <c r="EC73" s="210"/>
      <c r="EF73" s="209"/>
      <c r="EG73" s="188"/>
      <c r="EH73" s="205"/>
      <c r="EI73" s="205"/>
      <c r="EK73" s="205"/>
      <c r="EL73" s="205"/>
      <c r="EM73" s="155"/>
      <c r="EO73" s="188"/>
      <c r="EP73" s="204"/>
      <c r="EQ73" s="204"/>
      <c r="ER73" s="160"/>
      <c r="ES73" s="204"/>
      <c r="ET73" s="204"/>
      <c r="EU73" s="188"/>
      <c r="EV73" s="205"/>
      <c r="EW73" s="205"/>
      <c r="EZ73" s="209"/>
      <c r="FA73" s="188"/>
      <c r="FB73" s="205"/>
      <c r="FC73" s="205"/>
      <c r="FE73" s="205"/>
      <c r="FF73" s="205"/>
      <c r="FG73" s="155"/>
      <c r="FI73" s="188"/>
      <c r="FJ73" s="204"/>
      <c r="FK73" s="204"/>
      <c r="FL73" s="160"/>
      <c r="FM73" s="204"/>
      <c r="FN73" s="204"/>
      <c r="FO73" s="188"/>
      <c r="FP73" s="205"/>
      <c r="FQ73" s="205"/>
      <c r="FT73" s="209"/>
      <c r="FU73" s="188"/>
      <c r="FV73" s="205"/>
      <c r="FW73" s="205"/>
      <c r="FY73" s="205"/>
      <c r="FZ73" s="205"/>
      <c r="GA73" s="155"/>
      <c r="GI73" s="211"/>
      <c r="GN73" s="209"/>
      <c r="GU73" s="155"/>
      <c r="HC73" s="211"/>
      <c r="HH73" s="209"/>
      <c r="HO73" s="155"/>
      <c r="HW73" s="211"/>
      <c r="IB73" s="209"/>
      <c r="II73" s="155"/>
      <c r="IQ73" s="211"/>
      <c r="IV73" s="209"/>
    </row>
    <row r="74" spans="2:256" s="178" customFormat="1" ht="13.5" customHeight="1">
      <c r="B74" s="160"/>
      <c r="C74" s="155"/>
      <c r="E74" s="188"/>
      <c r="F74" s="204"/>
      <c r="G74" s="205"/>
      <c r="H74" s="160"/>
      <c r="I74" s="204"/>
      <c r="J74" s="205"/>
      <c r="K74" s="188"/>
      <c r="L74" s="205"/>
      <c r="M74" s="205"/>
      <c r="P74" s="209"/>
      <c r="Q74" s="188"/>
      <c r="R74" s="205"/>
      <c r="S74" s="205"/>
      <c r="U74" s="205"/>
      <c r="V74" s="205"/>
      <c r="W74" s="155"/>
      <c r="Y74" s="188"/>
      <c r="Z74" s="204"/>
      <c r="AA74" s="204"/>
      <c r="AB74" s="160"/>
      <c r="AC74" s="204"/>
      <c r="AD74" s="204"/>
      <c r="AE74" s="188"/>
      <c r="AF74" s="205"/>
      <c r="AG74" s="205"/>
      <c r="AJ74" s="209"/>
      <c r="AK74" s="188"/>
      <c r="AM74" s="205"/>
      <c r="AO74" s="205"/>
      <c r="AP74" s="205"/>
      <c r="AQ74" s="155"/>
      <c r="AS74" s="188"/>
      <c r="AT74" s="204"/>
      <c r="AU74" s="204"/>
      <c r="AV74" s="160"/>
      <c r="AW74" s="204"/>
      <c r="AX74" s="204"/>
      <c r="AY74" s="188"/>
      <c r="AZ74" s="205"/>
      <c r="BA74" s="205"/>
      <c r="BD74" s="209"/>
      <c r="BE74" s="188"/>
      <c r="BF74" s="205"/>
      <c r="BG74" s="205"/>
      <c r="BI74" s="205"/>
      <c r="BJ74" s="205"/>
      <c r="BK74" s="155"/>
      <c r="BM74" s="188"/>
      <c r="BN74" s="204"/>
      <c r="BO74" s="204"/>
      <c r="BP74" s="160"/>
      <c r="BQ74" s="204"/>
      <c r="BR74" s="204"/>
      <c r="BS74" s="188"/>
      <c r="BT74" s="205"/>
      <c r="BU74" s="205"/>
      <c r="BX74" s="209"/>
      <c r="BY74" s="188"/>
      <c r="BZ74" s="205"/>
      <c r="CA74" s="205"/>
      <c r="CC74" s="205"/>
      <c r="CD74" s="205"/>
      <c r="CE74" s="188"/>
      <c r="CG74" s="188"/>
      <c r="CH74" s="204"/>
      <c r="CI74" s="204"/>
      <c r="CJ74" s="160"/>
      <c r="CK74" s="204"/>
      <c r="CL74" s="204"/>
      <c r="CM74" s="188"/>
      <c r="CN74" s="205"/>
      <c r="CO74" s="205"/>
      <c r="CR74" s="209"/>
      <c r="CS74" s="188"/>
      <c r="CT74" s="205"/>
      <c r="CU74" s="205"/>
      <c r="CW74" s="205"/>
      <c r="CX74" s="205"/>
      <c r="CY74" s="155"/>
      <c r="DA74" s="188"/>
      <c r="DB74" s="204"/>
      <c r="DC74" s="204"/>
      <c r="DD74" s="160"/>
      <c r="DE74" s="204"/>
      <c r="DF74" s="204"/>
      <c r="DG74" s="188"/>
      <c r="DH74" s="205"/>
      <c r="DI74" s="205"/>
      <c r="DL74" s="209"/>
      <c r="DM74" s="188"/>
      <c r="DN74" s="205"/>
      <c r="DO74" s="205"/>
      <c r="DQ74" s="205"/>
      <c r="DR74" s="205"/>
      <c r="DS74" s="155"/>
      <c r="DU74" s="188"/>
      <c r="DV74" s="204"/>
      <c r="DW74" s="204"/>
      <c r="DX74" s="160"/>
      <c r="DY74" s="204"/>
      <c r="DZ74" s="204"/>
      <c r="EA74" s="188"/>
      <c r="EC74" s="210"/>
      <c r="EF74" s="209"/>
      <c r="EG74" s="188"/>
      <c r="EH74" s="205"/>
      <c r="EI74" s="205"/>
      <c r="EK74" s="205"/>
      <c r="EL74" s="205"/>
      <c r="EM74" s="155"/>
      <c r="EO74" s="188"/>
      <c r="EP74" s="204"/>
      <c r="EQ74" s="204"/>
      <c r="ER74" s="160"/>
      <c r="ES74" s="204"/>
      <c r="ET74" s="204"/>
      <c r="EU74" s="188"/>
      <c r="EV74" s="205"/>
      <c r="EW74" s="205"/>
      <c r="EZ74" s="209"/>
      <c r="FA74" s="188"/>
      <c r="FB74" s="205"/>
      <c r="FC74" s="205"/>
      <c r="FE74" s="205"/>
      <c r="FF74" s="205"/>
      <c r="FG74" s="155"/>
      <c r="FI74" s="188"/>
      <c r="FJ74" s="204"/>
      <c r="FK74" s="204"/>
      <c r="FL74" s="160"/>
      <c r="FM74" s="204"/>
      <c r="FN74" s="204"/>
      <c r="FO74" s="188"/>
      <c r="FP74" s="205"/>
      <c r="FQ74" s="205"/>
      <c r="FT74" s="209"/>
      <c r="FU74" s="188"/>
      <c r="FV74" s="205"/>
      <c r="FW74" s="205"/>
      <c r="FY74" s="205"/>
      <c r="FZ74" s="205"/>
      <c r="GA74" s="155"/>
      <c r="GI74" s="211"/>
      <c r="GN74" s="209"/>
      <c r="GU74" s="155"/>
      <c r="HC74" s="211"/>
      <c r="HH74" s="209"/>
      <c r="HO74" s="155"/>
      <c r="HW74" s="211"/>
      <c r="IB74" s="209"/>
      <c r="II74" s="155"/>
      <c r="IQ74" s="211"/>
      <c r="IV74" s="209"/>
    </row>
    <row r="75" spans="2:256" s="178" customFormat="1" ht="13.5" customHeight="1">
      <c r="B75" s="160"/>
      <c r="C75" s="155"/>
      <c r="E75" s="188"/>
      <c r="F75" s="204"/>
      <c r="G75" s="205"/>
      <c r="H75" s="160"/>
      <c r="I75" s="204"/>
      <c r="J75" s="205"/>
      <c r="K75" s="188"/>
      <c r="L75" s="205"/>
      <c r="M75" s="205"/>
      <c r="P75" s="209"/>
      <c r="Q75" s="188"/>
      <c r="R75" s="205"/>
      <c r="S75" s="205"/>
      <c r="U75" s="205"/>
      <c r="V75" s="205"/>
      <c r="W75" s="155"/>
      <c r="Y75" s="188"/>
      <c r="Z75" s="204"/>
      <c r="AA75" s="204"/>
      <c r="AB75" s="160"/>
      <c r="AC75" s="204"/>
      <c r="AD75" s="204"/>
      <c r="AE75" s="188"/>
      <c r="AF75" s="205"/>
      <c r="AG75" s="205"/>
      <c r="AJ75" s="209"/>
      <c r="AK75" s="188"/>
      <c r="AM75" s="205"/>
      <c r="AO75" s="205"/>
      <c r="AP75" s="205"/>
      <c r="AQ75" s="155"/>
      <c r="AS75" s="188"/>
      <c r="AT75" s="204"/>
      <c r="AU75" s="204"/>
      <c r="AV75" s="160"/>
      <c r="AW75" s="204"/>
      <c r="AX75" s="204"/>
      <c r="AY75" s="188"/>
      <c r="AZ75" s="205"/>
      <c r="BA75" s="205"/>
      <c r="BD75" s="209"/>
      <c r="BE75" s="188"/>
      <c r="BF75" s="205"/>
      <c r="BG75" s="205"/>
      <c r="BI75" s="205"/>
      <c r="BJ75" s="205"/>
      <c r="BK75" s="155"/>
      <c r="BM75" s="188"/>
      <c r="BN75" s="204"/>
      <c r="BO75" s="204"/>
      <c r="BP75" s="160"/>
      <c r="BQ75" s="204"/>
      <c r="BR75" s="204"/>
      <c r="BS75" s="188"/>
      <c r="BT75" s="205"/>
      <c r="BU75" s="205"/>
      <c r="BX75" s="209"/>
      <c r="BY75" s="188"/>
      <c r="BZ75" s="205"/>
      <c r="CA75" s="205"/>
      <c r="CC75" s="205"/>
      <c r="CD75" s="205"/>
      <c r="CE75" s="188"/>
      <c r="CG75" s="188"/>
      <c r="CH75" s="204"/>
      <c r="CI75" s="204"/>
      <c r="CJ75" s="160"/>
      <c r="CK75" s="204"/>
      <c r="CL75" s="204"/>
      <c r="CM75" s="188"/>
      <c r="CN75" s="205"/>
      <c r="CO75" s="205"/>
      <c r="CR75" s="209"/>
      <c r="CS75" s="188"/>
      <c r="CT75" s="205"/>
      <c r="CU75" s="205"/>
      <c r="CW75" s="205"/>
      <c r="CX75" s="205"/>
      <c r="CY75" s="155"/>
      <c r="DA75" s="188"/>
      <c r="DB75" s="204"/>
      <c r="DC75" s="204"/>
      <c r="DD75" s="160"/>
      <c r="DE75" s="204"/>
      <c r="DF75" s="204"/>
      <c r="DG75" s="188"/>
      <c r="DH75" s="205"/>
      <c r="DI75" s="205"/>
      <c r="DL75" s="209"/>
      <c r="DM75" s="188"/>
      <c r="DN75" s="205"/>
      <c r="DO75" s="205"/>
      <c r="DQ75" s="205"/>
      <c r="DR75" s="205"/>
      <c r="DS75" s="155"/>
      <c r="DU75" s="188"/>
      <c r="DV75" s="204"/>
      <c r="DW75" s="204"/>
      <c r="DX75" s="160"/>
      <c r="DY75" s="204"/>
      <c r="DZ75" s="204"/>
      <c r="EA75" s="188"/>
      <c r="EC75" s="210"/>
      <c r="EF75" s="209"/>
      <c r="EG75" s="188"/>
      <c r="EH75" s="205"/>
      <c r="EI75" s="205"/>
      <c r="EK75" s="205"/>
      <c r="EL75" s="205"/>
      <c r="EM75" s="155"/>
      <c r="EO75" s="188"/>
      <c r="EP75" s="204"/>
      <c r="EQ75" s="204"/>
      <c r="ER75" s="160"/>
      <c r="ES75" s="204"/>
      <c r="ET75" s="204"/>
      <c r="EU75" s="188"/>
      <c r="EV75" s="205"/>
      <c r="EW75" s="205"/>
      <c r="EZ75" s="209"/>
      <c r="FA75" s="188"/>
      <c r="FB75" s="205"/>
      <c r="FC75" s="205"/>
      <c r="FE75" s="205"/>
      <c r="FF75" s="205"/>
      <c r="FG75" s="155"/>
      <c r="FI75" s="188"/>
      <c r="FJ75" s="204"/>
      <c r="FK75" s="204"/>
      <c r="FL75" s="160"/>
      <c r="FM75" s="204"/>
      <c r="FN75" s="204"/>
      <c r="FO75" s="188"/>
      <c r="FP75" s="205"/>
      <c r="FQ75" s="205"/>
      <c r="FT75" s="209"/>
      <c r="FU75" s="188"/>
      <c r="FV75" s="205"/>
      <c r="FW75" s="205"/>
      <c r="FY75" s="205"/>
      <c r="FZ75" s="205"/>
      <c r="GA75" s="155"/>
      <c r="GI75" s="211"/>
      <c r="GN75" s="209"/>
      <c r="GU75" s="155"/>
      <c r="HC75" s="211"/>
      <c r="HH75" s="209"/>
      <c r="HO75" s="155"/>
      <c r="HW75" s="211"/>
      <c r="IB75" s="209"/>
      <c r="II75" s="155"/>
      <c r="IQ75" s="211"/>
      <c r="IV75" s="209"/>
    </row>
    <row r="76" spans="2:256" s="178" customFormat="1" ht="13.5" customHeight="1">
      <c r="B76" s="160"/>
      <c r="C76" s="155"/>
      <c r="E76" s="188"/>
      <c r="F76" s="204"/>
      <c r="G76" s="205"/>
      <c r="H76" s="160"/>
      <c r="I76" s="204"/>
      <c r="J76" s="205"/>
      <c r="K76" s="188"/>
      <c r="L76" s="205"/>
      <c r="M76" s="205"/>
      <c r="P76" s="209"/>
      <c r="Q76" s="188"/>
      <c r="R76" s="205"/>
      <c r="S76" s="205"/>
      <c r="U76" s="205"/>
      <c r="V76" s="205"/>
      <c r="W76" s="155"/>
      <c r="Y76" s="188"/>
      <c r="Z76" s="204"/>
      <c r="AA76" s="204"/>
      <c r="AB76" s="160"/>
      <c r="AC76" s="204"/>
      <c r="AD76" s="204"/>
      <c r="AE76" s="188"/>
      <c r="AF76" s="205"/>
      <c r="AG76" s="205"/>
      <c r="AJ76" s="209"/>
      <c r="AK76" s="188"/>
      <c r="AM76" s="205"/>
      <c r="AO76" s="205"/>
      <c r="AP76" s="205"/>
      <c r="AQ76" s="155"/>
      <c r="AS76" s="188"/>
      <c r="AT76" s="204"/>
      <c r="AU76" s="204"/>
      <c r="AV76" s="160"/>
      <c r="AW76" s="204"/>
      <c r="AX76" s="204"/>
      <c r="AY76" s="188"/>
      <c r="AZ76" s="205"/>
      <c r="BA76" s="205"/>
      <c r="BD76" s="209"/>
      <c r="BE76" s="188"/>
      <c r="BF76" s="205"/>
      <c r="BG76" s="205"/>
      <c r="BI76" s="205"/>
      <c r="BJ76" s="205"/>
      <c r="BK76" s="155"/>
      <c r="BM76" s="188"/>
      <c r="BN76" s="204"/>
      <c r="BO76" s="204"/>
      <c r="BP76" s="160"/>
      <c r="BQ76" s="204"/>
      <c r="BR76" s="204"/>
      <c r="BS76" s="188"/>
      <c r="BT76" s="205"/>
      <c r="BU76" s="205"/>
      <c r="BX76" s="209"/>
      <c r="BY76" s="188"/>
      <c r="BZ76" s="205"/>
      <c r="CA76" s="205"/>
      <c r="CC76" s="205"/>
      <c r="CD76" s="205"/>
      <c r="CE76" s="188"/>
      <c r="CG76" s="188"/>
      <c r="CH76" s="204"/>
      <c r="CI76" s="204"/>
      <c r="CJ76" s="160"/>
      <c r="CK76" s="204"/>
      <c r="CL76" s="204"/>
      <c r="CM76" s="188"/>
      <c r="CN76" s="205"/>
      <c r="CO76" s="205"/>
      <c r="CR76" s="209"/>
      <c r="CS76" s="188"/>
      <c r="CT76" s="205"/>
      <c r="CU76" s="205"/>
      <c r="CW76" s="205"/>
      <c r="CX76" s="205"/>
      <c r="CY76" s="155"/>
      <c r="DA76" s="188"/>
      <c r="DB76" s="204"/>
      <c r="DC76" s="204"/>
      <c r="DD76" s="160"/>
      <c r="DE76" s="204"/>
      <c r="DF76" s="204"/>
      <c r="DG76" s="188"/>
      <c r="DH76" s="205"/>
      <c r="DI76" s="205"/>
      <c r="DL76" s="209"/>
      <c r="DM76" s="188"/>
      <c r="DN76" s="205"/>
      <c r="DO76" s="205"/>
      <c r="DQ76" s="205"/>
      <c r="DR76" s="205"/>
      <c r="DS76" s="155"/>
      <c r="DU76" s="188"/>
      <c r="DV76" s="204"/>
      <c r="DW76" s="204"/>
      <c r="DX76" s="160"/>
      <c r="DY76" s="204"/>
      <c r="DZ76" s="204"/>
      <c r="EA76" s="188"/>
      <c r="EC76" s="210"/>
      <c r="EF76" s="209"/>
      <c r="EG76" s="188"/>
      <c r="EH76" s="205"/>
      <c r="EI76" s="205"/>
      <c r="EK76" s="205"/>
      <c r="EL76" s="205"/>
      <c r="EM76" s="155"/>
      <c r="EO76" s="188"/>
      <c r="EP76" s="204"/>
      <c r="EQ76" s="204"/>
      <c r="ER76" s="160"/>
      <c r="ES76" s="204"/>
      <c r="ET76" s="204"/>
      <c r="EU76" s="188"/>
      <c r="EV76" s="205"/>
      <c r="EW76" s="205"/>
      <c r="EZ76" s="209"/>
      <c r="FA76" s="188"/>
      <c r="FB76" s="205"/>
      <c r="FC76" s="205"/>
      <c r="FE76" s="205"/>
      <c r="FF76" s="205"/>
      <c r="FG76" s="155"/>
      <c r="FI76" s="188"/>
      <c r="FJ76" s="204"/>
      <c r="FK76" s="204"/>
      <c r="FL76" s="160"/>
      <c r="FM76" s="204"/>
      <c r="FN76" s="204"/>
      <c r="FO76" s="188"/>
      <c r="FP76" s="205"/>
      <c r="FQ76" s="205"/>
      <c r="FT76" s="209"/>
      <c r="FU76" s="188"/>
      <c r="FV76" s="205"/>
      <c r="FW76" s="205"/>
      <c r="FY76" s="205"/>
      <c r="FZ76" s="205"/>
      <c r="GA76" s="155"/>
      <c r="GI76" s="211"/>
      <c r="GN76" s="209"/>
      <c r="GU76" s="155"/>
      <c r="HC76" s="211"/>
      <c r="HH76" s="209"/>
      <c r="HO76" s="155"/>
      <c r="HW76" s="211"/>
      <c r="IB76" s="209"/>
      <c r="II76" s="155"/>
      <c r="IQ76" s="211"/>
      <c r="IV76" s="209"/>
    </row>
    <row r="77" spans="2:256" s="178" customFormat="1" ht="13.5" customHeight="1">
      <c r="B77" s="160"/>
      <c r="C77" s="155"/>
      <c r="E77" s="188"/>
      <c r="F77" s="204"/>
      <c r="G77" s="205"/>
      <c r="H77" s="160"/>
      <c r="I77" s="204"/>
      <c r="J77" s="205"/>
      <c r="K77" s="188"/>
      <c r="L77" s="205"/>
      <c r="M77" s="205"/>
      <c r="P77" s="209"/>
      <c r="Q77" s="188"/>
      <c r="R77" s="205"/>
      <c r="S77" s="205"/>
      <c r="U77" s="205"/>
      <c r="V77" s="205"/>
      <c r="W77" s="155"/>
      <c r="Y77" s="188"/>
      <c r="Z77" s="204"/>
      <c r="AA77" s="204"/>
      <c r="AB77" s="160"/>
      <c r="AC77" s="204"/>
      <c r="AD77" s="204"/>
      <c r="AE77" s="188"/>
      <c r="AF77" s="205"/>
      <c r="AG77" s="205"/>
      <c r="AJ77" s="209"/>
      <c r="AK77" s="188"/>
      <c r="AM77" s="205"/>
      <c r="AO77" s="205"/>
      <c r="AP77" s="205"/>
      <c r="AQ77" s="155"/>
      <c r="AS77" s="188"/>
      <c r="AT77" s="204"/>
      <c r="AU77" s="204"/>
      <c r="AV77" s="160"/>
      <c r="AW77" s="204"/>
      <c r="AX77" s="204"/>
      <c r="AY77" s="188"/>
      <c r="AZ77" s="205"/>
      <c r="BA77" s="205"/>
      <c r="BD77" s="209"/>
      <c r="BE77" s="188"/>
      <c r="BF77" s="205"/>
      <c r="BG77" s="205"/>
      <c r="BI77" s="205"/>
      <c r="BJ77" s="205"/>
      <c r="BK77" s="155"/>
      <c r="BM77" s="188"/>
      <c r="BN77" s="204"/>
      <c r="BO77" s="204"/>
      <c r="BP77" s="160"/>
      <c r="BQ77" s="204"/>
      <c r="BR77" s="204"/>
      <c r="BS77" s="188"/>
      <c r="BT77" s="205"/>
      <c r="BU77" s="205"/>
      <c r="BX77" s="209"/>
      <c r="BY77" s="188"/>
      <c r="BZ77" s="205"/>
      <c r="CA77" s="205"/>
      <c r="CC77" s="205"/>
      <c r="CD77" s="205"/>
      <c r="CE77" s="188"/>
      <c r="CG77" s="188"/>
      <c r="CH77" s="204"/>
      <c r="CI77" s="204"/>
      <c r="CJ77" s="160"/>
      <c r="CK77" s="204"/>
      <c r="CL77" s="204"/>
      <c r="CM77" s="188"/>
      <c r="CN77" s="205"/>
      <c r="CO77" s="205"/>
      <c r="CR77" s="209"/>
      <c r="CS77" s="188"/>
      <c r="CT77" s="205"/>
      <c r="CU77" s="205"/>
      <c r="CW77" s="205"/>
      <c r="CX77" s="205"/>
      <c r="CY77" s="155"/>
      <c r="DA77" s="188"/>
      <c r="DB77" s="204"/>
      <c r="DC77" s="204"/>
      <c r="DD77" s="160"/>
      <c r="DE77" s="204"/>
      <c r="DF77" s="204"/>
      <c r="DG77" s="188"/>
      <c r="DH77" s="205"/>
      <c r="DI77" s="205"/>
      <c r="DL77" s="209"/>
      <c r="DM77" s="188"/>
      <c r="DN77" s="205"/>
      <c r="DO77" s="205"/>
      <c r="DQ77" s="205"/>
      <c r="DR77" s="205"/>
      <c r="DS77" s="155"/>
      <c r="DU77" s="188"/>
      <c r="DV77" s="204"/>
      <c r="DW77" s="204"/>
      <c r="DX77" s="160"/>
      <c r="DY77" s="204"/>
      <c r="DZ77" s="204"/>
      <c r="EA77" s="188"/>
      <c r="EC77" s="210"/>
      <c r="EF77" s="209"/>
      <c r="EG77" s="188"/>
      <c r="EH77" s="205"/>
      <c r="EI77" s="205"/>
      <c r="EK77" s="205"/>
      <c r="EL77" s="205"/>
      <c r="EM77" s="155"/>
      <c r="EO77" s="188"/>
      <c r="EP77" s="204"/>
      <c r="EQ77" s="204"/>
      <c r="ER77" s="160"/>
      <c r="ES77" s="204"/>
      <c r="ET77" s="204"/>
      <c r="EU77" s="188"/>
      <c r="EV77" s="205"/>
      <c r="EW77" s="205"/>
      <c r="EZ77" s="209"/>
      <c r="FA77" s="188"/>
      <c r="FB77" s="205"/>
      <c r="FC77" s="205"/>
      <c r="FE77" s="205"/>
      <c r="FF77" s="205"/>
      <c r="FG77" s="155"/>
      <c r="FI77" s="188"/>
      <c r="FJ77" s="204"/>
      <c r="FK77" s="204"/>
      <c r="FL77" s="160"/>
      <c r="FM77" s="204"/>
      <c r="FN77" s="204"/>
      <c r="FO77" s="188"/>
      <c r="FP77" s="205"/>
      <c r="FQ77" s="205"/>
      <c r="FT77" s="209"/>
      <c r="FU77" s="188"/>
      <c r="FV77" s="205"/>
      <c r="FW77" s="205"/>
      <c r="FY77" s="205"/>
      <c r="FZ77" s="205"/>
      <c r="GA77" s="155"/>
      <c r="GI77" s="211"/>
      <c r="GN77" s="209"/>
      <c r="GU77" s="155"/>
      <c r="HC77" s="211"/>
      <c r="HH77" s="209"/>
      <c r="HO77" s="155"/>
      <c r="HW77" s="211"/>
      <c r="IB77" s="209"/>
      <c r="II77" s="155"/>
      <c r="IQ77" s="211"/>
      <c r="IV77" s="209"/>
    </row>
    <row r="78" spans="2:256" s="178" customFormat="1" ht="13.5" customHeight="1">
      <c r="B78" s="160"/>
      <c r="C78" s="155"/>
      <c r="E78" s="188"/>
      <c r="F78" s="204"/>
      <c r="G78" s="205"/>
      <c r="H78" s="160"/>
      <c r="I78" s="204"/>
      <c r="J78" s="205"/>
      <c r="K78" s="188"/>
      <c r="L78" s="205"/>
      <c r="M78" s="205"/>
      <c r="P78" s="209"/>
      <c r="Q78" s="188"/>
      <c r="R78" s="205"/>
      <c r="S78" s="205"/>
      <c r="U78" s="205"/>
      <c r="V78" s="205"/>
      <c r="W78" s="155"/>
      <c r="Y78" s="188"/>
      <c r="Z78" s="204"/>
      <c r="AA78" s="204"/>
      <c r="AB78" s="160"/>
      <c r="AC78" s="204"/>
      <c r="AD78" s="204"/>
      <c r="AE78" s="188"/>
      <c r="AF78" s="205"/>
      <c r="AG78" s="205"/>
      <c r="AJ78" s="209"/>
      <c r="AK78" s="188"/>
      <c r="AM78" s="205"/>
      <c r="AO78" s="205"/>
      <c r="AP78" s="205"/>
      <c r="AQ78" s="155"/>
      <c r="AS78" s="188"/>
      <c r="AT78" s="204"/>
      <c r="AU78" s="204"/>
      <c r="AV78" s="160"/>
      <c r="AW78" s="204"/>
      <c r="AX78" s="204"/>
      <c r="AY78" s="188"/>
      <c r="AZ78" s="205"/>
      <c r="BA78" s="205"/>
      <c r="BD78" s="209"/>
      <c r="BE78" s="188"/>
      <c r="BF78" s="205"/>
      <c r="BG78" s="205"/>
      <c r="BI78" s="205"/>
      <c r="BJ78" s="205"/>
      <c r="BK78" s="155"/>
      <c r="BM78" s="188"/>
      <c r="BN78" s="204"/>
      <c r="BO78" s="204"/>
      <c r="BP78" s="160"/>
      <c r="BQ78" s="204"/>
      <c r="BR78" s="204"/>
      <c r="BS78" s="188"/>
      <c r="BT78" s="205"/>
      <c r="BU78" s="205"/>
      <c r="BX78" s="209"/>
      <c r="BY78" s="188"/>
      <c r="BZ78" s="205"/>
      <c r="CA78" s="205"/>
      <c r="CC78" s="205"/>
      <c r="CD78" s="205"/>
      <c r="CE78" s="188"/>
      <c r="CG78" s="188"/>
      <c r="CH78" s="204"/>
      <c r="CI78" s="204"/>
      <c r="CJ78" s="160"/>
      <c r="CK78" s="204"/>
      <c r="CL78" s="204"/>
      <c r="CM78" s="188"/>
      <c r="CN78" s="205"/>
      <c r="CO78" s="205"/>
      <c r="CR78" s="209"/>
      <c r="CS78" s="188"/>
      <c r="CT78" s="205"/>
      <c r="CU78" s="205"/>
      <c r="CW78" s="205"/>
      <c r="CX78" s="205"/>
      <c r="CY78" s="155"/>
      <c r="DA78" s="188"/>
      <c r="DB78" s="204"/>
      <c r="DC78" s="204"/>
      <c r="DD78" s="160"/>
      <c r="DE78" s="204"/>
      <c r="DF78" s="204"/>
      <c r="DG78" s="188"/>
      <c r="DH78" s="205"/>
      <c r="DI78" s="205"/>
      <c r="DL78" s="209"/>
      <c r="DM78" s="188"/>
      <c r="DN78" s="205"/>
      <c r="DO78" s="205"/>
      <c r="DQ78" s="205"/>
      <c r="DR78" s="205"/>
      <c r="DS78" s="155"/>
      <c r="DU78" s="188"/>
      <c r="DV78" s="204"/>
      <c r="DW78" s="204"/>
      <c r="DX78" s="160"/>
      <c r="DY78" s="204"/>
      <c r="DZ78" s="204"/>
      <c r="EA78" s="188"/>
      <c r="EC78" s="210"/>
      <c r="EF78" s="209"/>
      <c r="EG78" s="188"/>
      <c r="EH78" s="205"/>
      <c r="EI78" s="205"/>
      <c r="EK78" s="205"/>
      <c r="EL78" s="205"/>
      <c r="EM78" s="155"/>
      <c r="EO78" s="188"/>
      <c r="EP78" s="204"/>
      <c r="EQ78" s="204"/>
      <c r="ER78" s="160"/>
      <c r="ES78" s="204"/>
      <c r="ET78" s="204"/>
      <c r="EU78" s="188"/>
      <c r="EV78" s="205"/>
      <c r="EW78" s="205"/>
      <c r="EZ78" s="209"/>
      <c r="FA78" s="188"/>
      <c r="FB78" s="205"/>
      <c r="FC78" s="205"/>
      <c r="FE78" s="205"/>
      <c r="FF78" s="205"/>
      <c r="FG78" s="155"/>
      <c r="FI78" s="188"/>
      <c r="FJ78" s="204"/>
      <c r="FK78" s="204"/>
      <c r="FL78" s="160"/>
      <c r="FM78" s="204"/>
      <c r="FN78" s="204"/>
      <c r="FO78" s="188"/>
      <c r="FP78" s="205"/>
      <c r="FQ78" s="205"/>
      <c r="FT78" s="209"/>
      <c r="FU78" s="188"/>
      <c r="FV78" s="205"/>
      <c r="FW78" s="205"/>
      <c r="FY78" s="205"/>
      <c r="FZ78" s="205"/>
      <c r="GA78" s="155"/>
      <c r="GI78" s="211"/>
      <c r="GN78" s="209"/>
      <c r="GU78" s="155"/>
      <c r="HC78" s="211"/>
      <c r="HH78" s="209"/>
      <c r="HO78" s="155"/>
      <c r="HW78" s="211"/>
      <c r="IB78" s="209"/>
      <c r="II78" s="155"/>
      <c r="IQ78" s="211"/>
      <c r="IV78" s="209"/>
    </row>
    <row r="79" spans="2:256" s="178" customFormat="1" ht="13.5" customHeight="1">
      <c r="B79" s="160"/>
      <c r="C79" s="155"/>
      <c r="E79" s="188"/>
      <c r="F79" s="204"/>
      <c r="G79" s="205"/>
      <c r="H79" s="160"/>
      <c r="I79" s="204"/>
      <c r="J79" s="205"/>
      <c r="K79" s="188"/>
      <c r="L79" s="205"/>
      <c r="M79" s="205"/>
      <c r="P79" s="209"/>
      <c r="Q79" s="188"/>
      <c r="R79" s="205"/>
      <c r="S79" s="205"/>
      <c r="U79" s="205"/>
      <c r="V79" s="205"/>
      <c r="W79" s="155"/>
      <c r="Y79" s="188"/>
      <c r="Z79" s="204"/>
      <c r="AA79" s="204"/>
      <c r="AB79" s="160"/>
      <c r="AC79" s="204"/>
      <c r="AD79" s="204"/>
      <c r="AE79" s="188"/>
      <c r="AF79" s="205"/>
      <c r="AG79" s="205"/>
      <c r="AJ79" s="209"/>
      <c r="AK79" s="188"/>
      <c r="AM79" s="205"/>
      <c r="AO79" s="205"/>
      <c r="AP79" s="205"/>
      <c r="AQ79" s="155"/>
      <c r="AS79" s="188"/>
      <c r="AT79" s="204"/>
      <c r="AU79" s="204"/>
      <c r="AV79" s="160"/>
      <c r="AW79" s="204"/>
      <c r="AX79" s="204"/>
      <c r="AY79" s="188"/>
      <c r="AZ79" s="205"/>
      <c r="BA79" s="205"/>
      <c r="BD79" s="209"/>
      <c r="BE79" s="188"/>
      <c r="BF79" s="205"/>
      <c r="BG79" s="205"/>
      <c r="BI79" s="205"/>
      <c r="BJ79" s="205"/>
      <c r="BK79" s="155"/>
      <c r="BM79" s="188"/>
      <c r="BN79" s="204"/>
      <c r="BO79" s="204"/>
      <c r="BP79" s="160"/>
      <c r="BQ79" s="204"/>
      <c r="BR79" s="204"/>
      <c r="BS79" s="188"/>
      <c r="BT79" s="205"/>
      <c r="BU79" s="205"/>
      <c r="BX79" s="209"/>
      <c r="BY79" s="188"/>
      <c r="BZ79" s="205"/>
      <c r="CA79" s="205"/>
      <c r="CC79" s="205"/>
      <c r="CD79" s="205"/>
      <c r="CE79" s="188"/>
      <c r="CG79" s="188"/>
      <c r="CH79" s="204"/>
      <c r="CI79" s="204"/>
      <c r="CJ79" s="160"/>
      <c r="CK79" s="204"/>
      <c r="CL79" s="204"/>
      <c r="CM79" s="188"/>
      <c r="CN79" s="205"/>
      <c r="CO79" s="205"/>
      <c r="CR79" s="209"/>
      <c r="CS79" s="188"/>
      <c r="CT79" s="205"/>
      <c r="CU79" s="205"/>
      <c r="CW79" s="205"/>
      <c r="CX79" s="205"/>
      <c r="CY79" s="155"/>
      <c r="DA79" s="188"/>
      <c r="DB79" s="204"/>
      <c r="DC79" s="204"/>
      <c r="DD79" s="160"/>
      <c r="DE79" s="204"/>
      <c r="DF79" s="204"/>
      <c r="DG79" s="188"/>
      <c r="DH79" s="205"/>
      <c r="DI79" s="205"/>
      <c r="DL79" s="209"/>
      <c r="DM79" s="188"/>
      <c r="DN79" s="205"/>
      <c r="DO79" s="205"/>
      <c r="DQ79" s="205"/>
      <c r="DR79" s="205"/>
      <c r="DS79" s="155"/>
      <c r="DU79" s="188"/>
      <c r="DV79" s="204"/>
      <c r="DW79" s="204"/>
      <c r="DX79" s="160"/>
      <c r="DY79" s="204"/>
      <c r="DZ79" s="204"/>
      <c r="EA79" s="188"/>
      <c r="EC79" s="210"/>
      <c r="EF79" s="209"/>
      <c r="EG79" s="188"/>
      <c r="EH79" s="205"/>
      <c r="EI79" s="205"/>
      <c r="EK79" s="205"/>
      <c r="EL79" s="205"/>
      <c r="EM79" s="155"/>
      <c r="EO79" s="188"/>
      <c r="EP79" s="204"/>
      <c r="EQ79" s="204"/>
      <c r="ER79" s="160"/>
      <c r="ES79" s="204"/>
      <c r="ET79" s="204"/>
      <c r="EU79" s="188"/>
      <c r="EV79" s="205"/>
      <c r="EW79" s="205"/>
      <c r="EZ79" s="209"/>
      <c r="FA79" s="188"/>
      <c r="FB79" s="205"/>
      <c r="FC79" s="205"/>
      <c r="FE79" s="205"/>
      <c r="FF79" s="205"/>
      <c r="FG79" s="155"/>
      <c r="FI79" s="188"/>
      <c r="FJ79" s="204"/>
      <c r="FK79" s="204"/>
      <c r="FL79" s="160"/>
      <c r="FM79" s="204"/>
      <c r="FN79" s="204"/>
      <c r="FO79" s="188"/>
      <c r="FP79" s="205"/>
      <c r="FQ79" s="205"/>
      <c r="FT79" s="209"/>
      <c r="FU79" s="188"/>
      <c r="FV79" s="205"/>
      <c r="FW79" s="205"/>
      <c r="FY79" s="205"/>
      <c r="FZ79" s="205"/>
      <c r="GA79" s="155"/>
      <c r="GI79" s="211"/>
      <c r="GN79" s="209"/>
      <c r="GU79" s="155"/>
      <c r="HC79" s="211"/>
      <c r="HH79" s="209"/>
      <c r="HO79" s="155"/>
      <c r="HW79" s="211"/>
      <c r="IB79" s="209"/>
      <c r="II79" s="155"/>
      <c r="IQ79" s="211"/>
      <c r="IV79" s="209"/>
    </row>
    <row r="80" spans="2:256" s="178" customFormat="1" ht="13.5" customHeight="1">
      <c r="B80" s="160"/>
      <c r="C80" s="155"/>
      <c r="E80" s="188"/>
      <c r="F80" s="204"/>
      <c r="G80" s="205"/>
      <c r="H80" s="160"/>
      <c r="I80" s="204"/>
      <c r="J80" s="205"/>
      <c r="K80" s="188"/>
      <c r="L80" s="205"/>
      <c r="M80" s="205"/>
      <c r="P80" s="209"/>
      <c r="Q80" s="188"/>
      <c r="R80" s="205"/>
      <c r="S80" s="205"/>
      <c r="U80" s="205"/>
      <c r="V80" s="205"/>
      <c r="W80" s="155"/>
      <c r="Y80" s="188"/>
      <c r="Z80" s="204"/>
      <c r="AA80" s="204"/>
      <c r="AB80" s="160"/>
      <c r="AC80" s="204"/>
      <c r="AD80" s="204"/>
      <c r="AE80" s="188"/>
      <c r="AF80" s="205"/>
      <c r="AG80" s="205"/>
      <c r="AJ80" s="209"/>
      <c r="AK80" s="188"/>
      <c r="AM80" s="205"/>
      <c r="AO80" s="205"/>
      <c r="AP80" s="205"/>
      <c r="AQ80" s="155"/>
      <c r="AS80" s="188"/>
      <c r="AT80" s="204"/>
      <c r="AU80" s="204"/>
      <c r="AV80" s="160"/>
      <c r="AW80" s="204"/>
      <c r="AX80" s="204"/>
      <c r="AY80" s="188"/>
      <c r="AZ80" s="205"/>
      <c r="BA80" s="205"/>
      <c r="BD80" s="209"/>
      <c r="BE80" s="188"/>
      <c r="BF80" s="205"/>
      <c r="BG80" s="205"/>
      <c r="BI80" s="205"/>
      <c r="BJ80" s="205"/>
      <c r="BK80" s="155"/>
      <c r="BM80" s="188"/>
      <c r="BN80" s="204"/>
      <c r="BO80" s="204"/>
      <c r="BP80" s="160"/>
      <c r="BQ80" s="204"/>
      <c r="BR80" s="204"/>
      <c r="BS80" s="188"/>
      <c r="BT80" s="205"/>
      <c r="BU80" s="205"/>
      <c r="BX80" s="209"/>
      <c r="BY80" s="188"/>
      <c r="BZ80" s="205"/>
      <c r="CA80" s="205"/>
      <c r="CC80" s="205"/>
      <c r="CD80" s="205"/>
      <c r="CE80" s="188"/>
      <c r="CG80" s="188"/>
      <c r="CH80" s="204"/>
      <c r="CI80" s="204"/>
      <c r="CJ80" s="160"/>
      <c r="CK80" s="204"/>
      <c r="CL80" s="204"/>
      <c r="CM80" s="188"/>
      <c r="CN80" s="205"/>
      <c r="CO80" s="205"/>
      <c r="CR80" s="209"/>
      <c r="CS80" s="188"/>
      <c r="CT80" s="205"/>
      <c r="CU80" s="205"/>
      <c r="CW80" s="205"/>
      <c r="CX80" s="205"/>
      <c r="CY80" s="155"/>
      <c r="DA80" s="188"/>
      <c r="DB80" s="204"/>
      <c r="DC80" s="204"/>
      <c r="DD80" s="160"/>
      <c r="DE80" s="204"/>
      <c r="DF80" s="204"/>
      <c r="DG80" s="188"/>
      <c r="DH80" s="205"/>
      <c r="DI80" s="205"/>
      <c r="DL80" s="209"/>
      <c r="DM80" s="188"/>
      <c r="DN80" s="205"/>
      <c r="DO80" s="205"/>
      <c r="DQ80" s="205"/>
      <c r="DR80" s="205"/>
      <c r="DS80" s="155"/>
      <c r="DU80" s="188"/>
      <c r="DV80" s="204"/>
      <c r="DW80" s="204"/>
      <c r="DX80" s="160"/>
      <c r="DY80" s="204"/>
      <c r="DZ80" s="204"/>
      <c r="EA80" s="188"/>
      <c r="EC80" s="210"/>
      <c r="EF80" s="209"/>
      <c r="EG80" s="188"/>
      <c r="EH80" s="205"/>
      <c r="EI80" s="205"/>
      <c r="EK80" s="205"/>
      <c r="EL80" s="205"/>
      <c r="EM80" s="155"/>
      <c r="EO80" s="188"/>
      <c r="EP80" s="204"/>
      <c r="EQ80" s="204"/>
      <c r="ER80" s="160"/>
      <c r="ES80" s="204"/>
      <c r="ET80" s="204"/>
      <c r="EU80" s="188"/>
      <c r="EV80" s="205"/>
      <c r="EW80" s="205"/>
      <c r="EZ80" s="209"/>
      <c r="FA80" s="188"/>
      <c r="FB80" s="205"/>
      <c r="FC80" s="205"/>
      <c r="FE80" s="205"/>
      <c r="FF80" s="205"/>
      <c r="FG80" s="155"/>
      <c r="FI80" s="188"/>
      <c r="FJ80" s="204"/>
      <c r="FK80" s="204"/>
      <c r="FL80" s="160"/>
      <c r="FM80" s="204"/>
      <c r="FN80" s="204"/>
      <c r="FO80" s="188"/>
      <c r="FP80" s="205"/>
      <c r="FQ80" s="205"/>
      <c r="FT80" s="209"/>
      <c r="FU80" s="188"/>
      <c r="FV80" s="205"/>
      <c r="FW80" s="205"/>
      <c r="FY80" s="205"/>
      <c r="FZ80" s="205"/>
      <c r="GA80" s="155"/>
      <c r="GI80" s="211"/>
      <c r="GN80" s="209"/>
      <c r="GU80" s="155"/>
      <c r="HC80" s="211"/>
      <c r="HH80" s="209"/>
      <c r="HO80" s="155"/>
      <c r="HW80" s="211"/>
      <c r="IB80" s="209"/>
      <c r="II80" s="155"/>
      <c r="IQ80" s="211"/>
      <c r="IV80" s="209"/>
    </row>
    <row r="81" spans="1:256" s="178" customFormat="1" ht="13.5" customHeight="1">
      <c r="B81" s="160"/>
      <c r="C81" s="155"/>
      <c r="E81" s="188"/>
      <c r="F81" s="204"/>
      <c r="G81" s="205"/>
      <c r="H81" s="160"/>
      <c r="I81" s="204"/>
      <c r="J81" s="205"/>
      <c r="K81" s="188"/>
      <c r="L81" s="205"/>
      <c r="M81" s="205"/>
      <c r="P81" s="209"/>
      <c r="Q81" s="188"/>
      <c r="R81" s="205"/>
      <c r="S81" s="205"/>
      <c r="U81" s="205"/>
      <c r="V81" s="205"/>
      <c r="W81" s="155"/>
      <c r="Y81" s="188"/>
      <c r="Z81" s="204"/>
      <c r="AA81" s="204"/>
      <c r="AB81" s="160"/>
      <c r="AC81" s="204"/>
      <c r="AD81" s="204"/>
      <c r="AE81" s="188"/>
      <c r="AF81" s="205"/>
      <c r="AG81" s="205"/>
      <c r="AJ81" s="209"/>
      <c r="AK81" s="188"/>
      <c r="AM81" s="205"/>
      <c r="AO81" s="205"/>
      <c r="AP81" s="205"/>
      <c r="AQ81" s="155"/>
      <c r="AS81" s="188"/>
      <c r="AT81" s="204"/>
      <c r="AU81" s="204"/>
      <c r="AV81" s="160"/>
      <c r="AW81" s="204"/>
      <c r="AX81" s="204"/>
      <c r="AY81" s="188"/>
      <c r="AZ81" s="205"/>
      <c r="BA81" s="205"/>
      <c r="BD81" s="209"/>
      <c r="BE81" s="188"/>
      <c r="BF81" s="205"/>
      <c r="BG81" s="205"/>
      <c r="BI81" s="205"/>
      <c r="BJ81" s="205"/>
      <c r="BK81" s="155"/>
      <c r="BM81" s="188"/>
      <c r="BN81" s="204"/>
      <c r="BO81" s="204"/>
      <c r="BP81" s="160"/>
      <c r="BQ81" s="204"/>
      <c r="BR81" s="204"/>
      <c r="BS81" s="188"/>
      <c r="BT81" s="205"/>
      <c r="BU81" s="205"/>
      <c r="BX81" s="209"/>
      <c r="BY81" s="188"/>
      <c r="BZ81" s="205"/>
      <c r="CA81" s="205"/>
      <c r="CC81" s="205"/>
      <c r="CD81" s="205"/>
      <c r="CE81" s="188"/>
      <c r="CG81" s="188"/>
      <c r="CH81" s="204"/>
      <c r="CI81" s="204"/>
      <c r="CJ81" s="160"/>
      <c r="CK81" s="204"/>
      <c r="CL81" s="204"/>
      <c r="CM81" s="188"/>
      <c r="CN81" s="205"/>
      <c r="CO81" s="205"/>
      <c r="CR81" s="209"/>
      <c r="CS81" s="188"/>
      <c r="CT81" s="205"/>
      <c r="CU81" s="205"/>
      <c r="CW81" s="205"/>
      <c r="CX81" s="205"/>
      <c r="CY81" s="155"/>
      <c r="DA81" s="188"/>
      <c r="DB81" s="204"/>
      <c r="DC81" s="204"/>
      <c r="DD81" s="160"/>
      <c r="DE81" s="204"/>
      <c r="DF81" s="204"/>
      <c r="DG81" s="188"/>
      <c r="DH81" s="205"/>
      <c r="DI81" s="205"/>
      <c r="DL81" s="209"/>
      <c r="DM81" s="188"/>
      <c r="DN81" s="205"/>
      <c r="DO81" s="205"/>
      <c r="DQ81" s="205"/>
      <c r="DR81" s="205"/>
      <c r="DS81" s="155"/>
      <c r="DU81" s="188"/>
      <c r="DV81" s="204"/>
      <c r="DW81" s="204"/>
      <c r="DX81" s="160"/>
      <c r="DY81" s="204"/>
      <c r="DZ81" s="204"/>
      <c r="EA81" s="188"/>
      <c r="EC81" s="210"/>
      <c r="EF81" s="209"/>
      <c r="EG81" s="188"/>
      <c r="EH81" s="205"/>
      <c r="EI81" s="205"/>
      <c r="EK81" s="205"/>
      <c r="EL81" s="205"/>
      <c r="EM81" s="155"/>
      <c r="EO81" s="188"/>
      <c r="EP81" s="204"/>
      <c r="EQ81" s="204"/>
      <c r="ER81" s="160"/>
      <c r="ES81" s="204"/>
      <c r="ET81" s="204"/>
      <c r="EU81" s="188"/>
      <c r="EV81" s="205"/>
      <c r="EW81" s="205"/>
      <c r="EZ81" s="209"/>
      <c r="FA81" s="188"/>
      <c r="FB81" s="205"/>
      <c r="FC81" s="205"/>
      <c r="FE81" s="205"/>
      <c r="FF81" s="205"/>
      <c r="FG81" s="155"/>
      <c r="FI81" s="188"/>
      <c r="FJ81" s="204"/>
      <c r="FK81" s="204"/>
      <c r="FL81" s="160"/>
      <c r="FM81" s="204"/>
      <c r="FN81" s="204"/>
      <c r="FO81" s="188"/>
      <c r="FP81" s="205"/>
      <c r="FQ81" s="205"/>
      <c r="FT81" s="209"/>
      <c r="FU81" s="188"/>
      <c r="FV81" s="205"/>
      <c r="FW81" s="205"/>
      <c r="FY81" s="205"/>
      <c r="FZ81" s="205"/>
      <c r="GA81" s="155"/>
      <c r="GI81" s="211"/>
      <c r="GN81" s="209"/>
      <c r="GU81" s="155"/>
      <c r="HC81" s="211"/>
      <c r="HH81" s="209"/>
      <c r="HO81" s="155"/>
      <c r="HW81" s="211"/>
      <c r="IB81" s="209"/>
      <c r="II81" s="155"/>
      <c r="IQ81" s="211"/>
      <c r="IV81" s="209"/>
    </row>
    <row r="82" spans="1:256" s="178" customFormat="1" ht="13.5" customHeight="1">
      <c r="B82" s="160"/>
      <c r="C82" s="155"/>
      <c r="E82" s="188"/>
      <c r="F82" s="204"/>
      <c r="G82" s="205"/>
      <c r="H82" s="160"/>
      <c r="I82" s="204"/>
      <c r="J82" s="205"/>
      <c r="K82" s="188"/>
      <c r="L82" s="205"/>
      <c r="M82" s="205"/>
      <c r="P82" s="209"/>
      <c r="Q82" s="188"/>
      <c r="R82" s="205"/>
      <c r="S82" s="205"/>
      <c r="U82" s="205"/>
      <c r="V82" s="205"/>
      <c r="W82" s="155"/>
      <c r="Y82" s="188"/>
      <c r="Z82" s="204"/>
      <c r="AA82" s="204"/>
      <c r="AB82" s="160"/>
      <c r="AC82" s="204"/>
      <c r="AD82" s="204"/>
      <c r="AE82" s="188"/>
      <c r="AF82" s="205"/>
      <c r="AG82" s="205"/>
      <c r="AJ82" s="209"/>
      <c r="AK82" s="188"/>
      <c r="AM82" s="205"/>
      <c r="AO82" s="205"/>
      <c r="AP82" s="205"/>
      <c r="AQ82" s="155"/>
      <c r="AS82" s="188"/>
      <c r="AT82" s="204"/>
      <c r="AU82" s="204"/>
      <c r="AV82" s="160"/>
      <c r="AW82" s="204"/>
      <c r="AX82" s="204"/>
      <c r="AY82" s="188"/>
      <c r="AZ82" s="205"/>
      <c r="BA82" s="205"/>
      <c r="BD82" s="209"/>
      <c r="BE82" s="188"/>
      <c r="BF82" s="205"/>
      <c r="BG82" s="205"/>
      <c r="BI82" s="205"/>
      <c r="BJ82" s="205"/>
      <c r="BK82" s="155"/>
      <c r="BM82" s="188"/>
      <c r="BN82" s="204"/>
      <c r="BO82" s="204"/>
      <c r="BP82" s="160"/>
      <c r="BQ82" s="204"/>
      <c r="BR82" s="204"/>
      <c r="BS82" s="188"/>
      <c r="BT82" s="205"/>
      <c r="BU82" s="205"/>
      <c r="BX82" s="209"/>
      <c r="BY82" s="188"/>
      <c r="BZ82" s="205"/>
      <c r="CA82" s="205"/>
      <c r="CC82" s="205"/>
      <c r="CD82" s="205"/>
      <c r="CE82" s="188"/>
      <c r="CG82" s="188"/>
      <c r="CH82" s="204"/>
      <c r="CI82" s="204"/>
      <c r="CJ82" s="160"/>
      <c r="CK82" s="204"/>
      <c r="CL82" s="204"/>
      <c r="CM82" s="188"/>
      <c r="CN82" s="205"/>
      <c r="CO82" s="205"/>
      <c r="CR82" s="209"/>
      <c r="CS82" s="188"/>
      <c r="CT82" s="205"/>
      <c r="CU82" s="205"/>
      <c r="CW82" s="205"/>
      <c r="CX82" s="205"/>
      <c r="CY82" s="155"/>
      <c r="DA82" s="188"/>
      <c r="DB82" s="204"/>
      <c r="DC82" s="204"/>
      <c r="DD82" s="160"/>
      <c r="DE82" s="204"/>
      <c r="DF82" s="204"/>
      <c r="DG82" s="188"/>
      <c r="DH82" s="205"/>
      <c r="DI82" s="205"/>
      <c r="DL82" s="209"/>
      <c r="DM82" s="188"/>
      <c r="DN82" s="205"/>
      <c r="DO82" s="205"/>
      <c r="DQ82" s="205"/>
      <c r="DR82" s="205"/>
      <c r="DS82" s="155"/>
      <c r="DU82" s="188"/>
      <c r="DV82" s="204"/>
      <c r="DW82" s="204"/>
      <c r="DX82" s="160"/>
      <c r="DY82" s="204"/>
      <c r="DZ82" s="204"/>
      <c r="EA82" s="188"/>
      <c r="EC82" s="210"/>
      <c r="EF82" s="209"/>
      <c r="EG82" s="188"/>
      <c r="EH82" s="205"/>
      <c r="EI82" s="205"/>
      <c r="EK82" s="205"/>
      <c r="EL82" s="205"/>
      <c r="EM82" s="155"/>
      <c r="EO82" s="188"/>
      <c r="EP82" s="204"/>
      <c r="EQ82" s="204"/>
      <c r="ER82" s="160"/>
      <c r="ES82" s="204"/>
      <c r="ET82" s="204"/>
      <c r="EU82" s="188"/>
      <c r="EV82" s="205"/>
      <c r="EW82" s="205"/>
      <c r="EZ82" s="209"/>
      <c r="FA82" s="188"/>
      <c r="FB82" s="205"/>
      <c r="FC82" s="205"/>
      <c r="FE82" s="205"/>
      <c r="FF82" s="205"/>
      <c r="FG82" s="155"/>
      <c r="FI82" s="188"/>
      <c r="FJ82" s="204"/>
      <c r="FK82" s="204"/>
      <c r="FL82" s="160"/>
      <c r="FM82" s="204"/>
      <c r="FN82" s="204"/>
      <c r="FO82" s="188"/>
      <c r="FP82" s="205"/>
      <c r="FQ82" s="205"/>
      <c r="FT82" s="209"/>
      <c r="FU82" s="188"/>
      <c r="FV82" s="205"/>
      <c r="FW82" s="205"/>
      <c r="FY82" s="205"/>
      <c r="FZ82" s="205"/>
      <c r="GA82" s="155"/>
      <c r="GI82" s="211"/>
      <c r="GN82" s="209"/>
      <c r="GU82" s="155"/>
      <c r="HC82" s="211"/>
      <c r="HH82" s="209"/>
      <c r="HO82" s="155"/>
      <c r="HW82" s="211"/>
      <c r="IB82" s="209"/>
      <c r="II82" s="155"/>
      <c r="IQ82" s="211"/>
      <c r="IV82" s="209"/>
    </row>
    <row r="83" spans="1:256" s="178" customFormat="1" ht="13.5" customHeight="1">
      <c r="B83" s="160"/>
      <c r="C83" s="155"/>
      <c r="E83" s="188"/>
      <c r="F83" s="204"/>
      <c r="G83" s="205"/>
      <c r="H83" s="160"/>
      <c r="I83" s="204"/>
      <c r="J83" s="205"/>
      <c r="K83" s="188"/>
      <c r="L83" s="205"/>
      <c r="M83" s="205"/>
      <c r="P83" s="209"/>
      <c r="Q83" s="188"/>
      <c r="R83" s="205"/>
      <c r="S83" s="205"/>
      <c r="U83" s="205"/>
      <c r="V83" s="205"/>
      <c r="W83" s="155"/>
      <c r="Y83" s="188"/>
      <c r="Z83" s="204"/>
      <c r="AA83" s="204"/>
      <c r="AB83" s="160"/>
      <c r="AC83" s="204"/>
      <c r="AD83" s="204"/>
      <c r="AE83" s="188"/>
      <c r="AF83" s="205"/>
      <c r="AG83" s="205"/>
      <c r="AJ83" s="209"/>
      <c r="AK83" s="188"/>
      <c r="AM83" s="205"/>
      <c r="AO83" s="205"/>
      <c r="AP83" s="205"/>
      <c r="AQ83" s="155"/>
      <c r="AS83" s="188"/>
      <c r="AT83" s="204"/>
      <c r="AU83" s="204"/>
      <c r="AV83" s="160"/>
      <c r="AW83" s="204"/>
      <c r="AX83" s="204"/>
      <c r="AY83" s="188"/>
      <c r="AZ83" s="205"/>
      <c r="BA83" s="205"/>
      <c r="BD83" s="209"/>
      <c r="BE83" s="188"/>
      <c r="BF83" s="205"/>
      <c r="BG83" s="205"/>
      <c r="BI83" s="205"/>
      <c r="BJ83" s="205"/>
      <c r="BK83" s="155"/>
      <c r="BM83" s="188"/>
      <c r="BN83" s="204"/>
      <c r="BO83" s="204"/>
      <c r="BP83" s="160"/>
      <c r="BQ83" s="204"/>
      <c r="BR83" s="204"/>
      <c r="BS83" s="188"/>
      <c r="BT83" s="205"/>
      <c r="BU83" s="205"/>
      <c r="BX83" s="209"/>
      <c r="BY83" s="188"/>
      <c r="BZ83" s="205"/>
      <c r="CA83" s="205"/>
      <c r="CC83" s="205"/>
      <c r="CD83" s="205"/>
      <c r="CE83" s="188"/>
      <c r="CG83" s="188"/>
      <c r="CH83" s="204"/>
      <c r="CI83" s="204"/>
      <c r="CJ83" s="160"/>
      <c r="CK83" s="204"/>
      <c r="CL83" s="204"/>
      <c r="CM83" s="188"/>
      <c r="CN83" s="205"/>
      <c r="CO83" s="205"/>
      <c r="CR83" s="209"/>
      <c r="CS83" s="188"/>
      <c r="CT83" s="205"/>
      <c r="CU83" s="205"/>
      <c r="CW83" s="205"/>
      <c r="CX83" s="205"/>
      <c r="CY83" s="155"/>
      <c r="DA83" s="188"/>
      <c r="DB83" s="204"/>
      <c r="DC83" s="204"/>
      <c r="DD83" s="160"/>
      <c r="DE83" s="204"/>
      <c r="DF83" s="204"/>
      <c r="DG83" s="188"/>
      <c r="DH83" s="205"/>
      <c r="DI83" s="205"/>
      <c r="DL83" s="209"/>
      <c r="DM83" s="188"/>
      <c r="DN83" s="205"/>
      <c r="DO83" s="205"/>
      <c r="DQ83" s="205"/>
      <c r="DR83" s="205"/>
      <c r="DS83" s="155"/>
      <c r="DU83" s="188"/>
      <c r="DV83" s="204"/>
      <c r="DW83" s="204"/>
      <c r="DX83" s="160"/>
      <c r="DY83" s="204"/>
      <c r="DZ83" s="204"/>
      <c r="EA83" s="188"/>
      <c r="EC83" s="210"/>
      <c r="EF83" s="209"/>
      <c r="EG83" s="188"/>
      <c r="EH83" s="205"/>
      <c r="EI83" s="205"/>
      <c r="EK83" s="205"/>
      <c r="EL83" s="205"/>
      <c r="EM83" s="155"/>
      <c r="EO83" s="188"/>
      <c r="EP83" s="204"/>
      <c r="EQ83" s="204"/>
      <c r="ER83" s="160"/>
      <c r="ES83" s="204"/>
      <c r="ET83" s="204"/>
      <c r="EU83" s="188"/>
      <c r="EV83" s="205"/>
      <c r="EW83" s="205"/>
      <c r="EZ83" s="209"/>
      <c r="FA83" s="188"/>
      <c r="FB83" s="205"/>
      <c r="FC83" s="205"/>
      <c r="FE83" s="205"/>
      <c r="FF83" s="205"/>
      <c r="FG83" s="155"/>
      <c r="FI83" s="188"/>
      <c r="FJ83" s="204"/>
      <c r="FK83" s="204"/>
      <c r="FL83" s="160"/>
      <c r="FM83" s="204"/>
      <c r="FN83" s="204"/>
      <c r="FO83" s="188"/>
      <c r="FP83" s="205"/>
      <c r="FQ83" s="205"/>
      <c r="FT83" s="209"/>
      <c r="FU83" s="188"/>
      <c r="FV83" s="205"/>
      <c r="FW83" s="205"/>
      <c r="FY83" s="205"/>
      <c r="FZ83" s="205"/>
      <c r="GA83" s="155"/>
      <c r="GI83" s="211"/>
      <c r="GN83" s="209"/>
      <c r="GU83" s="155"/>
      <c r="HC83" s="211"/>
      <c r="HH83" s="209"/>
      <c r="HO83" s="155"/>
      <c r="HW83" s="211"/>
      <c r="IB83" s="209"/>
      <c r="II83" s="155"/>
      <c r="IQ83" s="211"/>
      <c r="IV83" s="209"/>
    </row>
    <row r="84" spans="1:256" s="178" customFormat="1" ht="13.5" customHeight="1">
      <c r="B84" s="160"/>
      <c r="C84" s="155"/>
      <c r="E84" s="188"/>
      <c r="F84" s="204"/>
      <c r="G84" s="205"/>
      <c r="H84" s="160"/>
      <c r="I84" s="204"/>
      <c r="J84" s="205"/>
      <c r="K84" s="188"/>
      <c r="L84" s="205"/>
      <c r="M84" s="205"/>
      <c r="P84" s="209"/>
      <c r="Q84" s="188"/>
      <c r="R84" s="205"/>
      <c r="S84" s="205"/>
      <c r="U84" s="205"/>
      <c r="V84" s="205"/>
      <c r="W84" s="155"/>
      <c r="Y84" s="188"/>
      <c r="Z84" s="204"/>
      <c r="AA84" s="204"/>
      <c r="AB84" s="160"/>
      <c r="AC84" s="204"/>
      <c r="AD84" s="204"/>
      <c r="AE84" s="188"/>
      <c r="AF84" s="205"/>
      <c r="AG84" s="205"/>
      <c r="AJ84" s="209"/>
      <c r="AK84" s="188"/>
      <c r="AM84" s="205"/>
      <c r="AO84" s="205"/>
      <c r="AP84" s="205"/>
      <c r="AQ84" s="155"/>
      <c r="AS84" s="188"/>
      <c r="AT84" s="204"/>
      <c r="AU84" s="204"/>
      <c r="AV84" s="160"/>
      <c r="AW84" s="204"/>
      <c r="AX84" s="204"/>
      <c r="AY84" s="188"/>
      <c r="AZ84" s="205"/>
      <c r="BA84" s="205"/>
      <c r="BD84" s="209"/>
      <c r="BE84" s="188"/>
      <c r="BF84" s="205"/>
      <c r="BG84" s="205"/>
      <c r="BI84" s="205"/>
      <c r="BJ84" s="205"/>
      <c r="BK84" s="155"/>
      <c r="BM84" s="188"/>
      <c r="BN84" s="204"/>
      <c r="BO84" s="204"/>
      <c r="BP84" s="160"/>
      <c r="BQ84" s="204"/>
      <c r="BR84" s="204"/>
      <c r="BS84" s="188"/>
      <c r="BT84" s="205"/>
      <c r="BU84" s="205"/>
      <c r="BX84" s="209"/>
      <c r="BY84" s="188"/>
      <c r="BZ84" s="205"/>
      <c r="CA84" s="205"/>
      <c r="CC84" s="205"/>
      <c r="CD84" s="205"/>
      <c r="CE84" s="188"/>
      <c r="CG84" s="188"/>
      <c r="CH84" s="204"/>
      <c r="CI84" s="204"/>
      <c r="CJ84" s="160"/>
      <c r="CK84" s="204"/>
      <c r="CL84" s="204"/>
      <c r="CM84" s="188"/>
      <c r="CN84" s="205"/>
      <c r="CO84" s="205"/>
      <c r="CR84" s="209"/>
      <c r="CS84" s="188"/>
      <c r="CT84" s="205"/>
      <c r="CU84" s="205"/>
      <c r="CW84" s="205"/>
      <c r="CX84" s="205"/>
      <c r="CY84" s="155"/>
      <c r="DA84" s="188"/>
      <c r="DB84" s="204"/>
      <c r="DC84" s="204"/>
      <c r="DD84" s="160"/>
      <c r="DE84" s="204"/>
      <c r="DF84" s="204"/>
      <c r="DG84" s="188"/>
      <c r="DH84" s="205"/>
      <c r="DI84" s="205"/>
      <c r="DL84" s="209"/>
      <c r="DM84" s="188"/>
      <c r="DN84" s="205"/>
      <c r="DO84" s="205"/>
      <c r="DQ84" s="205"/>
      <c r="DR84" s="205"/>
      <c r="DS84" s="155"/>
      <c r="DU84" s="188"/>
      <c r="DV84" s="204"/>
      <c r="DW84" s="204"/>
      <c r="DX84" s="160"/>
      <c r="DY84" s="204"/>
      <c r="DZ84" s="204"/>
      <c r="EA84" s="188"/>
      <c r="EC84" s="210"/>
      <c r="EF84" s="209"/>
      <c r="EG84" s="188"/>
      <c r="EH84" s="205"/>
      <c r="EI84" s="205"/>
      <c r="EK84" s="205"/>
      <c r="EL84" s="205"/>
      <c r="EM84" s="155"/>
      <c r="EO84" s="188"/>
      <c r="EP84" s="204"/>
      <c r="EQ84" s="204"/>
      <c r="ER84" s="160"/>
      <c r="ES84" s="204"/>
      <c r="ET84" s="204"/>
      <c r="EU84" s="188"/>
      <c r="EV84" s="205"/>
      <c r="EW84" s="205"/>
      <c r="EZ84" s="209"/>
      <c r="FA84" s="188"/>
      <c r="FB84" s="205"/>
      <c r="FC84" s="205"/>
      <c r="FE84" s="205"/>
      <c r="FF84" s="205"/>
      <c r="FG84" s="155"/>
      <c r="FI84" s="188"/>
      <c r="FJ84" s="204"/>
      <c r="FK84" s="204"/>
      <c r="FL84" s="160"/>
      <c r="FM84" s="204"/>
      <c r="FN84" s="204"/>
      <c r="FO84" s="188"/>
      <c r="FP84" s="205"/>
      <c r="FQ84" s="205"/>
      <c r="FT84" s="209"/>
      <c r="FU84" s="188"/>
      <c r="FV84" s="205"/>
      <c r="FW84" s="205"/>
      <c r="FY84" s="205"/>
      <c r="FZ84" s="205"/>
      <c r="GA84" s="155"/>
      <c r="GI84" s="211"/>
      <c r="GN84" s="209"/>
      <c r="GU84" s="155"/>
      <c r="HC84" s="211"/>
      <c r="HH84" s="209"/>
      <c r="HO84" s="155"/>
      <c r="HW84" s="211"/>
      <c r="IB84" s="209"/>
      <c r="II84" s="155"/>
      <c r="IQ84" s="211"/>
      <c r="IV84" s="209"/>
    </row>
    <row r="85" spans="1:256" s="178" customFormat="1" ht="13.5" customHeight="1">
      <c r="B85" s="160"/>
      <c r="C85" s="155"/>
      <c r="E85" s="188"/>
      <c r="F85" s="204"/>
      <c r="G85" s="205"/>
      <c r="H85" s="160"/>
      <c r="I85" s="204"/>
      <c r="J85" s="205"/>
      <c r="K85" s="188"/>
      <c r="L85" s="205"/>
      <c r="M85" s="205"/>
      <c r="P85" s="209"/>
      <c r="Q85" s="188"/>
      <c r="R85" s="205"/>
      <c r="S85" s="205"/>
      <c r="U85" s="205"/>
      <c r="V85" s="205"/>
      <c r="W85" s="155"/>
      <c r="Y85" s="188"/>
      <c r="Z85" s="204"/>
      <c r="AA85" s="204"/>
      <c r="AB85" s="160"/>
      <c r="AC85" s="204"/>
      <c r="AD85" s="204"/>
      <c r="AE85" s="188"/>
      <c r="AF85" s="205"/>
      <c r="AG85" s="205"/>
      <c r="AJ85" s="209"/>
      <c r="AK85" s="188"/>
      <c r="AM85" s="205"/>
      <c r="AO85" s="205"/>
      <c r="AP85" s="205"/>
      <c r="AQ85" s="155"/>
      <c r="AS85" s="188"/>
      <c r="AT85" s="204"/>
      <c r="AU85" s="204"/>
      <c r="AV85" s="160"/>
      <c r="AW85" s="204"/>
      <c r="AX85" s="204"/>
      <c r="AY85" s="188"/>
      <c r="AZ85" s="205"/>
      <c r="BA85" s="205"/>
      <c r="BD85" s="209"/>
      <c r="BE85" s="188"/>
      <c r="BF85" s="205"/>
      <c r="BG85" s="205"/>
      <c r="BI85" s="205"/>
      <c r="BJ85" s="205"/>
      <c r="BK85" s="155"/>
      <c r="BM85" s="188"/>
      <c r="BN85" s="204"/>
      <c r="BO85" s="204"/>
      <c r="BP85" s="160"/>
      <c r="BQ85" s="204"/>
      <c r="BR85" s="204"/>
      <c r="BS85" s="188"/>
      <c r="BT85" s="205"/>
      <c r="BU85" s="205"/>
      <c r="BX85" s="209"/>
      <c r="BY85" s="188"/>
      <c r="BZ85" s="205"/>
      <c r="CA85" s="205"/>
      <c r="CC85" s="205"/>
      <c r="CD85" s="205"/>
      <c r="CE85" s="188"/>
      <c r="CG85" s="188"/>
      <c r="CH85" s="204"/>
      <c r="CI85" s="204"/>
      <c r="CJ85" s="160"/>
      <c r="CK85" s="204"/>
      <c r="CL85" s="204"/>
      <c r="CM85" s="188"/>
      <c r="CN85" s="205"/>
      <c r="CO85" s="205"/>
      <c r="CR85" s="209"/>
      <c r="CS85" s="188"/>
      <c r="CT85" s="205"/>
      <c r="CU85" s="205"/>
      <c r="CW85" s="205"/>
      <c r="CX85" s="205"/>
      <c r="CY85" s="155"/>
      <c r="DA85" s="188"/>
      <c r="DB85" s="204"/>
      <c r="DC85" s="204"/>
      <c r="DD85" s="160"/>
      <c r="DE85" s="204"/>
      <c r="DF85" s="204"/>
      <c r="DG85" s="188"/>
      <c r="DH85" s="205"/>
      <c r="DI85" s="205"/>
      <c r="DL85" s="209"/>
      <c r="DM85" s="188"/>
      <c r="DN85" s="205"/>
      <c r="DO85" s="205"/>
      <c r="DQ85" s="205"/>
      <c r="DR85" s="205"/>
      <c r="DS85" s="155"/>
      <c r="DU85" s="188"/>
      <c r="DV85" s="204"/>
      <c r="DW85" s="204"/>
      <c r="DX85" s="160"/>
      <c r="DY85" s="204"/>
      <c r="DZ85" s="204"/>
      <c r="EA85" s="188"/>
      <c r="EC85" s="210"/>
      <c r="EF85" s="209"/>
      <c r="EG85" s="188"/>
      <c r="EH85" s="205"/>
      <c r="EI85" s="205"/>
      <c r="EK85" s="205"/>
      <c r="EL85" s="205"/>
      <c r="EM85" s="155"/>
      <c r="EO85" s="188"/>
      <c r="EP85" s="204"/>
      <c r="EQ85" s="204"/>
      <c r="ER85" s="160"/>
      <c r="ES85" s="204"/>
      <c r="ET85" s="204"/>
      <c r="EU85" s="188"/>
      <c r="EV85" s="205"/>
      <c r="EW85" s="205"/>
      <c r="EZ85" s="209"/>
      <c r="FA85" s="188"/>
      <c r="FB85" s="205"/>
      <c r="FC85" s="205"/>
      <c r="FE85" s="205"/>
      <c r="FF85" s="205"/>
      <c r="FG85" s="155"/>
      <c r="FI85" s="188"/>
      <c r="FJ85" s="204"/>
      <c r="FK85" s="204"/>
      <c r="FL85" s="160"/>
      <c r="FM85" s="204"/>
      <c r="FN85" s="204"/>
      <c r="FO85" s="188"/>
      <c r="FP85" s="205"/>
      <c r="FQ85" s="205"/>
      <c r="FT85" s="209"/>
      <c r="FU85" s="188"/>
      <c r="FV85" s="205"/>
      <c r="FW85" s="205"/>
      <c r="FY85" s="205"/>
      <c r="FZ85" s="205"/>
      <c r="GA85" s="155"/>
      <c r="GI85" s="211"/>
      <c r="GN85" s="209"/>
      <c r="GU85" s="155"/>
      <c r="HC85" s="211"/>
      <c r="HH85" s="209"/>
      <c r="HO85" s="155"/>
      <c r="HW85" s="211"/>
      <c r="IB85" s="209"/>
      <c r="II85" s="155"/>
      <c r="IQ85" s="211"/>
      <c r="IV85" s="209"/>
    </row>
    <row r="86" spans="1:256" s="178" customFormat="1" ht="13.5" customHeight="1">
      <c r="B86" s="160"/>
      <c r="C86" s="155"/>
      <c r="E86" s="188"/>
      <c r="F86" s="204"/>
      <c r="G86" s="205"/>
      <c r="H86" s="160"/>
      <c r="I86" s="204"/>
      <c r="J86" s="205"/>
      <c r="K86" s="188"/>
      <c r="L86" s="205"/>
      <c r="M86" s="205"/>
      <c r="P86" s="209"/>
      <c r="Q86" s="188"/>
      <c r="R86" s="205"/>
      <c r="S86" s="205"/>
      <c r="U86" s="205"/>
      <c r="V86" s="205"/>
      <c r="W86" s="155"/>
      <c r="Y86" s="188"/>
      <c r="Z86" s="204"/>
      <c r="AA86" s="204"/>
      <c r="AB86" s="160"/>
      <c r="AC86" s="204"/>
      <c r="AD86" s="204"/>
      <c r="AE86" s="188"/>
      <c r="AF86" s="205"/>
      <c r="AG86" s="205"/>
      <c r="AJ86" s="209"/>
      <c r="AK86" s="188"/>
      <c r="AM86" s="205"/>
      <c r="AO86" s="205"/>
      <c r="AP86" s="205"/>
      <c r="AQ86" s="155"/>
      <c r="AS86" s="188"/>
      <c r="AT86" s="204"/>
      <c r="AU86" s="204"/>
      <c r="AV86" s="160"/>
      <c r="AW86" s="204"/>
      <c r="AX86" s="204"/>
      <c r="AY86" s="188"/>
      <c r="AZ86" s="205"/>
      <c r="BA86" s="205"/>
      <c r="BD86" s="209"/>
      <c r="BE86" s="188"/>
      <c r="BF86" s="205"/>
      <c r="BG86" s="205"/>
      <c r="BI86" s="205"/>
      <c r="BJ86" s="205"/>
      <c r="BK86" s="155"/>
      <c r="BM86" s="188"/>
      <c r="BN86" s="204"/>
      <c r="BO86" s="204"/>
      <c r="BP86" s="160"/>
      <c r="BQ86" s="204"/>
      <c r="BR86" s="204"/>
      <c r="BS86" s="188"/>
      <c r="BT86" s="205"/>
      <c r="BU86" s="205"/>
      <c r="BX86" s="209"/>
      <c r="BY86" s="188"/>
      <c r="BZ86" s="205"/>
      <c r="CA86" s="205"/>
      <c r="CC86" s="205"/>
      <c r="CD86" s="205"/>
      <c r="CE86" s="188"/>
      <c r="CG86" s="188"/>
      <c r="CH86" s="204"/>
      <c r="CI86" s="204"/>
      <c r="CJ86" s="160"/>
      <c r="CK86" s="204"/>
      <c r="CL86" s="204"/>
      <c r="CM86" s="188"/>
      <c r="CN86" s="205"/>
      <c r="CO86" s="205"/>
      <c r="CR86" s="209"/>
      <c r="CS86" s="188"/>
      <c r="CT86" s="205"/>
      <c r="CU86" s="205"/>
      <c r="CW86" s="205"/>
      <c r="CX86" s="205"/>
      <c r="CY86" s="155"/>
      <c r="DA86" s="188"/>
      <c r="DB86" s="204"/>
      <c r="DC86" s="204"/>
      <c r="DD86" s="160"/>
      <c r="DE86" s="204"/>
      <c r="DF86" s="204"/>
      <c r="DG86" s="188"/>
      <c r="DH86" s="205"/>
      <c r="DI86" s="205"/>
      <c r="DL86" s="209"/>
      <c r="DM86" s="188"/>
      <c r="DN86" s="205"/>
      <c r="DO86" s="205"/>
      <c r="DQ86" s="205"/>
      <c r="DR86" s="205"/>
      <c r="DS86" s="155"/>
      <c r="DU86" s="188"/>
      <c r="DV86" s="204"/>
      <c r="DW86" s="204"/>
      <c r="DX86" s="160"/>
      <c r="DY86" s="204"/>
      <c r="DZ86" s="204"/>
      <c r="EA86" s="188"/>
      <c r="EC86" s="210"/>
      <c r="EF86" s="209"/>
      <c r="EG86" s="188"/>
      <c r="EH86" s="205"/>
      <c r="EI86" s="205"/>
      <c r="EK86" s="205"/>
      <c r="EL86" s="205"/>
      <c r="EM86" s="155"/>
      <c r="EO86" s="188"/>
      <c r="EP86" s="204"/>
      <c r="EQ86" s="204"/>
      <c r="ER86" s="160"/>
      <c r="ES86" s="204"/>
      <c r="ET86" s="204"/>
      <c r="EU86" s="188"/>
      <c r="EV86" s="205"/>
      <c r="EW86" s="205"/>
      <c r="EZ86" s="209"/>
      <c r="FA86" s="188"/>
      <c r="FB86" s="205"/>
      <c r="FC86" s="205"/>
      <c r="FE86" s="205"/>
      <c r="FF86" s="205"/>
      <c r="FG86" s="155"/>
      <c r="FI86" s="188"/>
      <c r="FJ86" s="204"/>
      <c r="FK86" s="204"/>
      <c r="FL86" s="160"/>
      <c r="FM86" s="204"/>
      <c r="FN86" s="204"/>
      <c r="FO86" s="188"/>
      <c r="FP86" s="205"/>
      <c r="FQ86" s="205"/>
      <c r="FT86" s="209"/>
      <c r="FU86" s="188"/>
      <c r="FV86" s="205"/>
      <c r="FW86" s="205"/>
      <c r="FY86" s="205"/>
      <c r="FZ86" s="205"/>
      <c r="GA86" s="155"/>
      <c r="GI86" s="211"/>
      <c r="GN86" s="209"/>
      <c r="GU86" s="155"/>
      <c r="HC86" s="211"/>
      <c r="HH86" s="209"/>
      <c r="HO86" s="155"/>
      <c r="HW86" s="211"/>
      <c r="IB86" s="209"/>
      <c r="II86" s="155"/>
      <c r="IQ86" s="211"/>
      <c r="IV86" s="209"/>
    </row>
    <row r="87" spans="1:256" s="160" customFormat="1" ht="13.5" customHeight="1">
      <c r="A87" s="178"/>
      <c r="C87" s="155"/>
      <c r="D87" s="178"/>
      <c r="E87" s="188"/>
      <c r="F87" s="204"/>
      <c r="G87" s="205"/>
      <c r="I87" s="204"/>
      <c r="J87" s="205"/>
      <c r="K87" s="188"/>
      <c r="L87" s="205"/>
      <c r="M87" s="205"/>
      <c r="N87" s="178"/>
      <c r="O87" s="178"/>
      <c r="P87" s="209"/>
      <c r="Q87" s="188"/>
      <c r="R87" s="205"/>
      <c r="S87" s="205"/>
      <c r="T87" s="178"/>
      <c r="U87" s="205"/>
      <c r="V87" s="205"/>
      <c r="W87" s="155"/>
      <c r="X87" s="178"/>
      <c r="Y87" s="188"/>
      <c r="Z87" s="204"/>
      <c r="AA87" s="204"/>
      <c r="AC87" s="204"/>
      <c r="AD87" s="204"/>
      <c r="AE87" s="188"/>
      <c r="AF87" s="205"/>
      <c r="AG87" s="205"/>
      <c r="AH87" s="178"/>
      <c r="AI87" s="178"/>
      <c r="AJ87" s="209"/>
      <c r="AK87" s="188"/>
      <c r="AL87" s="178"/>
      <c r="AM87" s="205"/>
      <c r="AN87" s="178"/>
      <c r="AO87" s="205"/>
      <c r="AP87" s="205"/>
      <c r="AQ87" s="155"/>
      <c r="AR87" s="178"/>
      <c r="AS87" s="188"/>
      <c r="AT87" s="204"/>
      <c r="AU87" s="204"/>
      <c r="AW87" s="204"/>
      <c r="AX87" s="204"/>
      <c r="AY87" s="188"/>
      <c r="AZ87" s="205"/>
      <c r="BA87" s="205"/>
      <c r="BB87" s="178"/>
      <c r="BC87" s="178"/>
      <c r="BD87" s="209"/>
      <c r="BE87" s="188"/>
      <c r="BF87" s="205"/>
      <c r="BG87" s="205"/>
      <c r="BH87" s="178"/>
      <c r="BI87" s="205"/>
      <c r="BJ87" s="205"/>
      <c r="BK87" s="155"/>
      <c r="BL87" s="178"/>
      <c r="BM87" s="188"/>
      <c r="BN87" s="204"/>
      <c r="BO87" s="204"/>
      <c r="BQ87" s="204"/>
      <c r="BR87" s="204"/>
      <c r="BS87" s="188"/>
      <c r="BT87" s="205"/>
      <c r="BU87" s="205"/>
      <c r="BV87" s="178"/>
      <c r="BW87" s="178"/>
      <c r="BX87" s="209"/>
      <c r="BY87" s="188"/>
      <c r="BZ87" s="205"/>
      <c r="CA87" s="205"/>
      <c r="CB87" s="178"/>
      <c r="CC87" s="205"/>
      <c r="CD87" s="205"/>
      <c r="CE87" s="188"/>
      <c r="CF87" s="178"/>
      <c r="CG87" s="188"/>
      <c r="CH87" s="204"/>
      <c r="CI87" s="204"/>
      <c r="CK87" s="204"/>
      <c r="CL87" s="204"/>
      <c r="CM87" s="188"/>
      <c r="CN87" s="205"/>
      <c r="CO87" s="205"/>
      <c r="CP87" s="178"/>
      <c r="CQ87" s="178"/>
      <c r="CR87" s="209"/>
      <c r="CS87" s="188"/>
      <c r="CT87" s="205"/>
      <c r="CU87" s="205"/>
      <c r="CV87" s="178"/>
      <c r="CW87" s="205"/>
      <c r="CX87" s="205"/>
      <c r="CY87" s="155"/>
      <c r="CZ87" s="178"/>
      <c r="DA87" s="188"/>
      <c r="DB87" s="204"/>
      <c r="DC87" s="204"/>
      <c r="DE87" s="204"/>
      <c r="DF87" s="204"/>
      <c r="DG87" s="188"/>
      <c r="DH87" s="205"/>
      <c r="DI87" s="205"/>
      <c r="DJ87" s="178"/>
      <c r="DK87" s="178"/>
      <c r="DL87" s="209"/>
      <c r="DM87" s="188"/>
      <c r="DN87" s="205"/>
      <c r="DO87" s="205"/>
      <c r="DP87" s="178"/>
      <c r="DQ87" s="205"/>
      <c r="DR87" s="205"/>
      <c r="DS87" s="155"/>
      <c r="DT87" s="178"/>
      <c r="DU87" s="188"/>
      <c r="DV87" s="204"/>
      <c r="DW87" s="204"/>
      <c r="DY87" s="204"/>
      <c r="DZ87" s="204"/>
      <c r="EA87" s="188"/>
      <c r="EB87" s="178"/>
      <c r="EC87" s="210"/>
      <c r="ED87" s="178"/>
      <c r="EE87" s="178"/>
      <c r="EF87" s="209"/>
      <c r="EG87" s="188"/>
      <c r="EH87" s="205"/>
      <c r="EI87" s="205"/>
      <c r="EJ87" s="178"/>
      <c r="EK87" s="205"/>
      <c r="EL87" s="205"/>
      <c r="EM87" s="155"/>
      <c r="EN87" s="178"/>
      <c r="EO87" s="188"/>
      <c r="EP87" s="204"/>
      <c r="EQ87" s="204"/>
      <c r="ES87" s="204"/>
      <c r="ET87" s="204"/>
      <c r="EU87" s="188"/>
      <c r="EV87" s="205"/>
      <c r="EW87" s="205"/>
      <c r="EX87" s="178"/>
      <c r="EY87" s="178"/>
      <c r="EZ87" s="209"/>
      <c r="FA87" s="188"/>
      <c r="FB87" s="205"/>
      <c r="FC87" s="205"/>
      <c r="FD87" s="178"/>
      <c r="FE87" s="205"/>
      <c r="FF87" s="205"/>
      <c r="FG87" s="155"/>
      <c r="FH87" s="178"/>
      <c r="FI87" s="188"/>
      <c r="FJ87" s="204"/>
      <c r="FK87" s="204"/>
      <c r="FM87" s="204"/>
      <c r="FN87" s="204"/>
      <c r="FO87" s="188"/>
      <c r="FP87" s="205"/>
      <c r="FQ87" s="205"/>
      <c r="FR87" s="178"/>
      <c r="FS87" s="178"/>
      <c r="FT87" s="209"/>
      <c r="FU87" s="188"/>
      <c r="FV87" s="205"/>
      <c r="FW87" s="205"/>
      <c r="FX87" s="178"/>
      <c r="FY87" s="205"/>
      <c r="FZ87" s="205"/>
      <c r="GA87" s="148"/>
      <c r="GI87" s="185"/>
      <c r="GN87" s="186"/>
      <c r="GU87" s="148"/>
      <c r="HC87" s="185"/>
      <c r="HH87" s="186"/>
      <c r="HO87" s="148"/>
      <c r="HW87" s="185"/>
      <c r="IB87" s="186"/>
      <c r="II87" s="148"/>
      <c r="IQ87" s="185"/>
      <c r="IV87" s="186"/>
    </row>
    <row r="88" spans="1:256" s="160" customFormat="1" ht="13.5" customHeight="1">
      <c r="A88" s="178"/>
      <c r="C88" s="155"/>
      <c r="D88" s="178"/>
      <c r="E88" s="188"/>
      <c r="F88" s="204"/>
      <c r="G88" s="205"/>
      <c r="I88" s="204"/>
      <c r="J88" s="205"/>
      <c r="K88" s="188"/>
      <c r="L88" s="205"/>
      <c r="M88" s="205"/>
      <c r="N88" s="178"/>
      <c r="O88" s="178"/>
      <c r="P88" s="209"/>
      <c r="Q88" s="188"/>
      <c r="R88" s="205"/>
      <c r="S88" s="205"/>
      <c r="T88" s="178"/>
      <c r="U88" s="205"/>
      <c r="V88" s="205"/>
      <c r="W88" s="155"/>
      <c r="X88" s="178"/>
      <c r="Y88" s="188"/>
      <c r="Z88" s="204"/>
      <c r="AA88" s="204"/>
      <c r="AC88" s="204"/>
      <c r="AD88" s="204"/>
      <c r="AE88" s="188"/>
      <c r="AF88" s="205"/>
      <c r="AG88" s="205"/>
      <c r="AH88" s="178"/>
      <c r="AI88" s="178"/>
      <c r="AJ88" s="209"/>
      <c r="AK88" s="188"/>
      <c r="AL88" s="178"/>
      <c r="AM88" s="205"/>
      <c r="AN88" s="178"/>
      <c r="AO88" s="205"/>
      <c r="AP88" s="205"/>
      <c r="AQ88" s="155"/>
      <c r="AR88" s="178"/>
      <c r="AS88" s="188"/>
      <c r="AT88" s="204"/>
      <c r="AU88" s="204"/>
      <c r="AW88" s="204"/>
      <c r="AX88" s="204"/>
      <c r="AY88" s="188"/>
      <c r="AZ88" s="205"/>
      <c r="BA88" s="205"/>
      <c r="BB88" s="178"/>
      <c r="BC88" s="178"/>
      <c r="BD88" s="209"/>
      <c r="BE88" s="188"/>
      <c r="BF88" s="205"/>
      <c r="BG88" s="205"/>
      <c r="BH88" s="178"/>
      <c r="BI88" s="205"/>
      <c r="BJ88" s="205"/>
      <c r="BK88" s="155"/>
      <c r="BL88" s="178"/>
      <c r="BM88" s="188"/>
      <c r="BN88" s="204"/>
      <c r="BO88" s="204"/>
      <c r="BQ88" s="204"/>
      <c r="BR88" s="204"/>
      <c r="BS88" s="188"/>
      <c r="BT88" s="205"/>
      <c r="BU88" s="205"/>
      <c r="BV88" s="178"/>
      <c r="BW88" s="178"/>
      <c r="BX88" s="209"/>
      <c r="BY88" s="188"/>
      <c r="BZ88" s="205"/>
      <c r="CA88" s="205"/>
      <c r="CB88" s="178"/>
      <c r="CC88" s="205"/>
      <c r="CD88" s="205"/>
      <c r="CE88" s="188"/>
      <c r="CF88" s="178"/>
      <c r="CG88" s="188"/>
      <c r="CH88" s="204"/>
      <c r="CI88" s="204"/>
      <c r="CK88" s="204"/>
      <c r="CL88" s="204"/>
      <c r="CM88" s="188"/>
      <c r="CN88" s="205"/>
      <c r="CO88" s="205"/>
      <c r="CP88" s="178"/>
      <c r="CQ88" s="178"/>
      <c r="CR88" s="209"/>
      <c r="CS88" s="188"/>
      <c r="CT88" s="205"/>
      <c r="CU88" s="205"/>
      <c r="CV88" s="178"/>
      <c r="CW88" s="205"/>
      <c r="CX88" s="205"/>
      <c r="CY88" s="155"/>
      <c r="CZ88" s="178"/>
      <c r="DA88" s="188"/>
      <c r="DB88" s="204"/>
      <c r="DC88" s="204"/>
      <c r="DE88" s="204"/>
      <c r="DF88" s="204"/>
      <c r="DG88" s="188"/>
      <c r="DH88" s="205"/>
      <c r="DI88" s="205"/>
      <c r="DJ88" s="178"/>
      <c r="DK88" s="178"/>
      <c r="DL88" s="209"/>
      <c r="DM88" s="188"/>
      <c r="DN88" s="205"/>
      <c r="DO88" s="205"/>
      <c r="DP88" s="178"/>
      <c r="DQ88" s="205"/>
      <c r="DR88" s="205"/>
      <c r="DS88" s="155"/>
      <c r="DT88" s="178"/>
      <c r="DU88" s="188"/>
      <c r="DV88" s="204"/>
      <c r="DW88" s="204"/>
      <c r="DY88" s="204"/>
      <c r="DZ88" s="204"/>
      <c r="EA88" s="188"/>
      <c r="EB88" s="178"/>
      <c r="EC88" s="210"/>
      <c r="ED88" s="178"/>
      <c r="EE88" s="178"/>
      <c r="EF88" s="209"/>
      <c r="EG88" s="188"/>
      <c r="EH88" s="205"/>
      <c r="EI88" s="205"/>
      <c r="EJ88" s="178"/>
      <c r="EK88" s="205"/>
      <c r="EL88" s="205"/>
      <c r="EM88" s="155"/>
      <c r="EN88" s="178"/>
      <c r="EO88" s="188"/>
      <c r="EP88" s="204"/>
      <c r="EQ88" s="204"/>
      <c r="ES88" s="204"/>
      <c r="ET88" s="204"/>
      <c r="EU88" s="188"/>
      <c r="EV88" s="205"/>
      <c r="EW88" s="205"/>
      <c r="EX88" s="178"/>
      <c r="EY88" s="178"/>
      <c r="EZ88" s="209"/>
      <c r="FA88" s="188"/>
      <c r="FB88" s="205"/>
      <c r="FC88" s="205"/>
      <c r="FD88" s="178"/>
      <c r="FE88" s="205"/>
      <c r="FF88" s="205"/>
      <c r="FG88" s="155"/>
      <c r="FH88" s="178"/>
      <c r="FI88" s="188"/>
      <c r="FJ88" s="204"/>
      <c r="FK88" s="204"/>
      <c r="FM88" s="204"/>
      <c r="FN88" s="204"/>
      <c r="FO88" s="188"/>
      <c r="FP88" s="205"/>
      <c r="FQ88" s="205"/>
      <c r="FR88" s="178"/>
      <c r="FS88" s="178"/>
      <c r="FT88" s="209"/>
      <c r="FU88" s="188"/>
      <c r="FV88" s="205"/>
      <c r="FW88" s="205"/>
      <c r="FX88" s="178"/>
      <c r="FY88" s="205"/>
      <c r="FZ88" s="205"/>
      <c r="GA88" s="148"/>
      <c r="GI88" s="185"/>
      <c r="GN88" s="186"/>
      <c r="GU88" s="148"/>
      <c r="HC88" s="185"/>
      <c r="HH88" s="186"/>
      <c r="HO88" s="148"/>
      <c r="HW88" s="185"/>
      <c r="IB88" s="186"/>
      <c r="II88" s="148"/>
      <c r="IQ88" s="185"/>
      <c r="IV88" s="186"/>
    </row>
    <row r="89" spans="1:256" s="160" customFormat="1" ht="13.5" customHeight="1">
      <c r="A89" s="178"/>
      <c r="C89" s="155"/>
      <c r="D89" s="178"/>
      <c r="E89" s="188"/>
      <c r="F89" s="204"/>
      <c r="G89" s="205"/>
      <c r="I89" s="204"/>
      <c r="J89" s="205"/>
      <c r="K89" s="188"/>
      <c r="L89" s="205"/>
      <c r="M89" s="205"/>
      <c r="N89" s="178"/>
      <c r="O89" s="178"/>
      <c r="P89" s="209"/>
      <c r="Q89" s="188"/>
      <c r="R89" s="205"/>
      <c r="S89" s="205"/>
      <c r="T89" s="178"/>
      <c r="U89" s="205"/>
      <c r="V89" s="205"/>
      <c r="W89" s="155"/>
      <c r="X89" s="178"/>
      <c r="Y89" s="188"/>
      <c r="Z89" s="204"/>
      <c r="AA89" s="204"/>
      <c r="AC89" s="204"/>
      <c r="AD89" s="204"/>
      <c r="AE89" s="188"/>
      <c r="AF89" s="205"/>
      <c r="AG89" s="205"/>
      <c r="AH89" s="178"/>
      <c r="AI89" s="178"/>
      <c r="AJ89" s="209"/>
      <c r="AK89" s="188"/>
      <c r="AL89" s="178"/>
      <c r="AM89" s="205"/>
      <c r="AN89" s="178"/>
      <c r="AO89" s="205"/>
      <c r="AP89" s="205"/>
      <c r="AQ89" s="155"/>
      <c r="AR89" s="178"/>
      <c r="AS89" s="188"/>
      <c r="AT89" s="204"/>
      <c r="AU89" s="204"/>
      <c r="AW89" s="204"/>
      <c r="AX89" s="204"/>
      <c r="AY89" s="188"/>
      <c r="AZ89" s="205"/>
      <c r="BA89" s="205"/>
      <c r="BB89" s="178"/>
      <c r="BC89" s="178"/>
      <c r="BD89" s="209"/>
      <c r="BE89" s="188"/>
      <c r="BF89" s="205"/>
      <c r="BG89" s="205"/>
      <c r="BH89" s="178"/>
      <c r="BI89" s="205"/>
      <c r="BJ89" s="205"/>
      <c r="BK89" s="155"/>
      <c r="BL89" s="178"/>
      <c r="BM89" s="188"/>
      <c r="BN89" s="204"/>
      <c r="BO89" s="204"/>
      <c r="BQ89" s="204"/>
      <c r="BR89" s="204"/>
      <c r="BS89" s="188"/>
      <c r="BT89" s="205"/>
      <c r="BU89" s="205"/>
      <c r="BV89" s="178"/>
      <c r="BW89" s="178"/>
      <c r="BX89" s="209"/>
      <c r="BY89" s="188"/>
      <c r="BZ89" s="205"/>
      <c r="CA89" s="205"/>
      <c r="CB89" s="178"/>
      <c r="CC89" s="205"/>
      <c r="CD89" s="205"/>
      <c r="CE89" s="188"/>
      <c r="CF89" s="178"/>
      <c r="CG89" s="188"/>
      <c r="CH89" s="204"/>
      <c r="CI89" s="204"/>
      <c r="CK89" s="204"/>
      <c r="CL89" s="204"/>
      <c r="CM89" s="188"/>
      <c r="CN89" s="205"/>
      <c r="CO89" s="205"/>
      <c r="CP89" s="178"/>
      <c r="CQ89" s="178"/>
      <c r="CR89" s="209"/>
      <c r="CS89" s="188"/>
      <c r="CT89" s="205"/>
      <c r="CU89" s="205"/>
      <c r="CV89" s="178"/>
      <c r="CW89" s="205"/>
      <c r="CX89" s="205"/>
      <c r="CY89" s="155"/>
      <c r="CZ89" s="178"/>
      <c r="DA89" s="188"/>
      <c r="DB89" s="204"/>
      <c r="DC89" s="204"/>
      <c r="DE89" s="204"/>
      <c r="DF89" s="204"/>
      <c r="DG89" s="188"/>
      <c r="DH89" s="205"/>
      <c r="DI89" s="205"/>
      <c r="DJ89" s="178"/>
      <c r="DK89" s="178"/>
      <c r="DL89" s="209"/>
      <c r="DM89" s="188"/>
      <c r="DN89" s="205"/>
      <c r="DO89" s="205"/>
      <c r="DP89" s="178"/>
      <c r="DQ89" s="205"/>
      <c r="DR89" s="205"/>
      <c r="DS89" s="155"/>
      <c r="DT89" s="178"/>
      <c r="DU89" s="188"/>
      <c r="DV89" s="204"/>
      <c r="DW89" s="204"/>
      <c r="DY89" s="204"/>
      <c r="DZ89" s="204"/>
      <c r="EA89" s="188"/>
      <c r="EB89" s="178"/>
      <c r="EC89" s="210"/>
      <c r="ED89" s="178"/>
      <c r="EE89" s="178"/>
      <c r="EF89" s="209"/>
      <c r="EG89" s="188"/>
      <c r="EH89" s="205"/>
      <c r="EI89" s="205"/>
      <c r="EJ89" s="178"/>
      <c r="EK89" s="205"/>
      <c r="EL89" s="205"/>
      <c r="EM89" s="155"/>
      <c r="EN89" s="178"/>
      <c r="EO89" s="188"/>
      <c r="EP89" s="204"/>
      <c r="EQ89" s="204"/>
      <c r="ES89" s="204"/>
      <c r="ET89" s="204"/>
      <c r="EU89" s="188"/>
      <c r="EV89" s="205"/>
      <c r="EW89" s="205"/>
      <c r="EX89" s="178"/>
      <c r="EY89" s="178"/>
      <c r="EZ89" s="209"/>
      <c r="FA89" s="188"/>
      <c r="FB89" s="205"/>
      <c r="FC89" s="205"/>
      <c r="FD89" s="178"/>
      <c r="FE89" s="205"/>
      <c r="FF89" s="205"/>
      <c r="FG89" s="155"/>
      <c r="FH89" s="178"/>
      <c r="FI89" s="188"/>
      <c r="FJ89" s="204"/>
      <c r="FK89" s="204"/>
      <c r="FM89" s="204"/>
      <c r="FN89" s="204"/>
      <c r="FO89" s="188"/>
      <c r="FP89" s="205"/>
      <c r="FQ89" s="205"/>
      <c r="FR89" s="178"/>
      <c r="FS89" s="178"/>
      <c r="FT89" s="209"/>
      <c r="FU89" s="188"/>
      <c r="FV89" s="205"/>
      <c r="FW89" s="205"/>
      <c r="FX89" s="178"/>
      <c r="FY89" s="205"/>
      <c r="FZ89" s="205"/>
      <c r="GA89" s="148"/>
      <c r="GI89" s="185"/>
      <c r="GN89" s="186"/>
      <c r="GU89" s="148"/>
      <c r="HC89" s="185"/>
      <c r="HH89" s="186"/>
      <c r="HO89" s="148"/>
      <c r="HW89" s="185"/>
      <c r="IB89" s="186"/>
      <c r="II89" s="148"/>
      <c r="IQ89" s="185"/>
      <c r="IV89" s="186"/>
    </row>
    <row r="90" spans="1:256" s="160" customFormat="1" ht="13.5" customHeight="1">
      <c r="A90" s="178"/>
      <c r="C90" s="155"/>
      <c r="D90" s="178"/>
      <c r="E90" s="188"/>
      <c r="F90" s="204"/>
      <c r="G90" s="205"/>
      <c r="I90" s="204"/>
      <c r="J90" s="205"/>
      <c r="K90" s="188"/>
      <c r="L90" s="205"/>
      <c r="M90" s="205"/>
      <c r="N90" s="178"/>
      <c r="O90" s="178"/>
      <c r="P90" s="209"/>
      <c r="Q90" s="188"/>
      <c r="R90" s="205"/>
      <c r="S90" s="205"/>
      <c r="T90" s="178"/>
      <c r="U90" s="205"/>
      <c r="V90" s="205"/>
      <c r="W90" s="155"/>
      <c r="X90" s="178"/>
      <c r="Y90" s="188"/>
      <c r="Z90" s="204"/>
      <c r="AA90" s="204"/>
      <c r="AC90" s="204"/>
      <c r="AD90" s="204"/>
      <c r="AE90" s="188"/>
      <c r="AF90" s="205"/>
      <c r="AG90" s="205"/>
      <c r="AH90" s="178"/>
      <c r="AI90" s="178"/>
      <c r="AJ90" s="209"/>
      <c r="AK90" s="188"/>
      <c r="AL90" s="178"/>
      <c r="AM90" s="205"/>
      <c r="AN90" s="178"/>
      <c r="AO90" s="205"/>
      <c r="AP90" s="205"/>
      <c r="AQ90" s="155"/>
      <c r="AR90" s="178"/>
      <c r="AS90" s="188"/>
      <c r="AT90" s="204"/>
      <c r="AU90" s="204"/>
      <c r="AW90" s="204"/>
      <c r="AX90" s="204"/>
      <c r="AY90" s="188"/>
      <c r="AZ90" s="205"/>
      <c r="BA90" s="205"/>
      <c r="BB90" s="178"/>
      <c r="BC90" s="178"/>
      <c r="BD90" s="209"/>
      <c r="BE90" s="188"/>
      <c r="BF90" s="205"/>
      <c r="BG90" s="205"/>
      <c r="BH90" s="178"/>
      <c r="BI90" s="205"/>
      <c r="BJ90" s="205"/>
      <c r="BK90" s="155"/>
      <c r="BL90" s="178"/>
      <c r="BM90" s="188"/>
      <c r="BN90" s="204"/>
      <c r="BO90" s="204"/>
      <c r="BQ90" s="204"/>
      <c r="BR90" s="204"/>
      <c r="BS90" s="188"/>
      <c r="BT90" s="205"/>
      <c r="BU90" s="205"/>
      <c r="BV90" s="178"/>
      <c r="BW90" s="178"/>
      <c r="BX90" s="209"/>
      <c r="BY90" s="188"/>
      <c r="BZ90" s="205"/>
      <c r="CA90" s="205"/>
      <c r="CB90" s="178"/>
      <c r="CC90" s="205"/>
      <c r="CD90" s="205"/>
      <c r="CE90" s="188"/>
      <c r="CF90" s="178"/>
      <c r="CG90" s="188"/>
      <c r="CH90" s="204"/>
      <c r="CI90" s="204"/>
      <c r="CK90" s="204"/>
      <c r="CL90" s="204"/>
      <c r="CM90" s="188"/>
      <c r="CN90" s="205"/>
      <c r="CO90" s="205"/>
      <c r="CP90" s="178"/>
      <c r="CQ90" s="178"/>
      <c r="CR90" s="209"/>
      <c r="CS90" s="188"/>
      <c r="CT90" s="205"/>
      <c r="CU90" s="205"/>
      <c r="CV90" s="178"/>
      <c r="CW90" s="205"/>
      <c r="CX90" s="205"/>
      <c r="CY90" s="155"/>
      <c r="CZ90" s="178"/>
      <c r="DA90" s="188"/>
      <c r="DB90" s="204"/>
      <c r="DC90" s="204"/>
      <c r="DE90" s="204"/>
      <c r="DF90" s="204"/>
      <c r="DG90" s="188"/>
      <c r="DH90" s="205"/>
      <c r="DI90" s="205"/>
      <c r="DJ90" s="178"/>
      <c r="DK90" s="178"/>
      <c r="DL90" s="209"/>
      <c r="DM90" s="188"/>
      <c r="DN90" s="205"/>
      <c r="DO90" s="205"/>
      <c r="DP90" s="178"/>
      <c r="DQ90" s="205"/>
      <c r="DR90" s="205"/>
      <c r="DS90" s="155"/>
      <c r="DT90" s="178"/>
      <c r="DU90" s="188"/>
      <c r="DV90" s="204"/>
      <c r="DW90" s="204"/>
      <c r="DY90" s="204"/>
      <c r="DZ90" s="204"/>
      <c r="EA90" s="188"/>
      <c r="EB90" s="178"/>
      <c r="EC90" s="210"/>
      <c r="ED90" s="178"/>
      <c r="EE90" s="178"/>
      <c r="EF90" s="209"/>
      <c r="EG90" s="188"/>
      <c r="EH90" s="205"/>
      <c r="EI90" s="205"/>
      <c r="EJ90" s="178"/>
      <c r="EK90" s="205"/>
      <c r="EL90" s="205"/>
      <c r="EM90" s="155"/>
      <c r="EN90" s="178"/>
      <c r="EO90" s="188"/>
      <c r="EP90" s="204"/>
      <c r="EQ90" s="204"/>
      <c r="ES90" s="204"/>
      <c r="ET90" s="204"/>
      <c r="EU90" s="188"/>
      <c r="EV90" s="205"/>
      <c r="EW90" s="205"/>
      <c r="EX90" s="178"/>
      <c r="EY90" s="178"/>
      <c r="EZ90" s="209"/>
      <c r="FA90" s="188"/>
      <c r="FB90" s="205"/>
      <c r="FC90" s="205"/>
      <c r="FD90" s="178"/>
      <c r="FE90" s="205"/>
      <c r="FF90" s="205"/>
      <c r="FG90" s="155"/>
      <c r="FH90" s="178"/>
      <c r="FI90" s="188"/>
      <c r="FJ90" s="204"/>
      <c r="FK90" s="204"/>
      <c r="FM90" s="204"/>
      <c r="FN90" s="204"/>
      <c r="FO90" s="188"/>
      <c r="FP90" s="205"/>
      <c r="FQ90" s="205"/>
      <c r="FR90" s="178"/>
      <c r="FS90" s="178"/>
      <c r="FT90" s="209"/>
      <c r="FU90" s="188"/>
      <c r="FV90" s="205"/>
      <c r="FW90" s="205"/>
      <c r="FX90" s="178"/>
      <c r="FY90" s="205"/>
      <c r="FZ90" s="205"/>
      <c r="GA90" s="148"/>
      <c r="GI90" s="185"/>
      <c r="GN90" s="186"/>
      <c r="GU90" s="148"/>
      <c r="HC90" s="185"/>
      <c r="HH90" s="186"/>
      <c r="HO90" s="148"/>
      <c r="HW90" s="185"/>
      <c r="IB90" s="186"/>
      <c r="II90" s="148"/>
      <c r="IQ90" s="185"/>
      <c r="IV90" s="186"/>
    </row>
    <row r="91" spans="1:256" s="160" customFormat="1" ht="13.5" customHeight="1">
      <c r="A91" s="178"/>
      <c r="C91" s="155"/>
      <c r="D91" s="178"/>
      <c r="E91" s="188"/>
      <c r="F91" s="204"/>
      <c r="G91" s="205"/>
      <c r="I91" s="204"/>
      <c r="J91" s="205"/>
      <c r="K91" s="188"/>
      <c r="L91" s="205"/>
      <c r="M91" s="205"/>
      <c r="N91" s="178"/>
      <c r="O91" s="178"/>
      <c r="P91" s="209"/>
      <c r="Q91" s="188"/>
      <c r="R91" s="205"/>
      <c r="S91" s="205"/>
      <c r="T91" s="178"/>
      <c r="U91" s="205"/>
      <c r="V91" s="205"/>
      <c r="W91" s="155"/>
      <c r="X91" s="178"/>
      <c r="Y91" s="188"/>
      <c r="Z91" s="204"/>
      <c r="AA91" s="204"/>
      <c r="AC91" s="204"/>
      <c r="AD91" s="204"/>
      <c r="AE91" s="188"/>
      <c r="AF91" s="205"/>
      <c r="AG91" s="205"/>
      <c r="AH91" s="178"/>
      <c r="AI91" s="178"/>
      <c r="AJ91" s="209"/>
      <c r="AK91" s="188"/>
      <c r="AL91" s="178"/>
      <c r="AM91" s="205"/>
      <c r="AN91" s="178"/>
      <c r="AO91" s="205"/>
      <c r="AP91" s="205"/>
      <c r="AQ91" s="155"/>
      <c r="AR91" s="178"/>
      <c r="AS91" s="188"/>
      <c r="AT91" s="204"/>
      <c r="AU91" s="204"/>
      <c r="AW91" s="204"/>
      <c r="AX91" s="204"/>
      <c r="AY91" s="188"/>
      <c r="AZ91" s="205"/>
      <c r="BA91" s="205"/>
      <c r="BB91" s="178"/>
      <c r="BC91" s="178"/>
      <c r="BD91" s="209"/>
      <c r="BE91" s="188"/>
      <c r="BF91" s="205"/>
      <c r="BG91" s="205"/>
      <c r="BH91" s="178"/>
      <c r="BI91" s="205"/>
      <c r="BJ91" s="205"/>
      <c r="BK91" s="155"/>
      <c r="BL91" s="178"/>
      <c r="BM91" s="188"/>
      <c r="BN91" s="204"/>
      <c r="BO91" s="204"/>
      <c r="BQ91" s="204"/>
      <c r="BR91" s="204"/>
      <c r="BS91" s="188"/>
      <c r="BT91" s="205"/>
      <c r="BU91" s="205"/>
      <c r="BV91" s="178"/>
      <c r="BW91" s="178"/>
      <c r="BX91" s="209"/>
      <c r="BY91" s="188"/>
      <c r="BZ91" s="205"/>
      <c r="CA91" s="205"/>
      <c r="CB91" s="178"/>
      <c r="CC91" s="205"/>
      <c r="CD91" s="205"/>
      <c r="CE91" s="188"/>
      <c r="CF91" s="178"/>
      <c r="CG91" s="188"/>
      <c r="CH91" s="204"/>
      <c r="CI91" s="204"/>
      <c r="CK91" s="204"/>
      <c r="CL91" s="204"/>
      <c r="CM91" s="188"/>
      <c r="CN91" s="205"/>
      <c r="CO91" s="205"/>
      <c r="CP91" s="178"/>
      <c r="CQ91" s="178"/>
      <c r="CR91" s="209"/>
      <c r="CS91" s="188"/>
      <c r="CT91" s="205"/>
      <c r="CU91" s="205"/>
      <c r="CV91" s="178"/>
      <c r="CW91" s="205"/>
      <c r="CX91" s="205"/>
      <c r="CY91" s="155"/>
      <c r="CZ91" s="178"/>
      <c r="DA91" s="188"/>
      <c r="DB91" s="204"/>
      <c r="DC91" s="204"/>
      <c r="DE91" s="204"/>
      <c r="DF91" s="204"/>
      <c r="DG91" s="188"/>
      <c r="DH91" s="205"/>
      <c r="DI91" s="205"/>
      <c r="DJ91" s="178"/>
      <c r="DK91" s="178"/>
      <c r="DL91" s="209"/>
      <c r="DM91" s="188"/>
      <c r="DN91" s="205"/>
      <c r="DO91" s="205"/>
      <c r="DP91" s="178"/>
      <c r="DQ91" s="205"/>
      <c r="DR91" s="205"/>
      <c r="DS91" s="155"/>
      <c r="DT91" s="178"/>
      <c r="DU91" s="188"/>
      <c r="DV91" s="204"/>
      <c r="DW91" s="204"/>
      <c r="DY91" s="204"/>
      <c r="DZ91" s="204"/>
      <c r="EA91" s="188"/>
      <c r="EB91" s="178"/>
      <c r="EC91" s="210"/>
      <c r="ED91" s="178"/>
      <c r="EE91" s="178"/>
      <c r="EF91" s="209"/>
      <c r="EG91" s="188"/>
      <c r="EH91" s="205"/>
      <c r="EI91" s="205"/>
      <c r="EJ91" s="178"/>
      <c r="EK91" s="205"/>
      <c r="EL91" s="205"/>
      <c r="EM91" s="155"/>
      <c r="EN91" s="178"/>
      <c r="EO91" s="188"/>
      <c r="EP91" s="204"/>
      <c r="EQ91" s="204"/>
      <c r="ES91" s="204"/>
      <c r="ET91" s="204"/>
      <c r="EU91" s="188"/>
      <c r="EV91" s="205"/>
      <c r="EW91" s="205"/>
      <c r="EX91" s="178"/>
      <c r="EY91" s="178"/>
      <c r="EZ91" s="209"/>
      <c r="FA91" s="188"/>
      <c r="FB91" s="205"/>
      <c r="FC91" s="205"/>
      <c r="FD91" s="178"/>
      <c r="FE91" s="205"/>
      <c r="FF91" s="205"/>
      <c r="FG91" s="155"/>
      <c r="FH91" s="178"/>
      <c r="FI91" s="188"/>
      <c r="FJ91" s="204"/>
      <c r="FK91" s="204"/>
      <c r="FM91" s="204"/>
      <c r="FN91" s="204"/>
      <c r="FO91" s="188"/>
      <c r="FP91" s="205"/>
      <c r="FQ91" s="205"/>
      <c r="FR91" s="178"/>
      <c r="FS91" s="178"/>
      <c r="FT91" s="209"/>
      <c r="FU91" s="188"/>
      <c r="FV91" s="205"/>
      <c r="FW91" s="205"/>
      <c r="FX91" s="178"/>
      <c r="FY91" s="205"/>
      <c r="FZ91" s="205"/>
      <c r="GA91" s="148"/>
      <c r="GI91" s="185"/>
      <c r="GN91" s="186"/>
      <c r="GU91" s="148"/>
      <c r="HC91" s="185"/>
      <c r="HH91" s="186"/>
      <c r="HO91" s="148"/>
      <c r="HW91" s="185"/>
      <c r="IB91" s="186"/>
      <c r="II91" s="148"/>
      <c r="IQ91" s="185"/>
      <c r="IV91" s="186"/>
    </row>
    <row r="92" spans="1:256" s="160" customFormat="1" ht="13.5" customHeight="1">
      <c r="A92" s="178"/>
      <c r="C92" s="155"/>
      <c r="D92" s="178"/>
      <c r="E92" s="188"/>
      <c r="F92" s="204"/>
      <c r="G92" s="205"/>
      <c r="I92" s="204"/>
      <c r="J92" s="205"/>
      <c r="K92" s="188"/>
      <c r="L92" s="205"/>
      <c r="M92" s="205"/>
      <c r="N92" s="178"/>
      <c r="O92" s="178"/>
      <c r="P92" s="209"/>
      <c r="Q92" s="188"/>
      <c r="R92" s="205"/>
      <c r="S92" s="205"/>
      <c r="T92" s="178"/>
      <c r="U92" s="205"/>
      <c r="V92" s="205"/>
      <c r="W92" s="155"/>
      <c r="X92" s="178"/>
      <c r="Y92" s="188"/>
      <c r="Z92" s="204"/>
      <c r="AA92" s="204"/>
      <c r="AC92" s="204"/>
      <c r="AD92" s="204"/>
      <c r="AE92" s="188"/>
      <c r="AF92" s="205"/>
      <c r="AG92" s="205"/>
      <c r="AH92" s="178"/>
      <c r="AI92" s="178"/>
      <c r="AJ92" s="209"/>
      <c r="AK92" s="188"/>
      <c r="AL92" s="178"/>
      <c r="AM92" s="205"/>
      <c r="AN92" s="178"/>
      <c r="AO92" s="205"/>
      <c r="AP92" s="205"/>
      <c r="AQ92" s="155"/>
      <c r="AR92" s="178"/>
      <c r="AS92" s="188"/>
      <c r="AT92" s="204"/>
      <c r="AU92" s="204"/>
      <c r="AW92" s="204"/>
      <c r="AX92" s="204"/>
      <c r="AY92" s="188"/>
      <c r="AZ92" s="205"/>
      <c r="BA92" s="205"/>
      <c r="BB92" s="178"/>
      <c r="BC92" s="178"/>
      <c r="BD92" s="209"/>
      <c r="BE92" s="188"/>
      <c r="BF92" s="205"/>
      <c r="BG92" s="205"/>
      <c r="BH92" s="178"/>
      <c r="BI92" s="205"/>
      <c r="BJ92" s="205"/>
      <c r="BK92" s="155"/>
      <c r="BL92" s="178"/>
      <c r="BM92" s="188"/>
      <c r="BN92" s="204"/>
      <c r="BO92" s="204"/>
      <c r="BQ92" s="204"/>
      <c r="BR92" s="204"/>
      <c r="BS92" s="188"/>
      <c r="BT92" s="205"/>
      <c r="BU92" s="205"/>
      <c r="BV92" s="178"/>
      <c r="BW92" s="178"/>
      <c r="BX92" s="209"/>
      <c r="BY92" s="188"/>
      <c r="BZ92" s="205"/>
      <c r="CA92" s="205"/>
      <c r="CB92" s="178"/>
      <c r="CC92" s="205"/>
      <c r="CD92" s="205"/>
      <c r="CE92" s="188"/>
      <c r="CF92" s="178"/>
      <c r="CG92" s="188"/>
      <c r="CH92" s="204"/>
      <c r="CI92" s="204"/>
      <c r="CK92" s="204"/>
      <c r="CL92" s="204"/>
      <c r="CM92" s="188"/>
      <c r="CN92" s="205"/>
      <c r="CO92" s="205"/>
      <c r="CP92" s="178"/>
      <c r="CQ92" s="178"/>
      <c r="CR92" s="209"/>
      <c r="CS92" s="188"/>
      <c r="CT92" s="205"/>
      <c r="CU92" s="205"/>
      <c r="CV92" s="178"/>
      <c r="CW92" s="205"/>
      <c r="CX92" s="205"/>
      <c r="CY92" s="155"/>
      <c r="CZ92" s="178"/>
      <c r="DA92" s="188"/>
      <c r="DB92" s="204"/>
      <c r="DC92" s="204"/>
      <c r="DE92" s="204"/>
      <c r="DF92" s="204"/>
      <c r="DG92" s="188"/>
      <c r="DH92" s="205"/>
      <c r="DI92" s="205"/>
      <c r="DJ92" s="178"/>
      <c r="DK92" s="178"/>
      <c r="DL92" s="209"/>
      <c r="DM92" s="188"/>
      <c r="DN92" s="205"/>
      <c r="DO92" s="205"/>
      <c r="DP92" s="178"/>
      <c r="DQ92" s="205"/>
      <c r="DR92" s="205"/>
      <c r="DS92" s="155"/>
      <c r="DT92" s="178"/>
      <c r="DU92" s="188"/>
      <c r="DV92" s="204"/>
      <c r="DW92" s="204"/>
      <c r="DY92" s="204"/>
      <c r="DZ92" s="204"/>
      <c r="EA92" s="188"/>
      <c r="EB92" s="178"/>
      <c r="EC92" s="210"/>
      <c r="ED92" s="178"/>
      <c r="EE92" s="178"/>
      <c r="EF92" s="209"/>
      <c r="EG92" s="188"/>
      <c r="EH92" s="205"/>
      <c r="EI92" s="205"/>
      <c r="EJ92" s="178"/>
      <c r="EK92" s="205"/>
      <c r="EL92" s="205"/>
      <c r="EM92" s="155"/>
      <c r="EN92" s="178"/>
      <c r="EO92" s="188"/>
      <c r="EP92" s="204"/>
      <c r="EQ92" s="204"/>
      <c r="ES92" s="204"/>
      <c r="ET92" s="204"/>
      <c r="EU92" s="188"/>
      <c r="EV92" s="205"/>
      <c r="EW92" s="205"/>
      <c r="EX92" s="178"/>
      <c r="EY92" s="178"/>
      <c r="EZ92" s="209"/>
      <c r="FA92" s="188"/>
      <c r="FB92" s="205"/>
      <c r="FC92" s="205"/>
      <c r="FD92" s="178"/>
      <c r="FE92" s="205"/>
      <c r="FF92" s="205"/>
      <c r="FG92" s="155"/>
      <c r="FH92" s="178"/>
      <c r="FI92" s="188"/>
      <c r="FJ92" s="204"/>
      <c r="FK92" s="204"/>
      <c r="FM92" s="204"/>
      <c r="FN92" s="204"/>
      <c r="FO92" s="188"/>
      <c r="FP92" s="205"/>
      <c r="FQ92" s="205"/>
      <c r="FR92" s="178"/>
      <c r="FS92" s="178"/>
      <c r="FT92" s="209"/>
      <c r="FU92" s="188"/>
      <c r="FV92" s="205"/>
      <c r="FW92" s="205"/>
      <c r="FX92" s="178"/>
      <c r="FY92" s="205"/>
      <c r="FZ92" s="205"/>
      <c r="GA92" s="148"/>
      <c r="GI92" s="185"/>
      <c r="GN92" s="186"/>
      <c r="GU92" s="148"/>
      <c r="HC92" s="185"/>
      <c r="HH92" s="186"/>
      <c r="HO92" s="148"/>
      <c r="HW92" s="185"/>
      <c r="IB92" s="186"/>
      <c r="II92" s="148"/>
      <c r="IQ92" s="185"/>
      <c r="IV92" s="186"/>
    </row>
    <row r="93" spans="1:256" s="160" customFormat="1" ht="13.5" customHeight="1">
      <c r="A93" s="178"/>
      <c r="C93" s="155"/>
      <c r="D93" s="178"/>
      <c r="E93" s="188"/>
      <c r="F93" s="204"/>
      <c r="G93" s="205"/>
      <c r="I93" s="204"/>
      <c r="J93" s="205"/>
      <c r="K93" s="188"/>
      <c r="L93" s="205"/>
      <c r="M93" s="205"/>
      <c r="N93" s="178"/>
      <c r="O93" s="178"/>
      <c r="P93" s="209"/>
      <c r="Q93" s="188"/>
      <c r="R93" s="205"/>
      <c r="S93" s="205"/>
      <c r="T93" s="178"/>
      <c r="U93" s="205"/>
      <c r="V93" s="205"/>
      <c r="W93" s="155"/>
      <c r="X93" s="178"/>
      <c r="Y93" s="188"/>
      <c r="Z93" s="204"/>
      <c r="AA93" s="204"/>
      <c r="AC93" s="204"/>
      <c r="AD93" s="204"/>
      <c r="AE93" s="188"/>
      <c r="AF93" s="205"/>
      <c r="AG93" s="205"/>
      <c r="AH93" s="178"/>
      <c r="AI93" s="178"/>
      <c r="AJ93" s="209"/>
      <c r="AK93" s="188"/>
      <c r="AL93" s="178"/>
      <c r="AM93" s="205"/>
      <c r="AN93" s="178"/>
      <c r="AO93" s="205"/>
      <c r="AP93" s="205"/>
      <c r="AQ93" s="155"/>
      <c r="AR93" s="178"/>
      <c r="AS93" s="188"/>
      <c r="AT93" s="204"/>
      <c r="AU93" s="204"/>
      <c r="AW93" s="204"/>
      <c r="AX93" s="204"/>
      <c r="AY93" s="188"/>
      <c r="AZ93" s="205"/>
      <c r="BA93" s="205"/>
      <c r="BB93" s="178"/>
      <c r="BC93" s="178"/>
      <c r="BD93" s="209"/>
      <c r="BE93" s="188"/>
      <c r="BF93" s="205"/>
      <c r="BG93" s="205"/>
      <c r="BH93" s="178"/>
      <c r="BI93" s="205"/>
      <c r="BJ93" s="205"/>
      <c r="BK93" s="155"/>
      <c r="BL93" s="178"/>
      <c r="BM93" s="188"/>
      <c r="BN93" s="204"/>
      <c r="BO93" s="204"/>
      <c r="BQ93" s="204"/>
      <c r="BR93" s="204"/>
      <c r="BS93" s="188"/>
      <c r="BT93" s="205"/>
      <c r="BU93" s="205"/>
      <c r="BV93" s="178"/>
      <c r="BW93" s="178"/>
      <c r="BX93" s="209"/>
      <c r="BY93" s="188"/>
      <c r="BZ93" s="205"/>
      <c r="CA93" s="205"/>
      <c r="CB93" s="178"/>
      <c r="CC93" s="205"/>
      <c r="CD93" s="205"/>
      <c r="CE93" s="188"/>
      <c r="CF93" s="178"/>
      <c r="CG93" s="188"/>
      <c r="CH93" s="204"/>
      <c r="CI93" s="204"/>
      <c r="CK93" s="204"/>
      <c r="CL93" s="204"/>
      <c r="CM93" s="188"/>
      <c r="CN93" s="205"/>
      <c r="CO93" s="205"/>
      <c r="CP93" s="178"/>
      <c r="CQ93" s="178"/>
      <c r="CR93" s="209"/>
      <c r="CS93" s="188"/>
      <c r="CT93" s="205"/>
      <c r="CU93" s="205"/>
      <c r="CV93" s="178"/>
      <c r="CW93" s="205"/>
      <c r="CX93" s="205"/>
      <c r="CY93" s="155"/>
      <c r="CZ93" s="178"/>
      <c r="DA93" s="188"/>
      <c r="DB93" s="204"/>
      <c r="DC93" s="204"/>
      <c r="DE93" s="204"/>
      <c r="DF93" s="204"/>
      <c r="DG93" s="188"/>
      <c r="DH93" s="205"/>
      <c r="DI93" s="205"/>
      <c r="DJ93" s="178"/>
      <c r="DK93" s="178"/>
      <c r="DL93" s="209"/>
      <c r="DM93" s="188"/>
      <c r="DN93" s="205"/>
      <c r="DO93" s="205"/>
      <c r="DP93" s="178"/>
      <c r="DQ93" s="205"/>
      <c r="DR93" s="205"/>
      <c r="DS93" s="155"/>
      <c r="DT93" s="178"/>
      <c r="DU93" s="188"/>
      <c r="DV93" s="204"/>
      <c r="DW93" s="204"/>
      <c r="DY93" s="204"/>
      <c r="DZ93" s="204"/>
      <c r="EA93" s="188"/>
      <c r="EB93" s="178"/>
      <c r="EC93" s="210"/>
      <c r="ED93" s="178"/>
      <c r="EE93" s="178"/>
      <c r="EF93" s="209"/>
      <c r="EG93" s="188"/>
      <c r="EH93" s="205"/>
      <c r="EI93" s="205"/>
      <c r="EJ93" s="178"/>
      <c r="EK93" s="205"/>
      <c r="EL93" s="205"/>
      <c r="EM93" s="155"/>
      <c r="EN93" s="178"/>
      <c r="EO93" s="188"/>
      <c r="EP93" s="204"/>
      <c r="EQ93" s="204"/>
      <c r="ES93" s="204"/>
      <c r="ET93" s="204"/>
      <c r="EU93" s="188"/>
      <c r="EV93" s="205"/>
      <c r="EW93" s="205"/>
      <c r="EX93" s="178"/>
      <c r="EY93" s="178"/>
      <c r="EZ93" s="209"/>
      <c r="FA93" s="188"/>
      <c r="FB93" s="205"/>
      <c r="FC93" s="205"/>
      <c r="FD93" s="178"/>
      <c r="FE93" s="205"/>
      <c r="FF93" s="205"/>
      <c r="FG93" s="155"/>
      <c r="FH93" s="178"/>
      <c r="FI93" s="188"/>
      <c r="FJ93" s="204"/>
      <c r="FK93" s="204"/>
      <c r="FM93" s="204"/>
      <c r="FN93" s="204"/>
      <c r="FO93" s="188"/>
      <c r="FP93" s="205"/>
      <c r="FQ93" s="205"/>
      <c r="FR93" s="178"/>
      <c r="FS93" s="178"/>
      <c r="FT93" s="209"/>
      <c r="FU93" s="188"/>
      <c r="FV93" s="205"/>
      <c r="FW93" s="205"/>
      <c r="FX93" s="178"/>
      <c r="FY93" s="205"/>
      <c r="FZ93" s="205"/>
      <c r="GA93" s="148"/>
      <c r="GI93" s="185"/>
      <c r="GN93" s="186"/>
      <c r="GU93" s="148"/>
      <c r="HC93" s="185"/>
      <c r="HH93" s="186"/>
      <c r="HO93" s="148"/>
      <c r="HW93" s="185"/>
      <c r="IB93" s="186"/>
      <c r="II93" s="148"/>
      <c r="IQ93" s="185"/>
      <c r="IV93" s="186"/>
    </row>
    <row r="94" spans="1:256" s="160" customFormat="1" ht="13.5" customHeight="1">
      <c r="A94" s="178"/>
      <c r="C94" s="155"/>
      <c r="D94" s="178"/>
      <c r="E94" s="188"/>
      <c r="F94" s="204"/>
      <c r="G94" s="205"/>
      <c r="I94" s="204"/>
      <c r="J94" s="205"/>
      <c r="K94" s="188"/>
      <c r="L94" s="205"/>
      <c r="M94" s="205"/>
      <c r="N94" s="178"/>
      <c r="O94" s="178"/>
      <c r="P94" s="209"/>
      <c r="Q94" s="188"/>
      <c r="R94" s="205"/>
      <c r="S94" s="205"/>
      <c r="T94" s="178"/>
      <c r="U94" s="205"/>
      <c r="V94" s="205"/>
      <c r="W94" s="155"/>
      <c r="X94" s="178"/>
      <c r="Y94" s="188"/>
      <c r="Z94" s="204"/>
      <c r="AA94" s="204"/>
      <c r="AC94" s="204"/>
      <c r="AD94" s="204"/>
      <c r="AE94" s="188"/>
      <c r="AF94" s="205"/>
      <c r="AG94" s="205"/>
      <c r="AH94" s="178"/>
      <c r="AI94" s="178"/>
      <c r="AJ94" s="209"/>
      <c r="AK94" s="188"/>
      <c r="AL94" s="178"/>
      <c r="AM94" s="205"/>
      <c r="AN94" s="178"/>
      <c r="AO94" s="205"/>
      <c r="AP94" s="205"/>
      <c r="AQ94" s="155"/>
      <c r="AR94" s="178"/>
      <c r="AS94" s="188"/>
      <c r="AT94" s="204"/>
      <c r="AU94" s="204"/>
      <c r="AW94" s="204"/>
      <c r="AX94" s="204"/>
      <c r="AY94" s="188"/>
      <c r="AZ94" s="205"/>
      <c r="BA94" s="205"/>
      <c r="BB94" s="178"/>
      <c r="BC94" s="178"/>
      <c r="BD94" s="209"/>
      <c r="BE94" s="188"/>
      <c r="BF94" s="205"/>
      <c r="BG94" s="205"/>
      <c r="BH94" s="178"/>
      <c r="BI94" s="205"/>
      <c r="BJ94" s="205"/>
      <c r="BK94" s="155"/>
      <c r="BL94" s="178"/>
      <c r="BM94" s="188"/>
      <c r="BN94" s="204"/>
      <c r="BO94" s="204"/>
      <c r="BQ94" s="204"/>
      <c r="BR94" s="204"/>
      <c r="BS94" s="188"/>
      <c r="BT94" s="205"/>
      <c r="BU94" s="205"/>
      <c r="BV94" s="178"/>
      <c r="BW94" s="178"/>
      <c r="BX94" s="209"/>
      <c r="BY94" s="188"/>
      <c r="BZ94" s="205"/>
      <c r="CA94" s="205"/>
      <c r="CB94" s="178"/>
      <c r="CC94" s="205"/>
      <c r="CD94" s="205"/>
      <c r="CE94" s="188"/>
      <c r="CF94" s="178"/>
      <c r="CG94" s="188"/>
      <c r="CH94" s="204"/>
      <c r="CI94" s="204"/>
      <c r="CK94" s="204"/>
      <c r="CL94" s="204"/>
      <c r="CM94" s="188"/>
      <c r="CN94" s="205"/>
      <c r="CO94" s="205"/>
      <c r="CP94" s="178"/>
      <c r="CQ94" s="178"/>
      <c r="CR94" s="209"/>
      <c r="CS94" s="188"/>
      <c r="CT94" s="205"/>
      <c r="CU94" s="205"/>
      <c r="CV94" s="178"/>
      <c r="CW94" s="205"/>
      <c r="CX94" s="205"/>
      <c r="CY94" s="155"/>
      <c r="CZ94" s="178"/>
      <c r="DA94" s="188"/>
      <c r="DB94" s="204"/>
      <c r="DC94" s="204"/>
      <c r="DE94" s="204"/>
      <c r="DF94" s="204"/>
      <c r="DG94" s="188"/>
      <c r="DH94" s="205"/>
      <c r="DI94" s="205"/>
      <c r="DJ94" s="178"/>
      <c r="DK94" s="178"/>
      <c r="DL94" s="209"/>
      <c r="DM94" s="188"/>
      <c r="DN94" s="205"/>
      <c r="DO94" s="205"/>
      <c r="DP94" s="178"/>
      <c r="DQ94" s="205"/>
      <c r="DR94" s="205"/>
      <c r="DS94" s="155"/>
      <c r="DT94" s="178"/>
      <c r="DU94" s="188"/>
      <c r="DV94" s="204"/>
      <c r="DW94" s="204"/>
      <c r="DY94" s="204"/>
      <c r="DZ94" s="204"/>
      <c r="EA94" s="188"/>
      <c r="EB94" s="178"/>
      <c r="EC94" s="210"/>
      <c r="ED94" s="178"/>
      <c r="EE94" s="178"/>
      <c r="EF94" s="209"/>
      <c r="EG94" s="188"/>
      <c r="EH94" s="205"/>
      <c r="EI94" s="205"/>
      <c r="EJ94" s="178"/>
      <c r="EK94" s="205"/>
      <c r="EL94" s="205"/>
      <c r="EM94" s="155"/>
      <c r="EN94" s="178"/>
      <c r="EO94" s="188"/>
      <c r="EP94" s="204"/>
      <c r="EQ94" s="204"/>
      <c r="ES94" s="204"/>
      <c r="ET94" s="204"/>
      <c r="EU94" s="188"/>
      <c r="EV94" s="205"/>
      <c r="EW94" s="205"/>
      <c r="EX94" s="178"/>
      <c r="EY94" s="178"/>
      <c r="EZ94" s="209"/>
      <c r="FA94" s="188"/>
      <c r="FB94" s="205"/>
      <c r="FC94" s="205"/>
      <c r="FD94" s="178"/>
      <c r="FE94" s="205"/>
      <c r="FF94" s="205"/>
      <c r="FG94" s="155"/>
      <c r="FH94" s="178"/>
      <c r="FI94" s="188"/>
      <c r="FJ94" s="204"/>
      <c r="FK94" s="204"/>
      <c r="FM94" s="204"/>
      <c r="FN94" s="204"/>
      <c r="FO94" s="188"/>
      <c r="FP94" s="205"/>
      <c r="FQ94" s="205"/>
      <c r="FR94" s="178"/>
      <c r="FS94" s="178"/>
      <c r="FT94" s="209"/>
      <c r="FU94" s="188"/>
      <c r="FV94" s="205"/>
      <c r="FW94" s="205"/>
      <c r="FX94" s="178"/>
      <c r="FY94" s="205"/>
      <c r="FZ94" s="205"/>
      <c r="GA94" s="148"/>
      <c r="GI94" s="185"/>
      <c r="GN94" s="186"/>
      <c r="GU94" s="148"/>
      <c r="HC94" s="185"/>
      <c r="HH94" s="186"/>
      <c r="HO94" s="148"/>
      <c r="HW94" s="185"/>
      <c r="IB94" s="186"/>
      <c r="II94" s="148"/>
      <c r="IQ94" s="185"/>
      <c r="IV94" s="186"/>
    </row>
    <row r="95" spans="1:256" s="160" customFormat="1" ht="13.5" customHeight="1">
      <c r="A95" s="178"/>
      <c r="C95" s="155"/>
      <c r="D95" s="178"/>
      <c r="E95" s="188"/>
      <c r="F95" s="204"/>
      <c r="G95" s="205"/>
      <c r="I95" s="204"/>
      <c r="J95" s="205"/>
      <c r="K95" s="188"/>
      <c r="L95" s="205"/>
      <c r="M95" s="205"/>
      <c r="N95" s="178"/>
      <c r="O95" s="178"/>
      <c r="P95" s="209"/>
      <c r="Q95" s="188"/>
      <c r="R95" s="205"/>
      <c r="S95" s="205"/>
      <c r="T95" s="178"/>
      <c r="U95" s="205"/>
      <c r="V95" s="205"/>
      <c r="W95" s="155"/>
      <c r="X95" s="178"/>
      <c r="Y95" s="188"/>
      <c r="Z95" s="204"/>
      <c r="AA95" s="204"/>
      <c r="AC95" s="204"/>
      <c r="AD95" s="204"/>
      <c r="AE95" s="188"/>
      <c r="AF95" s="205"/>
      <c r="AG95" s="205"/>
      <c r="AH95" s="178"/>
      <c r="AI95" s="178"/>
      <c r="AJ95" s="209"/>
      <c r="AK95" s="188"/>
      <c r="AL95" s="178"/>
      <c r="AM95" s="205"/>
      <c r="AN95" s="178"/>
      <c r="AO95" s="205"/>
      <c r="AP95" s="205"/>
      <c r="AQ95" s="155"/>
      <c r="AR95" s="178"/>
      <c r="AS95" s="188"/>
      <c r="AT95" s="204"/>
      <c r="AU95" s="204"/>
      <c r="AW95" s="204"/>
      <c r="AX95" s="204"/>
      <c r="AY95" s="188"/>
      <c r="AZ95" s="205"/>
      <c r="BA95" s="205"/>
      <c r="BB95" s="178"/>
      <c r="BC95" s="178"/>
      <c r="BD95" s="209"/>
      <c r="BE95" s="188"/>
      <c r="BF95" s="205"/>
      <c r="BG95" s="205"/>
      <c r="BH95" s="178"/>
      <c r="BI95" s="205"/>
      <c r="BJ95" s="205"/>
      <c r="BK95" s="155"/>
      <c r="BL95" s="178"/>
      <c r="BM95" s="188"/>
      <c r="BN95" s="204"/>
      <c r="BO95" s="204"/>
      <c r="BQ95" s="204"/>
      <c r="BR95" s="204"/>
      <c r="BS95" s="188"/>
      <c r="BT95" s="205"/>
      <c r="BU95" s="205"/>
      <c r="BV95" s="178"/>
      <c r="BW95" s="178"/>
      <c r="BX95" s="209"/>
      <c r="BY95" s="188"/>
      <c r="BZ95" s="205"/>
      <c r="CA95" s="205"/>
      <c r="CB95" s="178"/>
      <c r="CC95" s="205"/>
      <c r="CD95" s="205"/>
      <c r="CE95" s="188"/>
      <c r="CF95" s="178"/>
      <c r="CG95" s="188"/>
      <c r="CH95" s="204"/>
      <c r="CI95" s="204"/>
      <c r="CK95" s="204"/>
      <c r="CL95" s="204"/>
      <c r="CM95" s="188"/>
      <c r="CN95" s="205"/>
      <c r="CO95" s="205"/>
      <c r="CP95" s="178"/>
      <c r="CQ95" s="178"/>
      <c r="CR95" s="209"/>
      <c r="CS95" s="188"/>
      <c r="CT95" s="205"/>
      <c r="CU95" s="205"/>
      <c r="CV95" s="178"/>
      <c r="CW95" s="205"/>
      <c r="CX95" s="205"/>
      <c r="CY95" s="155"/>
      <c r="CZ95" s="178"/>
      <c r="DA95" s="188"/>
      <c r="DB95" s="204"/>
      <c r="DC95" s="204"/>
      <c r="DE95" s="204"/>
      <c r="DF95" s="204"/>
      <c r="DG95" s="188"/>
      <c r="DH95" s="205"/>
      <c r="DI95" s="205"/>
      <c r="DJ95" s="178"/>
      <c r="DK95" s="178"/>
      <c r="DL95" s="209"/>
      <c r="DM95" s="188"/>
      <c r="DN95" s="205"/>
      <c r="DO95" s="205"/>
      <c r="DP95" s="178"/>
      <c r="DQ95" s="205"/>
      <c r="DR95" s="205"/>
      <c r="DS95" s="155"/>
      <c r="DT95" s="178"/>
      <c r="DU95" s="188"/>
      <c r="DV95" s="204"/>
      <c r="DW95" s="204"/>
      <c r="DY95" s="204"/>
      <c r="DZ95" s="204"/>
      <c r="EA95" s="188"/>
      <c r="EB95" s="178"/>
      <c r="EC95" s="210"/>
      <c r="ED95" s="178"/>
      <c r="EE95" s="178"/>
      <c r="EF95" s="209"/>
      <c r="EG95" s="188"/>
      <c r="EH95" s="205"/>
      <c r="EI95" s="205"/>
      <c r="EJ95" s="178"/>
      <c r="EK95" s="205"/>
      <c r="EL95" s="205"/>
      <c r="EM95" s="155"/>
      <c r="EN95" s="178"/>
      <c r="EO95" s="188"/>
      <c r="EP95" s="204"/>
      <c r="EQ95" s="204"/>
      <c r="ES95" s="204"/>
      <c r="ET95" s="204"/>
      <c r="EU95" s="188"/>
      <c r="EV95" s="205"/>
      <c r="EW95" s="205"/>
      <c r="EX95" s="178"/>
      <c r="EY95" s="178"/>
      <c r="EZ95" s="209"/>
      <c r="FA95" s="188"/>
      <c r="FB95" s="205"/>
      <c r="FC95" s="205"/>
      <c r="FD95" s="178"/>
      <c r="FE95" s="205"/>
      <c r="FF95" s="205"/>
      <c r="FG95" s="155"/>
      <c r="FH95" s="178"/>
      <c r="FI95" s="188"/>
      <c r="FJ95" s="204"/>
      <c r="FK95" s="204"/>
      <c r="FM95" s="204"/>
      <c r="FN95" s="204"/>
      <c r="FO95" s="188"/>
      <c r="FP95" s="205"/>
      <c r="FQ95" s="205"/>
      <c r="FR95" s="178"/>
      <c r="FS95" s="178"/>
      <c r="FT95" s="209"/>
      <c r="FU95" s="188"/>
      <c r="FV95" s="205"/>
      <c r="FW95" s="205"/>
      <c r="FX95" s="178"/>
      <c r="FY95" s="205"/>
      <c r="FZ95" s="205"/>
      <c r="GA95" s="148"/>
      <c r="GI95" s="185"/>
      <c r="GN95" s="186"/>
      <c r="GU95" s="148"/>
      <c r="HC95" s="185"/>
      <c r="HH95" s="186"/>
      <c r="HO95" s="148"/>
      <c r="HW95" s="185"/>
      <c r="IB95" s="186"/>
      <c r="II95" s="148"/>
      <c r="IQ95" s="185"/>
      <c r="IV95" s="186"/>
    </row>
    <row r="96" spans="1:256" s="160" customFormat="1" ht="13.5" customHeight="1">
      <c r="A96" s="178"/>
      <c r="C96" s="155"/>
      <c r="D96" s="178"/>
      <c r="E96" s="188"/>
      <c r="F96" s="204"/>
      <c r="G96" s="205"/>
      <c r="I96" s="204"/>
      <c r="J96" s="205"/>
      <c r="K96" s="188"/>
      <c r="L96" s="205"/>
      <c r="M96" s="205"/>
      <c r="N96" s="178"/>
      <c r="O96" s="178"/>
      <c r="P96" s="209"/>
      <c r="Q96" s="188"/>
      <c r="R96" s="205"/>
      <c r="S96" s="205"/>
      <c r="T96" s="178"/>
      <c r="U96" s="205"/>
      <c r="V96" s="205"/>
      <c r="W96" s="155"/>
      <c r="X96" s="178"/>
      <c r="Y96" s="188"/>
      <c r="Z96" s="204"/>
      <c r="AA96" s="204"/>
      <c r="AC96" s="204"/>
      <c r="AD96" s="204"/>
      <c r="AE96" s="188"/>
      <c r="AF96" s="205"/>
      <c r="AG96" s="205"/>
      <c r="AH96" s="178"/>
      <c r="AI96" s="178"/>
      <c r="AJ96" s="209"/>
      <c r="AK96" s="188"/>
      <c r="AL96" s="178"/>
      <c r="AM96" s="205"/>
      <c r="AN96" s="178"/>
      <c r="AO96" s="205"/>
      <c r="AP96" s="205"/>
      <c r="AQ96" s="155"/>
      <c r="AR96" s="178"/>
      <c r="AS96" s="188"/>
      <c r="AT96" s="204"/>
      <c r="AU96" s="204"/>
      <c r="AW96" s="204"/>
      <c r="AX96" s="204"/>
      <c r="AY96" s="188"/>
      <c r="AZ96" s="205"/>
      <c r="BA96" s="205"/>
      <c r="BB96" s="178"/>
      <c r="BC96" s="178"/>
      <c r="BD96" s="209"/>
      <c r="BE96" s="188"/>
      <c r="BF96" s="205"/>
      <c r="BG96" s="205"/>
      <c r="BH96" s="178"/>
      <c r="BI96" s="205"/>
      <c r="BJ96" s="205"/>
      <c r="BK96" s="155"/>
      <c r="BL96" s="178"/>
      <c r="BM96" s="188"/>
      <c r="BN96" s="204"/>
      <c r="BO96" s="204"/>
      <c r="BQ96" s="204"/>
      <c r="BR96" s="204"/>
      <c r="BS96" s="188"/>
      <c r="BT96" s="205"/>
      <c r="BU96" s="205"/>
      <c r="BV96" s="178"/>
      <c r="BW96" s="178"/>
      <c r="BX96" s="209"/>
      <c r="BY96" s="188"/>
      <c r="BZ96" s="205"/>
      <c r="CA96" s="205"/>
      <c r="CB96" s="178"/>
      <c r="CC96" s="205"/>
      <c r="CD96" s="205"/>
      <c r="CE96" s="188"/>
      <c r="CF96" s="178"/>
      <c r="CG96" s="188"/>
      <c r="CH96" s="204"/>
      <c r="CI96" s="204"/>
      <c r="CK96" s="204"/>
      <c r="CL96" s="204"/>
      <c r="CM96" s="188"/>
      <c r="CN96" s="205"/>
      <c r="CO96" s="205"/>
      <c r="CP96" s="178"/>
      <c r="CQ96" s="178"/>
      <c r="CR96" s="209"/>
      <c r="CS96" s="188"/>
      <c r="CT96" s="205"/>
      <c r="CU96" s="205"/>
      <c r="CV96" s="178"/>
      <c r="CW96" s="205"/>
      <c r="CX96" s="205"/>
      <c r="CY96" s="155"/>
      <c r="CZ96" s="178"/>
      <c r="DA96" s="188"/>
      <c r="DB96" s="204"/>
      <c r="DC96" s="204"/>
      <c r="DE96" s="204"/>
      <c r="DF96" s="204"/>
      <c r="DG96" s="188"/>
      <c r="DH96" s="205"/>
      <c r="DI96" s="205"/>
      <c r="DJ96" s="178"/>
      <c r="DK96" s="178"/>
      <c r="DL96" s="209"/>
      <c r="DM96" s="188"/>
      <c r="DN96" s="205"/>
      <c r="DO96" s="205"/>
      <c r="DP96" s="178"/>
      <c r="DQ96" s="205"/>
      <c r="DR96" s="205"/>
      <c r="DS96" s="155"/>
      <c r="DT96" s="178"/>
      <c r="DU96" s="188"/>
      <c r="DV96" s="204"/>
      <c r="DW96" s="204"/>
      <c r="DY96" s="204"/>
      <c r="DZ96" s="204"/>
      <c r="EA96" s="188"/>
      <c r="EB96" s="178"/>
      <c r="EC96" s="210"/>
      <c r="ED96" s="178"/>
      <c r="EE96" s="178"/>
      <c r="EF96" s="209"/>
      <c r="EG96" s="188"/>
      <c r="EH96" s="205"/>
      <c r="EI96" s="205"/>
      <c r="EJ96" s="178"/>
      <c r="EK96" s="205"/>
      <c r="EL96" s="205"/>
      <c r="EM96" s="155"/>
      <c r="EN96" s="178"/>
      <c r="EO96" s="188"/>
      <c r="EP96" s="204"/>
      <c r="EQ96" s="204"/>
      <c r="ES96" s="204"/>
      <c r="ET96" s="204"/>
      <c r="EU96" s="188"/>
      <c r="EV96" s="205"/>
      <c r="EW96" s="205"/>
      <c r="EX96" s="178"/>
      <c r="EY96" s="178"/>
      <c r="EZ96" s="209"/>
      <c r="FA96" s="188"/>
      <c r="FB96" s="205"/>
      <c r="FC96" s="205"/>
      <c r="FD96" s="178"/>
      <c r="FE96" s="205"/>
      <c r="FF96" s="205"/>
      <c r="FG96" s="155"/>
      <c r="FH96" s="178"/>
      <c r="FI96" s="188"/>
      <c r="FJ96" s="204"/>
      <c r="FK96" s="204"/>
      <c r="FM96" s="204"/>
      <c r="FN96" s="204"/>
      <c r="FO96" s="188"/>
      <c r="FP96" s="205"/>
      <c r="FQ96" s="205"/>
      <c r="FR96" s="178"/>
      <c r="FS96" s="178"/>
      <c r="FT96" s="209"/>
      <c r="FU96" s="188"/>
      <c r="FV96" s="205"/>
      <c r="FW96" s="205"/>
      <c r="FX96" s="178"/>
      <c r="FY96" s="205"/>
      <c r="FZ96" s="205"/>
      <c r="GA96" s="148"/>
      <c r="GI96" s="185"/>
      <c r="GN96" s="186"/>
      <c r="GU96" s="148"/>
      <c r="HC96" s="185"/>
      <c r="HH96" s="186"/>
      <c r="HO96" s="148"/>
      <c r="HW96" s="185"/>
      <c r="IB96" s="186"/>
      <c r="II96" s="148"/>
      <c r="IQ96" s="185"/>
      <c r="IV96" s="186"/>
    </row>
    <row r="97" spans="1:256" s="160" customFormat="1" ht="13.5" customHeight="1">
      <c r="A97" s="178"/>
      <c r="C97" s="155"/>
      <c r="D97" s="178"/>
      <c r="E97" s="188"/>
      <c r="F97" s="204"/>
      <c r="G97" s="205"/>
      <c r="I97" s="204"/>
      <c r="J97" s="205"/>
      <c r="K97" s="188"/>
      <c r="L97" s="205"/>
      <c r="M97" s="205"/>
      <c r="N97" s="178"/>
      <c r="O97" s="178"/>
      <c r="P97" s="209"/>
      <c r="Q97" s="188"/>
      <c r="R97" s="205"/>
      <c r="S97" s="205"/>
      <c r="T97" s="178"/>
      <c r="U97" s="205"/>
      <c r="V97" s="205"/>
      <c r="W97" s="155"/>
      <c r="X97" s="178"/>
      <c r="Y97" s="188"/>
      <c r="Z97" s="204"/>
      <c r="AA97" s="204"/>
      <c r="AC97" s="204"/>
      <c r="AD97" s="204"/>
      <c r="AE97" s="188"/>
      <c r="AF97" s="205"/>
      <c r="AG97" s="205"/>
      <c r="AH97" s="178"/>
      <c r="AI97" s="178"/>
      <c r="AJ97" s="209"/>
      <c r="AK97" s="188"/>
      <c r="AL97" s="178"/>
      <c r="AM97" s="205"/>
      <c r="AN97" s="178"/>
      <c r="AO97" s="205"/>
      <c r="AP97" s="205"/>
      <c r="AQ97" s="155"/>
      <c r="AR97" s="178"/>
      <c r="AS97" s="188"/>
      <c r="AT97" s="204"/>
      <c r="AU97" s="204"/>
      <c r="AW97" s="204"/>
      <c r="AX97" s="204"/>
      <c r="AY97" s="188"/>
      <c r="AZ97" s="205"/>
      <c r="BA97" s="205"/>
      <c r="BB97" s="178"/>
      <c r="BC97" s="178"/>
      <c r="BD97" s="209"/>
      <c r="BE97" s="188"/>
      <c r="BF97" s="205"/>
      <c r="BG97" s="205"/>
      <c r="BH97" s="178"/>
      <c r="BI97" s="205"/>
      <c r="BJ97" s="205"/>
      <c r="BK97" s="155"/>
      <c r="BL97" s="178"/>
      <c r="BM97" s="188"/>
      <c r="BN97" s="204"/>
      <c r="BO97" s="204"/>
      <c r="BQ97" s="204"/>
      <c r="BR97" s="204"/>
      <c r="BS97" s="188"/>
      <c r="BT97" s="205"/>
      <c r="BU97" s="205"/>
      <c r="BV97" s="178"/>
      <c r="BW97" s="178"/>
      <c r="BX97" s="209"/>
      <c r="BY97" s="188"/>
      <c r="BZ97" s="205"/>
      <c r="CA97" s="205"/>
      <c r="CB97" s="178"/>
      <c r="CC97" s="205"/>
      <c r="CD97" s="205"/>
      <c r="CE97" s="188"/>
      <c r="CF97" s="178"/>
      <c r="CG97" s="188"/>
      <c r="CH97" s="204"/>
      <c r="CI97" s="204"/>
      <c r="CK97" s="204"/>
      <c r="CL97" s="204"/>
      <c r="CM97" s="188"/>
      <c r="CN97" s="205"/>
      <c r="CO97" s="205"/>
      <c r="CP97" s="178"/>
      <c r="CQ97" s="178"/>
      <c r="CR97" s="209"/>
      <c r="CS97" s="188"/>
      <c r="CT97" s="205"/>
      <c r="CU97" s="205"/>
      <c r="CV97" s="178"/>
      <c r="CW97" s="205"/>
      <c r="CX97" s="205"/>
      <c r="CY97" s="155"/>
      <c r="CZ97" s="178"/>
      <c r="DA97" s="188"/>
      <c r="DB97" s="204"/>
      <c r="DC97" s="204"/>
      <c r="DE97" s="204"/>
      <c r="DF97" s="204"/>
      <c r="DG97" s="188"/>
      <c r="DH97" s="205"/>
      <c r="DI97" s="205"/>
      <c r="DJ97" s="178"/>
      <c r="DK97" s="178"/>
      <c r="DL97" s="209"/>
      <c r="DM97" s="188"/>
      <c r="DN97" s="205"/>
      <c r="DO97" s="205"/>
      <c r="DP97" s="178"/>
      <c r="DQ97" s="205"/>
      <c r="DR97" s="205"/>
      <c r="DS97" s="155"/>
      <c r="DT97" s="178"/>
      <c r="DU97" s="188"/>
      <c r="DV97" s="204"/>
      <c r="DW97" s="204"/>
      <c r="DY97" s="204"/>
      <c r="DZ97" s="204"/>
      <c r="EA97" s="188"/>
      <c r="EB97" s="178"/>
      <c r="EC97" s="210"/>
      <c r="ED97" s="178"/>
      <c r="EE97" s="178"/>
      <c r="EF97" s="209"/>
      <c r="EG97" s="188"/>
      <c r="EH97" s="205"/>
      <c r="EI97" s="205"/>
      <c r="EJ97" s="178"/>
      <c r="EK97" s="205"/>
      <c r="EL97" s="205"/>
      <c r="EM97" s="155"/>
      <c r="EN97" s="178"/>
      <c r="EO97" s="188"/>
      <c r="EP97" s="204"/>
      <c r="EQ97" s="204"/>
      <c r="ES97" s="204"/>
      <c r="ET97" s="204"/>
      <c r="EU97" s="188"/>
      <c r="EV97" s="205"/>
      <c r="EW97" s="205"/>
      <c r="EX97" s="178"/>
      <c r="EY97" s="178"/>
      <c r="EZ97" s="209"/>
      <c r="FA97" s="188"/>
      <c r="FB97" s="205"/>
      <c r="FC97" s="205"/>
      <c r="FD97" s="178"/>
      <c r="FE97" s="205"/>
      <c r="FF97" s="205"/>
      <c r="FG97" s="155"/>
      <c r="FH97" s="178"/>
      <c r="FI97" s="188"/>
      <c r="FJ97" s="204"/>
      <c r="FK97" s="204"/>
      <c r="FM97" s="204"/>
      <c r="FN97" s="204"/>
      <c r="FO97" s="188"/>
      <c r="FP97" s="205"/>
      <c r="FQ97" s="205"/>
      <c r="FR97" s="178"/>
      <c r="FS97" s="178"/>
      <c r="FT97" s="209"/>
      <c r="FU97" s="188"/>
      <c r="FV97" s="205"/>
      <c r="FW97" s="205"/>
      <c r="FX97" s="178"/>
      <c r="FY97" s="205"/>
      <c r="FZ97" s="205"/>
      <c r="GA97" s="148"/>
      <c r="GI97" s="185"/>
      <c r="GN97" s="186"/>
      <c r="GU97" s="148"/>
      <c r="HC97" s="185"/>
      <c r="HH97" s="186"/>
      <c r="HO97" s="148"/>
      <c r="HW97" s="185"/>
      <c r="IB97" s="186"/>
      <c r="II97" s="148"/>
      <c r="IQ97" s="185"/>
      <c r="IV97" s="186"/>
    </row>
    <row r="98" spans="1:256" s="160" customFormat="1" ht="13.5" customHeight="1">
      <c r="A98" s="178"/>
      <c r="C98" s="155"/>
      <c r="D98" s="178"/>
      <c r="E98" s="188"/>
      <c r="F98" s="204"/>
      <c r="G98" s="205"/>
      <c r="I98" s="204"/>
      <c r="J98" s="205"/>
      <c r="K98" s="188"/>
      <c r="L98" s="205"/>
      <c r="M98" s="205"/>
      <c r="N98" s="178"/>
      <c r="O98" s="178"/>
      <c r="P98" s="209"/>
      <c r="Q98" s="188"/>
      <c r="R98" s="205"/>
      <c r="S98" s="205"/>
      <c r="T98" s="178"/>
      <c r="U98" s="205"/>
      <c r="V98" s="205"/>
      <c r="W98" s="155"/>
      <c r="X98" s="178"/>
      <c r="Y98" s="188"/>
      <c r="Z98" s="204"/>
      <c r="AA98" s="204"/>
      <c r="AC98" s="204"/>
      <c r="AD98" s="204"/>
      <c r="AE98" s="188"/>
      <c r="AF98" s="205"/>
      <c r="AG98" s="205"/>
      <c r="AH98" s="178"/>
      <c r="AI98" s="178"/>
      <c r="AJ98" s="209"/>
      <c r="AK98" s="188"/>
      <c r="AL98" s="178"/>
      <c r="AM98" s="205"/>
      <c r="AN98" s="178"/>
      <c r="AO98" s="205"/>
      <c r="AP98" s="205"/>
      <c r="AQ98" s="155"/>
      <c r="AR98" s="178"/>
      <c r="AS98" s="188"/>
      <c r="AT98" s="204"/>
      <c r="AU98" s="204"/>
      <c r="AW98" s="204"/>
      <c r="AX98" s="204"/>
      <c r="AY98" s="188"/>
      <c r="AZ98" s="205"/>
      <c r="BA98" s="205"/>
      <c r="BB98" s="178"/>
      <c r="BC98" s="178"/>
      <c r="BD98" s="209"/>
      <c r="BE98" s="188"/>
      <c r="BF98" s="205"/>
      <c r="BG98" s="205"/>
      <c r="BH98" s="178"/>
      <c r="BI98" s="205"/>
      <c r="BJ98" s="205"/>
      <c r="BK98" s="155"/>
      <c r="BL98" s="178"/>
      <c r="BM98" s="188"/>
      <c r="BN98" s="204"/>
      <c r="BO98" s="204"/>
      <c r="BQ98" s="204"/>
      <c r="BR98" s="204"/>
      <c r="BS98" s="188"/>
      <c r="BT98" s="205"/>
      <c r="BU98" s="205"/>
      <c r="BV98" s="178"/>
      <c r="BW98" s="178"/>
      <c r="BX98" s="209"/>
      <c r="BY98" s="188"/>
      <c r="BZ98" s="205"/>
      <c r="CA98" s="205"/>
      <c r="CB98" s="178"/>
      <c r="CC98" s="205"/>
      <c r="CD98" s="205"/>
      <c r="CE98" s="188"/>
      <c r="CF98" s="178"/>
      <c r="CG98" s="188"/>
      <c r="CH98" s="204"/>
      <c r="CI98" s="204"/>
      <c r="CK98" s="204"/>
      <c r="CL98" s="204"/>
      <c r="CM98" s="188"/>
      <c r="CN98" s="205"/>
      <c r="CO98" s="205"/>
      <c r="CP98" s="178"/>
      <c r="CQ98" s="178"/>
      <c r="CR98" s="209"/>
      <c r="CS98" s="188"/>
      <c r="CT98" s="205"/>
      <c r="CU98" s="205"/>
      <c r="CV98" s="178"/>
      <c r="CW98" s="205"/>
      <c r="CX98" s="205"/>
      <c r="CY98" s="155"/>
      <c r="CZ98" s="178"/>
      <c r="DA98" s="188"/>
      <c r="DB98" s="204"/>
      <c r="DC98" s="204"/>
      <c r="DE98" s="204"/>
      <c r="DF98" s="204"/>
      <c r="DG98" s="188"/>
      <c r="DH98" s="205"/>
      <c r="DI98" s="205"/>
      <c r="DJ98" s="178"/>
      <c r="DK98" s="178"/>
      <c r="DL98" s="209"/>
      <c r="DM98" s="188"/>
      <c r="DN98" s="205"/>
      <c r="DO98" s="205"/>
      <c r="DP98" s="178"/>
      <c r="DQ98" s="205"/>
      <c r="DR98" s="205"/>
      <c r="DS98" s="155"/>
      <c r="DT98" s="178"/>
      <c r="DU98" s="188"/>
      <c r="DV98" s="204"/>
      <c r="DW98" s="204"/>
      <c r="DY98" s="204"/>
      <c r="DZ98" s="204"/>
      <c r="EA98" s="188"/>
      <c r="EB98" s="178"/>
      <c r="EC98" s="210"/>
      <c r="ED98" s="178"/>
      <c r="EE98" s="178"/>
      <c r="EF98" s="209"/>
      <c r="EG98" s="188"/>
      <c r="EH98" s="205"/>
      <c r="EI98" s="205"/>
      <c r="EJ98" s="178"/>
      <c r="EK98" s="205"/>
      <c r="EL98" s="205"/>
      <c r="EM98" s="155"/>
      <c r="EN98" s="178"/>
      <c r="EO98" s="188"/>
      <c r="EP98" s="204"/>
      <c r="EQ98" s="204"/>
      <c r="ES98" s="204"/>
      <c r="ET98" s="204"/>
      <c r="EU98" s="188"/>
      <c r="EV98" s="205"/>
      <c r="EW98" s="205"/>
      <c r="EX98" s="178"/>
      <c r="EY98" s="178"/>
      <c r="EZ98" s="209"/>
      <c r="FA98" s="188"/>
      <c r="FB98" s="205"/>
      <c r="FC98" s="205"/>
      <c r="FD98" s="178"/>
      <c r="FE98" s="205"/>
      <c r="FF98" s="205"/>
      <c r="FG98" s="155"/>
      <c r="FH98" s="178"/>
      <c r="FI98" s="188"/>
      <c r="FJ98" s="204"/>
      <c r="FK98" s="204"/>
      <c r="FM98" s="204"/>
      <c r="FN98" s="204"/>
      <c r="FO98" s="188"/>
      <c r="FP98" s="205"/>
      <c r="FQ98" s="205"/>
      <c r="FR98" s="178"/>
      <c r="FS98" s="178"/>
      <c r="FT98" s="209"/>
      <c r="FU98" s="188"/>
      <c r="FV98" s="205"/>
      <c r="FW98" s="205"/>
      <c r="FX98" s="178"/>
      <c r="FY98" s="205"/>
      <c r="FZ98" s="205"/>
      <c r="GA98" s="148"/>
      <c r="GI98" s="185"/>
      <c r="GN98" s="186"/>
      <c r="GU98" s="148"/>
      <c r="HC98" s="185"/>
      <c r="HH98" s="186"/>
      <c r="HO98" s="148"/>
      <c r="HW98" s="185"/>
      <c r="IB98" s="186"/>
      <c r="II98" s="148"/>
      <c r="IQ98" s="185"/>
      <c r="IV98" s="186"/>
    </row>
    <row r="99" spans="1:256" s="160" customFormat="1" ht="13.5" customHeight="1">
      <c r="A99" s="178"/>
      <c r="C99" s="155"/>
      <c r="D99" s="178"/>
      <c r="E99" s="188"/>
      <c r="F99" s="204"/>
      <c r="G99" s="205"/>
      <c r="I99" s="204"/>
      <c r="J99" s="205"/>
      <c r="K99" s="188"/>
      <c r="L99" s="205"/>
      <c r="M99" s="205"/>
      <c r="N99" s="178"/>
      <c r="O99" s="178"/>
      <c r="P99" s="209"/>
      <c r="Q99" s="188"/>
      <c r="R99" s="205"/>
      <c r="S99" s="205"/>
      <c r="T99" s="178"/>
      <c r="U99" s="205"/>
      <c r="V99" s="205"/>
      <c r="W99" s="155"/>
      <c r="X99" s="178"/>
      <c r="Y99" s="188"/>
      <c r="Z99" s="204"/>
      <c r="AA99" s="204"/>
      <c r="AC99" s="204"/>
      <c r="AD99" s="204"/>
      <c r="AE99" s="188"/>
      <c r="AF99" s="205"/>
      <c r="AG99" s="205"/>
      <c r="AH99" s="178"/>
      <c r="AI99" s="178"/>
      <c r="AJ99" s="209"/>
      <c r="AK99" s="188"/>
      <c r="AL99" s="178"/>
      <c r="AM99" s="205"/>
      <c r="AN99" s="178"/>
      <c r="AO99" s="205"/>
      <c r="AP99" s="205"/>
      <c r="AQ99" s="155"/>
      <c r="AR99" s="178"/>
      <c r="AS99" s="188"/>
      <c r="AT99" s="204"/>
      <c r="AU99" s="204"/>
      <c r="AW99" s="204"/>
      <c r="AX99" s="204"/>
      <c r="AY99" s="188"/>
      <c r="AZ99" s="205"/>
      <c r="BA99" s="205"/>
      <c r="BB99" s="178"/>
      <c r="BC99" s="178"/>
      <c r="BD99" s="209"/>
      <c r="BE99" s="188"/>
      <c r="BF99" s="205"/>
      <c r="BG99" s="205"/>
      <c r="BH99" s="178"/>
      <c r="BI99" s="205"/>
      <c r="BJ99" s="205"/>
      <c r="BK99" s="155"/>
      <c r="BL99" s="178"/>
      <c r="BM99" s="188"/>
      <c r="BN99" s="204"/>
      <c r="BO99" s="204"/>
      <c r="BQ99" s="204"/>
      <c r="BR99" s="204"/>
      <c r="BS99" s="188"/>
      <c r="BT99" s="205"/>
      <c r="BU99" s="205"/>
      <c r="BV99" s="178"/>
      <c r="BW99" s="178"/>
      <c r="BX99" s="209"/>
      <c r="BY99" s="188"/>
      <c r="BZ99" s="205"/>
      <c r="CA99" s="205"/>
      <c r="CB99" s="178"/>
      <c r="CC99" s="205"/>
      <c r="CD99" s="205"/>
      <c r="CE99" s="188"/>
      <c r="CF99" s="178"/>
      <c r="CG99" s="188"/>
      <c r="CH99" s="204"/>
      <c r="CI99" s="204"/>
      <c r="CK99" s="204"/>
      <c r="CL99" s="204"/>
      <c r="CM99" s="188"/>
      <c r="CN99" s="205"/>
      <c r="CO99" s="205"/>
      <c r="CP99" s="178"/>
      <c r="CQ99" s="178"/>
      <c r="CR99" s="209"/>
      <c r="CS99" s="188"/>
      <c r="CT99" s="205"/>
      <c r="CU99" s="205"/>
      <c r="CV99" s="178"/>
      <c r="CW99" s="205"/>
      <c r="CX99" s="205"/>
      <c r="CY99" s="155"/>
      <c r="CZ99" s="178"/>
      <c r="DA99" s="188"/>
      <c r="DB99" s="204"/>
      <c r="DC99" s="204"/>
      <c r="DE99" s="204"/>
      <c r="DF99" s="204"/>
      <c r="DG99" s="188"/>
      <c r="DH99" s="205"/>
      <c r="DI99" s="205"/>
      <c r="DJ99" s="178"/>
      <c r="DK99" s="178"/>
      <c r="DL99" s="209"/>
      <c r="DM99" s="188"/>
      <c r="DN99" s="205"/>
      <c r="DO99" s="205"/>
      <c r="DP99" s="178"/>
      <c r="DQ99" s="205"/>
      <c r="DR99" s="205"/>
      <c r="DS99" s="155"/>
      <c r="DT99" s="178"/>
      <c r="DU99" s="188"/>
      <c r="DV99" s="204"/>
      <c r="DW99" s="204"/>
      <c r="DY99" s="204"/>
      <c r="DZ99" s="204"/>
      <c r="EA99" s="188"/>
      <c r="EB99" s="178"/>
      <c r="EC99" s="210"/>
      <c r="ED99" s="178"/>
      <c r="EE99" s="178"/>
      <c r="EF99" s="209"/>
      <c r="EG99" s="188"/>
      <c r="EH99" s="205"/>
      <c r="EI99" s="205"/>
      <c r="EJ99" s="178"/>
      <c r="EK99" s="205"/>
      <c r="EL99" s="205"/>
      <c r="EM99" s="155"/>
      <c r="EN99" s="178"/>
      <c r="EO99" s="188"/>
      <c r="EP99" s="204"/>
      <c r="EQ99" s="204"/>
      <c r="ES99" s="204"/>
      <c r="ET99" s="204"/>
      <c r="EU99" s="188"/>
      <c r="EV99" s="205"/>
      <c r="EW99" s="205"/>
      <c r="EX99" s="178"/>
      <c r="EY99" s="178"/>
      <c r="EZ99" s="209"/>
      <c r="FA99" s="188"/>
      <c r="FB99" s="205"/>
      <c r="FC99" s="205"/>
      <c r="FD99" s="178"/>
      <c r="FE99" s="205"/>
      <c r="FF99" s="205"/>
      <c r="FG99" s="155"/>
      <c r="FH99" s="178"/>
      <c r="FI99" s="188"/>
      <c r="FJ99" s="204"/>
      <c r="FK99" s="204"/>
      <c r="FM99" s="204"/>
      <c r="FN99" s="204"/>
      <c r="FO99" s="188"/>
      <c r="FP99" s="205"/>
      <c r="FQ99" s="205"/>
      <c r="FR99" s="178"/>
      <c r="FS99" s="178"/>
      <c r="FT99" s="209"/>
      <c r="FU99" s="188"/>
      <c r="FV99" s="205"/>
      <c r="FW99" s="205"/>
      <c r="FX99" s="178"/>
      <c r="FY99" s="205"/>
      <c r="FZ99" s="205"/>
      <c r="GA99" s="148"/>
      <c r="GI99" s="185"/>
      <c r="GN99" s="186"/>
      <c r="GU99" s="148"/>
      <c r="HC99" s="185"/>
      <c r="HH99" s="186"/>
      <c r="HO99" s="148"/>
      <c r="HW99" s="185"/>
      <c r="IB99" s="186"/>
      <c r="II99" s="148"/>
      <c r="IQ99" s="185"/>
      <c r="IV99" s="186"/>
    </row>
    <row r="100" spans="1:256" s="160" customFormat="1" ht="13.5" customHeight="1">
      <c r="S100" s="204"/>
    </row>
    <row r="101" spans="1:256" s="160" customFormat="1" ht="13.5" customHeight="1"/>
    <row r="102" spans="1:256" s="160" customFormat="1" ht="13.5" customHeight="1"/>
    <row r="103" spans="1:256" s="160" customFormat="1" ht="13.5" customHeight="1"/>
    <row r="104" spans="1:256" s="160" customFormat="1" ht="13.5" customHeight="1"/>
    <row r="105" spans="1:256" s="160" customFormat="1" ht="13.5" customHeight="1"/>
    <row r="106" spans="1:256" s="160" customFormat="1" ht="13.5" customHeight="1"/>
    <row r="107" spans="1:256" s="160" customFormat="1" ht="13.5" customHeight="1"/>
    <row r="108" spans="1:256" s="160" customFormat="1" ht="13.5" customHeight="1"/>
    <row r="109" spans="1:256" s="160" customFormat="1" ht="13.5" customHeight="1"/>
    <row r="110" spans="1:256" s="160" customFormat="1" ht="13.5" customHeight="1"/>
    <row r="111" spans="1:256" s="160" customFormat="1" ht="13.5" customHeight="1"/>
    <row r="112" spans="1:256" s="160" customFormat="1" ht="13.5" customHeight="1"/>
    <row r="113" s="160" customFormat="1" ht="13.5" customHeight="1"/>
    <row r="114" s="160" customFormat="1" ht="13.5" customHeight="1"/>
    <row r="115" s="160" customFormat="1" ht="13.5" customHeight="1"/>
    <row r="116" s="160" customFormat="1" ht="13.5" customHeight="1"/>
    <row r="117" s="160" customFormat="1" ht="13.5" customHeight="1"/>
    <row r="118" s="160" customFormat="1" ht="13.5" customHeight="1"/>
    <row r="119" s="160" customFormat="1" ht="13.5" customHeight="1"/>
    <row r="120" s="160" customFormat="1" ht="13.5" customHeight="1"/>
    <row r="121" s="160" customFormat="1" ht="13.5" customHeight="1"/>
    <row r="122" s="160" customFormat="1" ht="13.5" customHeight="1"/>
    <row r="123" s="160" customFormat="1" ht="13.5" customHeight="1"/>
    <row r="124" s="160" customFormat="1" ht="13.5" customHeight="1"/>
    <row r="125" s="160" customFormat="1" ht="13.5" customHeight="1"/>
    <row r="126" s="160" customFormat="1" ht="13.5" customHeight="1"/>
    <row r="127" s="160" customFormat="1" ht="13.5" customHeight="1"/>
    <row r="128" s="160" customFormat="1" ht="13.5" customHeight="1"/>
    <row r="129" s="160" customFormat="1" ht="13.5" customHeight="1"/>
    <row r="130" s="160" customFormat="1" ht="13.5" customHeight="1"/>
    <row r="131" s="160" customFormat="1" ht="13.5" customHeight="1"/>
    <row r="132" s="160" customFormat="1" ht="13.5" customHeight="1"/>
    <row r="133" s="160" customFormat="1" ht="13.5" customHeight="1"/>
    <row r="134" s="160" customFormat="1" ht="13.5" customHeight="1"/>
    <row r="135" s="160" customFormat="1" ht="13.5" customHeight="1"/>
    <row r="136" s="160" customFormat="1" ht="13.5" customHeight="1"/>
    <row r="137" s="160" customFormat="1" ht="13.5" customHeight="1"/>
    <row r="138" s="160" customFormat="1" ht="13.5" customHeight="1"/>
    <row r="139" s="160" customFormat="1" ht="13.5" customHeight="1"/>
    <row r="140" s="160" customFormat="1" ht="13.5" customHeight="1"/>
    <row r="141" s="160" customFormat="1" ht="13.5" customHeight="1"/>
    <row r="142" s="160" customFormat="1" ht="13.5" customHeight="1"/>
    <row r="143" s="160" customFormat="1" ht="13.5" customHeight="1"/>
    <row r="144" s="160" customFormat="1" ht="13.5" customHeight="1"/>
    <row r="145" s="160" customFormat="1" ht="13.5" customHeight="1"/>
    <row r="146" s="160" customFormat="1" ht="13.5" customHeight="1"/>
    <row r="147" s="160" customFormat="1" ht="13.5" customHeight="1"/>
    <row r="148" s="160" customFormat="1" ht="13.5" customHeight="1"/>
    <row r="149" s="160" customFormat="1" ht="13.5" customHeight="1"/>
    <row r="150" s="160" customFormat="1" ht="13.5" customHeight="1"/>
    <row r="151" s="160" customFormat="1" ht="13.5" customHeight="1"/>
    <row r="152" s="160" customFormat="1" ht="13.5" customHeight="1"/>
    <row r="153" s="160" customFormat="1" ht="13.5" customHeight="1"/>
    <row r="154" s="160" customFormat="1" ht="13.5" customHeight="1"/>
    <row r="155" s="160" customFormat="1" ht="13.5" customHeight="1"/>
    <row r="156" s="160" customFormat="1" ht="13.5" customHeight="1"/>
    <row r="157" s="160" customFormat="1" ht="13.5" customHeight="1"/>
    <row r="158" s="160" customFormat="1" ht="13.5" customHeight="1"/>
    <row r="159" s="160" customFormat="1" ht="13.5" customHeight="1"/>
    <row r="160" s="160" customFormat="1" ht="13.5" customHeight="1"/>
    <row r="161" s="160" customFormat="1" ht="13.5" customHeight="1"/>
    <row r="162" s="160" customFormat="1" ht="13.5" customHeight="1"/>
    <row r="163" s="160" customFormat="1" ht="13.5" customHeight="1"/>
    <row r="164" s="160" customFormat="1" ht="13.5" customHeight="1"/>
    <row r="165" s="160" customFormat="1" ht="13.5" customHeight="1"/>
    <row r="166" s="160" customFormat="1" ht="13.5" customHeight="1"/>
    <row r="167" s="160" customFormat="1" ht="13.5" customHeight="1"/>
    <row r="168" s="160" customFormat="1" ht="13.5" customHeight="1"/>
    <row r="169" s="160" customFormat="1" ht="13.5" customHeight="1"/>
    <row r="170" s="160" customFormat="1" ht="13.5" customHeight="1"/>
    <row r="171" s="160" customFormat="1" ht="13.5" customHeight="1"/>
    <row r="172" s="160" customFormat="1" ht="13.5" customHeight="1"/>
    <row r="173" s="160" customFormat="1" ht="13.5" customHeight="1"/>
    <row r="174" s="160" customFormat="1" ht="13.5" customHeight="1"/>
    <row r="175" s="160" customFormat="1" ht="13.5" customHeight="1"/>
    <row r="176" s="160" customFormat="1" ht="13.5" customHeight="1"/>
    <row r="177" s="160" customFormat="1" ht="13.5" customHeight="1"/>
    <row r="178" s="160" customFormat="1" ht="13.5" customHeight="1"/>
    <row r="179" s="160" customFormat="1" ht="13.5" customHeight="1"/>
    <row r="180" s="160" customFormat="1" ht="13.5" customHeight="1"/>
    <row r="181" s="160" customFormat="1" ht="13.5" customHeight="1"/>
    <row r="182" s="160" customFormat="1" ht="13.5" customHeight="1"/>
    <row r="183" s="160" customFormat="1" ht="13.5" customHeight="1"/>
    <row r="184" s="160" customFormat="1" ht="13.5" customHeight="1"/>
    <row r="185" s="160" customFormat="1" ht="13.5" customHeight="1"/>
    <row r="186" s="160" customFormat="1" ht="13.5" customHeight="1"/>
    <row r="187" s="160" customFormat="1" ht="13.5" customHeight="1"/>
    <row r="188" s="160" customFormat="1" ht="13.5" customHeight="1"/>
    <row r="189" s="160" customFormat="1" ht="13.5" customHeight="1"/>
    <row r="190" s="160" customFormat="1" ht="13.5" customHeight="1"/>
    <row r="191" s="160" customFormat="1" ht="13.5" customHeight="1"/>
    <row r="192" s="160" customFormat="1" ht="13.5" customHeight="1"/>
    <row r="193" s="160" customFormat="1" ht="13.5" customHeight="1"/>
    <row r="194" s="160" customFormat="1" ht="13.5" customHeight="1"/>
    <row r="195" s="160" customFormat="1" ht="13.5" customHeight="1"/>
    <row r="196" s="160" customFormat="1" ht="13.5" customHeight="1"/>
    <row r="197" s="160" customFormat="1" ht="13.5" customHeight="1"/>
    <row r="198" s="160" customFormat="1" ht="13.5" customHeight="1"/>
    <row r="199" s="160" customFormat="1" ht="13.5" customHeight="1"/>
    <row r="200" s="160" customFormat="1" ht="13.5" customHeight="1"/>
    <row r="201" s="160" customFormat="1" ht="13.5" customHeight="1"/>
    <row r="202" s="160" customFormat="1" ht="13.5" customHeight="1"/>
    <row r="203" s="160" customFormat="1" ht="13.5" customHeight="1"/>
    <row r="204" s="160" customFormat="1" ht="13.5" customHeight="1"/>
    <row r="205" s="160" customFormat="1" ht="13.5" customHeight="1"/>
    <row r="206" s="160" customFormat="1" ht="13.5" customHeight="1"/>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info_parties!$A$1:$A$70</xm:f>
          </x14:formula1>
          <xm:sqref>A11:A99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BED2BE"/>
  </sheetPr>
  <dimension ref="A1:BY100"/>
  <sheetViews>
    <sheetView zoomScaleNormal="100" workbookViewId="0">
      <pane xSplit="2" ySplit="10" topLeftCell="AJ34" activePane="bottomRight" state="frozen"/>
      <selection activeCell="I6" sqref="I6"/>
      <selection pane="topRight" activeCell="I6" sqref="I6"/>
      <selection pane="bottomLeft" activeCell="I6" sqref="I6"/>
      <selection pane="bottomRight" activeCell="AN41" sqref="AN41"/>
    </sheetView>
  </sheetViews>
  <sheetFormatPr defaultColWidth="9.109375" defaultRowHeight="13.5" customHeight="1"/>
  <cols>
    <col min="1" max="1" width="9.109375" style="2"/>
    <col min="2" max="2" width="9.77734375" style="2" customWidth="1"/>
    <col min="3" max="3" width="16.88671875" style="2" customWidth="1"/>
    <col min="4" max="4" width="10.33203125" style="2" customWidth="1"/>
    <col min="5" max="5" width="8.88671875" style="2" customWidth="1"/>
    <col min="6" max="13" width="9.109375" style="2"/>
    <col min="14" max="14" width="9.88671875" style="2" customWidth="1"/>
    <col min="15" max="18" width="9.109375" style="2"/>
    <col min="19" max="19" width="9.6640625" style="2" customWidth="1"/>
    <col min="20" max="23" width="9.109375" style="2"/>
    <col min="24" max="24" width="10.5546875" style="2" customWidth="1"/>
    <col min="25" max="28" width="9.109375" style="2"/>
    <col min="29" max="29" width="9.5546875" style="2" customWidth="1"/>
    <col min="30" max="33" width="9.109375" style="2"/>
    <col min="34" max="34" width="9.5546875" style="2" bestFit="1" customWidth="1"/>
    <col min="35" max="16384" width="9.109375" style="2"/>
  </cols>
  <sheetData>
    <row r="1" spans="1:77" ht="46.5" customHeight="1">
      <c r="A1" s="16" t="s">
        <v>36</v>
      </c>
      <c r="B1" s="18"/>
      <c r="C1" s="70"/>
      <c r="D1" s="71" t="s">
        <v>37</v>
      </c>
      <c r="E1" s="18"/>
      <c r="F1" s="71" t="s">
        <v>951</v>
      </c>
      <c r="G1" s="18"/>
      <c r="H1" s="70"/>
      <c r="I1" s="71" t="s">
        <v>37</v>
      </c>
      <c r="J1" s="18"/>
      <c r="K1" s="71" t="s">
        <v>951</v>
      </c>
      <c r="L1" s="18"/>
      <c r="M1" s="70"/>
      <c r="N1" s="71" t="s">
        <v>37</v>
      </c>
      <c r="O1" s="18"/>
      <c r="P1" s="71" t="s">
        <v>951</v>
      </c>
      <c r="Q1" s="18"/>
      <c r="R1" s="70"/>
      <c r="S1" s="71" t="s">
        <v>37</v>
      </c>
      <c r="T1" s="18"/>
      <c r="U1" s="71" t="s">
        <v>951</v>
      </c>
      <c r="V1" s="18"/>
      <c r="W1" s="70"/>
      <c r="X1" s="71" t="s">
        <v>37</v>
      </c>
      <c r="Y1" s="18"/>
      <c r="Z1" s="71" t="s">
        <v>951</v>
      </c>
      <c r="AA1" s="18"/>
      <c r="AB1" s="70"/>
      <c r="AC1" s="71" t="s">
        <v>37</v>
      </c>
      <c r="AD1" s="18"/>
      <c r="AE1" s="71" t="s">
        <v>951</v>
      </c>
      <c r="AF1" s="18"/>
      <c r="AG1" s="70"/>
      <c r="AH1" s="71" t="s">
        <v>37</v>
      </c>
      <c r="AI1" s="18"/>
      <c r="AJ1" s="71" t="s">
        <v>40</v>
      </c>
      <c r="AK1" s="18"/>
      <c r="AL1" s="70"/>
      <c r="AM1" s="71" t="s">
        <v>37</v>
      </c>
      <c r="AN1" s="18"/>
      <c r="AO1" s="71" t="s">
        <v>40</v>
      </c>
      <c r="AP1" s="18"/>
      <c r="AQ1" s="70"/>
      <c r="AR1" s="71" t="s">
        <v>37</v>
      </c>
      <c r="AS1" s="18"/>
      <c r="AT1" s="71" t="s">
        <v>40</v>
      </c>
      <c r="AU1" s="18"/>
      <c r="AV1" s="70"/>
      <c r="AW1" s="71" t="s">
        <v>37</v>
      </c>
      <c r="AX1" s="18"/>
      <c r="AY1" s="71" t="s">
        <v>40</v>
      </c>
      <c r="AZ1" s="18"/>
      <c r="BA1" s="70"/>
      <c r="BB1" s="71" t="s">
        <v>37</v>
      </c>
      <c r="BC1" s="18"/>
      <c r="BD1" s="71" t="s">
        <v>40</v>
      </c>
      <c r="BE1" s="18"/>
      <c r="BF1" s="70"/>
      <c r="BG1" s="71" t="s">
        <v>37</v>
      </c>
      <c r="BH1" s="18"/>
      <c r="BI1" s="71" t="s">
        <v>40</v>
      </c>
      <c r="BJ1" s="18"/>
      <c r="BK1" s="70"/>
      <c r="BL1" s="71" t="s">
        <v>37</v>
      </c>
      <c r="BM1" s="18"/>
      <c r="BN1" s="71" t="s">
        <v>40</v>
      </c>
      <c r="BO1" s="18"/>
      <c r="BP1" s="70"/>
      <c r="BQ1" s="71" t="s">
        <v>37</v>
      </c>
      <c r="BR1" s="18"/>
      <c r="BS1" s="71" t="s">
        <v>40</v>
      </c>
      <c r="BT1" s="18"/>
      <c r="BU1" s="70"/>
      <c r="BV1" s="71" t="s">
        <v>37</v>
      </c>
      <c r="BW1" s="18"/>
      <c r="BX1" s="71" t="s">
        <v>40</v>
      </c>
      <c r="BY1" s="18"/>
    </row>
    <row r="2" spans="1:77" ht="13.5" customHeight="1">
      <c r="A2" s="72" t="s">
        <v>19</v>
      </c>
      <c r="B2" s="18"/>
      <c r="C2" s="70"/>
      <c r="D2" s="73">
        <v>33911</v>
      </c>
      <c r="E2" s="18"/>
      <c r="F2" s="73">
        <v>33911</v>
      </c>
      <c r="G2" s="18"/>
      <c r="H2" s="70"/>
      <c r="I2" s="73">
        <v>35374</v>
      </c>
      <c r="J2" s="18"/>
      <c r="K2" s="73">
        <v>35374</v>
      </c>
      <c r="L2" s="18"/>
      <c r="M2" s="70"/>
      <c r="N2" s="73">
        <v>36837</v>
      </c>
      <c r="O2" s="18"/>
      <c r="P2" s="73">
        <v>36837</v>
      </c>
      <c r="Q2" s="18"/>
      <c r="R2" s="70"/>
      <c r="S2" s="73">
        <v>38293</v>
      </c>
      <c r="T2" s="18"/>
      <c r="U2" s="73">
        <v>38293</v>
      </c>
      <c r="V2" s="18"/>
      <c r="W2" s="70"/>
      <c r="X2" s="73">
        <v>39756</v>
      </c>
      <c r="Y2" s="18"/>
      <c r="Z2" s="73">
        <v>39756</v>
      </c>
      <c r="AA2" s="18"/>
      <c r="AB2" s="70"/>
      <c r="AC2" s="73">
        <v>41219</v>
      </c>
      <c r="AD2" s="18"/>
      <c r="AE2" s="73">
        <v>41219</v>
      </c>
      <c r="AF2" s="18"/>
      <c r="AG2" s="70"/>
      <c r="AH2" s="73">
        <v>42682</v>
      </c>
      <c r="AI2" s="18"/>
      <c r="AJ2" s="73">
        <v>42723</v>
      </c>
      <c r="AK2" s="18"/>
      <c r="AL2" s="70"/>
      <c r="AM2" s="73">
        <v>44138</v>
      </c>
      <c r="AN2" s="18"/>
      <c r="AO2" s="73">
        <v>44179</v>
      </c>
      <c r="AP2" s="18"/>
      <c r="AQ2" s="70"/>
      <c r="AR2" s="73"/>
      <c r="AS2" s="18"/>
      <c r="AT2" s="73"/>
      <c r="AU2" s="18"/>
      <c r="AV2" s="70"/>
      <c r="AW2" s="73"/>
      <c r="AX2" s="18"/>
      <c r="AY2" s="73"/>
      <c r="AZ2" s="18"/>
      <c r="BA2" s="70"/>
      <c r="BB2" s="73"/>
      <c r="BC2" s="18"/>
      <c r="BD2" s="73"/>
      <c r="BE2" s="18"/>
      <c r="BF2" s="70"/>
      <c r="BG2" s="73"/>
      <c r="BH2" s="18"/>
      <c r="BI2" s="73"/>
      <c r="BJ2" s="18"/>
      <c r="BK2" s="70"/>
      <c r="BL2" s="73"/>
      <c r="BM2" s="18"/>
      <c r="BN2" s="73"/>
      <c r="BO2" s="18"/>
      <c r="BP2" s="70"/>
      <c r="BQ2" s="73"/>
      <c r="BR2" s="18"/>
      <c r="BS2" s="73"/>
      <c r="BT2" s="18"/>
      <c r="BU2" s="70"/>
      <c r="BV2" s="73"/>
      <c r="BW2" s="18"/>
      <c r="BX2" s="73"/>
      <c r="BY2" s="18"/>
    </row>
    <row r="3" spans="1:77" ht="13.5" customHeight="1">
      <c r="A3" s="72" t="s">
        <v>129</v>
      </c>
      <c r="B3" s="74"/>
      <c r="C3" s="70"/>
      <c r="D3" s="73">
        <v>33911</v>
      </c>
      <c r="E3" s="18"/>
      <c r="F3" s="73">
        <v>33911</v>
      </c>
      <c r="G3" s="74"/>
      <c r="H3" s="70"/>
      <c r="I3" s="73">
        <v>35374</v>
      </c>
      <c r="J3" s="18"/>
      <c r="K3" s="73">
        <v>35374</v>
      </c>
      <c r="L3" s="74"/>
      <c r="M3" s="70"/>
      <c r="N3" s="73">
        <v>36837</v>
      </c>
      <c r="O3" s="18"/>
      <c r="P3" s="73">
        <v>36837</v>
      </c>
      <c r="Q3" s="74"/>
      <c r="R3" s="70"/>
      <c r="S3" s="73">
        <v>38293</v>
      </c>
      <c r="T3" s="18"/>
      <c r="U3" s="73">
        <v>38293</v>
      </c>
      <c r="V3" s="74"/>
      <c r="W3" s="70"/>
      <c r="X3" s="73">
        <v>39756</v>
      </c>
      <c r="Y3" s="18"/>
      <c r="Z3" s="73">
        <v>39756</v>
      </c>
      <c r="AA3" s="74"/>
      <c r="AB3" s="70"/>
      <c r="AC3" s="73">
        <v>41219</v>
      </c>
      <c r="AD3" s="18"/>
      <c r="AE3" s="73">
        <v>41219</v>
      </c>
      <c r="AF3" s="74"/>
      <c r="AG3" s="70"/>
      <c r="AH3" s="73">
        <v>42682</v>
      </c>
      <c r="AI3" s="18"/>
      <c r="AJ3" s="73">
        <v>42723</v>
      </c>
      <c r="AK3" s="74"/>
      <c r="AL3" s="70"/>
      <c r="AM3" s="73">
        <v>44138</v>
      </c>
      <c r="AN3" s="18"/>
      <c r="AO3" s="73">
        <v>44179</v>
      </c>
      <c r="AP3" s="74"/>
      <c r="AQ3" s="70"/>
      <c r="AR3" s="73"/>
      <c r="AS3" s="18"/>
      <c r="AT3" s="73"/>
      <c r="AU3" s="74"/>
      <c r="AV3" s="70"/>
      <c r="AW3" s="73"/>
      <c r="AX3" s="18"/>
      <c r="AY3" s="73"/>
      <c r="AZ3" s="74"/>
      <c r="BA3" s="70"/>
      <c r="BB3" s="73"/>
      <c r="BC3" s="18"/>
      <c r="BD3" s="73"/>
      <c r="BE3" s="74"/>
      <c r="BF3" s="70"/>
      <c r="BG3" s="73"/>
      <c r="BH3" s="18"/>
      <c r="BI3" s="73"/>
      <c r="BJ3" s="74"/>
      <c r="BK3" s="70"/>
      <c r="BL3" s="73"/>
      <c r="BM3" s="18"/>
      <c r="BN3" s="73"/>
      <c r="BO3" s="74"/>
      <c r="BP3" s="70"/>
      <c r="BQ3" s="73"/>
      <c r="BR3" s="18"/>
      <c r="BS3" s="73"/>
      <c r="BT3" s="74"/>
      <c r="BU3" s="70"/>
      <c r="BV3" s="73"/>
      <c r="BW3" s="18"/>
      <c r="BX3" s="73"/>
      <c r="BY3" s="74"/>
    </row>
    <row r="4" spans="1:77" ht="13.5" customHeight="1">
      <c r="A4" s="75" t="s">
        <v>22</v>
      </c>
      <c r="B4" s="18"/>
      <c r="C4" s="70"/>
      <c r="D4" s="76">
        <v>189044000</v>
      </c>
      <c r="E4" s="24"/>
      <c r="F4" s="76">
        <v>538</v>
      </c>
      <c r="G4" s="18"/>
      <c r="H4" s="70"/>
      <c r="I4" s="8">
        <v>196511000</v>
      </c>
      <c r="J4" s="24"/>
      <c r="K4" s="76">
        <v>538</v>
      </c>
      <c r="L4" s="18"/>
      <c r="M4" s="70"/>
      <c r="N4" s="76">
        <v>205813000</v>
      </c>
      <c r="O4" s="24"/>
      <c r="P4" s="76">
        <v>538</v>
      </c>
      <c r="Q4" s="18"/>
      <c r="R4" s="70"/>
      <c r="S4" s="76">
        <v>221285099</v>
      </c>
      <c r="T4" s="24"/>
      <c r="U4" s="76">
        <v>538</v>
      </c>
      <c r="V4" s="18"/>
      <c r="W4" s="70"/>
      <c r="X4" s="91">
        <v>230917360</v>
      </c>
      <c r="Y4" s="24"/>
      <c r="Z4" s="76">
        <v>538</v>
      </c>
      <c r="AA4" s="18"/>
      <c r="AB4" s="70"/>
      <c r="AC4" s="76">
        <v>240926957</v>
      </c>
      <c r="AD4" s="24"/>
      <c r="AE4" s="76">
        <v>538</v>
      </c>
      <c r="AF4" s="18"/>
      <c r="AG4" s="70"/>
      <c r="AH4" s="76">
        <v>250055734</v>
      </c>
      <c r="AI4" s="24"/>
      <c r="AJ4" s="76">
        <v>538</v>
      </c>
      <c r="AK4" s="18"/>
      <c r="AL4" s="70"/>
      <c r="AM4" s="76">
        <v>239247182</v>
      </c>
      <c r="AN4" s="24"/>
      <c r="AO4" s="76">
        <v>538</v>
      </c>
      <c r="AP4" s="18"/>
      <c r="AQ4" s="70"/>
      <c r="AR4" s="76"/>
      <c r="AS4" s="24"/>
      <c r="AT4" s="76"/>
      <c r="AU4" s="18"/>
      <c r="AV4" s="70"/>
      <c r="AW4" s="76"/>
      <c r="AX4" s="24"/>
      <c r="AY4" s="76"/>
      <c r="AZ4" s="18"/>
      <c r="BA4" s="70"/>
      <c r="BB4" s="76"/>
      <c r="BC4" s="24"/>
      <c r="BD4" s="76"/>
      <c r="BE4" s="18"/>
      <c r="BF4" s="70"/>
      <c r="BG4" s="76"/>
      <c r="BH4" s="24"/>
      <c r="BI4" s="76"/>
      <c r="BJ4" s="18"/>
      <c r="BK4" s="70"/>
      <c r="BL4" s="76"/>
      <c r="BM4" s="24"/>
      <c r="BN4" s="76"/>
      <c r="BO4" s="18"/>
      <c r="BP4" s="70"/>
      <c r="BQ4" s="76"/>
      <c r="BR4" s="24"/>
      <c r="BS4" s="76"/>
      <c r="BT4" s="18"/>
      <c r="BU4" s="70"/>
      <c r="BV4" s="76"/>
      <c r="BW4" s="24"/>
      <c r="BX4" s="76"/>
      <c r="BY4" s="18"/>
    </row>
    <row r="5" spans="1:77" ht="13.5" customHeight="1">
      <c r="A5" s="75" t="s">
        <v>23</v>
      </c>
      <c r="B5" s="18"/>
      <c r="C5" s="70"/>
      <c r="D5" s="76">
        <v>122349480</v>
      </c>
      <c r="E5" s="24"/>
      <c r="F5" s="76">
        <v>538</v>
      </c>
      <c r="G5" s="18"/>
      <c r="H5" s="70"/>
      <c r="I5" s="8">
        <v>96389818</v>
      </c>
      <c r="J5" s="24"/>
      <c r="K5" s="76">
        <v>538</v>
      </c>
      <c r="L5" s="18"/>
      <c r="M5" s="70"/>
      <c r="N5" s="76">
        <v>105594024</v>
      </c>
      <c r="O5" s="24"/>
      <c r="P5" s="76">
        <v>537</v>
      </c>
      <c r="Q5" s="18"/>
      <c r="R5" s="70"/>
      <c r="S5" s="76">
        <v>122349480</v>
      </c>
      <c r="T5" s="24"/>
      <c r="U5" s="76">
        <v>538</v>
      </c>
      <c r="V5" s="18"/>
      <c r="W5" s="70"/>
      <c r="X5" s="91">
        <v>131406895</v>
      </c>
      <c r="Y5" s="24"/>
      <c r="Z5" s="76">
        <v>538</v>
      </c>
      <c r="AA5" s="18"/>
      <c r="AB5" s="70"/>
      <c r="AC5" s="76">
        <v>129067662</v>
      </c>
      <c r="AD5" s="24"/>
      <c r="AE5" s="76">
        <v>538</v>
      </c>
      <c r="AF5" s="18"/>
      <c r="AG5" s="70"/>
      <c r="AH5" s="76">
        <v>136787187</v>
      </c>
      <c r="AI5" s="24"/>
      <c r="AJ5" s="76">
        <v>538</v>
      </c>
      <c r="AK5" s="18"/>
      <c r="AL5" s="70"/>
      <c r="AM5" s="76">
        <v>158481688</v>
      </c>
      <c r="AN5" s="24"/>
      <c r="AO5" s="76">
        <v>538</v>
      </c>
      <c r="AP5" s="18"/>
      <c r="AQ5" s="70"/>
      <c r="AR5" s="76"/>
      <c r="AS5" s="24"/>
      <c r="AT5" s="76"/>
      <c r="AU5" s="18"/>
      <c r="AV5" s="70"/>
      <c r="AW5" s="76"/>
      <c r="AX5" s="24"/>
      <c r="AY5" s="76"/>
      <c r="AZ5" s="18"/>
      <c r="BA5" s="70"/>
      <c r="BB5" s="76"/>
      <c r="BC5" s="24"/>
      <c r="BD5" s="76"/>
      <c r="BE5" s="18"/>
      <c r="BF5" s="70"/>
      <c r="BG5" s="76"/>
      <c r="BH5" s="24"/>
      <c r="BI5" s="76"/>
      <c r="BJ5" s="18"/>
      <c r="BK5" s="70"/>
      <c r="BL5" s="76"/>
      <c r="BM5" s="24"/>
      <c r="BN5" s="76"/>
      <c r="BO5" s="18"/>
      <c r="BP5" s="70"/>
      <c r="BQ5" s="76"/>
      <c r="BR5" s="24"/>
      <c r="BS5" s="76"/>
      <c r="BT5" s="18"/>
      <c r="BU5" s="70"/>
      <c r="BV5" s="76"/>
      <c r="BW5" s="24"/>
      <c r="BX5" s="76"/>
      <c r="BY5" s="18"/>
    </row>
    <row r="6" spans="1:77" ht="13.5" customHeight="1">
      <c r="A6" s="75" t="s">
        <v>60</v>
      </c>
      <c r="B6" s="18"/>
      <c r="C6" s="70"/>
      <c r="D6" s="77">
        <v>0.55300000000000005</v>
      </c>
      <c r="E6" s="31"/>
      <c r="F6" s="77">
        <v>1</v>
      </c>
      <c r="G6" s="18"/>
      <c r="H6" s="70"/>
      <c r="I6" s="77">
        <v>0.49099999999999999</v>
      </c>
      <c r="J6" s="31"/>
      <c r="K6" s="77">
        <v>1</v>
      </c>
      <c r="L6" s="18"/>
      <c r="M6" s="70"/>
      <c r="N6" s="77">
        <v>0.51200000000000001</v>
      </c>
      <c r="O6" s="31"/>
      <c r="P6" s="77">
        <v>0.9981412639405205</v>
      </c>
      <c r="Q6" s="18"/>
      <c r="R6" s="70"/>
      <c r="S6" s="77">
        <v>0.55300000000000005</v>
      </c>
      <c r="T6" s="31"/>
      <c r="U6" s="77">
        <v>1</v>
      </c>
      <c r="V6" s="18"/>
      <c r="W6" s="70"/>
      <c r="X6" s="77">
        <v>0.56906459956063937</v>
      </c>
      <c r="Y6" s="31"/>
      <c r="Z6" s="77">
        <v>1</v>
      </c>
      <c r="AA6" s="18"/>
      <c r="AB6" s="70"/>
      <c r="AC6" s="77">
        <f>AC5/AC4</f>
        <v>0.53571283017532989</v>
      </c>
      <c r="AD6" s="31"/>
      <c r="AE6" s="77">
        <v>1</v>
      </c>
      <c r="AF6" s="18"/>
      <c r="AG6" s="70"/>
      <c r="AH6" s="77">
        <f>AH5/AH4</f>
        <v>0.54702679603419935</v>
      </c>
      <c r="AI6" s="31"/>
      <c r="AJ6" s="77">
        <f>AJ5/AJ4</f>
        <v>1</v>
      </c>
      <c r="AK6" s="18"/>
      <c r="AL6" s="70"/>
      <c r="AM6" s="77">
        <v>0.66200000000000003</v>
      </c>
      <c r="AN6" s="31"/>
      <c r="AO6" s="77">
        <v>1</v>
      </c>
      <c r="AP6" s="18"/>
      <c r="AQ6" s="70"/>
      <c r="AR6" s="77"/>
      <c r="AS6" s="31"/>
      <c r="AT6" s="77"/>
      <c r="AU6" s="18"/>
      <c r="AV6" s="70"/>
      <c r="AW6" s="77"/>
      <c r="AX6" s="31"/>
      <c r="AY6" s="77"/>
      <c r="AZ6" s="18"/>
      <c r="BA6" s="70"/>
      <c r="BB6" s="77"/>
      <c r="BC6" s="31"/>
      <c r="BD6" s="77"/>
      <c r="BE6" s="18"/>
      <c r="BF6" s="70"/>
      <c r="BG6" s="77"/>
      <c r="BH6" s="31"/>
      <c r="BI6" s="77"/>
      <c r="BJ6" s="18"/>
      <c r="BK6" s="70"/>
      <c r="BL6" s="77"/>
      <c r="BM6" s="31"/>
      <c r="BN6" s="77"/>
      <c r="BO6" s="18"/>
      <c r="BP6" s="70"/>
      <c r="BQ6" s="77"/>
      <c r="BR6" s="31"/>
      <c r="BS6" s="77"/>
      <c r="BT6" s="18"/>
      <c r="BU6" s="70"/>
      <c r="BV6" s="77"/>
      <c r="BW6" s="31"/>
      <c r="BX6" s="77"/>
      <c r="BY6" s="18"/>
    </row>
    <row r="7" spans="1:77" ht="13.5" customHeight="1">
      <c r="A7" s="75" t="s">
        <v>24</v>
      </c>
      <c r="B7" s="18"/>
      <c r="C7" s="70"/>
      <c r="D7" s="76">
        <v>0</v>
      </c>
      <c r="E7" s="24"/>
      <c r="F7" s="76">
        <v>538</v>
      </c>
      <c r="G7" s="18"/>
      <c r="H7" s="70"/>
      <c r="I7" s="76">
        <v>0</v>
      </c>
      <c r="J7" s="24"/>
      <c r="K7" s="76">
        <v>538</v>
      </c>
      <c r="L7" s="18"/>
      <c r="M7" s="70"/>
      <c r="N7" s="76">
        <v>0</v>
      </c>
      <c r="O7" s="24"/>
      <c r="P7" s="76">
        <v>537</v>
      </c>
      <c r="Q7" s="18"/>
      <c r="R7" s="70"/>
      <c r="S7" s="76">
        <v>0</v>
      </c>
      <c r="T7" s="24"/>
      <c r="U7" s="76">
        <v>538</v>
      </c>
      <c r="V7" s="18"/>
      <c r="W7" s="70"/>
      <c r="X7" s="91">
        <v>0</v>
      </c>
      <c r="Y7" s="24"/>
      <c r="Z7" s="76">
        <v>538</v>
      </c>
      <c r="AA7" s="18"/>
      <c r="AB7" s="70"/>
      <c r="AC7" s="91">
        <v>0</v>
      </c>
      <c r="AD7" s="24"/>
      <c r="AE7" s="76">
        <v>538</v>
      </c>
      <c r="AF7" s="18"/>
      <c r="AG7" s="70"/>
      <c r="AH7" s="76">
        <v>0</v>
      </c>
      <c r="AI7" s="24"/>
      <c r="AJ7" s="76">
        <v>538</v>
      </c>
      <c r="AK7" s="18"/>
      <c r="AL7" s="70"/>
      <c r="AM7" s="76">
        <v>158481688</v>
      </c>
      <c r="AN7" s="24"/>
      <c r="AO7" s="76">
        <v>538</v>
      </c>
      <c r="AP7" s="18"/>
      <c r="AQ7" s="70"/>
      <c r="AR7" s="76"/>
      <c r="AS7" s="24"/>
      <c r="AT7" s="76"/>
      <c r="AU7" s="18"/>
      <c r="AV7" s="70"/>
      <c r="AW7" s="76"/>
      <c r="AX7" s="24"/>
      <c r="AY7" s="76"/>
      <c r="AZ7" s="18"/>
      <c r="BA7" s="70"/>
      <c r="BB7" s="76"/>
      <c r="BC7" s="24"/>
      <c r="BD7" s="76"/>
      <c r="BE7" s="18"/>
      <c r="BF7" s="70"/>
      <c r="BG7" s="76"/>
      <c r="BH7" s="24"/>
      <c r="BI7" s="76"/>
      <c r="BJ7" s="18"/>
      <c r="BK7" s="70"/>
      <c r="BL7" s="76"/>
      <c r="BM7" s="24"/>
      <c r="BN7" s="76"/>
      <c r="BO7" s="18"/>
      <c r="BP7" s="70"/>
      <c r="BQ7" s="76"/>
      <c r="BR7" s="24"/>
      <c r="BS7" s="76"/>
      <c r="BT7" s="18"/>
      <c r="BU7" s="70"/>
      <c r="BV7" s="76"/>
      <c r="BW7" s="24"/>
      <c r="BX7" s="76"/>
      <c r="BY7" s="18"/>
    </row>
    <row r="8" spans="1:77" ht="13.5" customHeight="1">
      <c r="A8" s="75" t="s">
        <v>61</v>
      </c>
      <c r="B8" s="18"/>
      <c r="C8" s="70"/>
      <c r="D8" s="77">
        <v>0</v>
      </c>
      <c r="E8" s="31"/>
      <c r="F8" s="77">
        <v>1</v>
      </c>
      <c r="G8" s="18"/>
      <c r="H8" s="70"/>
      <c r="I8" s="77">
        <v>0</v>
      </c>
      <c r="J8" s="31"/>
      <c r="K8" s="77">
        <v>1</v>
      </c>
      <c r="L8" s="18"/>
      <c r="M8" s="70"/>
      <c r="N8" s="77">
        <v>0</v>
      </c>
      <c r="O8" s="31"/>
      <c r="P8" s="77">
        <v>1</v>
      </c>
      <c r="Q8" s="18"/>
      <c r="R8" s="70"/>
      <c r="S8" s="77">
        <v>0</v>
      </c>
      <c r="T8" s="31"/>
      <c r="U8" s="77">
        <v>1</v>
      </c>
      <c r="V8" s="18"/>
      <c r="W8" s="70"/>
      <c r="X8" s="77">
        <v>0</v>
      </c>
      <c r="Y8" s="31"/>
      <c r="Z8" s="77">
        <v>1</v>
      </c>
      <c r="AA8" s="18"/>
      <c r="AB8" s="70"/>
      <c r="AC8" s="77">
        <v>0</v>
      </c>
      <c r="AD8" s="31"/>
      <c r="AE8" s="77">
        <v>1</v>
      </c>
      <c r="AF8" s="18"/>
      <c r="AG8" s="70"/>
      <c r="AH8" s="77">
        <v>0</v>
      </c>
      <c r="AI8" s="31"/>
      <c r="AJ8" s="77">
        <v>1</v>
      </c>
      <c r="AK8" s="18"/>
      <c r="AL8" s="70"/>
      <c r="AM8" s="77">
        <v>1</v>
      </c>
      <c r="AN8" s="31"/>
      <c r="AO8" s="77">
        <v>1</v>
      </c>
      <c r="AP8" s="18"/>
      <c r="AQ8" s="70"/>
      <c r="AR8" s="77"/>
      <c r="AS8" s="31"/>
      <c r="AT8" s="77"/>
      <c r="AU8" s="18"/>
      <c r="AV8" s="70"/>
      <c r="AW8" s="77"/>
      <c r="AX8" s="31"/>
      <c r="AY8" s="77"/>
      <c r="AZ8" s="18"/>
      <c r="BA8" s="70"/>
      <c r="BB8" s="77"/>
      <c r="BC8" s="31"/>
      <c r="BD8" s="77"/>
      <c r="BE8" s="18"/>
      <c r="BF8" s="70"/>
      <c r="BG8" s="77"/>
      <c r="BH8" s="31"/>
      <c r="BI8" s="77"/>
      <c r="BJ8" s="18"/>
      <c r="BK8" s="70"/>
      <c r="BL8" s="77"/>
      <c r="BM8" s="31"/>
      <c r="BN8" s="77"/>
      <c r="BO8" s="18"/>
      <c r="BP8" s="70"/>
      <c r="BQ8" s="77"/>
      <c r="BR8" s="31"/>
      <c r="BS8" s="77"/>
      <c r="BT8" s="18"/>
      <c r="BU8" s="70"/>
      <c r="BV8" s="77"/>
      <c r="BW8" s="31"/>
      <c r="BX8" s="77"/>
      <c r="BY8" s="18"/>
    </row>
    <row r="9" spans="1:77" ht="13.5" customHeight="1">
      <c r="A9" s="16" t="s">
        <v>6</v>
      </c>
      <c r="B9" s="18"/>
      <c r="C9" s="70"/>
      <c r="D9" s="78"/>
      <c r="E9" s="31"/>
      <c r="F9" s="7"/>
      <c r="G9" s="18"/>
      <c r="H9" s="70"/>
      <c r="I9" s="77"/>
      <c r="J9" s="31"/>
      <c r="K9" s="7"/>
      <c r="L9" s="18"/>
      <c r="M9" s="70"/>
      <c r="N9" s="77"/>
      <c r="O9" s="31"/>
      <c r="P9" s="7"/>
      <c r="Q9" s="18"/>
      <c r="R9" s="70"/>
      <c r="S9" s="77"/>
      <c r="T9" s="31"/>
      <c r="U9" s="7"/>
      <c r="V9" s="18"/>
      <c r="W9" s="70"/>
      <c r="X9" s="78"/>
      <c r="Y9" s="31"/>
      <c r="Z9" s="7"/>
      <c r="AA9" s="18"/>
      <c r="AB9" s="70"/>
      <c r="AC9" s="146" t="s">
        <v>958</v>
      </c>
      <c r="AD9" s="18"/>
      <c r="AE9" s="146" t="s">
        <v>958</v>
      </c>
      <c r="AF9" s="18"/>
      <c r="AG9" s="70"/>
      <c r="AH9" s="78" t="s">
        <v>1198</v>
      </c>
      <c r="AI9" s="18"/>
      <c r="AJ9" s="7"/>
      <c r="AK9" s="18"/>
      <c r="AL9" s="70"/>
      <c r="AM9" s="78"/>
      <c r="AN9" s="18"/>
      <c r="AO9" s="7"/>
      <c r="AP9" s="18"/>
      <c r="AQ9" s="70"/>
      <c r="AR9" s="78"/>
      <c r="AS9" s="18"/>
      <c r="AT9" s="7"/>
      <c r="AU9" s="18"/>
      <c r="AV9" s="70"/>
      <c r="AW9" s="78"/>
      <c r="AX9" s="18"/>
      <c r="AY9" s="7"/>
      <c r="AZ9" s="18"/>
      <c r="BA9" s="70"/>
      <c r="BB9" s="78"/>
      <c r="BC9" s="18"/>
      <c r="BD9" s="7"/>
      <c r="BE9" s="18"/>
      <c r="BF9" s="70"/>
      <c r="BG9" s="78"/>
      <c r="BH9" s="18"/>
      <c r="BI9" s="7"/>
      <c r="BJ9" s="18"/>
      <c r="BK9" s="70"/>
      <c r="BL9" s="78"/>
      <c r="BM9" s="18"/>
      <c r="BN9" s="7"/>
      <c r="BO9" s="18"/>
      <c r="BP9" s="70"/>
      <c r="BQ9" s="78"/>
      <c r="BR9" s="18"/>
      <c r="BS9" s="7"/>
      <c r="BT9" s="18"/>
      <c r="BU9" s="70"/>
      <c r="BV9" s="78"/>
      <c r="BW9" s="18"/>
      <c r="BX9" s="7"/>
      <c r="BY9" s="18"/>
    </row>
    <row r="10" spans="1:77" ht="31.5" customHeight="1">
      <c r="A10" s="38" t="s">
        <v>134</v>
      </c>
      <c r="B10" s="38" t="s">
        <v>38</v>
      </c>
      <c r="C10" s="39" t="s">
        <v>135</v>
      </c>
      <c r="D10" s="71" t="s">
        <v>111</v>
      </c>
      <c r="E10" s="79" t="s">
        <v>112</v>
      </c>
      <c r="F10" s="71" t="s">
        <v>113</v>
      </c>
      <c r="G10" s="79" t="s">
        <v>114</v>
      </c>
      <c r="H10" s="39" t="s">
        <v>39</v>
      </c>
      <c r="I10" s="71" t="s">
        <v>111</v>
      </c>
      <c r="J10" s="79" t="s">
        <v>112</v>
      </c>
      <c r="K10" s="71" t="s">
        <v>113</v>
      </c>
      <c r="L10" s="79" t="s">
        <v>114</v>
      </c>
      <c r="M10" s="39" t="s">
        <v>39</v>
      </c>
      <c r="N10" s="71" t="s">
        <v>111</v>
      </c>
      <c r="O10" s="79" t="s">
        <v>112</v>
      </c>
      <c r="P10" s="71" t="s">
        <v>113</v>
      </c>
      <c r="Q10" s="79" t="s">
        <v>114</v>
      </c>
      <c r="R10" s="39" t="s">
        <v>39</v>
      </c>
      <c r="S10" s="71" t="s">
        <v>111</v>
      </c>
      <c r="T10" s="79" t="s">
        <v>112</v>
      </c>
      <c r="U10" s="71" t="s">
        <v>113</v>
      </c>
      <c r="V10" s="79" t="s">
        <v>114</v>
      </c>
      <c r="W10" s="39" t="s">
        <v>39</v>
      </c>
      <c r="X10" s="71" t="s">
        <v>111</v>
      </c>
      <c r="Y10" s="79" t="s">
        <v>112</v>
      </c>
      <c r="Z10" s="71" t="s">
        <v>113</v>
      </c>
      <c r="AA10" s="79" t="s">
        <v>114</v>
      </c>
      <c r="AB10" s="39" t="s">
        <v>39</v>
      </c>
      <c r="AC10" s="71" t="s">
        <v>111</v>
      </c>
      <c r="AD10" s="79" t="s">
        <v>112</v>
      </c>
      <c r="AE10" s="71" t="s">
        <v>113</v>
      </c>
      <c r="AF10" s="79" t="s">
        <v>114</v>
      </c>
      <c r="AG10" s="39" t="s">
        <v>39</v>
      </c>
      <c r="AH10" s="71" t="s">
        <v>111</v>
      </c>
      <c r="AI10" s="79" t="s">
        <v>112</v>
      </c>
      <c r="AJ10" s="71" t="s">
        <v>113</v>
      </c>
      <c r="AK10" s="79" t="s">
        <v>114</v>
      </c>
      <c r="AL10" s="39" t="s">
        <v>39</v>
      </c>
      <c r="AM10" s="71" t="s">
        <v>111</v>
      </c>
      <c r="AN10" s="79" t="s">
        <v>112</v>
      </c>
      <c r="AO10" s="71" t="s">
        <v>113</v>
      </c>
      <c r="AP10" s="79" t="s">
        <v>114</v>
      </c>
      <c r="AQ10" s="39" t="s">
        <v>39</v>
      </c>
      <c r="AR10" s="71" t="s">
        <v>111</v>
      </c>
      <c r="AS10" s="79" t="s">
        <v>112</v>
      </c>
      <c r="AT10" s="71" t="s">
        <v>113</v>
      </c>
      <c r="AU10" s="79" t="s">
        <v>114</v>
      </c>
      <c r="AV10" s="39" t="s">
        <v>39</v>
      </c>
      <c r="AW10" s="71" t="s">
        <v>111</v>
      </c>
      <c r="AX10" s="79" t="s">
        <v>112</v>
      </c>
      <c r="AY10" s="71" t="s">
        <v>113</v>
      </c>
      <c r="AZ10" s="79" t="s">
        <v>114</v>
      </c>
      <c r="BA10" s="39" t="s">
        <v>39</v>
      </c>
      <c r="BB10" s="71" t="s">
        <v>111</v>
      </c>
      <c r="BC10" s="79" t="s">
        <v>112</v>
      </c>
      <c r="BD10" s="71" t="s">
        <v>113</v>
      </c>
      <c r="BE10" s="79" t="s">
        <v>114</v>
      </c>
      <c r="BF10" s="39" t="s">
        <v>39</v>
      </c>
      <c r="BG10" s="71" t="s">
        <v>111</v>
      </c>
      <c r="BH10" s="79" t="s">
        <v>112</v>
      </c>
      <c r="BI10" s="71" t="s">
        <v>113</v>
      </c>
      <c r="BJ10" s="79" t="s">
        <v>114</v>
      </c>
      <c r="BK10" s="39" t="s">
        <v>39</v>
      </c>
      <c r="BL10" s="71" t="s">
        <v>111</v>
      </c>
      <c r="BM10" s="79" t="s">
        <v>112</v>
      </c>
      <c r="BN10" s="71" t="s">
        <v>113</v>
      </c>
      <c r="BO10" s="79" t="s">
        <v>114</v>
      </c>
      <c r="BP10" s="39" t="s">
        <v>39</v>
      </c>
      <c r="BQ10" s="71" t="s">
        <v>111</v>
      </c>
      <c r="BR10" s="79" t="s">
        <v>112</v>
      </c>
      <c r="BS10" s="71" t="s">
        <v>113</v>
      </c>
      <c r="BT10" s="79" t="s">
        <v>114</v>
      </c>
      <c r="BU10" s="39" t="s">
        <v>39</v>
      </c>
      <c r="BV10" s="71" t="s">
        <v>111</v>
      </c>
      <c r="BW10" s="79" t="s">
        <v>112</v>
      </c>
      <c r="BX10" s="71" t="s">
        <v>113</v>
      </c>
      <c r="BY10" s="79" t="s">
        <v>114</v>
      </c>
    </row>
    <row r="11" spans="1:77" ht="13.5" customHeight="1">
      <c r="A11" s="45" t="s">
        <v>764</v>
      </c>
      <c r="B11" s="45" t="s">
        <v>765</v>
      </c>
      <c r="C11" s="80" t="s">
        <v>296</v>
      </c>
      <c r="D11" s="81">
        <v>44857747</v>
      </c>
      <c r="E11" s="144">
        <v>0.42899999999999999</v>
      </c>
      <c r="F11" s="81">
        <v>370</v>
      </c>
      <c r="G11" s="87">
        <f>F11/F$5</f>
        <v>0.68773234200743494</v>
      </c>
      <c r="H11" s="80" t="s">
        <v>296</v>
      </c>
      <c r="I11" s="81">
        <v>47401898</v>
      </c>
      <c r="J11" s="142">
        <v>0.49200000000000005</v>
      </c>
      <c r="K11" s="81">
        <v>379</v>
      </c>
      <c r="L11" s="87">
        <f>K11/K$5</f>
        <v>0.70446096654275092</v>
      </c>
      <c r="M11" s="80"/>
      <c r="N11" s="81"/>
      <c r="O11" s="142"/>
      <c r="P11" s="81"/>
      <c r="Q11" s="82"/>
      <c r="R11" s="80"/>
      <c r="S11" s="81"/>
      <c r="T11" s="142"/>
      <c r="U11" s="81"/>
      <c r="V11" s="82"/>
      <c r="W11" s="80"/>
      <c r="X11" s="81"/>
      <c r="Y11" s="142"/>
      <c r="Z11" s="81"/>
      <c r="AA11" s="82"/>
      <c r="AB11" s="80"/>
      <c r="AC11" s="81"/>
      <c r="AD11" s="82"/>
      <c r="AE11" s="81"/>
      <c r="AF11" s="82"/>
      <c r="AG11" s="80"/>
      <c r="AH11" s="81"/>
      <c r="AI11" s="82"/>
      <c r="AJ11" s="81"/>
      <c r="AK11" s="82"/>
      <c r="AL11" s="80"/>
      <c r="AM11" s="81"/>
      <c r="AN11" s="82"/>
      <c r="AO11" s="81"/>
      <c r="AP11" s="82"/>
      <c r="AQ11" s="80"/>
      <c r="AR11" s="81"/>
      <c r="AS11" s="82"/>
      <c r="AT11" s="81"/>
      <c r="AU11" s="82"/>
      <c r="AV11" s="80"/>
      <c r="AW11" s="81"/>
      <c r="AX11" s="82"/>
      <c r="AY11" s="81"/>
      <c r="AZ11" s="82"/>
      <c r="BA11" s="80"/>
      <c r="BB11" s="81"/>
      <c r="BC11" s="82"/>
      <c r="BD11" s="81"/>
      <c r="BE11" s="82"/>
      <c r="BF11" s="80"/>
      <c r="BG11" s="81"/>
      <c r="BH11" s="82"/>
      <c r="BI11" s="81"/>
      <c r="BJ11" s="82"/>
      <c r="BK11" s="80"/>
      <c r="BL11" s="81"/>
      <c r="BM11" s="82"/>
      <c r="BN11" s="81"/>
      <c r="BO11" s="82"/>
      <c r="BP11" s="80"/>
      <c r="BQ11" s="81"/>
      <c r="BR11" s="82"/>
      <c r="BS11" s="81"/>
      <c r="BT11" s="82"/>
      <c r="BU11" s="80"/>
      <c r="BV11" s="81"/>
      <c r="BW11" s="82"/>
      <c r="BX11" s="81"/>
      <c r="BY11" s="82"/>
    </row>
    <row r="12" spans="1:77" ht="13.5" customHeight="1">
      <c r="A12" s="2" t="s">
        <v>766</v>
      </c>
      <c r="B12" s="45" t="s">
        <v>767</v>
      </c>
      <c r="C12" s="80" t="s">
        <v>297</v>
      </c>
      <c r="D12" s="81">
        <v>38798913</v>
      </c>
      <c r="E12" s="144">
        <v>0.371</v>
      </c>
      <c r="F12" s="81">
        <v>168</v>
      </c>
      <c r="G12" s="87">
        <f>F12/F$5</f>
        <v>0.31226765799256506</v>
      </c>
      <c r="H12" s="86"/>
      <c r="I12" s="81"/>
      <c r="J12" s="142"/>
      <c r="K12" s="81"/>
      <c r="L12" s="82"/>
      <c r="M12" s="80"/>
      <c r="N12" s="81"/>
      <c r="O12" s="142"/>
      <c r="P12" s="81"/>
      <c r="Q12" s="82"/>
      <c r="R12" s="80"/>
      <c r="S12" s="81"/>
      <c r="T12" s="142"/>
      <c r="U12" s="81"/>
      <c r="V12" s="82"/>
      <c r="W12" s="80"/>
      <c r="X12" s="81"/>
      <c r="Y12" s="142"/>
      <c r="Z12" s="81"/>
      <c r="AA12" s="82"/>
      <c r="AB12" s="80"/>
      <c r="AC12" s="81"/>
      <c r="AD12" s="82"/>
      <c r="AE12" s="81"/>
      <c r="AF12" s="82"/>
      <c r="AG12" s="80"/>
      <c r="AH12" s="81"/>
      <c r="AI12" s="82"/>
      <c r="AJ12" s="81"/>
      <c r="AK12" s="82"/>
      <c r="AL12" s="80"/>
      <c r="AM12" s="81"/>
      <c r="AN12" s="82"/>
      <c r="AO12" s="81"/>
      <c r="AP12" s="82"/>
      <c r="AQ12" s="80"/>
      <c r="AR12" s="81"/>
      <c r="AS12" s="82"/>
      <c r="AT12" s="81"/>
      <c r="AU12" s="82"/>
      <c r="AV12" s="80"/>
      <c r="AW12" s="81"/>
      <c r="AX12" s="82"/>
      <c r="AY12" s="81"/>
      <c r="AZ12" s="82"/>
      <c r="BA12" s="80"/>
      <c r="BB12" s="81"/>
      <c r="BC12" s="82"/>
      <c r="BD12" s="81"/>
      <c r="BE12" s="82"/>
      <c r="BF12" s="80"/>
      <c r="BG12" s="81"/>
      <c r="BH12" s="82"/>
      <c r="BI12" s="81"/>
      <c r="BJ12" s="82"/>
      <c r="BK12" s="80"/>
      <c r="BL12" s="81"/>
      <c r="BM12" s="82"/>
      <c r="BN12" s="81"/>
      <c r="BO12" s="82"/>
      <c r="BP12" s="80"/>
      <c r="BQ12" s="81"/>
      <c r="BR12" s="82"/>
      <c r="BS12" s="81"/>
      <c r="BT12" s="82"/>
      <c r="BU12" s="80"/>
      <c r="BV12" s="81"/>
      <c r="BW12" s="82"/>
      <c r="BX12" s="81"/>
      <c r="BY12" s="82"/>
    </row>
    <row r="13" spans="1:77" ht="13.5" customHeight="1">
      <c r="A13" s="83" t="s">
        <v>768</v>
      </c>
      <c r="B13" s="45" t="s">
        <v>769</v>
      </c>
      <c r="C13" s="80" t="s">
        <v>300</v>
      </c>
      <c r="D13" s="81">
        <v>280848</v>
      </c>
      <c r="E13" s="144">
        <v>3.0000000000000001E-3</v>
      </c>
      <c r="F13" s="81"/>
      <c r="G13" s="84"/>
      <c r="H13" s="80"/>
      <c r="I13" s="81"/>
      <c r="J13" s="142"/>
      <c r="K13" s="81"/>
      <c r="L13" s="84"/>
      <c r="M13" s="80"/>
      <c r="N13" s="81"/>
      <c r="O13" s="143"/>
      <c r="P13" s="81"/>
      <c r="Q13" s="84"/>
      <c r="R13" s="80"/>
      <c r="S13" s="81"/>
      <c r="T13" s="143"/>
      <c r="U13" s="81"/>
      <c r="V13" s="84"/>
      <c r="W13" s="80"/>
      <c r="X13" s="81"/>
      <c r="Y13" s="143"/>
      <c r="Z13" s="81"/>
      <c r="AA13" s="84"/>
      <c r="AB13" s="80"/>
      <c r="AC13" s="81"/>
      <c r="AD13" s="84"/>
      <c r="AE13" s="81"/>
      <c r="AF13" s="84"/>
      <c r="AG13" s="80"/>
      <c r="AH13" s="81"/>
      <c r="AI13" s="84"/>
      <c r="AJ13" s="81"/>
      <c r="AK13" s="84"/>
      <c r="AL13" s="80"/>
      <c r="AM13" s="81"/>
      <c r="AN13" s="84"/>
      <c r="AO13" s="81"/>
      <c r="AP13" s="84"/>
      <c r="AQ13" s="80"/>
      <c r="AR13" s="81"/>
      <c r="AS13" s="84"/>
      <c r="AT13" s="81"/>
      <c r="AU13" s="84"/>
      <c r="AV13" s="80"/>
      <c r="AW13" s="81"/>
      <c r="AX13" s="84"/>
      <c r="AY13" s="81"/>
      <c r="AZ13" s="84"/>
      <c r="BA13" s="80"/>
      <c r="BB13" s="81"/>
      <c r="BC13" s="84"/>
      <c r="BD13" s="81"/>
      <c r="BE13" s="84"/>
      <c r="BF13" s="80"/>
      <c r="BG13" s="81"/>
      <c r="BH13" s="84"/>
      <c r="BI13" s="81"/>
      <c r="BJ13" s="84"/>
      <c r="BK13" s="80"/>
      <c r="BL13" s="81"/>
      <c r="BM13" s="84"/>
      <c r="BN13" s="81"/>
      <c r="BO13" s="84"/>
      <c r="BP13" s="80"/>
      <c r="BQ13" s="81"/>
      <c r="BR13" s="84"/>
      <c r="BS13" s="81"/>
      <c r="BT13" s="84"/>
      <c r="BU13" s="80"/>
      <c r="BV13" s="81"/>
      <c r="BW13" s="84"/>
      <c r="BX13" s="81"/>
      <c r="BY13" s="84"/>
    </row>
    <row r="14" spans="1:77" ht="13.5" customHeight="1">
      <c r="A14" s="2" t="s">
        <v>770</v>
      </c>
      <c r="B14" s="45" t="s">
        <v>771</v>
      </c>
      <c r="C14" s="85" t="s">
        <v>302</v>
      </c>
      <c r="D14" s="81">
        <v>19722042</v>
      </c>
      <c r="E14" s="144">
        <v>0.189</v>
      </c>
      <c r="F14" s="81"/>
      <c r="G14" s="84"/>
      <c r="H14" s="85" t="s">
        <v>299</v>
      </c>
      <c r="I14" s="81">
        <v>8122286</v>
      </c>
      <c r="J14" s="142">
        <v>8.4000000000000005E-2</v>
      </c>
      <c r="K14" s="81"/>
      <c r="L14" s="84"/>
      <c r="M14" s="86"/>
      <c r="N14" s="81"/>
      <c r="O14" s="143"/>
      <c r="P14" s="81"/>
      <c r="Q14" s="84"/>
      <c r="R14" s="85"/>
      <c r="S14" s="81"/>
      <c r="T14" s="143"/>
      <c r="U14" s="81"/>
      <c r="V14" s="84"/>
      <c r="W14" s="85"/>
      <c r="X14" s="81"/>
      <c r="Y14" s="143"/>
      <c r="Z14" s="81"/>
      <c r="AA14" s="84"/>
      <c r="AB14" s="85"/>
      <c r="AC14" s="81"/>
      <c r="AD14" s="84"/>
      <c r="AE14" s="81"/>
      <c r="AF14" s="84"/>
      <c r="AG14" s="85"/>
      <c r="AH14" s="81"/>
      <c r="AI14" s="84"/>
      <c r="AJ14" s="81"/>
      <c r="AK14" s="84"/>
      <c r="AL14" s="85"/>
      <c r="AM14" s="81"/>
      <c r="AN14" s="84"/>
      <c r="AO14" s="81"/>
      <c r="AP14" s="84"/>
      <c r="AQ14" s="85"/>
      <c r="AR14" s="81"/>
      <c r="AS14" s="84"/>
      <c r="AT14" s="81"/>
      <c r="AU14" s="84"/>
      <c r="AV14" s="85"/>
      <c r="AW14" s="81"/>
      <c r="AX14" s="84"/>
      <c r="AY14" s="81"/>
      <c r="AZ14" s="84"/>
      <c r="BA14" s="85"/>
      <c r="BB14" s="81"/>
      <c r="BC14" s="84"/>
      <c r="BD14" s="81"/>
      <c r="BE14" s="84"/>
      <c r="BF14" s="85"/>
      <c r="BG14" s="81"/>
      <c r="BH14" s="84"/>
      <c r="BI14" s="81"/>
      <c r="BJ14" s="84"/>
      <c r="BK14" s="85"/>
      <c r="BL14" s="81"/>
      <c r="BM14" s="84"/>
      <c r="BN14" s="81"/>
      <c r="BO14" s="84"/>
      <c r="BP14" s="85"/>
      <c r="BQ14" s="81"/>
      <c r="BR14" s="84"/>
      <c r="BS14" s="81"/>
      <c r="BT14" s="84"/>
      <c r="BU14" s="85"/>
      <c r="BV14" s="81"/>
      <c r="BW14" s="84"/>
      <c r="BX14" s="81"/>
      <c r="BY14" s="84"/>
    </row>
    <row r="15" spans="1:77" ht="13.5" customHeight="1">
      <c r="A15" s="2" t="s">
        <v>772</v>
      </c>
      <c r="B15" s="45" t="s">
        <v>314</v>
      </c>
      <c r="C15" s="86"/>
      <c r="D15" s="81">
        <v>940816</v>
      </c>
      <c r="E15" s="144">
        <v>9.0000000000000011E-3</v>
      </c>
      <c r="F15" s="81"/>
      <c r="G15" s="87"/>
      <c r="H15" s="86" t="s">
        <v>302</v>
      </c>
      <c r="I15" s="81">
        <v>547070</v>
      </c>
      <c r="J15" s="142">
        <v>6.0000000000000001E-3</v>
      </c>
      <c r="K15" s="81"/>
      <c r="L15" s="87"/>
      <c r="M15" s="86" t="s">
        <v>302</v>
      </c>
      <c r="N15" s="81">
        <v>898587</v>
      </c>
      <c r="O15" s="144">
        <v>8.0000000000000002E-3</v>
      </c>
      <c r="P15" s="81"/>
      <c r="Q15" s="87"/>
      <c r="R15" s="86" t="s">
        <v>302</v>
      </c>
      <c r="S15" s="81">
        <v>1038995</v>
      </c>
      <c r="T15" s="144">
        <v>8.0000000000000002E-3</v>
      </c>
      <c r="U15" s="81">
        <v>1</v>
      </c>
      <c r="V15" s="87">
        <f>U15/U$5</f>
        <v>1.8587360594795538E-3</v>
      </c>
      <c r="W15" s="86" t="s">
        <v>302</v>
      </c>
      <c r="X15" s="81">
        <v>548020</v>
      </c>
      <c r="Y15" s="144">
        <v>4.0000000000000001E-3</v>
      </c>
      <c r="Z15" s="81"/>
      <c r="AA15" s="87"/>
      <c r="AB15" s="86" t="s">
        <v>302</v>
      </c>
      <c r="AC15" s="81">
        <v>490545</v>
      </c>
      <c r="AD15" s="87">
        <v>4.0000000000000001E-3</v>
      </c>
      <c r="AE15" s="81"/>
      <c r="AF15" s="87"/>
      <c r="AG15" s="86"/>
      <c r="AH15" s="81">
        <v>2985422</v>
      </c>
      <c r="AI15" s="84">
        <f>AH15/$AH$5</f>
        <v>2.1825304441709149E-2</v>
      </c>
      <c r="AJ15" s="81">
        <v>7</v>
      </c>
      <c r="AK15" s="87">
        <f>AJ15/$AJ$7</f>
        <v>1.3011152416356878E-2</v>
      </c>
      <c r="AL15" s="86"/>
      <c r="AM15" s="81">
        <v>1544122</v>
      </c>
      <c r="AN15" s="87">
        <v>0.01</v>
      </c>
      <c r="AO15" s="81"/>
      <c r="AP15" s="87"/>
      <c r="AQ15" s="86"/>
      <c r="AR15" s="81"/>
      <c r="AS15" s="87"/>
      <c r="AT15" s="81"/>
      <c r="AU15" s="87"/>
      <c r="AV15" s="86"/>
      <c r="AW15" s="81"/>
      <c r="AX15" s="87"/>
      <c r="AY15" s="81"/>
      <c r="AZ15" s="87"/>
      <c r="BA15" s="86"/>
      <c r="BB15" s="81"/>
      <c r="BC15" s="87"/>
      <c r="BD15" s="81"/>
      <c r="BE15" s="87"/>
      <c r="BF15" s="86"/>
      <c r="BG15" s="81"/>
      <c r="BH15" s="87"/>
      <c r="BI15" s="81"/>
      <c r="BJ15" s="87"/>
      <c r="BK15" s="86"/>
      <c r="BL15" s="81"/>
      <c r="BM15" s="87"/>
      <c r="BN15" s="81"/>
      <c r="BO15" s="87"/>
      <c r="BP15" s="86"/>
      <c r="BQ15" s="81"/>
      <c r="BR15" s="87"/>
      <c r="BS15" s="81"/>
      <c r="BT15" s="87"/>
      <c r="BU15" s="86"/>
      <c r="BV15" s="81"/>
      <c r="BW15" s="87"/>
      <c r="BX15" s="81"/>
      <c r="BY15" s="87"/>
    </row>
    <row r="16" spans="1:77" ht="13.5" customHeight="1">
      <c r="A16" s="2" t="s">
        <v>773</v>
      </c>
      <c r="B16" s="45" t="s">
        <v>774</v>
      </c>
      <c r="C16" s="88"/>
      <c r="D16" s="81"/>
      <c r="E16" s="144"/>
      <c r="F16" s="81"/>
      <c r="G16" s="87"/>
      <c r="H16" s="88" t="s">
        <v>297</v>
      </c>
      <c r="I16" s="81">
        <v>39198482</v>
      </c>
      <c r="J16" s="142">
        <v>0.40700000000000003</v>
      </c>
      <c r="K16" s="81">
        <v>159</v>
      </c>
      <c r="L16" s="87">
        <f>K16/K$5</f>
        <v>0.29553903345724908</v>
      </c>
      <c r="M16" s="88"/>
      <c r="N16" s="81"/>
      <c r="O16" s="144"/>
      <c r="P16" s="81"/>
      <c r="Q16" s="87"/>
      <c r="R16" s="88"/>
      <c r="S16" s="81"/>
      <c r="T16" s="144"/>
      <c r="U16" s="81"/>
      <c r="V16" s="87"/>
      <c r="W16" s="88"/>
      <c r="X16" s="81"/>
      <c r="Y16" s="144"/>
      <c r="Z16" s="81"/>
      <c r="AA16" s="87"/>
      <c r="AB16" s="88"/>
      <c r="AC16" s="81"/>
      <c r="AD16" s="87"/>
      <c r="AE16" s="81"/>
      <c r="AF16" s="87"/>
      <c r="AG16" s="88"/>
      <c r="AH16" s="81"/>
      <c r="AI16" s="87"/>
      <c r="AJ16" s="81"/>
      <c r="AK16" s="87"/>
      <c r="AL16" s="88"/>
      <c r="AM16" s="81"/>
      <c r="AN16" s="87"/>
      <c r="AO16" s="81"/>
      <c r="AP16" s="87"/>
      <c r="AQ16" s="88"/>
      <c r="AR16" s="81"/>
      <c r="AS16" s="87"/>
      <c r="AT16" s="81"/>
      <c r="AU16" s="87"/>
      <c r="AV16" s="88"/>
      <c r="AW16" s="81"/>
      <c r="AX16" s="87"/>
      <c r="AY16" s="81"/>
      <c r="AZ16" s="87"/>
      <c r="BA16" s="88"/>
      <c r="BB16" s="81"/>
      <c r="BC16" s="87"/>
      <c r="BD16" s="81"/>
      <c r="BE16" s="87"/>
      <c r="BF16" s="88"/>
      <c r="BG16" s="81"/>
      <c r="BH16" s="87"/>
      <c r="BI16" s="81"/>
      <c r="BJ16" s="87"/>
      <c r="BK16" s="88"/>
      <c r="BL16" s="81"/>
      <c r="BM16" s="87"/>
      <c r="BN16" s="81"/>
      <c r="BO16" s="87"/>
      <c r="BP16" s="88"/>
      <c r="BQ16" s="81"/>
      <c r="BR16" s="87"/>
      <c r="BS16" s="81"/>
      <c r="BT16" s="87"/>
      <c r="BU16" s="88"/>
      <c r="BV16" s="81"/>
      <c r="BW16" s="87"/>
      <c r="BX16" s="81"/>
      <c r="BY16" s="87"/>
    </row>
    <row r="17" spans="1:77" ht="13.5" customHeight="1">
      <c r="A17" s="2" t="s">
        <v>775</v>
      </c>
      <c r="B17" s="45" t="s">
        <v>776</v>
      </c>
      <c r="C17" s="86"/>
      <c r="D17" s="81"/>
      <c r="E17" s="144"/>
      <c r="F17" s="81"/>
      <c r="G17" s="87"/>
      <c r="H17" s="86" t="s">
        <v>298</v>
      </c>
      <c r="I17" s="81">
        <v>465351</v>
      </c>
      <c r="J17" s="142">
        <v>5.0000000000000001E-3</v>
      </c>
      <c r="K17" s="81"/>
      <c r="L17" s="87"/>
      <c r="M17" s="86" t="s">
        <v>298</v>
      </c>
      <c r="N17" s="81">
        <v>380405</v>
      </c>
      <c r="O17" s="144">
        <v>4.0000000000000001E-3</v>
      </c>
      <c r="P17" s="81"/>
      <c r="Q17" s="87"/>
      <c r="R17" s="86"/>
      <c r="S17" s="81"/>
      <c r="T17" s="144"/>
      <c r="U17" s="81"/>
      <c r="V17" s="87"/>
      <c r="W17" s="86"/>
      <c r="X17" s="81"/>
      <c r="Y17" s="144"/>
      <c r="Z17" s="81"/>
      <c r="AA17" s="87"/>
      <c r="AB17" s="86"/>
      <c r="AC17" s="81"/>
      <c r="AD17" s="87"/>
      <c r="AE17" s="81"/>
      <c r="AF17" s="87"/>
      <c r="AG17" s="86"/>
      <c r="AH17" s="81"/>
      <c r="AI17" s="87"/>
      <c r="AJ17" s="81"/>
      <c r="AK17" s="87"/>
      <c r="AL17" s="86"/>
      <c r="AM17" s="81"/>
      <c r="AN17" s="87"/>
      <c r="AO17" s="81"/>
      <c r="AP17" s="87"/>
      <c r="AQ17" s="86"/>
      <c r="AR17" s="81"/>
      <c r="AS17" s="87"/>
      <c r="AT17" s="81"/>
      <c r="AU17" s="87"/>
      <c r="AV17" s="86"/>
      <c r="AW17" s="81"/>
      <c r="AX17" s="87"/>
      <c r="AY17" s="81"/>
      <c r="AZ17" s="87"/>
      <c r="BA17" s="86"/>
      <c r="BB17" s="81"/>
      <c r="BC17" s="87"/>
      <c r="BD17" s="81"/>
      <c r="BE17" s="87"/>
      <c r="BF17" s="86"/>
      <c r="BG17" s="81"/>
      <c r="BH17" s="87"/>
      <c r="BI17" s="81"/>
      <c r="BJ17" s="87"/>
      <c r="BK17" s="86"/>
      <c r="BL17" s="81"/>
      <c r="BM17" s="87"/>
      <c r="BN17" s="81"/>
      <c r="BO17" s="87"/>
      <c r="BP17" s="86"/>
      <c r="BQ17" s="81"/>
      <c r="BR17" s="87"/>
      <c r="BS17" s="81"/>
      <c r="BT17" s="87"/>
      <c r="BU17" s="86"/>
      <c r="BV17" s="81"/>
      <c r="BW17" s="87"/>
      <c r="BX17" s="81"/>
      <c r="BY17" s="87"/>
    </row>
    <row r="18" spans="1:77" ht="13.5" customHeight="1">
      <c r="A18" s="2" t="s">
        <v>777</v>
      </c>
      <c r="B18" s="45" t="s">
        <v>778</v>
      </c>
      <c r="C18" s="85"/>
      <c r="D18" s="81"/>
      <c r="E18" s="144"/>
      <c r="F18" s="81"/>
      <c r="G18" s="87"/>
      <c r="H18" s="85" t="s">
        <v>300</v>
      </c>
      <c r="I18" s="81">
        <v>654731</v>
      </c>
      <c r="J18" s="144">
        <v>6.9999999999999993E-3</v>
      </c>
      <c r="K18" s="81"/>
      <c r="L18" s="87"/>
      <c r="M18" s="86" t="s">
        <v>300</v>
      </c>
      <c r="N18" s="81">
        <v>2529871</v>
      </c>
      <c r="O18" s="144">
        <v>2.4E-2</v>
      </c>
      <c r="P18" s="81"/>
      <c r="Q18" s="87"/>
      <c r="R18" s="86" t="s">
        <v>299</v>
      </c>
      <c r="S18" s="81">
        <v>58212</v>
      </c>
      <c r="T18" s="144">
        <v>0</v>
      </c>
      <c r="U18" s="81"/>
      <c r="V18" s="87"/>
      <c r="W18" s="85" t="s">
        <v>301</v>
      </c>
      <c r="X18" s="81">
        <v>739165</v>
      </c>
      <c r="Y18" s="144">
        <v>6.0000000000000001E-3</v>
      </c>
      <c r="Z18" s="81"/>
      <c r="AA18" s="87"/>
      <c r="AB18" s="85"/>
      <c r="AC18" s="81"/>
      <c r="AD18" s="87"/>
      <c r="AE18" s="81"/>
      <c r="AF18" s="87"/>
      <c r="AG18" s="85"/>
      <c r="AH18" s="81"/>
      <c r="AI18" s="87"/>
      <c r="AJ18" s="81"/>
      <c r="AK18" s="87"/>
      <c r="AL18" s="85"/>
      <c r="AM18" s="81"/>
      <c r="AN18" s="87"/>
      <c r="AO18" s="81"/>
      <c r="AP18" s="87"/>
      <c r="AQ18" s="85"/>
      <c r="AR18" s="81"/>
      <c r="AS18" s="87"/>
      <c r="AT18" s="81"/>
      <c r="AU18" s="87"/>
      <c r="AV18" s="85"/>
      <c r="AW18" s="81"/>
      <c r="AX18" s="87"/>
      <c r="AY18" s="81"/>
      <c r="AZ18" s="87"/>
      <c r="BA18" s="85"/>
      <c r="BB18" s="81"/>
      <c r="BC18" s="87"/>
      <c r="BD18" s="81"/>
      <c r="BE18" s="87"/>
      <c r="BF18" s="85"/>
      <c r="BG18" s="81"/>
      <c r="BH18" s="87"/>
      <c r="BI18" s="81"/>
      <c r="BJ18" s="87"/>
      <c r="BK18" s="85"/>
      <c r="BL18" s="81"/>
      <c r="BM18" s="87"/>
      <c r="BN18" s="81"/>
      <c r="BO18" s="87"/>
      <c r="BP18" s="85"/>
      <c r="BQ18" s="81"/>
      <c r="BR18" s="87"/>
      <c r="BS18" s="81"/>
      <c r="BT18" s="87"/>
      <c r="BU18" s="85"/>
      <c r="BV18" s="81"/>
      <c r="BW18" s="87"/>
      <c r="BX18" s="81"/>
      <c r="BY18" s="87"/>
    </row>
    <row r="19" spans="1:77" ht="13.5" customHeight="1">
      <c r="A19" s="2" t="s">
        <v>779</v>
      </c>
      <c r="B19" s="45" t="s">
        <v>780</v>
      </c>
      <c r="C19" s="86"/>
      <c r="D19" s="81"/>
      <c r="E19" s="87"/>
      <c r="F19" s="81"/>
      <c r="G19" s="87"/>
      <c r="H19" s="86"/>
      <c r="I19" s="81"/>
      <c r="J19" s="87"/>
      <c r="K19" s="81"/>
      <c r="L19" s="87"/>
      <c r="M19" s="86" t="s">
        <v>296</v>
      </c>
      <c r="N19" s="81">
        <v>50996062</v>
      </c>
      <c r="O19" s="144">
        <v>0.48299999999999998</v>
      </c>
      <c r="P19" s="81">
        <v>267</v>
      </c>
      <c r="Q19" s="87">
        <f>P19/P$5</f>
        <v>0.4972067039106145</v>
      </c>
      <c r="R19" s="86"/>
      <c r="S19" s="81"/>
      <c r="T19" s="144"/>
      <c r="U19" s="81"/>
      <c r="V19" s="87"/>
      <c r="W19" s="86"/>
      <c r="X19" s="81"/>
      <c r="Y19" s="144"/>
      <c r="Z19" s="81"/>
      <c r="AA19" s="87"/>
      <c r="AB19" s="86"/>
      <c r="AC19" s="81"/>
      <c r="AD19" s="87"/>
      <c r="AE19" s="81"/>
      <c r="AF19" s="87"/>
      <c r="AG19" s="86"/>
      <c r="AH19" s="81"/>
      <c r="AI19" s="87"/>
      <c r="AJ19" s="81"/>
      <c r="AK19" s="87"/>
      <c r="AL19" s="86"/>
      <c r="AM19" s="81"/>
      <c r="AN19" s="87"/>
      <c r="AO19" s="81"/>
      <c r="AP19" s="87"/>
      <c r="AQ19" s="86"/>
      <c r="AR19" s="81"/>
      <c r="AS19" s="87"/>
      <c r="AT19" s="81"/>
      <c r="AU19" s="87"/>
      <c r="AV19" s="86"/>
      <c r="AW19" s="81"/>
      <c r="AX19" s="87"/>
      <c r="AY19" s="81"/>
      <c r="AZ19" s="87"/>
      <c r="BA19" s="86"/>
      <c r="BB19" s="81"/>
      <c r="BC19" s="87"/>
      <c r="BD19" s="81"/>
      <c r="BE19" s="87"/>
      <c r="BF19" s="86"/>
      <c r="BG19" s="81"/>
      <c r="BH19" s="87"/>
      <c r="BI19" s="81"/>
      <c r="BJ19" s="87"/>
      <c r="BK19" s="86"/>
      <c r="BL19" s="81"/>
      <c r="BM19" s="87"/>
      <c r="BN19" s="81"/>
      <c r="BO19" s="87"/>
      <c r="BP19" s="86"/>
      <c r="BQ19" s="81"/>
      <c r="BR19" s="87"/>
      <c r="BS19" s="81"/>
      <c r="BT19" s="87"/>
      <c r="BU19" s="86"/>
      <c r="BV19" s="81"/>
      <c r="BW19" s="87"/>
      <c r="BX19" s="81"/>
      <c r="BY19" s="87"/>
    </row>
    <row r="20" spans="1:77" ht="13.5" customHeight="1">
      <c r="A20" s="2" t="s">
        <v>781</v>
      </c>
      <c r="B20" s="45" t="s">
        <v>782</v>
      </c>
      <c r="C20" s="86"/>
      <c r="D20" s="81"/>
      <c r="E20" s="87"/>
      <c r="F20" s="81"/>
      <c r="G20" s="87"/>
      <c r="H20" s="86"/>
      <c r="I20" s="81"/>
      <c r="J20" s="87"/>
      <c r="K20" s="81"/>
      <c r="L20" s="87"/>
      <c r="M20" s="86" t="s">
        <v>297</v>
      </c>
      <c r="N20" s="81">
        <v>50465169</v>
      </c>
      <c r="O20" s="144">
        <v>0.47799999999999998</v>
      </c>
      <c r="P20" s="81">
        <v>271</v>
      </c>
      <c r="Q20" s="87">
        <f>P20/P$5</f>
        <v>0.50465549348230909</v>
      </c>
      <c r="R20" s="86" t="s">
        <v>297</v>
      </c>
      <c r="S20" s="81">
        <v>61872711</v>
      </c>
      <c r="T20" s="144">
        <v>0.50600000000000001</v>
      </c>
      <c r="U20" s="81">
        <v>286</v>
      </c>
      <c r="V20" s="87">
        <f>U20/U$5</f>
        <v>0.53159851301115246</v>
      </c>
      <c r="W20" s="86"/>
      <c r="X20" s="81"/>
      <c r="Y20" s="144"/>
      <c r="Z20" s="81"/>
      <c r="AA20" s="87"/>
      <c r="AB20" s="86"/>
      <c r="AC20" s="81"/>
      <c r="AD20" s="87"/>
      <c r="AE20" s="81"/>
      <c r="AF20" s="87"/>
      <c r="AG20" s="86"/>
      <c r="AH20" s="81"/>
      <c r="AI20" s="87"/>
      <c r="AJ20" s="81"/>
      <c r="AK20" s="87"/>
      <c r="AL20" s="86"/>
      <c r="AM20" s="81"/>
      <c r="AN20" s="87"/>
      <c r="AO20" s="81"/>
      <c r="AP20" s="87"/>
      <c r="AQ20" s="86"/>
      <c r="AR20" s="81"/>
      <c r="AS20" s="87"/>
      <c r="AT20" s="81"/>
      <c r="AU20" s="87"/>
      <c r="AV20" s="86"/>
      <c r="AW20" s="81"/>
      <c r="AX20" s="87"/>
      <c r="AY20" s="81"/>
      <c r="AZ20" s="87"/>
      <c r="BA20" s="86"/>
      <c r="BB20" s="81"/>
      <c r="BC20" s="87"/>
      <c r="BD20" s="81"/>
      <c r="BE20" s="87"/>
      <c r="BF20" s="86"/>
      <c r="BG20" s="81"/>
      <c r="BH20" s="87"/>
      <c r="BI20" s="81"/>
      <c r="BJ20" s="87"/>
      <c r="BK20" s="86"/>
      <c r="BL20" s="81"/>
      <c r="BM20" s="87"/>
      <c r="BN20" s="81"/>
      <c r="BO20" s="87"/>
      <c r="BP20" s="86"/>
      <c r="BQ20" s="81"/>
      <c r="BR20" s="87"/>
      <c r="BS20" s="81"/>
      <c r="BT20" s="87"/>
      <c r="BU20" s="86"/>
      <c r="BV20" s="81"/>
      <c r="BW20" s="87"/>
      <c r="BX20" s="81"/>
      <c r="BY20" s="87"/>
    </row>
    <row r="21" spans="1:77" ht="13.5" customHeight="1">
      <c r="A21" s="2" t="s">
        <v>783</v>
      </c>
      <c r="B21" s="45" t="s">
        <v>784</v>
      </c>
      <c r="C21" s="85"/>
      <c r="D21" s="81"/>
      <c r="E21" s="84"/>
      <c r="F21" s="81"/>
      <c r="G21" s="84"/>
      <c r="H21" s="85"/>
      <c r="I21" s="81"/>
      <c r="J21" s="84"/>
      <c r="K21" s="81"/>
      <c r="L21" s="84"/>
      <c r="M21" s="85" t="s">
        <v>299</v>
      </c>
      <c r="N21" s="81">
        <v>323930</v>
      </c>
      <c r="O21" s="143">
        <v>3.0000000000000001E-3</v>
      </c>
      <c r="P21" s="81"/>
      <c r="Q21" s="84"/>
      <c r="R21" s="85"/>
      <c r="S21" s="81"/>
      <c r="T21" s="143"/>
      <c r="U21" s="81"/>
      <c r="V21" s="84"/>
      <c r="W21" s="85"/>
      <c r="X21" s="81"/>
      <c r="Y21" s="143"/>
      <c r="Z21" s="81"/>
      <c r="AA21" s="84"/>
      <c r="AB21" s="85"/>
      <c r="AC21" s="81"/>
      <c r="AD21" s="84"/>
      <c r="AE21" s="81"/>
      <c r="AF21" s="84"/>
      <c r="AG21" s="85"/>
      <c r="AH21" s="81"/>
      <c r="AI21" s="84"/>
      <c r="AJ21" s="81"/>
      <c r="AK21" s="84"/>
      <c r="AL21" s="85"/>
      <c r="AM21" s="81"/>
      <c r="AN21" s="84"/>
      <c r="AO21" s="81"/>
      <c r="AP21" s="84"/>
      <c r="AQ21" s="85"/>
      <c r="AR21" s="81"/>
      <c r="AS21" s="84"/>
      <c r="AT21" s="81"/>
      <c r="AU21" s="84"/>
      <c r="AV21" s="85"/>
      <c r="AW21" s="81"/>
      <c r="AX21" s="84"/>
      <c r="AY21" s="81"/>
      <c r="AZ21" s="84"/>
      <c r="BA21" s="85"/>
      <c r="BB21" s="81"/>
      <c r="BC21" s="84"/>
      <c r="BD21" s="81"/>
      <c r="BE21" s="84"/>
      <c r="BF21" s="85"/>
      <c r="BG21" s="81"/>
      <c r="BH21" s="84"/>
      <c r="BI21" s="81"/>
      <c r="BJ21" s="84"/>
      <c r="BK21" s="85"/>
      <c r="BL21" s="81"/>
      <c r="BM21" s="84"/>
      <c r="BN21" s="81"/>
      <c r="BO21" s="84"/>
      <c r="BP21" s="85"/>
      <c r="BQ21" s="81"/>
      <c r="BR21" s="84"/>
      <c r="BS21" s="81"/>
      <c r="BT21" s="84"/>
      <c r="BU21" s="85"/>
      <c r="BV21" s="81"/>
      <c r="BW21" s="84"/>
      <c r="BX21" s="81"/>
      <c r="BY21" s="84"/>
    </row>
    <row r="22" spans="1:77" ht="13.5" customHeight="1">
      <c r="A22" s="2" t="s">
        <v>785</v>
      </c>
      <c r="B22" s="2" t="s">
        <v>786</v>
      </c>
      <c r="C22" s="85"/>
      <c r="D22" s="81"/>
      <c r="E22" s="84"/>
      <c r="F22" s="81"/>
      <c r="G22" s="84"/>
      <c r="H22" s="85"/>
      <c r="I22" s="81"/>
      <c r="J22" s="84"/>
      <c r="K22" s="81"/>
      <c r="L22" s="84"/>
      <c r="M22" s="85"/>
      <c r="N22" s="81"/>
      <c r="O22" s="143"/>
      <c r="P22" s="81"/>
      <c r="Q22" s="84"/>
      <c r="R22" s="85" t="s">
        <v>296</v>
      </c>
      <c r="S22" s="81">
        <v>58894584</v>
      </c>
      <c r="T22" s="143">
        <v>0.48100000000000004</v>
      </c>
      <c r="U22" s="81">
        <v>251</v>
      </c>
      <c r="V22" s="87">
        <f>U22/U$5</f>
        <v>0.46654275092936803</v>
      </c>
      <c r="W22" s="85"/>
      <c r="X22" s="81"/>
      <c r="Y22" s="143"/>
      <c r="Z22" s="81"/>
      <c r="AA22" s="84"/>
      <c r="AB22" s="85"/>
      <c r="AC22" s="81"/>
      <c r="AD22" s="84"/>
      <c r="AE22" s="81"/>
      <c r="AF22" s="84"/>
      <c r="AG22" s="85"/>
      <c r="AH22" s="81"/>
      <c r="AI22" s="84"/>
      <c r="AJ22" s="81"/>
      <c r="AK22" s="84"/>
      <c r="AL22" s="85"/>
      <c r="AM22" s="81"/>
      <c r="AN22" s="84"/>
      <c r="AO22" s="81"/>
      <c r="AP22" s="84"/>
      <c r="AQ22" s="85"/>
      <c r="AR22" s="81"/>
      <c r="AS22" s="84"/>
      <c r="AT22" s="81"/>
      <c r="AU22" s="84"/>
      <c r="AV22" s="85"/>
      <c r="AW22" s="81"/>
      <c r="AX22" s="84"/>
      <c r="AY22" s="81"/>
      <c r="AZ22" s="84"/>
      <c r="BA22" s="85"/>
      <c r="BB22" s="81"/>
      <c r="BC22" s="84"/>
      <c r="BD22" s="81"/>
      <c r="BE22" s="84"/>
      <c r="BF22" s="85"/>
      <c r="BG22" s="81"/>
      <c r="BH22" s="84"/>
      <c r="BI22" s="81"/>
      <c r="BJ22" s="84"/>
      <c r="BK22" s="85"/>
      <c r="BL22" s="81"/>
      <c r="BM22" s="84"/>
      <c r="BN22" s="81"/>
      <c r="BO22" s="84"/>
      <c r="BP22" s="85"/>
      <c r="BQ22" s="81"/>
      <c r="BR22" s="84"/>
      <c r="BS22" s="81"/>
      <c r="BT22" s="84"/>
      <c r="BU22" s="85"/>
      <c r="BV22" s="81"/>
      <c r="BW22" s="84"/>
      <c r="BX22" s="81"/>
      <c r="BY22" s="84"/>
    </row>
    <row r="23" spans="1:77" ht="13.5" customHeight="1">
      <c r="A23" s="2" t="s">
        <v>787</v>
      </c>
      <c r="B23" s="2" t="s">
        <v>788</v>
      </c>
      <c r="C23" s="85"/>
      <c r="D23" s="46"/>
      <c r="E23" s="89"/>
      <c r="F23" s="46"/>
      <c r="G23" s="89"/>
      <c r="H23" s="85"/>
      <c r="I23" s="46"/>
      <c r="J23" s="89"/>
      <c r="K23" s="46"/>
      <c r="L23" s="89"/>
      <c r="M23" s="85"/>
      <c r="N23" s="46"/>
      <c r="O23" s="134"/>
      <c r="P23" s="46"/>
      <c r="Q23" s="89"/>
      <c r="R23" s="85" t="s">
        <v>298</v>
      </c>
      <c r="S23" s="46">
        <v>369308</v>
      </c>
      <c r="T23" s="134">
        <v>3.0000000000000001E-3</v>
      </c>
      <c r="U23" s="46"/>
      <c r="V23" s="89"/>
      <c r="W23" s="85"/>
      <c r="X23" s="46"/>
      <c r="Y23" s="134"/>
      <c r="Z23" s="46"/>
      <c r="AA23" s="89"/>
      <c r="AB23" s="85"/>
      <c r="AC23" s="46"/>
      <c r="AD23" s="89"/>
      <c r="AE23" s="46"/>
      <c r="AF23" s="89"/>
      <c r="AG23" s="85"/>
      <c r="AH23" s="46"/>
      <c r="AI23" s="89"/>
      <c r="AJ23" s="46"/>
      <c r="AK23" s="89"/>
      <c r="AL23" s="85"/>
      <c r="AM23" s="46"/>
      <c r="AN23" s="89"/>
      <c r="AO23" s="46"/>
      <c r="AP23" s="89"/>
      <c r="AQ23" s="85"/>
      <c r="AR23" s="46"/>
      <c r="AS23" s="89"/>
      <c r="AT23" s="46"/>
      <c r="AU23" s="89"/>
      <c r="AV23" s="85"/>
      <c r="AW23" s="46"/>
      <c r="AX23" s="89"/>
      <c r="AY23" s="46"/>
      <c r="AZ23" s="89"/>
      <c r="BA23" s="85"/>
      <c r="BB23" s="46"/>
      <c r="BC23" s="89"/>
      <c r="BD23" s="46"/>
      <c r="BE23" s="89"/>
      <c r="BF23" s="85"/>
      <c r="BG23" s="46"/>
      <c r="BH23" s="89"/>
      <c r="BI23" s="46"/>
      <c r="BJ23" s="89"/>
      <c r="BK23" s="85"/>
      <c r="BL23" s="46"/>
      <c r="BM23" s="89"/>
      <c r="BN23" s="46"/>
      <c r="BO23" s="89"/>
      <c r="BP23" s="85"/>
      <c r="BQ23" s="46"/>
      <c r="BR23" s="89"/>
      <c r="BS23" s="46"/>
      <c r="BT23" s="89"/>
      <c r="BU23" s="85"/>
      <c r="BV23" s="46"/>
      <c r="BW23" s="89"/>
      <c r="BX23" s="46"/>
      <c r="BY23" s="89"/>
    </row>
    <row r="24" spans="1:77" ht="13.5" customHeight="1">
      <c r="A24" s="2" t="s">
        <v>789</v>
      </c>
      <c r="B24" s="2" t="s">
        <v>790</v>
      </c>
      <c r="C24" s="85"/>
      <c r="D24" s="46"/>
      <c r="E24" s="89"/>
      <c r="F24" s="46"/>
      <c r="G24" s="89"/>
      <c r="H24" s="85"/>
      <c r="I24" s="46"/>
      <c r="J24" s="89"/>
      <c r="K24" s="46"/>
      <c r="L24" s="89"/>
      <c r="M24" s="85"/>
      <c r="N24" s="46"/>
      <c r="O24" s="134"/>
      <c r="P24" s="46"/>
      <c r="Q24" s="89"/>
      <c r="R24" s="85" t="s">
        <v>300</v>
      </c>
      <c r="S24" s="46">
        <v>115670</v>
      </c>
      <c r="T24" s="134">
        <v>1E-3</v>
      </c>
      <c r="U24" s="46"/>
      <c r="V24" s="89"/>
      <c r="W24" s="85"/>
      <c r="X24" s="46"/>
      <c r="Y24" s="134"/>
      <c r="Z24" s="46"/>
      <c r="AA24" s="89"/>
      <c r="AB24" s="85"/>
      <c r="AC24" s="46"/>
      <c r="AD24" s="89"/>
      <c r="AE24" s="46"/>
      <c r="AF24" s="89"/>
      <c r="AG24" s="85"/>
      <c r="AH24" s="46"/>
      <c r="AI24" s="89"/>
      <c r="AJ24" s="46"/>
      <c r="AK24" s="89"/>
      <c r="AL24" s="85"/>
      <c r="AM24" s="46"/>
      <c r="AN24" s="89"/>
      <c r="AO24" s="46"/>
      <c r="AP24" s="89"/>
      <c r="AQ24" s="85"/>
      <c r="AR24" s="46"/>
      <c r="AS24" s="89"/>
      <c r="AT24" s="46"/>
      <c r="AU24" s="89"/>
      <c r="AV24" s="85"/>
      <c r="AW24" s="46"/>
      <c r="AX24" s="89"/>
      <c r="AY24" s="46"/>
      <c r="AZ24" s="89"/>
      <c r="BA24" s="85"/>
      <c r="BB24" s="46"/>
      <c r="BC24" s="89"/>
      <c r="BD24" s="46"/>
      <c r="BE24" s="89"/>
      <c r="BF24" s="85"/>
      <c r="BG24" s="46"/>
      <c r="BH24" s="89"/>
      <c r="BI24" s="46"/>
      <c r="BJ24" s="89"/>
      <c r="BK24" s="85"/>
      <c r="BL24" s="46"/>
      <c r="BM24" s="89"/>
      <c r="BN24" s="46"/>
      <c r="BO24" s="89"/>
      <c r="BP24" s="85"/>
      <c r="BQ24" s="46"/>
      <c r="BR24" s="89"/>
      <c r="BS24" s="46"/>
      <c r="BT24" s="89"/>
      <c r="BU24" s="85"/>
      <c r="BV24" s="46"/>
      <c r="BW24" s="89"/>
      <c r="BX24" s="46"/>
      <c r="BY24" s="89"/>
    </row>
    <row r="25" spans="1:77" ht="13.5" customHeight="1">
      <c r="A25" s="2" t="s">
        <v>791</v>
      </c>
      <c r="B25" s="8" t="s">
        <v>792</v>
      </c>
      <c r="C25" s="85"/>
      <c r="D25" s="46"/>
      <c r="E25" s="89"/>
      <c r="F25" s="46"/>
      <c r="G25" s="89"/>
      <c r="H25" s="85"/>
      <c r="I25" s="46"/>
      <c r="J25" s="89"/>
      <c r="K25" s="46"/>
      <c r="L25" s="89"/>
      <c r="M25" s="85"/>
      <c r="N25" s="46"/>
      <c r="O25" s="134"/>
      <c r="P25" s="46"/>
      <c r="Q25" s="89"/>
      <c r="R25" s="85"/>
      <c r="S25" s="46"/>
      <c r="T25" s="134"/>
      <c r="U25" s="46"/>
      <c r="V25" s="89"/>
      <c r="W25" s="85" t="s">
        <v>296</v>
      </c>
      <c r="X25" s="46">
        <v>69498450</v>
      </c>
      <c r="Y25" s="134">
        <v>0.52900000000000003</v>
      </c>
      <c r="Z25" s="46">
        <v>365</v>
      </c>
      <c r="AA25" s="87">
        <f>Z25/Z$5</f>
        <v>0.67843866171003719</v>
      </c>
      <c r="AB25" s="85" t="s">
        <v>296</v>
      </c>
      <c r="AC25" s="46">
        <v>65899660</v>
      </c>
      <c r="AD25" s="89">
        <v>0.51100000000000001</v>
      </c>
      <c r="AE25" s="46">
        <v>332</v>
      </c>
      <c r="AF25" s="89">
        <v>0.61699999999999999</v>
      </c>
      <c r="AG25" s="85"/>
      <c r="AH25" s="46"/>
      <c r="AI25" s="89"/>
      <c r="AJ25" s="46"/>
      <c r="AK25" s="89"/>
      <c r="AL25" s="85"/>
      <c r="AM25" s="46"/>
      <c r="AN25" s="89"/>
      <c r="AO25" s="46"/>
      <c r="AP25" s="89"/>
      <c r="AQ25" s="85"/>
      <c r="AR25" s="46"/>
      <c r="AS25" s="89"/>
      <c r="AT25" s="46"/>
      <c r="AU25" s="89"/>
      <c r="AV25" s="85"/>
      <c r="AW25" s="46"/>
      <c r="AX25" s="89"/>
      <c r="AY25" s="46"/>
      <c r="AZ25" s="89"/>
      <c r="BA25" s="85"/>
      <c r="BB25" s="46"/>
      <c r="BC25" s="89"/>
      <c r="BD25" s="46"/>
      <c r="BE25" s="89"/>
      <c r="BF25" s="85"/>
      <c r="BG25" s="46"/>
      <c r="BH25" s="89"/>
      <c r="BI25" s="46"/>
      <c r="BJ25" s="89"/>
      <c r="BK25" s="85"/>
      <c r="BL25" s="46"/>
      <c r="BM25" s="89"/>
      <c r="BN25" s="46"/>
      <c r="BO25" s="89"/>
      <c r="BP25" s="85"/>
      <c r="BQ25" s="46"/>
      <c r="BR25" s="89"/>
      <c r="BS25" s="46"/>
      <c r="BT25" s="89"/>
      <c r="BU25" s="85"/>
      <c r="BV25" s="46"/>
      <c r="BW25" s="89"/>
      <c r="BX25" s="46"/>
      <c r="BY25" s="89"/>
    </row>
    <row r="26" spans="1:77" ht="13.5" customHeight="1">
      <c r="A26" s="2" t="s">
        <v>793</v>
      </c>
      <c r="B26" s="8" t="s">
        <v>794</v>
      </c>
      <c r="C26" s="85"/>
      <c r="D26" s="46"/>
      <c r="E26" s="89"/>
      <c r="F26" s="46"/>
      <c r="G26" s="89"/>
      <c r="H26" s="85"/>
      <c r="I26" s="46"/>
      <c r="J26" s="89"/>
      <c r="K26" s="46"/>
      <c r="L26" s="89"/>
      <c r="M26" s="85"/>
      <c r="N26" s="46"/>
      <c r="O26" s="134"/>
      <c r="P26" s="46"/>
      <c r="Q26" s="89"/>
      <c r="R26" s="85"/>
      <c r="S26" s="46"/>
      <c r="T26" s="134"/>
      <c r="U26" s="46"/>
      <c r="V26" s="89"/>
      <c r="W26" s="85" t="s">
        <v>297</v>
      </c>
      <c r="X26" s="46">
        <v>59948283</v>
      </c>
      <c r="Y26" s="134">
        <v>0.45600000000000002</v>
      </c>
      <c r="Z26" s="46">
        <v>173</v>
      </c>
      <c r="AA26" s="87">
        <f>Z26/Z$5</f>
        <v>0.32156133828996281</v>
      </c>
      <c r="AB26" s="85"/>
      <c r="AC26" s="46"/>
      <c r="AD26" s="89"/>
      <c r="AE26" s="46"/>
      <c r="AF26" s="89"/>
      <c r="AG26" s="85"/>
      <c r="AH26" s="46"/>
      <c r="AI26" s="89"/>
      <c r="AJ26" s="46"/>
      <c r="AK26" s="89"/>
      <c r="AL26" s="85"/>
      <c r="AM26" s="46"/>
      <c r="AN26" s="89"/>
      <c r="AO26" s="46"/>
      <c r="AP26" s="89"/>
      <c r="AQ26" s="85"/>
      <c r="AR26" s="46"/>
      <c r="AS26" s="89"/>
      <c r="AT26" s="46"/>
      <c r="AU26" s="89"/>
      <c r="AV26" s="85"/>
      <c r="AW26" s="46"/>
      <c r="AX26" s="89"/>
      <c r="AY26" s="46"/>
      <c r="AZ26" s="89"/>
      <c r="BA26" s="85"/>
      <c r="BB26" s="46"/>
      <c r="BC26" s="89"/>
      <c r="BD26" s="46"/>
      <c r="BE26" s="89"/>
      <c r="BF26" s="85"/>
      <c r="BG26" s="46"/>
      <c r="BH26" s="89"/>
      <c r="BI26" s="46"/>
      <c r="BJ26" s="89"/>
      <c r="BK26" s="85"/>
      <c r="BL26" s="46"/>
      <c r="BM26" s="89"/>
      <c r="BN26" s="46"/>
      <c r="BO26" s="89"/>
      <c r="BP26" s="85"/>
      <c r="BQ26" s="46"/>
      <c r="BR26" s="89"/>
      <c r="BS26" s="46"/>
      <c r="BT26" s="89"/>
      <c r="BU26" s="85"/>
      <c r="BV26" s="46"/>
      <c r="BW26" s="89"/>
      <c r="BX26" s="46"/>
      <c r="BY26" s="89"/>
    </row>
    <row r="27" spans="1:77" ht="13.5" customHeight="1">
      <c r="A27" s="2" t="s">
        <v>795</v>
      </c>
      <c r="B27" s="8" t="s">
        <v>796</v>
      </c>
      <c r="C27" s="85"/>
      <c r="D27" s="46"/>
      <c r="E27" s="89"/>
      <c r="F27" s="46"/>
      <c r="G27" s="89"/>
      <c r="H27" s="85"/>
      <c r="I27" s="46"/>
      <c r="J27" s="89"/>
      <c r="K27" s="46"/>
      <c r="L27" s="89"/>
      <c r="M27" s="85"/>
      <c r="N27" s="46"/>
      <c r="O27" s="134"/>
      <c r="P27" s="46"/>
      <c r="Q27" s="89"/>
      <c r="R27" s="85"/>
      <c r="S27" s="46"/>
      <c r="T27" s="134"/>
      <c r="U27" s="46"/>
      <c r="V27" s="89"/>
      <c r="W27" s="85" t="s">
        <v>298</v>
      </c>
      <c r="X27" s="46">
        <v>515447</v>
      </c>
      <c r="Y27" s="134">
        <v>4.0000000000000001E-3</v>
      </c>
      <c r="Z27" s="46"/>
      <c r="AA27" s="89"/>
      <c r="AB27" s="85"/>
      <c r="AC27" s="46"/>
      <c r="AD27" s="89"/>
      <c r="AE27" s="46"/>
      <c r="AF27" s="89"/>
      <c r="AG27" s="85"/>
      <c r="AH27" s="46"/>
      <c r="AI27" s="89"/>
      <c r="AJ27" s="46"/>
      <c r="AK27" s="89"/>
      <c r="AL27" s="85"/>
      <c r="AM27" s="46"/>
      <c r="AN27" s="89"/>
      <c r="AO27" s="46"/>
      <c r="AP27" s="89"/>
      <c r="AQ27" s="85"/>
      <c r="AR27" s="46"/>
      <c r="AS27" s="89"/>
      <c r="AT27" s="46"/>
      <c r="AU27" s="89"/>
      <c r="AV27" s="85"/>
      <c r="AW27" s="46"/>
      <c r="AX27" s="89"/>
      <c r="AY27" s="46"/>
      <c r="AZ27" s="89"/>
      <c r="BA27" s="85"/>
      <c r="BB27" s="46"/>
      <c r="BC27" s="89"/>
      <c r="BD27" s="46"/>
      <c r="BE27" s="89"/>
      <c r="BF27" s="85"/>
      <c r="BG27" s="46"/>
      <c r="BH27" s="89"/>
      <c r="BI27" s="46"/>
      <c r="BJ27" s="89"/>
      <c r="BK27" s="85"/>
      <c r="BL27" s="46"/>
      <c r="BM27" s="89"/>
      <c r="BN27" s="46"/>
      <c r="BO27" s="89"/>
      <c r="BP27" s="85"/>
      <c r="BQ27" s="46"/>
      <c r="BR27" s="89"/>
      <c r="BS27" s="46"/>
      <c r="BT27" s="89"/>
      <c r="BU27" s="85"/>
      <c r="BV27" s="46"/>
      <c r="BW27" s="89"/>
      <c r="BX27" s="46"/>
      <c r="BY27" s="89"/>
    </row>
    <row r="28" spans="1:77" ht="13.5" customHeight="1">
      <c r="A28" s="2" t="s">
        <v>797</v>
      </c>
      <c r="B28" s="8" t="s">
        <v>798</v>
      </c>
      <c r="C28" s="85"/>
      <c r="D28" s="46"/>
      <c r="E28" s="89"/>
      <c r="F28" s="46"/>
      <c r="G28" s="89"/>
      <c r="H28" s="85"/>
      <c r="I28" s="46"/>
      <c r="J28" s="89"/>
      <c r="K28" s="46"/>
      <c r="L28" s="89"/>
      <c r="M28" s="85"/>
      <c r="N28" s="46"/>
      <c r="O28" s="134"/>
      <c r="P28" s="46"/>
      <c r="Q28" s="89"/>
      <c r="R28" s="85"/>
      <c r="S28" s="46"/>
      <c r="T28" s="134"/>
      <c r="U28" s="46"/>
      <c r="V28" s="89"/>
      <c r="W28" s="85" t="s">
        <v>300</v>
      </c>
      <c r="X28" s="46">
        <v>157521</v>
      </c>
      <c r="Y28" s="134">
        <v>1E-3</v>
      </c>
      <c r="Z28" s="46"/>
      <c r="AA28" s="89"/>
      <c r="AB28" s="85"/>
      <c r="AC28" s="46"/>
      <c r="AD28" s="89"/>
      <c r="AE28" s="46"/>
      <c r="AF28" s="89"/>
      <c r="AG28" s="85"/>
      <c r="AH28" s="46"/>
      <c r="AI28" s="89"/>
      <c r="AJ28" s="46"/>
      <c r="AK28" s="89"/>
      <c r="AL28" s="85"/>
      <c r="AM28" s="46"/>
      <c r="AN28" s="89"/>
      <c r="AO28" s="46"/>
      <c r="AP28" s="89"/>
      <c r="AQ28" s="85"/>
      <c r="AR28" s="46"/>
      <c r="AS28" s="89"/>
      <c r="AT28" s="46"/>
      <c r="AU28" s="89"/>
      <c r="AV28" s="85"/>
      <c r="AW28" s="46"/>
      <c r="AX28" s="89"/>
      <c r="AY28" s="46"/>
      <c r="AZ28" s="89"/>
      <c r="BA28" s="85"/>
      <c r="BB28" s="46"/>
      <c r="BC28" s="89"/>
      <c r="BD28" s="46"/>
      <c r="BE28" s="89"/>
      <c r="BF28" s="85"/>
      <c r="BG28" s="46"/>
      <c r="BH28" s="89"/>
      <c r="BI28" s="46"/>
      <c r="BJ28" s="89"/>
      <c r="BK28" s="85"/>
      <c r="BL28" s="46"/>
      <c r="BM28" s="89"/>
      <c r="BN28" s="46"/>
      <c r="BO28" s="89"/>
      <c r="BP28" s="85"/>
      <c r="BQ28" s="46"/>
      <c r="BR28" s="89"/>
      <c r="BS28" s="46"/>
      <c r="BT28" s="89"/>
      <c r="BU28" s="85"/>
      <c r="BV28" s="46"/>
      <c r="BW28" s="89"/>
      <c r="BX28" s="46"/>
      <c r="BY28" s="89"/>
    </row>
    <row r="29" spans="1:77" ht="13.5" customHeight="1">
      <c r="A29" s="2" t="s">
        <v>952</v>
      </c>
      <c r="B29" s="8" t="s">
        <v>953</v>
      </c>
      <c r="C29" s="85"/>
      <c r="D29" s="46"/>
      <c r="E29" s="89"/>
      <c r="F29" s="46"/>
      <c r="G29" s="89"/>
      <c r="H29" s="85"/>
      <c r="I29" s="46"/>
      <c r="J29" s="89"/>
      <c r="K29" s="46"/>
      <c r="L29" s="89"/>
      <c r="M29" s="85"/>
      <c r="N29" s="46"/>
      <c r="O29" s="89"/>
      <c r="P29" s="46"/>
      <c r="Q29" s="89"/>
      <c r="R29" s="85"/>
      <c r="S29" s="46"/>
      <c r="T29" s="89"/>
      <c r="U29" s="46"/>
      <c r="V29" s="89"/>
      <c r="W29" s="85"/>
      <c r="X29" s="46"/>
      <c r="Y29" s="89"/>
      <c r="Z29" s="46"/>
      <c r="AA29" s="89"/>
      <c r="AB29" s="85" t="s">
        <v>297</v>
      </c>
      <c r="AC29" s="46">
        <v>60932152</v>
      </c>
      <c r="AD29" s="89">
        <v>0.47199999999999998</v>
      </c>
      <c r="AE29" s="46">
        <v>206</v>
      </c>
      <c r="AF29" s="89">
        <v>0.38300000000000001</v>
      </c>
      <c r="AG29" s="85"/>
      <c r="AH29" s="46"/>
      <c r="AI29" s="89"/>
      <c r="AJ29" s="46"/>
      <c r="AK29" s="89"/>
      <c r="AL29" s="85"/>
      <c r="AM29" s="46"/>
      <c r="AN29" s="89"/>
      <c r="AO29" s="46"/>
      <c r="AP29" s="89"/>
      <c r="AQ29" s="85"/>
      <c r="AR29" s="46"/>
      <c r="AS29" s="89"/>
      <c r="AT29" s="46"/>
      <c r="AU29" s="89"/>
      <c r="AV29" s="85"/>
      <c r="AW29" s="46"/>
      <c r="AX29" s="89"/>
      <c r="AY29" s="46"/>
      <c r="AZ29" s="89"/>
      <c r="BA29" s="85"/>
      <c r="BB29" s="46"/>
      <c r="BC29" s="89"/>
      <c r="BD29" s="46"/>
      <c r="BE29" s="89"/>
      <c r="BF29" s="85"/>
      <c r="BG29" s="46"/>
      <c r="BH29" s="89"/>
      <c r="BI29" s="46"/>
      <c r="BJ29" s="89"/>
      <c r="BK29" s="85"/>
      <c r="BL29" s="46"/>
      <c r="BM29" s="89"/>
      <c r="BN29" s="46"/>
      <c r="BO29" s="89"/>
      <c r="BP29" s="85"/>
      <c r="BQ29" s="46"/>
      <c r="BR29" s="89"/>
      <c r="BS29" s="46"/>
      <c r="BT29" s="89"/>
      <c r="BU29" s="85"/>
      <c r="BV29" s="46"/>
      <c r="BW29" s="89"/>
      <c r="BX29" s="46"/>
      <c r="BY29" s="89"/>
    </row>
    <row r="30" spans="1:77" ht="13.5" customHeight="1">
      <c r="A30" s="2" t="s">
        <v>954</v>
      </c>
      <c r="B30" s="2" t="s">
        <v>957</v>
      </c>
      <c r="C30" s="85"/>
      <c r="D30" s="46"/>
      <c r="E30" s="89"/>
      <c r="F30" s="46"/>
      <c r="G30" s="89"/>
      <c r="H30" s="85"/>
      <c r="I30" s="46"/>
      <c r="J30" s="89"/>
      <c r="K30" s="46"/>
      <c r="L30" s="89"/>
      <c r="M30" s="85"/>
      <c r="N30" s="46"/>
      <c r="O30" s="89"/>
      <c r="P30" s="46"/>
      <c r="Q30" s="89"/>
      <c r="R30" s="85"/>
      <c r="S30" s="46"/>
      <c r="T30" s="89"/>
      <c r="U30" s="46"/>
      <c r="V30" s="89"/>
      <c r="W30" s="85"/>
      <c r="X30" s="46"/>
      <c r="Y30" s="89"/>
      <c r="Z30" s="46"/>
      <c r="AA30" s="89"/>
      <c r="AB30" s="85" t="s">
        <v>298</v>
      </c>
      <c r="AC30" s="46">
        <v>1275804</v>
      </c>
      <c r="AD30" s="89">
        <v>0.01</v>
      </c>
      <c r="AE30" s="46"/>
      <c r="AF30" s="89"/>
      <c r="AG30" s="85"/>
      <c r="AH30" s="46"/>
      <c r="AI30" s="89"/>
      <c r="AJ30" s="46"/>
      <c r="AK30" s="89"/>
      <c r="AL30" s="85"/>
      <c r="AM30" s="46"/>
      <c r="AN30" s="89"/>
      <c r="AO30" s="46"/>
      <c r="AP30" s="89"/>
      <c r="AQ30" s="85"/>
      <c r="AR30" s="46"/>
      <c r="AS30" s="89"/>
      <c r="AT30" s="46"/>
      <c r="AU30" s="89"/>
      <c r="AV30" s="85"/>
      <c r="AW30" s="46"/>
      <c r="AX30" s="89"/>
      <c r="AY30" s="46"/>
      <c r="AZ30" s="89"/>
      <c r="BA30" s="85"/>
      <c r="BB30" s="46"/>
      <c r="BC30" s="89"/>
      <c r="BD30" s="46"/>
      <c r="BE30" s="89"/>
      <c r="BF30" s="85"/>
      <c r="BG30" s="46"/>
      <c r="BH30" s="89"/>
      <c r="BI30" s="46"/>
      <c r="BJ30" s="89"/>
      <c r="BK30" s="85"/>
      <c r="BL30" s="46"/>
      <c r="BM30" s="89"/>
      <c r="BN30" s="46"/>
      <c r="BO30" s="89"/>
      <c r="BP30" s="85"/>
      <c r="BQ30" s="46"/>
      <c r="BR30" s="89"/>
      <c r="BS30" s="46"/>
      <c r="BT30" s="89"/>
      <c r="BU30" s="85"/>
      <c r="BV30" s="46"/>
      <c r="BW30" s="89"/>
      <c r="BX30" s="46"/>
      <c r="BY30" s="89"/>
    </row>
    <row r="31" spans="1:77" ht="13.5" customHeight="1">
      <c r="A31" s="2" t="s">
        <v>955</v>
      </c>
      <c r="B31" s="2" t="s">
        <v>956</v>
      </c>
      <c r="C31" s="85"/>
      <c r="D31" s="46"/>
      <c r="E31" s="89"/>
      <c r="F31" s="46"/>
      <c r="G31" s="89"/>
      <c r="H31" s="85"/>
      <c r="I31" s="46"/>
      <c r="J31" s="89"/>
      <c r="K31" s="46"/>
      <c r="L31" s="89"/>
      <c r="M31" s="85"/>
      <c r="N31" s="46"/>
      <c r="O31" s="89"/>
      <c r="P31" s="46"/>
      <c r="Q31" s="89"/>
      <c r="R31" s="85"/>
      <c r="S31" s="46"/>
      <c r="T31" s="89"/>
      <c r="U31" s="46"/>
      <c r="V31" s="89"/>
      <c r="W31" s="85"/>
      <c r="X31" s="46"/>
      <c r="Y31" s="89"/>
      <c r="Z31" s="46"/>
      <c r="AA31" s="89"/>
      <c r="AB31" s="85" t="s">
        <v>300</v>
      </c>
      <c r="AC31" s="46">
        <v>469501</v>
      </c>
      <c r="AD31" s="89">
        <v>4.0000000000000001E-3</v>
      </c>
      <c r="AE31" s="46"/>
      <c r="AF31" s="89"/>
      <c r="AG31" s="85"/>
      <c r="AH31" s="46"/>
      <c r="AI31" s="89"/>
      <c r="AJ31" s="46"/>
      <c r="AK31" s="89"/>
      <c r="AL31" s="85"/>
      <c r="AM31" s="46"/>
      <c r="AN31" s="89"/>
      <c r="AO31" s="46"/>
      <c r="AP31" s="89"/>
      <c r="AQ31" s="85"/>
      <c r="AR31" s="46"/>
      <c r="AS31" s="89"/>
      <c r="AT31" s="46"/>
      <c r="AU31" s="89"/>
      <c r="AV31" s="85"/>
      <c r="AW31" s="46"/>
      <c r="AX31" s="89"/>
      <c r="AY31" s="46"/>
      <c r="AZ31" s="89"/>
      <c r="BA31" s="85"/>
      <c r="BB31" s="46"/>
      <c r="BC31" s="89"/>
      <c r="BD31" s="46"/>
      <c r="BE31" s="89"/>
      <c r="BF31" s="85"/>
      <c r="BG31" s="46"/>
      <c r="BH31" s="89"/>
      <c r="BI31" s="46"/>
      <c r="BJ31" s="89"/>
      <c r="BK31" s="85"/>
      <c r="BL31" s="46"/>
      <c r="BM31" s="89"/>
      <c r="BN31" s="46"/>
      <c r="BO31" s="89"/>
      <c r="BP31" s="85"/>
      <c r="BQ31" s="46"/>
      <c r="BR31" s="89"/>
      <c r="BS31" s="46"/>
      <c r="BT31" s="89"/>
      <c r="BU31" s="85"/>
      <c r="BV31" s="46"/>
      <c r="BW31" s="89"/>
      <c r="BX31" s="46"/>
      <c r="BY31" s="89"/>
    </row>
    <row r="32" spans="1:77" ht="13.5" customHeight="1">
      <c r="A32" s="2" t="s">
        <v>1193</v>
      </c>
      <c r="B32" s="2" t="s">
        <v>1194</v>
      </c>
      <c r="C32" s="85"/>
      <c r="D32" s="46"/>
      <c r="E32" s="89"/>
      <c r="F32" s="46"/>
      <c r="G32" s="89"/>
      <c r="H32" s="85"/>
      <c r="I32" s="46"/>
      <c r="J32" s="89"/>
      <c r="K32" s="46"/>
      <c r="L32" s="89"/>
      <c r="M32" s="85"/>
      <c r="N32" s="46"/>
      <c r="O32" s="89"/>
      <c r="P32" s="46"/>
      <c r="Q32" s="89"/>
      <c r="R32" s="85"/>
      <c r="S32" s="46"/>
      <c r="T32" s="89"/>
      <c r="U32" s="46"/>
      <c r="V32" s="89"/>
      <c r="W32" s="85"/>
      <c r="X32" s="46"/>
      <c r="Y32" s="89"/>
      <c r="Z32" s="46"/>
      <c r="AA32" s="89"/>
      <c r="AB32" s="85"/>
      <c r="AC32" s="46"/>
      <c r="AD32" s="89"/>
      <c r="AE32" s="46"/>
      <c r="AF32" s="89"/>
      <c r="AG32" s="85" t="s">
        <v>296</v>
      </c>
      <c r="AH32" s="46">
        <v>65677168</v>
      </c>
      <c r="AI32" s="84">
        <f>AH32/$AH$5</f>
        <v>0.48014122843245544</v>
      </c>
      <c r="AJ32" s="46">
        <v>227</v>
      </c>
      <c r="AK32" s="87">
        <f>AJ32/$AJ$7</f>
        <v>0.42193308550185876</v>
      </c>
      <c r="AL32" s="85"/>
      <c r="AM32" s="46"/>
      <c r="AN32" s="89"/>
      <c r="AO32" s="46"/>
      <c r="AP32" s="89"/>
      <c r="AQ32" s="85"/>
      <c r="AR32" s="46"/>
      <c r="AS32" s="89"/>
      <c r="AT32" s="46"/>
      <c r="AU32" s="89"/>
      <c r="AV32" s="85"/>
      <c r="AW32" s="46"/>
      <c r="AX32" s="89"/>
      <c r="AY32" s="46"/>
      <c r="AZ32" s="89"/>
      <c r="BA32" s="85"/>
      <c r="BB32" s="46"/>
      <c r="BC32" s="89"/>
      <c r="BD32" s="46"/>
      <c r="BE32" s="89"/>
      <c r="BF32" s="85"/>
      <c r="BG32" s="46"/>
      <c r="BH32" s="89"/>
      <c r="BI32" s="46"/>
      <c r="BJ32" s="89"/>
      <c r="BK32" s="85"/>
      <c r="BL32" s="46"/>
      <c r="BM32" s="89"/>
      <c r="BN32" s="46"/>
      <c r="BO32" s="89"/>
      <c r="BP32" s="85"/>
      <c r="BQ32" s="46"/>
      <c r="BR32" s="89"/>
      <c r="BS32" s="46"/>
      <c r="BT32" s="89"/>
      <c r="BU32" s="85"/>
      <c r="BV32" s="46"/>
      <c r="BW32" s="89"/>
      <c r="BX32" s="46"/>
      <c r="BY32" s="89"/>
    </row>
    <row r="33" spans="1:77" ht="13.5" customHeight="1">
      <c r="A33" s="2" t="s">
        <v>1195</v>
      </c>
      <c r="B33" s="2" t="s">
        <v>1206</v>
      </c>
      <c r="C33" s="85"/>
      <c r="D33" s="46"/>
      <c r="E33" s="89"/>
      <c r="F33" s="46"/>
      <c r="G33" s="89"/>
      <c r="H33" s="85"/>
      <c r="I33" s="46"/>
      <c r="J33" s="89"/>
      <c r="K33" s="46"/>
      <c r="L33" s="89"/>
      <c r="M33" s="85"/>
      <c r="N33" s="46"/>
      <c r="O33" s="89"/>
      <c r="P33" s="46"/>
      <c r="Q33" s="89"/>
      <c r="R33" s="85"/>
      <c r="S33" s="46"/>
      <c r="T33" s="89"/>
      <c r="U33" s="46"/>
      <c r="V33" s="89"/>
      <c r="W33" s="85"/>
      <c r="X33" s="46"/>
      <c r="Y33" s="89"/>
      <c r="Z33" s="46"/>
      <c r="AA33" s="89"/>
      <c r="AB33" s="85"/>
      <c r="AC33" s="46"/>
      <c r="AD33" s="89"/>
      <c r="AE33" s="46"/>
      <c r="AF33" s="89"/>
      <c r="AG33" s="85" t="s">
        <v>297</v>
      </c>
      <c r="AH33" s="46">
        <v>62692411</v>
      </c>
      <c r="AI33" s="84">
        <f>AH33/$AH$5</f>
        <v>0.45832078555720279</v>
      </c>
      <c r="AJ33" s="46">
        <v>304</v>
      </c>
      <c r="AK33" s="87">
        <f>AJ33/$AJ$7</f>
        <v>0.56505576208178443</v>
      </c>
      <c r="AL33" s="85"/>
      <c r="AM33" s="46"/>
      <c r="AN33" s="89"/>
      <c r="AO33" s="46"/>
      <c r="AP33" s="89"/>
      <c r="AQ33" s="85"/>
      <c r="AR33" s="46"/>
      <c r="AS33" s="89"/>
      <c r="AT33" s="46"/>
      <c r="AU33" s="89"/>
      <c r="AV33" s="85"/>
      <c r="AW33" s="46"/>
      <c r="AX33" s="89"/>
      <c r="AY33" s="46"/>
      <c r="AZ33" s="89"/>
      <c r="BA33" s="85"/>
      <c r="BB33" s="46"/>
      <c r="BC33" s="89"/>
      <c r="BD33" s="46"/>
      <c r="BE33" s="89"/>
      <c r="BF33" s="85"/>
      <c r="BG33" s="46"/>
      <c r="BH33" s="89"/>
      <c r="BI33" s="46"/>
      <c r="BJ33" s="89"/>
      <c r="BK33" s="85"/>
      <c r="BL33" s="46"/>
      <c r="BM33" s="89"/>
      <c r="BN33" s="46"/>
      <c r="BO33" s="89"/>
      <c r="BP33" s="85"/>
      <c r="BQ33" s="46"/>
      <c r="BR33" s="89"/>
      <c r="BS33" s="46"/>
      <c r="BT33" s="89"/>
      <c r="BU33" s="85"/>
      <c r="BV33" s="46"/>
      <c r="BW33" s="89"/>
      <c r="BX33" s="46"/>
      <c r="BY33" s="89"/>
    </row>
    <row r="34" spans="1:77" ht="13.5" customHeight="1">
      <c r="A34" s="2" t="s">
        <v>955</v>
      </c>
      <c r="B34" s="2" t="s">
        <v>1196</v>
      </c>
      <c r="C34" s="85"/>
      <c r="D34" s="46"/>
      <c r="E34" s="89"/>
      <c r="F34" s="46"/>
      <c r="G34" s="89"/>
      <c r="H34" s="85"/>
      <c r="I34" s="46"/>
      <c r="J34" s="89"/>
      <c r="K34" s="46"/>
      <c r="L34" s="89"/>
      <c r="M34" s="85"/>
      <c r="N34" s="46"/>
      <c r="O34" s="89"/>
      <c r="P34" s="46"/>
      <c r="Q34" s="89"/>
      <c r="R34" s="85"/>
      <c r="S34" s="46"/>
      <c r="T34" s="89"/>
      <c r="U34" s="46"/>
      <c r="V34" s="89"/>
      <c r="W34" s="85"/>
      <c r="X34" s="46"/>
      <c r="Y34" s="89"/>
      <c r="Z34" s="46"/>
      <c r="AA34" s="89"/>
      <c r="AB34" s="85"/>
      <c r="AC34" s="46"/>
      <c r="AD34" s="89"/>
      <c r="AE34" s="46"/>
      <c r="AF34" s="89"/>
      <c r="AG34" s="85" t="s">
        <v>300</v>
      </c>
      <c r="AH34" s="46">
        <v>1351483</v>
      </c>
      <c r="AI34" s="84">
        <f>AH34/$AH$5</f>
        <v>9.8801870967636755E-3</v>
      </c>
      <c r="AJ34" s="46">
        <v>0</v>
      </c>
      <c r="AK34" s="87">
        <f>AJ34/$AJ$7</f>
        <v>0</v>
      </c>
      <c r="AL34" s="85"/>
      <c r="AM34" s="46"/>
      <c r="AN34" s="89"/>
      <c r="AO34" s="46"/>
      <c r="AP34" s="89"/>
      <c r="AQ34" s="85"/>
      <c r="AR34" s="46"/>
      <c r="AS34" s="89"/>
      <c r="AT34" s="46"/>
      <c r="AU34" s="89"/>
      <c r="AV34" s="85"/>
      <c r="AW34" s="46"/>
      <c r="AX34" s="89"/>
      <c r="AY34" s="46"/>
      <c r="AZ34" s="89"/>
      <c r="BA34" s="85"/>
      <c r="BB34" s="46"/>
      <c r="BC34" s="89"/>
      <c r="BD34" s="46"/>
      <c r="BE34" s="89"/>
      <c r="BF34" s="85"/>
      <c r="BG34" s="46"/>
      <c r="BH34" s="89"/>
      <c r="BI34" s="46"/>
      <c r="BJ34" s="89"/>
      <c r="BK34" s="85"/>
      <c r="BL34" s="46"/>
      <c r="BM34" s="89"/>
      <c r="BN34" s="46"/>
      <c r="BO34" s="89"/>
      <c r="BP34" s="85"/>
      <c r="BQ34" s="46"/>
      <c r="BR34" s="89"/>
      <c r="BS34" s="46"/>
      <c r="BT34" s="89"/>
      <c r="BU34" s="85"/>
      <c r="BV34" s="46"/>
      <c r="BW34" s="89"/>
      <c r="BX34" s="46"/>
      <c r="BY34" s="89"/>
    </row>
    <row r="35" spans="1:77" ht="13.5" customHeight="1">
      <c r="A35" s="2" t="s">
        <v>954</v>
      </c>
      <c r="B35" s="2" t="s">
        <v>1197</v>
      </c>
      <c r="C35" s="85"/>
      <c r="D35" s="46"/>
      <c r="E35" s="84"/>
      <c r="F35" s="46"/>
      <c r="G35" s="84"/>
      <c r="H35" s="85"/>
      <c r="I35" s="46"/>
      <c r="J35" s="84"/>
      <c r="K35" s="46"/>
      <c r="L35" s="84"/>
      <c r="M35" s="85"/>
      <c r="N35" s="46"/>
      <c r="O35" s="84"/>
      <c r="P35" s="46"/>
      <c r="Q35" s="84"/>
      <c r="R35" s="85"/>
      <c r="S35" s="46"/>
      <c r="T35" s="84"/>
      <c r="U35" s="46"/>
      <c r="V35" s="84"/>
      <c r="W35" s="85"/>
      <c r="X35" s="46"/>
      <c r="Y35" s="84"/>
      <c r="Z35" s="46"/>
      <c r="AA35" s="84"/>
      <c r="AB35" s="85"/>
      <c r="AC35" s="46"/>
      <c r="AD35" s="84"/>
      <c r="AE35" s="46"/>
      <c r="AF35" s="84"/>
      <c r="AG35" s="85" t="s">
        <v>298</v>
      </c>
      <c r="AH35" s="46">
        <v>4080703</v>
      </c>
      <c r="AI35" s="84">
        <f>AH35/$AH$5</f>
        <v>2.983249447186892E-2</v>
      </c>
      <c r="AJ35" s="46">
        <v>0</v>
      </c>
      <c r="AK35" s="87">
        <f>AJ35/$AJ$7</f>
        <v>0</v>
      </c>
      <c r="AL35" s="85"/>
      <c r="AM35" s="46"/>
      <c r="AN35" s="84"/>
      <c r="AO35" s="46"/>
      <c r="AP35" s="84"/>
      <c r="AQ35" s="85"/>
      <c r="AR35" s="46"/>
      <c r="AS35" s="84"/>
      <c r="AT35" s="46"/>
      <c r="AU35" s="84"/>
      <c r="AV35" s="85"/>
      <c r="AW35" s="46"/>
      <c r="AX35" s="84"/>
      <c r="AY35" s="46"/>
      <c r="AZ35" s="84"/>
      <c r="BA35" s="85"/>
      <c r="BB35" s="46"/>
      <c r="BC35" s="84"/>
      <c r="BD35" s="46"/>
      <c r="BE35" s="84"/>
      <c r="BF35" s="85"/>
      <c r="BG35" s="46"/>
      <c r="BH35" s="84"/>
      <c r="BI35" s="46"/>
      <c r="BJ35" s="84"/>
      <c r="BK35" s="85"/>
      <c r="BL35" s="46"/>
      <c r="BM35" s="84"/>
      <c r="BN35" s="46"/>
      <c r="BO35" s="84"/>
      <c r="BP35" s="85"/>
      <c r="BQ35" s="46"/>
      <c r="BR35" s="84"/>
      <c r="BS35" s="46"/>
      <c r="BT35" s="84"/>
      <c r="BU35" s="85"/>
      <c r="BV35" s="46"/>
      <c r="BW35" s="84"/>
      <c r="BX35" s="46"/>
      <c r="BY35" s="84"/>
    </row>
    <row r="36" spans="1:77" ht="13.5" customHeight="1">
      <c r="A36" s="2" t="s">
        <v>1202</v>
      </c>
      <c r="B36" s="2" t="s">
        <v>1205</v>
      </c>
      <c r="C36" s="85"/>
      <c r="D36" s="46"/>
      <c r="E36" s="84"/>
      <c r="F36" s="46"/>
      <c r="G36" s="84"/>
      <c r="H36" s="85"/>
      <c r="I36" s="46"/>
      <c r="J36" s="84"/>
      <c r="K36" s="46"/>
      <c r="L36" s="84"/>
      <c r="M36" s="85"/>
      <c r="N36" s="46"/>
      <c r="O36" s="84"/>
      <c r="P36" s="46"/>
      <c r="Q36" s="84"/>
      <c r="R36" s="85"/>
      <c r="S36" s="46"/>
      <c r="T36" s="84"/>
      <c r="U36" s="46"/>
      <c r="V36" s="84"/>
      <c r="W36" s="85"/>
      <c r="X36" s="46"/>
      <c r="Y36" s="84"/>
      <c r="Z36" s="46"/>
      <c r="AA36" s="84"/>
      <c r="AB36" s="85"/>
      <c r="AC36" s="46"/>
      <c r="AD36" s="84"/>
      <c r="AE36" s="46"/>
      <c r="AF36" s="84"/>
      <c r="AG36" s="85"/>
      <c r="AH36" s="46"/>
      <c r="AI36" s="84"/>
      <c r="AJ36" s="46"/>
      <c r="AK36" s="84"/>
      <c r="AL36" s="85" t="s">
        <v>296</v>
      </c>
      <c r="AM36" s="46">
        <v>80883689</v>
      </c>
      <c r="AN36" s="84">
        <f>AM36/AM$5</f>
        <v>0.51036615031510768</v>
      </c>
      <c r="AO36" s="46">
        <v>306</v>
      </c>
      <c r="AP36" s="84">
        <f>SUM(AO36/AO$7)</f>
        <v>0.56877323420074355</v>
      </c>
      <c r="AQ36" s="85"/>
      <c r="AR36" s="46"/>
      <c r="AS36" s="84"/>
      <c r="AT36" s="46"/>
      <c r="AU36" s="84"/>
      <c r="AV36" s="85"/>
      <c r="AW36" s="46"/>
      <c r="AX36" s="84"/>
      <c r="AY36" s="46"/>
      <c r="AZ36" s="84"/>
      <c r="BA36" s="85"/>
      <c r="BB36" s="46"/>
      <c r="BC36" s="84"/>
      <c r="BD36" s="46"/>
      <c r="BE36" s="84"/>
      <c r="BF36" s="85"/>
      <c r="BG36" s="46"/>
      <c r="BH36" s="84"/>
      <c r="BI36" s="46"/>
      <c r="BJ36" s="84"/>
      <c r="BK36" s="85"/>
      <c r="BL36" s="46"/>
      <c r="BM36" s="84"/>
      <c r="BN36" s="46"/>
      <c r="BO36" s="84"/>
      <c r="BP36" s="85"/>
      <c r="BQ36" s="46"/>
      <c r="BR36" s="84"/>
      <c r="BS36" s="46"/>
      <c r="BT36" s="84"/>
      <c r="BU36" s="85"/>
      <c r="BV36" s="46"/>
      <c r="BW36" s="84"/>
      <c r="BX36" s="46"/>
      <c r="BY36" s="84"/>
    </row>
    <row r="37" spans="1:77" ht="13.5" customHeight="1">
      <c r="A37" s="2" t="s">
        <v>1195</v>
      </c>
      <c r="B37" s="2" t="s">
        <v>1206</v>
      </c>
      <c r="C37" s="85"/>
      <c r="D37" s="46"/>
      <c r="E37" s="84"/>
      <c r="F37" s="46"/>
      <c r="G37" s="84"/>
      <c r="H37" s="85"/>
      <c r="I37" s="46"/>
      <c r="J37" s="84"/>
      <c r="K37" s="46"/>
      <c r="L37" s="84"/>
      <c r="M37" s="85"/>
      <c r="N37" s="46"/>
      <c r="O37" s="84"/>
      <c r="P37" s="46"/>
      <c r="Q37" s="84"/>
      <c r="R37" s="85"/>
      <c r="S37" s="46"/>
      <c r="T37" s="84"/>
      <c r="U37" s="46"/>
      <c r="V37" s="84"/>
      <c r="W37" s="85"/>
      <c r="X37" s="46"/>
      <c r="Y37" s="84"/>
      <c r="Z37" s="46"/>
      <c r="AA37" s="84"/>
      <c r="AB37" s="85"/>
      <c r="AC37" s="46"/>
      <c r="AD37" s="84"/>
      <c r="AE37" s="46"/>
      <c r="AF37" s="84"/>
      <c r="AG37" s="85"/>
      <c r="AH37" s="46"/>
      <c r="AI37" s="84"/>
      <c r="AJ37" s="46"/>
      <c r="AK37" s="84"/>
      <c r="AL37" s="85" t="s">
        <v>297</v>
      </c>
      <c r="AM37" s="46">
        <v>73920380</v>
      </c>
      <c r="AN37" s="84">
        <f>AM37/AM$5</f>
        <v>0.46642852516815697</v>
      </c>
      <c r="AO37" s="46">
        <v>232</v>
      </c>
      <c r="AP37" s="84">
        <f>AO37/AO$5</f>
        <v>0.43122676579925651</v>
      </c>
      <c r="AQ37" s="85"/>
      <c r="AR37" s="46"/>
      <c r="AS37" s="84"/>
      <c r="AT37" s="46"/>
      <c r="AU37" s="84"/>
      <c r="AV37" s="85"/>
      <c r="AW37" s="46"/>
      <c r="AX37" s="84"/>
      <c r="AY37" s="46"/>
      <c r="AZ37" s="84"/>
      <c r="BA37" s="85"/>
      <c r="BB37" s="46"/>
      <c r="BC37" s="84"/>
      <c r="BD37" s="46"/>
      <c r="BE37" s="84"/>
      <c r="BF37" s="85"/>
      <c r="BG37" s="46"/>
      <c r="BH37" s="84"/>
      <c r="BI37" s="46"/>
      <c r="BJ37" s="84"/>
      <c r="BK37" s="85"/>
      <c r="BL37" s="46"/>
      <c r="BM37" s="84"/>
      <c r="BN37" s="46"/>
      <c r="BO37" s="84"/>
      <c r="BP37" s="85"/>
      <c r="BQ37" s="46"/>
      <c r="BR37" s="84"/>
      <c r="BS37" s="46"/>
      <c r="BT37" s="84"/>
      <c r="BU37" s="85"/>
      <c r="BV37" s="46"/>
      <c r="BW37" s="84"/>
      <c r="BX37" s="46"/>
      <c r="BY37" s="84"/>
    </row>
    <row r="38" spans="1:77" ht="13.5" customHeight="1">
      <c r="A38" s="2" t="s">
        <v>1203</v>
      </c>
      <c r="B38" s="2" t="s">
        <v>1207</v>
      </c>
      <c r="C38" s="85"/>
      <c r="D38" s="46"/>
      <c r="E38" s="84"/>
      <c r="F38" s="46"/>
      <c r="G38" s="84"/>
      <c r="H38" s="85"/>
      <c r="I38" s="46"/>
      <c r="J38" s="84"/>
      <c r="K38" s="46"/>
      <c r="L38" s="84"/>
      <c r="M38" s="85"/>
      <c r="N38" s="46"/>
      <c r="O38" s="84"/>
      <c r="P38" s="46"/>
      <c r="Q38" s="84"/>
      <c r="R38" s="85"/>
      <c r="S38" s="46"/>
      <c r="T38" s="84"/>
      <c r="U38" s="46"/>
      <c r="V38" s="84"/>
      <c r="W38" s="85"/>
      <c r="X38" s="46"/>
      <c r="Y38" s="84"/>
      <c r="Z38" s="46"/>
      <c r="AA38" s="84"/>
      <c r="AB38" s="85"/>
      <c r="AC38" s="46"/>
      <c r="AD38" s="84"/>
      <c r="AE38" s="46"/>
      <c r="AF38" s="84"/>
      <c r="AG38" s="85"/>
      <c r="AH38" s="46"/>
      <c r="AI38" s="84"/>
      <c r="AJ38" s="46"/>
      <c r="AK38" s="84"/>
      <c r="AL38" s="85" t="s">
        <v>298</v>
      </c>
      <c r="AM38" s="46">
        <v>1761401</v>
      </c>
      <c r="AN38" s="84">
        <f>AM38/AM$5</f>
        <v>1.1114224124114579E-2</v>
      </c>
      <c r="AO38" s="46">
        <v>0</v>
      </c>
      <c r="AP38" s="84">
        <v>0</v>
      </c>
      <c r="AQ38" s="85"/>
      <c r="AR38" s="46"/>
      <c r="AS38" s="84"/>
      <c r="AT38" s="46"/>
      <c r="AU38" s="84"/>
      <c r="AV38" s="85"/>
      <c r="AW38" s="46"/>
      <c r="AX38" s="84"/>
      <c r="AY38" s="46"/>
      <c r="AZ38" s="84"/>
      <c r="BA38" s="85"/>
      <c r="BB38" s="46"/>
      <c r="BC38" s="84"/>
      <c r="BD38" s="46"/>
      <c r="BE38" s="84"/>
      <c r="BF38" s="85"/>
      <c r="BG38" s="46"/>
      <c r="BH38" s="84"/>
      <c r="BI38" s="46"/>
      <c r="BJ38" s="84"/>
      <c r="BK38" s="85"/>
      <c r="BL38" s="46"/>
      <c r="BM38" s="84"/>
      <c r="BN38" s="46"/>
      <c r="BO38" s="84"/>
      <c r="BP38" s="85"/>
      <c r="BQ38" s="46"/>
      <c r="BR38" s="84"/>
      <c r="BS38" s="46"/>
      <c r="BT38" s="84"/>
      <c r="BU38" s="85"/>
      <c r="BV38" s="46"/>
      <c r="BW38" s="84"/>
      <c r="BX38" s="46"/>
      <c r="BY38" s="84"/>
    </row>
    <row r="39" spans="1:77" ht="13.5" customHeight="1">
      <c r="A39" s="2" t="s">
        <v>1204</v>
      </c>
      <c r="B39" s="2" t="s">
        <v>1208</v>
      </c>
      <c r="C39" s="85"/>
      <c r="D39" s="46"/>
      <c r="E39" s="84"/>
      <c r="F39" s="46"/>
      <c r="G39" s="84"/>
      <c r="H39" s="85"/>
      <c r="I39" s="46"/>
      <c r="J39" s="84"/>
      <c r="K39" s="46"/>
      <c r="L39" s="84"/>
      <c r="M39" s="85"/>
      <c r="N39" s="46"/>
      <c r="O39" s="84"/>
      <c r="P39" s="46"/>
      <c r="Q39" s="84"/>
      <c r="R39" s="85"/>
      <c r="S39" s="46"/>
      <c r="T39" s="84"/>
      <c r="U39" s="46"/>
      <c r="V39" s="84"/>
      <c r="W39" s="85"/>
      <c r="X39" s="46"/>
      <c r="Y39" s="84"/>
      <c r="Z39" s="46"/>
      <c r="AA39" s="84"/>
      <c r="AB39" s="85"/>
      <c r="AC39" s="46"/>
      <c r="AD39" s="84"/>
      <c r="AE39" s="46"/>
      <c r="AF39" s="84"/>
      <c r="AG39" s="85"/>
      <c r="AH39" s="46"/>
      <c r="AI39" s="84"/>
      <c r="AJ39" s="46"/>
      <c r="AK39" s="84"/>
      <c r="AL39" s="85" t="s">
        <v>300</v>
      </c>
      <c r="AM39" s="46">
        <v>372096</v>
      </c>
      <c r="AN39" s="84">
        <f>AM39/AM$5</f>
        <v>2.3478800907269486E-3</v>
      </c>
      <c r="AO39" s="46">
        <v>0</v>
      </c>
      <c r="AP39" s="84">
        <v>0</v>
      </c>
      <c r="AQ39" s="85"/>
      <c r="AR39" s="46"/>
      <c r="AS39" s="84"/>
      <c r="AT39" s="46"/>
      <c r="AU39" s="84"/>
      <c r="AV39" s="85"/>
      <c r="AW39" s="46"/>
      <c r="AX39" s="84"/>
      <c r="AY39" s="46"/>
      <c r="AZ39" s="84"/>
      <c r="BA39" s="85"/>
      <c r="BB39" s="46"/>
      <c r="BC39" s="84"/>
      <c r="BD39" s="46"/>
      <c r="BE39" s="84"/>
      <c r="BF39" s="85"/>
      <c r="BG39" s="46"/>
      <c r="BH39" s="84"/>
      <c r="BI39" s="46"/>
      <c r="BJ39" s="84"/>
      <c r="BK39" s="85"/>
      <c r="BL39" s="46"/>
      <c r="BM39" s="84"/>
      <c r="BN39" s="46"/>
      <c r="BO39" s="84"/>
      <c r="BP39" s="85"/>
      <c r="BQ39" s="46"/>
      <c r="BR39" s="84"/>
      <c r="BS39" s="46"/>
      <c r="BT39" s="84"/>
      <c r="BU39" s="85"/>
      <c r="BV39" s="46"/>
      <c r="BW39" s="84"/>
      <c r="BX39" s="46"/>
      <c r="BY39" s="84"/>
    </row>
    <row r="40" spans="1:77" ht="13.5" customHeight="1">
      <c r="C40" s="85"/>
      <c r="D40" s="46"/>
      <c r="E40" s="84"/>
      <c r="F40" s="46"/>
      <c r="G40" s="84"/>
      <c r="H40" s="85"/>
      <c r="I40" s="46"/>
      <c r="J40" s="84"/>
      <c r="K40" s="46"/>
      <c r="L40" s="84"/>
      <c r="M40" s="85"/>
      <c r="N40" s="46"/>
      <c r="O40" s="84"/>
      <c r="P40" s="46"/>
      <c r="Q40" s="84"/>
      <c r="R40" s="85"/>
      <c r="S40" s="46"/>
      <c r="T40" s="84"/>
      <c r="U40" s="46"/>
      <c r="V40" s="84"/>
      <c r="W40" s="85"/>
      <c r="X40" s="46"/>
      <c r="Y40" s="84"/>
      <c r="Z40" s="46"/>
      <c r="AA40" s="84"/>
      <c r="AB40" s="85"/>
      <c r="AC40" s="46"/>
      <c r="AD40" s="84"/>
      <c r="AE40" s="46"/>
      <c r="AF40" s="84"/>
      <c r="AG40" s="85"/>
      <c r="AH40" s="46"/>
      <c r="AI40" s="84"/>
      <c r="AJ40" s="46"/>
      <c r="AK40" s="84"/>
      <c r="AL40" s="85"/>
      <c r="AM40" s="46"/>
      <c r="AN40" s="84"/>
      <c r="AO40" s="46"/>
      <c r="AP40" s="84"/>
      <c r="AQ40" s="85"/>
      <c r="AR40" s="46"/>
      <c r="AS40" s="84"/>
      <c r="AT40" s="46"/>
      <c r="AU40" s="84"/>
      <c r="AV40" s="85"/>
      <c r="AW40" s="46"/>
      <c r="AX40" s="84"/>
      <c r="AY40" s="46"/>
      <c r="AZ40" s="84"/>
      <c r="BA40" s="85"/>
      <c r="BB40" s="46"/>
      <c r="BC40" s="84"/>
      <c r="BD40" s="46"/>
      <c r="BE40" s="84"/>
      <c r="BF40" s="85"/>
      <c r="BG40" s="46"/>
      <c r="BH40" s="84"/>
      <c r="BI40" s="46"/>
      <c r="BJ40" s="84"/>
      <c r="BK40" s="85"/>
      <c r="BL40" s="46"/>
      <c r="BM40" s="84"/>
      <c r="BN40" s="46"/>
      <c r="BO40" s="84"/>
      <c r="BP40" s="85"/>
      <c r="BQ40" s="46"/>
      <c r="BR40" s="84"/>
      <c r="BS40" s="46"/>
      <c r="BT40" s="84"/>
      <c r="BU40" s="85"/>
      <c r="BV40" s="46"/>
      <c r="BW40" s="84"/>
      <c r="BX40" s="46"/>
      <c r="BY40" s="84"/>
    </row>
    <row r="41" spans="1:77" ht="13.5" customHeight="1">
      <c r="C41" s="85"/>
      <c r="D41" s="46"/>
      <c r="E41" s="84"/>
      <c r="F41" s="46"/>
      <c r="G41" s="84"/>
      <c r="H41" s="85"/>
      <c r="I41" s="46"/>
      <c r="J41" s="84"/>
      <c r="K41" s="46"/>
      <c r="L41" s="84"/>
      <c r="M41" s="85"/>
      <c r="N41" s="46"/>
      <c r="O41" s="84"/>
      <c r="P41" s="46"/>
      <c r="Q41" s="84"/>
      <c r="R41" s="85"/>
      <c r="S41" s="46"/>
      <c r="T41" s="84"/>
      <c r="U41" s="46"/>
      <c r="V41" s="84"/>
      <c r="W41" s="85"/>
      <c r="X41" s="46"/>
      <c r="Y41" s="84"/>
      <c r="Z41" s="46"/>
      <c r="AA41" s="84"/>
      <c r="AB41" s="85"/>
      <c r="AC41" s="46"/>
      <c r="AD41" s="84"/>
      <c r="AE41" s="46"/>
      <c r="AF41" s="84"/>
      <c r="AG41" s="85"/>
      <c r="AH41" s="46"/>
      <c r="AI41" s="84"/>
      <c r="AJ41" s="46"/>
      <c r="AK41" s="84"/>
      <c r="AL41" s="85"/>
      <c r="AM41" s="46"/>
      <c r="AN41" s="84"/>
      <c r="AO41" s="46"/>
      <c r="AP41" s="84"/>
      <c r="AQ41" s="85"/>
      <c r="AR41" s="46"/>
      <c r="AS41" s="84"/>
      <c r="AT41" s="46"/>
      <c r="AU41" s="84"/>
      <c r="AV41" s="85"/>
      <c r="AW41" s="46"/>
      <c r="AX41" s="84"/>
      <c r="AY41" s="46"/>
      <c r="AZ41" s="84"/>
      <c r="BA41" s="85"/>
      <c r="BB41" s="46"/>
      <c r="BC41" s="84"/>
      <c r="BD41" s="46"/>
      <c r="BE41" s="84"/>
      <c r="BF41" s="85"/>
      <c r="BG41" s="46"/>
      <c r="BH41" s="84"/>
      <c r="BI41" s="46"/>
      <c r="BJ41" s="84"/>
      <c r="BK41" s="85"/>
      <c r="BL41" s="46"/>
      <c r="BM41" s="84"/>
      <c r="BN41" s="46"/>
      <c r="BO41" s="84"/>
      <c r="BP41" s="85"/>
      <c r="BQ41" s="46"/>
      <c r="BR41" s="84"/>
      <c r="BS41" s="46"/>
      <c r="BT41" s="84"/>
      <c r="BU41" s="85"/>
      <c r="BV41" s="46"/>
      <c r="BW41" s="84"/>
      <c r="BX41" s="46"/>
      <c r="BY41" s="84"/>
    </row>
    <row r="42" spans="1:77" ht="13.5" customHeight="1">
      <c r="C42" s="85"/>
      <c r="D42" s="46"/>
      <c r="E42" s="84"/>
      <c r="F42" s="46"/>
      <c r="G42" s="84"/>
      <c r="H42" s="85"/>
      <c r="I42" s="46"/>
      <c r="J42" s="84"/>
      <c r="K42" s="46"/>
      <c r="L42" s="84"/>
      <c r="M42" s="85"/>
      <c r="N42" s="46"/>
      <c r="O42" s="84"/>
      <c r="P42" s="46"/>
      <c r="Q42" s="84"/>
      <c r="R42" s="85"/>
      <c r="S42" s="46"/>
      <c r="T42" s="84"/>
      <c r="U42" s="46"/>
      <c r="V42" s="84"/>
      <c r="W42" s="85"/>
      <c r="X42" s="46"/>
      <c r="Y42" s="84"/>
      <c r="Z42" s="46"/>
      <c r="AA42" s="84"/>
      <c r="AB42" s="85"/>
      <c r="AC42" s="46"/>
      <c r="AD42" s="84"/>
      <c r="AE42" s="46"/>
      <c r="AF42" s="84"/>
      <c r="AG42" s="85"/>
      <c r="AH42" s="46"/>
      <c r="AI42" s="84"/>
      <c r="AJ42" s="46"/>
      <c r="AK42" s="84"/>
      <c r="AL42" s="85"/>
      <c r="AM42" s="46"/>
      <c r="AN42" s="84"/>
      <c r="AO42" s="46"/>
      <c r="AP42" s="84"/>
      <c r="AQ42" s="85"/>
      <c r="AR42" s="46"/>
      <c r="AS42" s="84"/>
      <c r="AT42" s="46"/>
      <c r="AU42" s="84"/>
      <c r="AV42" s="85"/>
      <c r="AW42" s="46"/>
      <c r="AX42" s="84"/>
      <c r="AY42" s="46"/>
      <c r="AZ42" s="84"/>
      <c r="BA42" s="85"/>
      <c r="BB42" s="46"/>
      <c r="BC42" s="84"/>
      <c r="BD42" s="46"/>
      <c r="BE42" s="84"/>
      <c r="BF42" s="85"/>
      <c r="BG42" s="46"/>
      <c r="BH42" s="84"/>
      <c r="BI42" s="46"/>
      <c r="BJ42" s="84"/>
      <c r="BK42" s="85"/>
      <c r="BL42" s="46"/>
      <c r="BM42" s="84"/>
      <c r="BN42" s="46"/>
      <c r="BO42" s="84"/>
      <c r="BP42" s="85"/>
      <c r="BQ42" s="46"/>
      <c r="BR42" s="84"/>
      <c r="BS42" s="46"/>
      <c r="BT42" s="84"/>
      <c r="BU42" s="85"/>
      <c r="BV42" s="46"/>
      <c r="BW42" s="84"/>
      <c r="BX42" s="46"/>
      <c r="BY42" s="84"/>
    </row>
    <row r="43" spans="1:77" ht="13.5" customHeight="1">
      <c r="C43" s="85"/>
      <c r="D43" s="46"/>
      <c r="E43" s="84"/>
      <c r="F43" s="46"/>
      <c r="G43" s="84"/>
      <c r="H43" s="85"/>
      <c r="I43" s="46"/>
      <c r="J43" s="84"/>
      <c r="K43" s="46"/>
      <c r="L43" s="84"/>
      <c r="M43" s="85"/>
      <c r="N43" s="46"/>
      <c r="O43" s="84"/>
      <c r="P43" s="46"/>
      <c r="Q43" s="84"/>
      <c r="R43" s="85"/>
      <c r="S43" s="46"/>
      <c r="T43" s="84"/>
      <c r="U43" s="46"/>
      <c r="V43" s="84"/>
      <c r="W43" s="85"/>
      <c r="X43" s="46"/>
      <c r="Y43" s="84"/>
      <c r="Z43" s="46"/>
      <c r="AA43" s="84"/>
      <c r="AB43" s="85"/>
      <c r="AC43" s="46"/>
      <c r="AD43" s="84"/>
      <c r="AE43" s="46"/>
      <c r="AF43" s="84"/>
      <c r="AG43" s="85"/>
      <c r="AH43" s="46"/>
      <c r="AI43" s="84"/>
      <c r="AJ43" s="46"/>
      <c r="AK43" s="84"/>
      <c r="AL43" s="85"/>
      <c r="AM43" s="46"/>
      <c r="AN43" s="84"/>
      <c r="AO43" s="46"/>
      <c r="AP43" s="84"/>
      <c r="AQ43" s="85"/>
      <c r="AR43" s="46"/>
      <c r="AS43" s="84"/>
      <c r="AT43" s="46"/>
      <c r="AU43" s="84"/>
      <c r="AV43" s="85"/>
      <c r="AW43" s="46"/>
      <c r="AX43" s="84"/>
      <c r="AY43" s="46"/>
      <c r="AZ43" s="84"/>
      <c r="BA43" s="85"/>
      <c r="BB43" s="46"/>
      <c r="BC43" s="84"/>
      <c r="BD43" s="46"/>
      <c r="BE43" s="84"/>
      <c r="BF43" s="85"/>
      <c r="BG43" s="46"/>
      <c r="BH43" s="84"/>
      <c r="BI43" s="46"/>
      <c r="BJ43" s="84"/>
      <c r="BK43" s="85"/>
      <c r="BL43" s="46"/>
      <c r="BM43" s="84"/>
      <c r="BN43" s="46"/>
      <c r="BO43" s="84"/>
      <c r="BP43" s="85"/>
      <c r="BQ43" s="46"/>
      <c r="BR43" s="84"/>
      <c r="BS43" s="46"/>
      <c r="BT43" s="84"/>
      <c r="BU43" s="85"/>
      <c r="BV43" s="46"/>
      <c r="BW43" s="84"/>
      <c r="BX43" s="46"/>
      <c r="BY43" s="84"/>
    </row>
    <row r="44" spans="1:77" ht="13.5" customHeight="1">
      <c r="C44" s="85"/>
      <c r="D44" s="46"/>
      <c r="E44" s="84"/>
      <c r="F44" s="46"/>
      <c r="G44" s="84"/>
      <c r="H44" s="85"/>
      <c r="I44" s="46"/>
      <c r="J44" s="84"/>
      <c r="K44" s="46"/>
      <c r="L44" s="84"/>
      <c r="M44" s="85"/>
      <c r="N44" s="46"/>
      <c r="O44" s="84"/>
      <c r="P44" s="46"/>
      <c r="Q44" s="84"/>
      <c r="R44" s="85"/>
      <c r="S44" s="46"/>
      <c r="T44" s="84"/>
      <c r="U44" s="46"/>
      <c r="V44" s="84"/>
      <c r="W44" s="85"/>
      <c r="X44" s="46"/>
      <c r="Y44" s="84"/>
      <c r="Z44" s="46"/>
      <c r="AA44" s="84"/>
      <c r="AB44" s="85"/>
      <c r="AC44" s="46"/>
      <c r="AD44" s="84"/>
      <c r="AE44" s="46"/>
      <c r="AF44" s="84"/>
      <c r="AG44" s="85"/>
      <c r="AH44" s="46"/>
      <c r="AI44" s="84"/>
      <c r="AJ44" s="46"/>
      <c r="AK44" s="84"/>
      <c r="AL44" s="85"/>
      <c r="AM44" s="46"/>
      <c r="AN44" s="84"/>
      <c r="AO44" s="46"/>
      <c r="AP44" s="84"/>
      <c r="AQ44" s="85"/>
      <c r="AR44" s="46"/>
      <c r="AS44" s="84"/>
      <c r="AT44" s="46"/>
      <c r="AU44" s="84"/>
      <c r="AV44" s="85"/>
      <c r="AW44" s="46"/>
      <c r="AX44" s="84"/>
      <c r="AY44" s="46"/>
      <c r="AZ44" s="84"/>
      <c r="BA44" s="85"/>
      <c r="BB44" s="46"/>
      <c r="BC44" s="84"/>
      <c r="BD44" s="46"/>
      <c r="BE44" s="84"/>
      <c r="BF44" s="85"/>
      <c r="BG44" s="46"/>
      <c r="BH44" s="84"/>
      <c r="BI44" s="46"/>
      <c r="BJ44" s="84"/>
      <c r="BK44" s="85"/>
      <c r="BL44" s="46"/>
      <c r="BM44" s="84"/>
      <c r="BN44" s="46"/>
      <c r="BO44" s="84"/>
      <c r="BP44" s="85"/>
      <c r="BQ44" s="46"/>
      <c r="BR44" s="84"/>
      <c r="BS44" s="46"/>
      <c r="BT44" s="84"/>
      <c r="BU44" s="85"/>
      <c r="BV44" s="46"/>
      <c r="BW44" s="84"/>
      <c r="BX44" s="46"/>
      <c r="BY44" s="84"/>
    </row>
    <row r="45" spans="1:77" ht="13.5" customHeight="1">
      <c r="C45" s="85"/>
      <c r="D45" s="46"/>
      <c r="E45" s="84"/>
      <c r="F45" s="46"/>
      <c r="G45" s="84"/>
      <c r="H45" s="85"/>
      <c r="I45" s="46"/>
      <c r="J45" s="84"/>
      <c r="K45" s="46"/>
      <c r="L45" s="84"/>
      <c r="M45" s="85"/>
      <c r="N45" s="46"/>
      <c r="O45" s="84"/>
      <c r="P45" s="46"/>
      <c r="Q45" s="84"/>
      <c r="R45" s="85"/>
      <c r="S45" s="46"/>
      <c r="T45" s="84"/>
      <c r="U45" s="46"/>
      <c r="V45" s="84"/>
      <c r="W45" s="85"/>
      <c r="X45" s="46"/>
      <c r="Y45" s="84"/>
      <c r="Z45" s="46"/>
      <c r="AA45" s="84"/>
      <c r="AB45" s="85"/>
      <c r="AC45" s="46"/>
      <c r="AD45" s="84"/>
      <c r="AE45" s="46"/>
      <c r="AF45" s="84"/>
      <c r="AG45" s="85"/>
      <c r="AH45" s="46"/>
      <c r="AI45" s="84"/>
      <c r="AJ45" s="46"/>
      <c r="AK45" s="84"/>
      <c r="AL45" s="85"/>
      <c r="AM45" s="46"/>
      <c r="AN45" s="84"/>
      <c r="AO45" s="46"/>
      <c r="AP45" s="84"/>
      <c r="AQ45" s="85"/>
      <c r="AR45" s="46"/>
      <c r="AS45" s="84"/>
      <c r="AT45" s="46"/>
      <c r="AU45" s="84"/>
      <c r="AV45" s="85"/>
      <c r="AW45" s="46"/>
      <c r="AX45" s="84"/>
      <c r="AY45" s="46"/>
      <c r="AZ45" s="84"/>
      <c r="BA45" s="85"/>
      <c r="BB45" s="46"/>
      <c r="BC45" s="84"/>
      <c r="BD45" s="46"/>
      <c r="BE45" s="84"/>
      <c r="BF45" s="85"/>
      <c r="BG45" s="46"/>
      <c r="BH45" s="84"/>
      <c r="BI45" s="46"/>
      <c r="BJ45" s="84"/>
      <c r="BK45" s="85"/>
      <c r="BL45" s="46"/>
      <c r="BM45" s="84"/>
      <c r="BN45" s="46"/>
      <c r="BO45" s="84"/>
      <c r="BP45" s="85"/>
      <c r="BQ45" s="46"/>
      <c r="BR45" s="84"/>
      <c r="BS45" s="46"/>
      <c r="BT45" s="84"/>
      <c r="BU45" s="85"/>
      <c r="BV45" s="46"/>
      <c r="BW45" s="84"/>
      <c r="BX45" s="46"/>
      <c r="BY45" s="84"/>
    </row>
    <row r="46" spans="1:77" ht="13.5" customHeight="1">
      <c r="C46" s="85"/>
      <c r="D46" s="46"/>
      <c r="E46" s="84"/>
      <c r="F46" s="46"/>
      <c r="G46" s="84"/>
      <c r="H46" s="85"/>
      <c r="I46" s="46"/>
      <c r="J46" s="84"/>
      <c r="K46" s="46"/>
      <c r="L46" s="84"/>
      <c r="M46" s="85"/>
      <c r="N46" s="46"/>
      <c r="O46" s="84"/>
      <c r="P46" s="46"/>
      <c r="Q46" s="84"/>
      <c r="R46" s="85"/>
      <c r="S46" s="46"/>
      <c r="T46" s="84"/>
      <c r="U46" s="46"/>
      <c r="V46" s="84"/>
      <c r="W46" s="85"/>
      <c r="X46" s="46"/>
      <c r="Y46" s="84"/>
      <c r="Z46" s="46"/>
      <c r="AA46" s="84"/>
      <c r="AB46" s="85"/>
      <c r="AC46" s="46"/>
      <c r="AD46" s="84"/>
      <c r="AE46" s="46"/>
      <c r="AF46" s="84"/>
      <c r="AG46" s="85"/>
      <c r="AH46" s="46"/>
      <c r="AI46" s="84"/>
      <c r="AJ46" s="46"/>
      <c r="AK46" s="84"/>
      <c r="AL46" s="85"/>
      <c r="AM46" s="46"/>
      <c r="AN46" s="84"/>
      <c r="AO46" s="46"/>
      <c r="AP46" s="84"/>
      <c r="AQ46" s="85"/>
      <c r="AR46" s="46"/>
      <c r="AS46" s="84"/>
      <c r="AT46" s="46"/>
      <c r="AU46" s="84"/>
      <c r="AV46" s="85"/>
      <c r="AW46" s="46"/>
      <c r="AX46" s="84"/>
      <c r="AY46" s="46"/>
      <c r="AZ46" s="84"/>
      <c r="BA46" s="85"/>
      <c r="BB46" s="46"/>
      <c r="BC46" s="84"/>
      <c r="BD46" s="46"/>
      <c r="BE46" s="84"/>
      <c r="BF46" s="85"/>
      <c r="BG46" s="46"/>
      <c r="BH46" s="84"/>
      <c r="BI46" s="46"/>
      <c r="BJ46" s="84"/>
      <c r="BK46" s="85"/>
      <c r="BL46" s="46"/>
      <c r="BM46" s="84"/>
      <c r="BN46" s="46"/>
      <c r="BO46" s="84"/>
      <c r="BP46" s="85"/>
      <c r="BQ46" s="46"/>
      <c r="BR46" s="84"/>
      <c r="BS46" s="46"/>
      <c r="BT46" s="84"/>
      <c r="BU46" s="85"/>
      <c r="BV46" s="46"/>
      <c r="BW46" s="84"/>
      <c r="BX46" s="46"/>
      <c r="BY46" s="84"/>
    </row>
    <row r="47" spans="1:77" ht="13.5" customHeight="1">
      <c r="C47" s="85"/>
      <c r="D47" s="46"/>
      <c r="E47" s="84"/>
      <c r="F47" s="46"/>
      <c r="G47" s="84"/>
      <c r="H47" s="85"/>
      <c r="I47" s="46"/>
      <c r="J47" s="84"/>
      <c r="K47" s="46"/>
      <c r="L47" s="84"/>
      <c r="M47" s="85"/>
      <c r="N47" s="46"/>
      <c r="O47" s="84"/>
      <c r="P47" s="46"/>
      <c r="Q47" s="84"/>
      <c r="R47" s="85"/>
      <c r="S47" s="46"/>
      <c r="T47" s="84"/>
      <c r="U47" s="46"/>
      <c r="V47" s="84"/>
      <c r="W47" s="85"/>
      <c r="X47" s="46"/>
      <c r="Y47" s="84"/>
      <c r="Z47" s="46"/>
      <c r="AA47" s="84"/>
      <c r="AB47" s="85"/>
      <c r="AC47" s="46"/>
      <c r="AD47" s="84"/>
      <c r="AE47" s="46"/>
      <c r="AF47" s="84"/>
      <c r="AG47" s="85"/>
      <c r="AH47" s="46"/>
      <c r="AI47" s="84"/>
      <c r="AJ47" s="46"/>
      <c r="AK47" s="84"/>
      <c r="AL47" s="85"/>
      <c r="AM47" s="46"/>
      <c r="AN47" s="84"/>
      <c r="AO47" s="46"/>
      <c r="AP47" s="84"/>
      <c r="AQ47" s="85"/>
      <c r="AR47" s="46"/>
      <c r="AS47" s="84"/>
      <c r="AT47" s="46"/>
      <c r="AU47" s="84"/>
      <c r="AV47" s="85"/>
      <c r="AW47" s="46"/>
      <c r="AX47" s="84"/>
      <c r="AY47" s="46"/>
      <c r="AZ47" s="84"/>
      <c r="BA47" s="85"/>
      <c r="BB47" s="46"/>
      <c r="BC47" s="84"/>
      <c r="BD47" s="46"/>
      <c r="BE47" s="84"/>
      <c r="BF47" s="85"/>
      <c r="BG47" s="46"/>
      <c r="BH47" s="84"/>
      <c r="BI47" s="46"/>
      <c r="BJ47" s="84"/>
      <c r="BK47" s="85"/>
      <c r="BL47" s="46"/>
      <c r="BM47" s="84"/>
      <c r="BN47" s="46"/>
      <c r="BO47" s="84"/>
      <c r="BP47" s="85"/>
      <c r="BQ47" s="46"/>
      <c r="BR47" s="84"/>
      <c r="BS47" s="46"/>
      <c r="BT47" s="84"/>
      <c r="BU47" s="85"/>
      <c r="BV47" s="46"/>
      <c r="BW47" s="84"/>
      <c r="BX47" s="46"/>
      <c r="BY47" s="84"/>
    </row>
    <row r="48" spans="1:77" ht="13.5" customHeight="1">
      <c r="C48" s="85"/>
      <c r="D48" s="46"/>
      <c r="E48" s="84"/>
      <c r="F48" s="46"/>
      <c r="G48" s="84"/>
      <c r="H48" s="85"/>
      <c r="I48" s="46"/>
      <c r="J48" s="84"/>
      <c r="K48" s="46"/>
      <c r="L48" s="84"/>
      <c r="M48" s="85"/>
      <c r="N48" s="46"/>
      <c r="O48" s="84"/>
      <c r="P48" s="46"/>
      <c r="Q48" s="84"/>
      <c r="R48" s="85"/>
      <c r="S48" s="46"/>
      <c r="T48" s="84"/>
      <c r="U48" s="46"/>
      <c r="V48" s="84"/>
      <c r="W48" s="85"/>
      <c r="X48" s="46"/>
      <c r="Y48" s="84"/>
      <c r="Z48" s="46"/>
      <c r="AA48" s="84"/>
      <c r="AB48" s="85"/>
      <c r="AC48" s="46"/>
      <c r="AD48" s="84"/>
      <c r="AE48" s="46"/>
      <c r="AF48" s="84"/>
      <c r="AG48" s="85"/>
      <c r="AH48" s="46"/>
      <c r="AI48" s="84"/>
      <c r="AJ48" s="46"/>
      <c r="AK48" s="84"/>
      <c r="AL48" s="85"/>
      <c r="AM48" s="46"/>
      <c r="AN48" s="84"/>
      <c r="AO48" s="46"/>
      <c r="AP48" s="84"/>
      <c r="AQ48" s="85"/>
      <c r="AR48" s="46"/>
      <c r="AS48" s="84"/>
      <c r="AT48" s="46"/>
      <c r="AU48" s="84"/>
      <c r="AV48" s="85"/>
      <c r="AW48" s="46"/>
      <c r="AX48" s="84"/>
      <c r="AY48" s="46"/>
      <c r="AZ48" s="84"/>
      <c r="BA48" s="85"/>
      <c r="BB48" s="46"/>
      <c r="BC48" s="84"/>
      <c r="BD48" s="46"/>
      <c r="BE48" s="84"/>
      <c r="BF48" s="85"/>
      <c r="BG48" s="46"/>
      <c r="BH48" s="84"/>
      <c r="BI48" s="46"/>
      <c r="BJ48" s="84"/>
      <c r="BK48" s="85"/>
      <c r="BL48" s="46"/>
      <c r="BM48" s="84"/>
      <c r="BN48" s="46"/>
      <c r="BO48" s="84"/>
      <c r="BP48" s="85"/>
      <c r="BQ48" s="46"/>
      <c r="BR48" s="84"/>
      <c r="BS48" s="46"/>
      <c r="BT48" s="84"/>
      <c r="BU48" s="85"/>
      <c r="BV48" s="46"/>
      <c r="BW48" s="84"/>
      <c r="BX48" s="46"/>
      <c r="BY48" s="84"/>
    </row>
    <row r="49" spans="3:77" ht="13.5" customHeight="1">
      <c r="C49" s="85"/>
      <c r="D49" s="46"/>
      <c r="E49" s="84"/>
      <c r="F49" s="46"/>
      <c r="G49" s="84"/>
      <c r="H49" s="85"/>
      <c r="I49" s="46"/>
      <c r="J49" s="84"/>
      <c r="K49" s="46"/>
      <c r="L49" s="84"/>
      <c r="M49" s="85"/>
      <c r="N49" s="46"/>
      <c r="O49" s="84"/>
      <c r="P49" s="46"/>
      <c r="Q49" s="84"/>
      <c r="R49" s="85"/>
      <c r="S49" s="46"/>
      <c r="T49" s="84"/>
      <c r="U49" s="46"/>
      <c r="V49" s="84"/>
      <c r="W49" s="85"/>
      <c r="X49" s="46"/>
      <c r="Y49" s="84"/>
      <c r="Z49" s="46"/>
      <c r="AA49" s="84"/>
      <c r="AB49" s="85"/>
      <c r="AC49" s="46"/>
      <c r="AD49" s="84"/>
      <c r="AE49" s="46"/>
      <c r="AF49" s="84"/>
      <c r="AG49" s="85"/>
      <c r="AH49" s="46"/>
      <c r="AI49" s="84"/>
      <c r="AJ49" s="46"/>
      <c r="AK49" s="84"/>
      <c r="AL49" s="85"/>
      <c r="AM49" s="46"/>
      <c r="AN49" s="84"/>
      <c r="AO49" s="46"/>
      <c r="AP49" s="84"/>
      <c r="AQ49" s="85"/>
      <c r="AR49" s="46"/>
      <c r="AS49" s="84"/>
      <c r="AT49" s="46"/>
      <c r="AU49" s="84"/>
      <c r="AV49" s="85"/>
      <c r="AW49" s="46"/>
      <c r="AX49" s="84"/>
      <c r="AY49" s="46"/>
      <c r="AZ49" s="84"/>
      <c r="BA49" s="85"/>
      <c r="BB49" s="46"/>
      <c r="BC49" s="84"/>
      <c r="BD49" s="46"/>
      <c r="BE49" s="84"/>
      <c r="BF49" s="85"/>
      <c r="BG49" s="46"/>
      <c r="BH49" s="84"/>
      <c r="BI49" s="46"/>
      <c r="BJ49" s="84"/>
      <c r="BK49" s="85"/>
      <c r="BL49" s="46"/>
      <c r="BM49" s="84"/>
      <c r="BN49" s="46"/>
      <c r="BO49" s="84"/>
      <c r="BP49" s="85"/>
      <c r="BQ49" s="46"/>
      <c r="BR49" s="84"/>
      <c r="BS49" s="46"/>
      <c r="BT49" s="84"/>
      <c r="BU49" s="85"/>
      <c r="BV49" s="46"/>
      <c r="BW49" s="84"/>
      <c r="BX49" s="46"/>
      <c r="BY49" s="84"/>
    </row>
    <row r="50" spans="3:77" ht="13.5" customHeight="1">
      <c r="C50" s="85"/>
      <c r="D50" s="46"/>
      <c r="E50" s="84"/>
      <c r="F50" s="46"/>
      <c r="G50" s="84"/>
      <c r="H50" s="85"/>
      <c r="I50" s="46"/>
      <c r="J50" s="84"/>
      <c r="K50" s="46"/>
      <c r="L50" s="84"/>
      <c r="M50" s="85"/>
      <c r="N50" s="46"/>
      <c r="O50" s="84"/>
      <c r="P50" s="46"/>
      <c r="Q50" s="84"/>
      <c r="R50" s="85"/>
      <c r="S50" s="46"/>
      <c r="T50" s="84"/>
      <c r="U50" s="46"/>
      <c r="V50" s="84"/>
      <c r="W50" s="85"/>
      <c r="X50" s="46"/>
      <c r="Y50" s="84"/>
      <c r="Z50" s="46"/>
      <c r="AA50" s="84"/>
      <c r="AB50" s="85"/>
      <c r="AC50" s="46"/>
      <c r="AD50" s="84"/>
      <c r="AE50" s="46"/>
      <c r="AF50" s="84"/>
      <c r="AG50" s="85"/>
      <c r="AH50" s="46"/>
      <c r="AI50" s="84"/>
      <c r="AJ50" s="46"/>
      <c r="AK50" s="84"/>
      <c r="AL50" s="85"/>
      <c r="AM50" s="46"/>
      <c r="AN50" s="84"/>
      <c r="AO50" s="46"/>
      <c r="AP50" s="84"/>
      <c r="AQ50" s="85"/>
      <c r="AR50" s="46"/>
      <c r="AS50" s="84"/>
      <c r="AT50" s="46"/>
      <c r="AU50" s="84"/>
      <c r="AV50" s="85"/>
      <c r="AW50" s="46"/>
      <c r="AX50" s="84"/>
      <c r="AY50" s="46"/>
      <c r="AZ50" s="84"/>
      <c r="BA50" s="85"/>
      <c r="BB50" s="46"/>
      <c r="BC50" s="84"/>
      <c r="BD50" s="46"/>
      <c r="BE50" s="84"/>
      <c r="BF50" s="85"/>
      <c r="BG50" s="46"/>
      <c r="BH50" s="84"/>
      <c r="BI50" s="46"/>
      <c r="BJ50" s="84"/>
      <c r="BK50" s="85"/>
      <c r="BL50" s="46"/>
      <c r="BM50" s="84"/>
      <c r="BN50" s="46"/>
      <c r="BO50" s="84"/>
      <c r="BP50" s="85"/>
      <c r="BQ50" s="46"/>
      <c r="BR50" s="84"/>
      <c r="BS50" s="46"/>
      <c r="BT50" s="84"/>
      <c r="BU50" s="85"/>
      <c r="BV50" s="46"/>
      <c r="BW50" s="84"/>
      <c r="BX50" s="46"/>
      <c r="BY50" s="84"/>
    </row>
    <row r="51" spans="3:77" ht="13.5" customHeight="1">
      <c r="C51" s="85"/>
      <c r="D51" s="46"/>
      <c r="E51" s="84"/>
      <c r="F51" s="46"/>
      <c r="G51" s="84"/>
      <c r="H51" s="85"/>
      <c r="I51" s="46"/>
      <c r="J51" s="84"/>
      <c r="K51" s="46"/>
      <c r="L51" s="84"/>
      <c r="M51" s="85"/>
      <c r="N51" s="46"/>
      <c r="O51" s="84"/>
      <c r="P51" s="46"/>
      <c r="Q51" s="84"/>
      <c r="R51" s="85"/>
      <c r="S51" s="46"/>
      <c r="T51" s="84"/>
      <c r="U51" s="46"/>
      <c r="V51" s="84"/>
      <c r="W51" s="85"/>
      <c r="X51" s="46"/>
      <c r="Y51" s="84"/>
      <c r="Z51" s="46"/>
      <c r="AA51" s="84"/>
      <c r="AB51" s="85"/>
      <c r="AC51" s="46"/>
      <c r="AD51" s="84"/>
      <c r="AE51" s="46"/>
      <c r="AF51" s="84"/>
      <c r="AG51" s="85"/>
      <c r="AH51" s="46"/>
      <c r="AI51" s="84"/>
      <c r="AJ51" s="46"/>
      <c r="AK51" s="84"/>
      <c r="AL51" s="85"/>
      <c r="AM51" s="46"/>
      <c r="AN51" s="84"/>
      <c r="AO51" s="46"/>
      <c r="AP51" s="84"/>
      <c r="AQ51" s="85"/>
      <c r="AR51" s="46"/>
      <c r="AS51" s="84"/>
      <c r="AT51" s="46"/>
      <c r="AU51" s="84"/>
      <c r="AV51" s="85"/>
      <c r="AW51" s="46"/>
      <c r="AX51" s="84"/>
      <c r="AY51" s="46"/>
      <c r="AZ51" s="84"/>
      <c r="BA51" s="85"/>
      <c r="BB51" s="46"/>
      <c r="BC51" s="84"/>
      <c r="BD51" s="46"/>
      <c r="BE51" s="84"/>
      <c r="BF51" s="85"/>
      <c r="BG51" s="46"/>
      <c r="BH51" s="84"/>
      <c r="BI51" s="46"/>
      <c r="BJ51" s="84"/>
      <c r="BK51" s="85"/>
      <c r="BL51" s="46"/>
      <c r="BM51" s="84"/>
      <c r="BN51" s="46"/>
      <c r="BO51" s="84"/>
      <c r="BP51" s="85"/>
      <c r="BQ51" s="46"/>
      <c r="BR51" s="84"/>
      <c r="BS51" s="46"/>
      <c r="BT51" s="84"/>
      <c r="BU51" s="85"/>
      <c r="BV51" s="46"/>
      <c r="BW51" s="84"/>
      <c r="BX51" s="46"/>
      <c r="BY51" s="84"/>
    </row>
    <row r="52" spans="3:77" ht="13.5" customHeight="1">
      <c r="C52" s="85"/>
      <c r="D52" s="46"/>
      <c r="E52" s="84"/>
      <c r="F52" s="46"/>
      <c r="G52" s="84"/>
      <c r="H52" s="85"/>
      <c r="I52" s="46"/>
      <c r="J52" s="84"/>
      <c r="K52" s="46"/>
      <c r="L52" s="84"/>
      <c r="M52" s="85"/>
      <c r="N52" s="46"/>
      <c r="O52" s="84"/>
      <c r="P52" s="46"/>
      <c r="Q52" s="84"/>
      <c r="R52" s="85"/>
      <c r="S52" s="46"/>
      <c r="T52" s="84"/>
      <c r="U52" s="46"/>
      <c r="V52" s="84"/>
      <c r="W52" s="85"/>
      <c r="X52" s="46"/>
      <c r="Y52" s="84"/>
      <c r="Z52" s="46"/>
      <c r="AA52" s="84"/>
      <c r="AB52" s="85"/>
      <c r="AC52" s="46"/>
      <c r="AD52" s="84"/>
      <c r="AE52" s="46"/>
      <c r="AF52" s="84"/>
      <c r="AG52" s="85"/>
      <c r="AH52" s="46"/>
      <c r="AI52" s="84"/>
      <c r="AJ52" s="46"/>
      <c r="AK52" s="84"/>
      <c r="AL52" s="85"/>
      <c r="AM52" s="46"/>
      <c r="AN52" s="84"/>
      <c r="AO52" s="46"/>
      <c r="AP52" s="84"/>
      <c r="AQ52" s="85"/>
      <c r="AR52" s="46"/>
      <c r="AS52" s="84"/>
      <c r="AT52" s="46"/>
      <c r="AU52" s="84"/>
      <c r="AV52" s="85"/>
      <c r="AW52" s="46"/>
      <c r="AX52" s="84"/>
      <c r="AY52" s="46"/>
      <c r="AZ52" s="84"/>
      <c r="BA52" s="85"/>
      <c r="BB52" s="46"/>
      <c r="BC52" s="84"/>
      <c r="BD52" s="46"/>
      <c r="BE52" s="84"/>
      <c r="BF52" s="85"/>
      <c r="BG52" s="46"/>
      <c r="BH52" s="84"/>
      <c r="BI52" s="46"/>
      <c r="BJ52" s="84"/>
      <c r="BK52" s="85"/>
      <c r="BL52" s="46"/>
      <c r="BM52" s="84"/>
      <c r="BN52" s="46"/>
      <c r="BO52" s="84"/>
      <c r="BP52" s="85"/>
      <c r="BQ52" s="46"/>
      <c r="BR52" s="84"/>
      <c r="BS52" s="46"/>
      <c r="BT52" s="84"/>
      <c r="BU52" s="85"/>
      <c r="BV52" s="46"/>
      <c r="BW52" s="84"/>
      <c r="BX52" s="46"/>
      <c r="BY52" s="84"/>
    </row>
    <row r="53" spans="3:77" ht="13.5" customHeight="1">
      <c r="C53" s="85"/>
      <c r="D53" s="46"/>
      <c r="E53" s="84"/>
      <c r="F53" s="46"/>
      <c r="G53" s="84"/>
      <c r="H53" s="85"/>
      <c r="I53" s="46"/>
      <c r="J53" s="84"/>
      <c r="K53" s="46"/>
      <c r="L53" s="84"/>
      <c r="M53" s="85"/>
      <c r="N53" s="46"/>
      <c r="O53" s="84"/>
      <c r="P53" s="46"/>
      <c r="Q53" s="84"/>
      <c r="R53" s="85"/>
      <c r="S53" s="46"/>
      <c r="T53" s="84"/>
      <c r="U53" s="46"/>
      <c r="V53" s="84"/>
      <c r="W53" s="85"/>
      <c r="X53" s="46"/>
      <c r="Y53" s="84"/>
      <c r="Z53" s="46"/>
      <c r="AA53" s="84"/>
      <c r="AB53" s="85"/>
      <c r="AC53" s="46"/>
      <c r="AD53" s="84"/>
      <c r="AE53" s="46"/>
      <c r="AF53" s="84"/>
      <c r="AG53" s="85"/>
      <c r="AH53" s="46"/>
      <c r="AI53" s="84"/>
      <c r="AJ53" s="46"/>
      <c r="AK53" s="84"/>
      <c r="AL53" s="85"/>
      <c r="AM53" s="46"/>
      <c r="AN53" s="84"/>
      <c r="AO53" s="46"/>
      <c r="AP53" s="84"/>
      <c r="AQ53" s="85"/>
      <c r="AR53" s="46"/>
      <c r="AS53" s="84"/>
      <c r="AT53" s="46"/>
      <c r="AU53" s="84"/>
      <c r="AV53" s="85"/>
      <c r="AW53" s="46"/>
      <c r="AX53" s="84"/>
      <c r="AY53" s="46"/>
      <c r="AZ53" s="84"/>
      <c r="BA53" s="85"/>
      <c r="BB53" s="46"/>
      <c r="BC53" s="84"/>
      <c r="BD53" s="46"/>
      <c r="BE53" s="84"/>
      <c r="BF53" s="85"/>
      <c r="BG53" s="46"/>
      <c r="BH53" s="84"/>
      <c r="BI53" s="46"/>
      <c r="BJ53" s="84"/>
      <c r="BK53" s="85"/>
      <c r="BL53" s="46"/>
      <c r="BM53" s="84"/>
      <c r="BN53" s="46"/>
      <c r="BO53" s="84"/>
      <c r="BP53" s="85"/>
      <c r="BQ53" s="46"/>
      <c r="BR53" s="84"/>
      <c r="BS53" s="46"/>
      <c r="BT53" s="84"/>
      <c r="BU53" s="85"/>
      <c r="BV53" s="46"/>
      <c r="BW53" s="84"/>
      <c r="BX53" s="46"/>
      <c r="BY53" s="84"/>
    </row>
    <row r="54" spans="3:77" ht="13.5" customHeight="1">
      <c r="C54" s="85"/>
      <c r="D54" s="46"/>
      <c r="E54" s="84"/>
      <c r="F54" s="46"/>
      <c r="G54" s="84"/>
      <c r="H54" s="85"/>
      <c r="I54" s="46"/>
      <c r="J54" s="84"/>
      <c r="K54" s="46"/>
      <c r="L54" s="84"/>
      <c r="M54" s="85"/>
      <c r="N54" s="46"/>
      <c r="O54" s="84"/>
      <c r="P54" s="46"/>
      <c r="Q54" s="84"/>
      <c r="R54" s="85"/>
      <c r="S54" s="46"/>
      <c r="T54" s="84"/>
      <c r="U54" s="46"/>
      <c r="V54" s="84"/>
      <c r="W54" s="85"/>
      <c r="X54" s="46"/>
      <c r="Y54" s="84"/>
      <c r="Z54" s="46"/>
      <c r="AA54" s="84"/>
      <c r="AB54" s="85"/>
      <c r="AC54" s="46"/>
      <c r="AD54" s="84"/>
      <c r="AE54" s="46"/>
      <c r="AF54" s="84"/>
      <c r="AG54" s="85"/>
      <c r="AH54" s="46"/>
      <c r="AI54" s="84"/>
      <c r="AJ54" s="46"/>
      <c r="AK54" s="84"/>
      <c r="AL54" s="85"/>
      <c r="AM54" s="46"/>
      <c r="AN54" s="84"/>
      <c r="AO54" s="46"/>
      <c r="AP54" s="84"/>
      <c r="AQ54" s="85"/>
      <c r="AR54" s="46"/>
      <c r="AS54" s="84"/>
      <c r="AT54" s="46"/>
      <c r="AU54" s="84"/>
      <c r="AV54" s="85"/>
      <c r="AW54" s="46"/>
      <c r="AX54" s="84"/>
      <c r="AY54" s="46"/>
      <c r="AZ54" s="84"/>
      <c r="BA54" s="85"/>
      <c r="BB54" s="46"/>
      <c r="BC54" s="84"/>
      <c r="BD54" s="46"/>
      <c r="BE54" s="84"/>
      <c r="BF54" s="85"/>
      <c r="BG54" s="46"/>
      <c r="BH54" s="84"/>
      <c r="BI54" s="46"/>
      <c r="BJ54" s="84"/>
      <c r="BK54" s="85"/>
      <c r="BL54" s="46"/>
      <c r="BM54" s="84"/>
      <c r="BN54" s="46"/>
      <c r="BO54" s="84"/>
      <c r="BP54" s="85"/>
      <c r="BQ54" s="46"/>
      <c r="BR54" s="84"/>
      <c r="BS54" s="46"/>
      <c r="BT54" s="84"/>
      <c r="BU54" s="85"/>
      <c r="BV54" s="46"/>
      <c r="BW54" s="84"/>
      <c r="BX54" s="46"/>
      <c r="BY54" s="84"/>
    </row>
    <row r="55" spans="3:77" ht="13.5" customHeight="1">
      <c r="C55" s="85"/>
      <c r="D55" s="46"/>
      <c r="E55" s="84"/>
      <c r="F55" s="46"/>
      <c r="G55" s="84"/>
      <c r="H55" s="85"/>
      <c r="I55" s="46"/>
      <c r="J55" s="84"/>
      <c r="K55" s="46"/>
      <c r="L55" s="84"/>
      <c r="M55" s="85"/>
      <c r="N55" s="46"/>
      <c r="O55" s="84"/>
      <c r="P55" s="46"/>
      <c r="Q55" s="84"/>
      <c r="R55" s="85"/>
      <c r="S55" s="46"/>
      <c r="T55" s="84"/>
      <c r="U55" s="46"/>
      <c r="V55" s="84"/>
      <c r="W55" s="85"/>
      <c r="X55" s="46"/>
      <c r="Y55" s="84"/>
      <c r="Z55" s="46"/>
      <c r="AA55" s="84"/>
      <c r="AB55" s="85"/>
      <c r="AC55" s="46"/>
      <c r="AD55" s="84"/>
      <c r="AE55" s="46"/>
      <c r="AF55" s="84"/>
      <c r="AG55" s="85"/>
      <c r="AH55" s="46"/>
      <c r="AI55" s="84"/>
      <c r="AJ55" s="46"/>
      <c r="AK55" s="84"/>
      <c r="AL55" s="85"/>
      <c r="AM55" s="46"/>
      <c r="AN55" s="84"/>
      <c r="AO55" s="46"/>
      <c r="AP55" s="84"/>
      <c r="AQ55" s="85"/>
      <c r="AR55" s="46"/>
      <c r="AS55" s="84"/>
      <c r="AT55" s="46"/>
      <c r="AU55" s="84"/>
      <c r="AV55" s="85"/>
      <c r="AW55" s="46"/>
      <c r="AX55" s="84"/>
      <c r="AY55" s="46"/>
      <c r="AZ55" s="84"/>
      <c r="BA55" s="85"/>
      <c r="BB55" s="46"/>
      <c r="BC55" s="84"/>
      <c r="BD55" s="46"/>
      <c r="BE55" s="84"/>
      <c r="BF55" s="85"/>
      <c r="BG55" s="46"/>
      <c r="BH55" s="84"/>
      <c r="BI55" s="46"/>
      <c r="BJ55" s="84"/>
      <c r="BK55" s="85"/>
      <c r="BL55" s="46"/>
      <c r="BM55" s="84"/>
      <c r="BN55" s="46"/>
      <c r="BO55" s="84"/>
      <c r="BP55" s="85"/>
      <c r="BQ55" s="46"/>
      <c r="BR55" s="84"/>
      <c r="BS55" s="46"/>
      <c r="BT55" s="84"/>
      <c r="BU55" s="85"/>
      <c r="BV55" s="46"/>
      <c r="BW55" s="84"/>
      <c r="BX55" s="46"/>
      <c r="BY55" s="84"/>
    </row>
    <row r="56" spans="3:77" ht="13.5" customHeight="1">
      <c r="C56" s="85"/>
      <c r="D56" s="46"/>
      <c r="E56" s="84"/>
      <c r="F56" s="46"/>
      <c r="G56" s="84"/>
      <c r="H56" s="85"/>
      <c r="I56" s="46"/>
      <c r="J56" s="84"/>
      <c r="K56" s="46"/>
      <c r="L56" s="84"/>
      <c r="M56" s="85"/>
      <c r="N56" s="46"/>
      <c r="O56" s="84"/>
      <c r="P56" s="46"/>
      <c r="Q56" s="84"/>
      <c r="R56" s="85"/>
      <c r="S56" s="46"/>
      <c r="T56" s="84"/>
      <c r="U56" s="46"/>
      <c r="V56" s="84"/>
      <c r="W56" s="85"/>
      <c r="X56" s="46"/>
      <c r="Y56" s="84"/>
      <c r="Z56" s="46"/>
      <c r="AA56" s="84"/>
      <c r="AB56" s="85"/>
      <c r="AC56" s="46"/>
      <c r="AD56" s="84"/>
      <c r="AE56" s="46"/>
      <c r="AF56" s="84"/>
      <c r="AG56" s="85"/>
      <c r="AH56" s="46"/>
      <c r="AI56" s="84"/>
      <c r="AJ56" s="46"/>
      <c r="AK56" s="84"/>
      <c r="AL56" s="85"/>
      <c r="AM56" s="46"/>
      <c r="AN56" s="84"/>
      <c r="AO56" s="46"/>
      <c r="AP56" s="84"/>
      <c r="AQ56" s="85"/>
      <c r="AR56" s="46"/>
      <c r="AS56" s="84"/>
      <c r="AT56" s="46"/>
      <c r="AU56" s="84"/>
      <c r="AV56" s="85"/>
      <c r="AW56" s="46"/>
      <c r="AX56" s="84"/>
      <c r="AY56" s="46"/>
      <c r="AZ56" s="84"/>
      <c r="BA56" s="85"/>
      <c r="BB56" s="46"/>
      <c r="BC56" s="84"/>
      <c r="BD56" s="46"/>
      <c r="BE56" s="84"/>
      <c r="BF56" s="85"/>
      <c r="BG56" s="46"/>
      <c r="BH56" s="84"/>
      <c r="BI56" s="46"/>
      <c r="BJ56" s="84"/>
      <c r="BK56" s="85"/>
      <c r="BL56" s="46"/>
      <c r="BM56" s="84"/>
      <c r="BN56" s="46"/>
      <c r="BO56" s="84"/>
      <c r="BP56" s="85"/>
      <c r="BQ56" s="46"/>
      <c r="BR56" s="84"/>
      <c r="BS56" s="46"/>
      <c r="BT56" s="84"/>
      <c r="BU56" s="85"/>
      <c r="BV56" s="46"/>
      <c r="BW56" s="84"/>
      <c r="BX56" s="46"/>
      <c r="BY56" s="84"/>
    </row>
    <row r="57" spans="3:77" ht="13.5" customHeight="1">
      <c r="C57" s="85"/>
      <c r="D57" s="46"/>
      <c r="E57" s="84"/>
      <c r="F57" s="46"/>
      <c r="G57" s="84"/>
      <c r="H57" s="85"/>
      <c r="I57" s="46"/>
      <c r="J57" s="84"/>
      <c r="K57" s="46"/>
      <c r="L57" s="84"/>
      <c r="M57" s="85"/>
      <c r="N57" s="46"/>
      <c r="O57" s="84"/>
      <c r="P57" s="46"/>
      <c r="Q57" s="84"/>
      <c r="R57" s="85"/>
      <c r="S57" s="46"/>
      <c r="T57" s="84"/>
      <c r="U57" s="46"/>
      <c r="V57" s="84"/>
      <c r="W57" s="85"/>
      <c r="X57" s="46"/>
      <c r="Y57" s="84"/>
      <c r="Z57" s="46"/>
      <c r="AA57" s="84"/>
      <c r="AB57" s="85"/>
      <c r="AC57" s="46"/>
      <c r="AD57" s="84"/>
      <c r="AE57" s="46"/>
      <c r="AF57" s="84"/>
      <c r="AG57" s="85"/>
      <c r="AH57" s="46"/>
      <c r="AI57" s="84"/>
      <c r="AJ57" s="46"/>
      <c r="AK57" s="84"/>
      <c r="AL57" s="85"/>
      <c r="AM57" s="46"/>
      <c r="AN57" s="84"/>
      <c r="AO57" s="46"/>
      <c r="AP57" s="84"/>
      <c r="AQ57" s="85"/>
      <c r="AR57" s="46"/>
      <c r="AS57" s="84"/>
      <c r="AT57" s="46"/>
      <c r="AU57" s="84"/>
      <c r="AV57" s="85"/>
      <c r="AW57" s="46"/>
      <c r="AX57" s="84"/>
      <c r="AY57" s="46"/>
      <c r="AZ57" s="84"/>
      <c r="BA57" s="85"/>
      <c r="BB57" s="46"/>
      <c r="BC57" s="84"/>
      <c r="BD57" s="46"/>
      <c r="BE57" s="84"/>
      <c r="BF57" s="85"/>
      <c r="BG57" s="46"/>
      <c r="BH57" s="84"/>
      <c r="BI57" s="46"/>
      <c r="BJ57" s="84"/>
      <c r="BK57" s="85"/>
      <c r="BL57" s="46"/>
      <c r="BM57" s="84"/>
      <c r="BN57" s="46"/>
      <c r="BO57" s="84"/>
      <c r="BP57" s="85"/>
      <c r="BQ57" s="46"/>
      <c r="BR57" s="84"/>
      <c r="BS57" s="46"/>
      <c r="BT57" s="84"/>
      <c r="BU57" s="85"/>
      <c r="BV57" s="46"/>
      <c r="BW57" s="84"/>
      <c r="BX57" s="46"/>
      <c r="BY57" s="84"/>
    </row>
    <row r="58" spans="3:77" ht="13.5" customHeight="1">
      <c r="C58" s="85"/>
      <c r="D58" s="46"/>
      <c r="E58" s="84"/>
      <c r="F58" s="46"/>
      <c r="G58" s="84"/>
      <c r="H58" s="85"/>
      <c r="I58" s="46"/>
      <c r="J58" s="84"/>
      <c r="K58" s="46"/>
      <c r="L58" s="84"/>
      <c r="M58" s="85"/>
      <c r="N58" s="46"/>
      <c r="O58" s="84"/>
      <c r="P58" s="46"/>
      <c r="Q58" s="84"/>
      <c r="R58" s="85"/>
      <c r="S58" s="46"/>
      <c r="T58" s="84"/>
      <c r="U58" s="46"/>
      <c r="V58" s="84"/>
      <c r="W58" s="85"/>
      <c r="X58" s="46"/>
      <c r="Y58" s="84"/>
      <c r="Z58" s="46"/>
      <c r="AA58" s="84"/>
      <c r="AB58" s="85"/>
      <c r="AC58" s="46"/>
      <c r="AD58" s="84"/>
      <c r="AE58" s="46"/>
      <c r="AF58" s="84"/>
      <c r="AG58" s="85"/>
      <c r="AH58" s="46"/>
      <c r="AI58" s="84"/>
      <c r="AJ58" s="46"/>
      <c r="AK58" s="84"/>
      <c r="AL58" s="85"/>
      <c r="AM58" s="46"/>
      <c r="AN58" s="84"/>
      <c r="AO58" s="46"/>
      <c r="AP58" s="84"/>
      <c r="AQ58" s="85"/>
      <c r="AR58" s="46"/>
      <c r="AS58" s="84"/>
      <c r="AT58" s="46"/>
      <c r="AU58" s="84"/>
      <c r="AV58" s="85"/>
      <c r="AW58" s="46"/>
      <c r="AX58" s="84"/>
      <c r="AY58" s="46"/>
      <c r="AZ58" s="84"/>
      <c r="BA58" s="85"/>
      <c r="BB58" s="46"/>
      <c r="BC58" s="84"/>
      <c r="BD58" s="46"/>
      <c r="BE58" s="84"/>
      <c r="BF58" s="85"/>
      <c r="BG58" s="46"/>
      <c r="BH58" s="84"/>
      <c r="BI58" s="46"/>
      <c r="BJ58" s="84"/>
      <c r="BK58" s="85"/>
      <c r="BL58" s="46"/>
      <c r="BM58" s="84"/>
      <c r="BN58" s="46"/>
      <c r="BO58" s="84"/>
      <c r="BP58" s="85"/>
      <c r="BQ58" s="46"/>
      <c r="BR58" s="84"/>
      <c r="BS58" s="46"/>
      <c r="BT58" s="84"/>
      <c r="BU58" s="85"/>
      <c r="BV58" s="46"/>
      <c r="BW58" s="84"/>
      <c r="BX58" s="46"/>
      <c r="BY58" s="84"/>
    </row>
    <row r="59" spans="3:77" ht="13.5" customHeight="1">
      <c r="C59" s="85"/>
      <c r="D59" s="46"/>
      <c r="E59" s="84"/>
      <c r="F59" s="46"/>
      <c r="G59" s="84"/>
      <c r="H59" s="85"/>
      <c r="I59" s="46"/>
      <c r="J59" s="84"/>
      <c r="K59" s="46"/>
      <c r="L59" s="84"/>
      <c r="M59" s="85"/>
      <c r="N59" s="46"/>
      <c r="O59" s="84"/>
      <c r="P59" s="46"/>
      <c r="Q59" s="84"/>
      <c r="R59" s="85"/>
      <c r="S59" s="46"/>
      <c r="T59" s="84"/>
      <c r="U59" s="46"/>
      <c r="V59" s="84"/>
      <c r="W59" s="85"/>
      <c r="X59" s="46"/>
      <c r="Y59" s="84"/>
      <c r="Z59" s="46"/>
      <c r="AA59" s="84"/>
      <c r="AB59" s="85"/>
      <c r="AC59" s="46"/>
      <c r="AD59" s="84"/>
      <c r="AE59" s="46"/>
      <c r="AF59" s="84"/>
      <c r="AG59" s="85"/>
      <c r="AH59" s="46"/>
      <c r="AI59" s="84"/>
      <c r="AJ59" s="46"/>
      <c r="AK59" s="84"/>
      <c r="AL59" s="85"/>
      <c r="AM59" s="46"/>
      <c r="AN59" s="84"/>
      <c r="AO59" s="46"/>
      <c r="AP59" s="84"/>
      <c r="AQ59" s="85"/>
      <c r="AR59" s="46"/>
      <c r="AS59" s="84"/>
      <c r="AT59" s="46"/>
      <c r="AU59" s="84"/>
      <c r="AV59" s="85"/>
      <c r="AW59" s="46"/>
      <c r="AX59" s="84"/>
      <c r="AY59" s="46"/>
      <c r="AZ59" s="84"/>
      <c r="BA59" s="85"/>
      <c r="BB59" s="46"/>
      <c r="BC59" s="84"/>
      <c r="BD59" s="46"/>
      <c r="BE59" s="84"/>
      <c r="BF59" s="85"/>
      <c r="BG59" s="46"/>
      <c r="BH59" s="84"/>
      <c r="BI59" s="46"/>
      <c r="BJ59" s="84"/>
      <c r="BK59" s="85"/>
      <c r="BL59" s="46"/>
      <c r="BM59" s="84"/>
      <c r="BN59" s="46"/>
      <c r="BO59" s="84"/>
      <c r="BP59" s="85"/>
      <c r="BQ59" s="46"/>
      <c r="BR59" s="84"/>
      <c r="BS59" s="46"/>
      <c r="BT59" s="84"/>
      <c r="BU59" s="85"/>
      <c r="BV59" s="46"/>
      <c r="BW59" s="84"/>
      <c r="BX59" s="46"/>
      <c r="BY59" s="84"/>
    </row>
    <row r="60" spans="3:77" ht="13.5" customHeight="1">
      <c r="C60" s="85"/>
      <c r="D60" s="46"/>
      <c r="E60" s="84"/>
      <c r="F60" s="46"/>
      <c r="G60" s="84"/>
      <c r="H60" s="85"/>
      <c r="I60" s="46"/>
      <c r="J60" s="84"/>
      <c r="K60" s="46"/>
      <c r="L60" s="84"/>
      <c r="M60" s="85"/>
      <c r="N60" s="46"/>
      <c r="O60" s="84"/>
      <c r="P60" s="46"/>
      <c r="Q60" s="84"/>
      <c r="R60" s="85"/>
      <c r="S60" s="46"/>
      <c r="T60" s="84"/>
      <c r="U60" s="46"/>
      <c r="V60" s="84"/>
      <c r="W60" s="85"/>
      <c r="X60" s="46"/>
      <c r="Y60" s="84"/>
      <c r="Z60" s="46"/>
      <c r="AA60" s="84"/>
      <c r="AB60" s="85"/>
      <c r="AC60" s="46"/>
      <c r="AD60" s="84"/>
      <c r="AE60" s="46"/>
      <c r="AF60" s="84"/>
      <c r="AG60" s="85"/>
      <c r="AH60" s="46"/>
      <c r="AI60" s="84"/>
      <c r="AJ60" s="46"/>
      <c r="AK60" s="84"/>
      <c r="AL60" s="85"/>
      <c r="AM60" s="46"/>
      <c r="AN60" s="84"/>
      <c r="AO60" s="46"/>
      <c r="AP60" s="84"/>
      <c r="AQ60" s="85"/>
      <c r="AR60" s="46"/>
      <c r="AS60" s="84"/>
      <c r="AT60" s="46"/>
      <c r="AU60" s="84"/>
      <c r="AV60" s="85"/>
      <c r="AW60" s="46"/>
      <c r="AX60" s="84"/>
      <c r="AY60" s="46"/>
      <c r="AZ60" s="84"/>
      <c r="BA60" s="85"/>
      <c r="BB60" s="46"/>
      <c r="BC60" s="84"/>
      <c r="BD60" s="46"/>
      <c r="BE60" s="84"/>
      <c r="BF60" s="85"/>
      <c r="BG60" s="46"/>
      <c r="BH60" s="84"/>
      <c r="BI60" s="46"/>
      <c r="BJ60" s="84"/>
      <c r="BK60" s="85"/>
      <c r="BL60" s="46"/>
      <c r="BM60" s="84"/>
      <c r="BN60" s="46"/>
      <c r="BO60" s="84"/>
      <c r="BP60" s="85"/>
      <c r="BQ60" s="46"/>
      <c r="BR60" s="84"/>
      <c r="BS60" s="46"/>
      <c r="BT60" s="84"/>
      <c r="BU60" s="85"/>
      <c r="BV60" s="46"/>
      <c r="BW60" s="84"/>
      <c r="BX60" s="46"/>
      <c r="BY60" s="84"/>
    </row>
    <row r="61" spans="3:77" ht="13.5" customHeight="1">
      <c r="C61" s="85"/>
      <c r="D61" s="46"/>
      <c r="E61" s="84"/>
      <c r="F61" s="46"/>
      <c r="G61" s="84"/>
      <c r="H61" s="85"/>
      <c r="I61" s="46"/>
      <c r="J61" s="84"/>
      <c r="K61" s="46"/>
      <c r="L61" s="84"/>
      <c r="M61" s="85"/>
      <c r="N61" s="46"/>
      <c r="O61" s="84"/>
      <c r="P61" s="46"/>
      <c r="Q61" s="84"/>
      <c r="R61" s="85"/>
      <c r="S61" s="46"/>
      <c r="T61" s="84"/>
      <c r="U61" s="46"/>
      <c r="V61" s="84"/>
      <c r="W61" s="85"/>
      <c r="X61" s="46"/>
      <c r="Y61" s="84"/>
      <c r="Z61" s="46"/>
      <c r="AA61" s="84"/>
      <c r="AB61" s="85"/>
      <c r="AC61" s="46"/>
      <c r="AD61" s="84"/>
      <c r="AE61" s="46"/>
      <c r="AF61" s="84"/>
      <c r="AG61" s="85"/>
      <c r="AH61" s="46"/>
      <c r="AI61" s="84"/>
      <c r="AJ61" s="46"/>
      <c r="AK61" s="84"/>
      <c r="AL61" s="85"/>
      <c r="AM61" s="46"/>
      <c r="AN61" s="84"/>
      <c r="AO61" s="46"/>
      <c r="AP61" s="84"/>
      <c r="AQ61" s="85"/>
      <c r="AR61" s="46"/>
      <c r="AS61" s="84"/>
      <c r="AT61" s="46"/>
      <c r="AU61" s="84"/>
      <c r="AV61" s="85"/>
      <c r="AW61" s="46"/>
      <c r="AX61" s="84"/>
      <c r="AY61" s="46"/>
      <c r="AZ61" s="84"/>
      <c r="BA61" s="85"/>
      <c r="BB61" s="46"/>
      <c r="BC61" s="84"/>
      <c r="BD61" s="46"/>
      <c r="BE61" s="84"/>
      <c r="BF61" s="85"/>
      <c r="BG61" s="46"/>
      <c r="BH61" s="84"/>
      <c r="BI61" s="46"/>
      <c r="BJ61" s="84"/>
      <c r="BK61" s="85"/>
      <c r="BL61" s="46"/>
      <c r="BM61" s="84"/>
      <c r="BN61" s="46"/>
      <c r="BO61" s="84"/>
      <c r="BP61" s="85"/>
      <c r="BQ61" s="46"/>
      <c r="BR61" s="84"/>
      <c r="BS61" s="46"/>
      <c r="BT61" s="84"/>
      <c r="BU61" s="85"/>
      <c r="BV61" s="46"/>
      <c r="BW61" s="84"/>
      <c r="BX61" s="46"/>
      <c r="BY61" s="84"/>
    </row>
    <row r="62" spans="3:77" ht="13.5" customHeight="1">
      <c r="C62" s="85"/>
      <c r="D62" s="46"/>
      <c r="E62" s="84"/>
      <c r="F62" s="46"/>
      <c r="G62" s="84"/>
      <c r="H62" s="85"/>
      <c r="I62" s="46"/>
      <c r="J62" s="84"/>
      <c r="K62" s="46"/>
      <c r="L62" s="84"/>
      <c r="M62" s="85"/>
      <c r="N62" s="46"/>
      <c r="O62" s="84"/>
      <c r="P62" s="46"/>
      <c r="Q62" s="84"/>
      <c r="R62" s="85"/>
      <c r="S62" s="46"/>
      <c r="T62" s="84"/>
      <c r="U62" s="46"/>
      <c r="V62" s="84"/>
      <c r="W62" s="85"/>
      <c r="X62" s="46"/>
      <c r="Y62" s="84"/>
      <c r="Z62" s="46"/>
      <c r="AA62" s="84"/>
      <c r="AB62" s="85"/>
      <c r="AC62" s="46"/>
      <c r="AD62" s="84"/>
      <c r="AE62" s="46"/>
      <c r="AF62" s="84"/>
      <c r="AG62" s="85"/>
      <c r="AH62" s="46"/>
      <c r="AI62" s="84"/>
      <c r="AJ62" s="46"/>
      <c r="AK62" s="84"/>
      <c r="AL62" s="85"/>
      <c r="AM62" s="46"/>
      <c r="AN62" s="84"/>
      <c r="AO62" s="46"/>
      <c r="AP62" s="84"/>
      <c r="AQ62" s="85"/>
      <c r="AR62" s="46"/>
      <c r="AS62" s="84"/>
      <c r="AT62" s="46"/>
      <c r="AU62" s="84"/>
      <c r="AV62" s="85"/>
      <c r="AW62" s="46"/>
      <c r="AX62" s="84"/>
      <c r="AY62" s="46"/>
      <c r="AZ62" s="84"/>
      <c r="BA62" s="85"/>
      <c r="BB62" s="46"/>
      <c r="BC62" s="84"/>
      <c r="BD62" s="46"/>
      <c r="BE62" s="84"/>
      <c r="BF62" s="85"/>
      <c r="BG62" s="46"/>
      <c r="BH62" s="84"/>
      <c r="BI62" s="46"/>
      <c r="BJ62" s="84"/>
      <c r="BK62" s="85"/>
      <c r="BL62" s="46"/>
      <c r="BM62" s="84"/>
      <c r="BN62" s="46"/>
      <c r="BO62" s="84"/>
      <c r="BP62" s="85"/>
      <c r="BQ62" s="46"/>
      <c r="BR62" s="84"/>
      <c r="BS62" s="46"/>
      <c r="BT62" s="84"/>
      <c r="BU62" s="85"/>
      <c r="BV62" s="46"/>
      <c r="BW62" s="84"/>
      <c r="BX62" s="46"/>
      <c r="BY62" s="84"/>
    </row>
    <row r="63" spans="3:77" ht="13.5" customHeight="1">
      <c r="C63" s="85"/>
      <c r="D63" s="46"/>
      <c r="E63" s="84"/>
      <c r="F63" s="46"/>
      <c r="G63" s="84"/>
      <c r="H63" s="85"/>
      <c r="I63" s="46"/>
      <c r="J63" s="84"/>
      <c r="K63" s="46"/>
      <c r="L63" s="84"/>
      <c r="M63" s="85"/>
      <c r="N63" s="46"/>
      <c r="O63" s="84"/>
      <c r="P63" s="46"/>
      <c r="Q63" s="84"/>
      <c r="R63" s="85"/>
      <c r="S63" s="46"/>
      <c r="T63" s="84"/>
      <c r="U63" s="46"/>
      <c r="V63" s="84"/>
      <c r="W63" s="85"/>
      <c r="X63" s="46"/>
      <c r="Y63" s="84"/>
      <c r="Z63" s="46"/>
      <c r="AA63" s="84"/>
      <c r="AB63" s="85"/>
      <c r="AC63" s="46"/>
      <c r="AD63" s="84"/>
      <c r="AE63" s="46"/>
      <c r="AF63" s="84"/>
      <c r="AG63" s="85"/>
      <c r="AH63" s="46"/>
      <c r="AI63" s="84"/>
      <c r="AJ63" s="46"/>
      <c r="AK63" s="84"/>
      <c r="AL63" s="85"/>
      <c r="AM63" s="46"/>
      <c r="AN63" s="84"/>
      <c r="AO63" s="46"/>
      <c r="AP63" s="84"/>
      <c r="AQ63" s="85"/>
      <c r="AR63" s="46"/>
      <c r="AS63" s="84"/>
      <c r="AT63" s="46"/>
      <c r="AU63" s="84"/>
      <c r="AV63" s="85"/>
      <c r="AW63" s="46"/>
      <c r="AX63" s="84"/>
      <c r="AY63" s="46"/>
      <c r="AZ63" s="84"/>
      <c r="BA63" s="85"/>
      <c r="BB63" s="46"/>
      <c r="BC63" s="84"/>
      <c r="BD63" s="46"/>
      <c r="BE63" s="84"/>
      <c r="BF63" s="85"/>
      <c r="BG63" s="46"/>
      <c r="BH63" s="84"/>
      <c r="BI63" s="46"/>
      <c r="BJ63" s="84"/>
      <c r="BK63" s="85"/>
      <c r="BL63" s="46"/>
      <c r="BM63" s="84"/>
      <c r="BN63" s="46"/>
      <c r="BO63" s="84"/>
      <c r="BP63" s="85"/>
      <c r="BQ63" s="46"/>
      <c r="BR63" s="84"/>
      <c r="BS63" s="46"/>
      <c r="BT63" s="84"/>
      <c r="BU63" s="85"/>
      <c r="BV63" s="46"/>
      <c r="BW63" s="84"/>
      <c r="BX63" s="46"/>
      <c r="BY63" s="84"/>
    </row>
    <row r="64" spans="3:77" ht="13.5" customHeight="1">
      <c r="C64" s="85"/>
      <c r="D64" s="46"/>
      <c r="E64" s="84"/>
      <c r="F64" s="46"/>
      <c r="G64" s="84"/>
      <c r="H64" s="85"/>
      <c r="I64" s="46"/>
      <c r="J64" s="84"/>
      <c r="K64" s="46"/>
      <c r="L64" s="84"/>
      <c r="M64" s="85"/>
      <c r="N64" s="46"/>
      <c r="O64" s="84"/>
      <c r="P64" s="46"/>
      <c r="Q64" s="84"/>
      <c r="R64" s="85"/>
      <c r="S64" s="46"/>
      <c r="T64" s="84"/>
      <c r="U64" s="46"/>
      <c r="V64" s="84"/>
      <c r="W64" s="85"/>
      <c r="X64" s="46"/>
      <c r="Y64" s="84"/>
      <c r="Z64" s="46"/>
      <c r="AA64" s="84"/>
      <c r="AB64" s="85"/>
      <c r="AC64" s="46"/>
      <c r="AD64" s="84"/>
      <c r="AE64" s="46"/>
      <c r="AF64" s="84"/>
      <c r="AG64" s="85"/>
      <c r="AH64" s="46"/>
      <c r="AI64" s="84"/>
      <c r="AJ64" s="46"/>
      <c r="AK64" s="84"/>
      <c r="AL64" s="85"/>
      <c r="AM64" s="46"/>
      <c r="AN64" s="84"/>
      <c r="AO64" s="46"/>
      <c r="AP64" s="84"/>
      <c r="AQ64" s="85"/>
      <c r="AR64" s="46"/>
      <c r="AS64" s="84"/>
      <c r="AT64" s="46"/>
      <c r="AU64" s="84"/>
      <c r="AV64" s="85"/>
      <c r="AW64" s="46"/>
      <c r="AX64" s="84"/>
      <c r="AY64" s="46"/>
      <c r="AZ64" s="84"/>
      <c r="BA64" s="85"/>
      <c r="BB64" s="46"/>
      <c r="BC64" s="84"/>
      <c r="BD64" s="46"/>
      <c r="BE64" s="84"/>
      <c r="BF64" s="85"/>
      <c r="BG64" s="46"/>
      <c r="BH64" s="84"/>
      <c r="BI64" s="46"/>
      <c r="BJ64" s="84"/>
      <c r="BK64" s="85"/>
      <c r="BL64" s="46"/>
      <c r="BM64" s="84"/>
      <c r="BN64" s="46"/>
      <c r="BO64" s="84"/>
      <c r="BP64" s="85"/>
      <c r="BQ64" s="46"/>
      <c r="BR64" s="84"/>
      <c r="BS64" s="46"/>
      <c r="BT64" s="84"/>
      <c r="BU64" s="85"/>
      <c r="BV64" s="46"/>
      <c r="BW64" s="84"/>
      <c r="BX64" s="46"/>
      <c r="BY64" s="84"/>
    </row>
    <row r="65" spans="3:77" ht="13.5" customHeight="1">
      <c r="C65" s="85"/>
      <c r="D65" s="46"/>
      <c r="E65" s="84"/>
      <c r="F65" s="46"/>
      <c r="G65" s="84"/>
      <c r="H65" s="85"/>
      <c r="I65" s="46"/>
      <c r="J65" s="84"/>
      <c r="K65" s="46"/>
      <c r="L65" s="84"/>
      <c r="M65" s="85"/>
      <c r="N65" s="46"/>
      <c r="O65" s="84"/>
      <c r="P65" s="46"/>
      <c r="Q65" s="84"/>
      <c r="R65" s="85"/>
      <c r="S65" s="46"/>
      <c r="T65" s="84"/>
      <c r="U65" s="46"/>
      <c r="V65" s="84"/>
      <c r="W65" s="85"/>
      <c r="X65" s="46"/>
      <c r="Y65" s="84"/>
      <c r="Z65" s="46"/>
      <c r="AA65" s="84"/>
      <c r="AB65" s="85"/>
      <c r="AC65" s="46"/>
      <c r="AD65" s="84"/>
      <c r="AE65" s="46"/>
      <c r="AF65" s="84"/>
      <c r="AG65" s="85"/>
      <c r="AH65" s="46"/>
      <c r="AI65" s="84"/>
      <c r="AJ65" s="46"/>
      <c r="AK65" s="84"/>
      <c r="AL65" s="85"/>
      <c r="AM65" s="46"/>
      <c r="AN65" s="84"/>
      <c r="AO65" s="46"/>
      <c r="AP65" s="84"/>
      <c r="AQ65" s="85"/>
      <c r="AR65" s="46"/>
      <c r="AS65" s="84"/>
      <c r="AT65" s="46"/>
      <c r="AU65" s="84"/>
      <c r="AV65" s="85"/>
      <c r="AW65" s="46"/>
      <c r="AX65" s="84"/>
      <c r="AY65" s="46"/>
      <c r="AZ65" s="84"/>
      <c r="BA65" s="85"/>
      <c r="BB65" s="46"/>
      <c r="BC65" s="84"/>
      <c r="BD65" s="46"/>
      <c r="BE65" s="84"/>
      <c r="BF65" s="85"/>
      <c r="BG65" s="46"/>
      <c r="BH65" s="84"/>
      <c r="BI65" s="46"/>
      <c r="BJ65" s="84"/>
      <c r="BK65" s="85"/>
      <c r="BL65" s="46"/>
      <c r="BM65" s="84"/>
      <c r="BN65" s="46"/>
      <c r="BO65" s="84"/>
      <c r="BP65" s="85"/>
      <c r="BQ65" s="46"/>
      <c r="BR65" s="84"/>
      <c r="BS65" s="46"/>
      <c r="BT65" s="84"/>
      <c r="BU65" s="85"/>
      <c r="BV65" s="46"/>
      <c r="BW65" s="84"/>
      <c r="BX65" s="46"/>
      <c r="BY65" s="84"/>
    </row>
    <row r="66" spans="3:77" ht="13.5" customHeight="1">
      <c r="C66" s="85"/>
      <c r="D66" s="46"/>
      <c r="E66" s="84"/>
      <c r="F66" s="46"/>
      <c r="G66" s="84"/>
      <c r="H66" s="85"/>
      <c r="I66" s="46"/>
      <c r="J66" s="84"/>
      <c r="K66" s="46"/>
      <c r="L66" s="84"/>
      <c r="M66" s="85"/>
      <c r="N66" s="46"/>
      <c r="O66" s="84"/>
      <c r="P66" s="46"/>
      <c r="Q66" s="84"/>
      <c r="R66" s="85"/>
      <c r="S66" s="46"/>
      <c r="T66" s="84"/>
      <c r="U66" s="46"/>
      <c r="V66" s="84"/>
      <c r="W66" s="85"/>
      <c r="X66" s="46"/>
      <c r="Y66" s="84"/>
      <c r="Z66" s="46"/>
      <c r="AA66" s="84"/>
      <c r="AB66" s="85"/>
      <c r="AC66" s="46"/>
      <c r="AD66" s="84"/>
      <c r="AE66" s="46"/>
      <c r="AF66" s="84"/>
      <c r="AG66" s="85"/>
      <c r="AH66" s="46"/>
      <c r="AI66" s="84"/>
      <c r="AJ66" s="46"/>
      <c r="AK66" s="84"/>
      <c r="AL66" s="85"/>
      <c r="AM66" s="46"/>
      <c r="AN66" s="84"/>
      <c r="AO66" s="46"/>
      <c r="AP66" s="84"/>
      <c r="AQ66" s="85"/>
      <c r="AR66" s="46"/>
      <c r="AS66" s="84"/>
      <c r="AT66" s="46"/>
      <c r="AU66" s="84"/>
      <c r="AV66" s="85"/>
      <c r="AW66" s="46"/>
      <c r="AX66" s="84"/>
      <c r="AY66" s="46"/>
      <c r="AZ66" s="84"/>
      <c r="BA66" s="85"/>
      <c r="BB66" s="46"/>
      <c r="BC66" s="84"/>
      <c r="BD66" s="46"/>
      <c r="BE66" s="84"/>
      <c r="BF66" s="85"/>
      <c r="BG66" s="46"/>
      <c r="BH66" s="84"/>
      <c r="BI66" s="46"/>
      <c r="BJ66" s="84"/>
      <c r="BK66" s="85"/>
      <c r="BL66" s="46"/>
      <c r="BM66" s="84"/>
      <c r="BN66" s="46"/>
      <c r="BO66" s="84"/>
      <c r="BP66" s="85"/>
      <c r="BQ66" s="46"/>
      <c r="BR66" s="84"/>
      <c r="BS66" s="46"/>
      <c r="BT66" s="84"/>
      <c r="BU66" s="85"/>
      <c r="BV66" s="46"/>
      <c r="BW66" s="84"/>
      <c r="BX66" s="46"/>
      <c r="BY66" s="84"/>
    </row>
    <row r="67" spans="3:77" ht="13.5" customHeight="1">
      <c r="C67" s="85"/>
      <c r="D67" s="46"/>
      <c r="E67" s="84"/>
      <c r="F67" s="46"/>
      <c r="G67" s="84"/>
      <c r="H67" s="85"/>
      <c r="I67" s="46"/>
      <c r="J67" s="84"/>
      <c r="K67" s="46"/>
      <c r="L67" s="84"/>
      <c r="M67" s="85"/>
      <c r="N67" s="46"/>
      <c r="O67" s="84"/>
      <c r="P67" s="46"/>
      <c r="Q67" s="84"/>
      <c r="R67" s="85"/>
      <c r="S67" s="46"/>
      <c r="T67" s="84"/>
      <c r="U67" s="46"/>
      <c r="V67" s="84"/>
      <c r="W67" s="85"/>
      <c r="X67" s="46"/>
      <c r="Y67" s="84"/>
      <c r="Z67" s="46"/>
      <c r="AA67" s="84"/>
      <c r="AB67" s="85"/>
      <c r="AC67" s="46"/>
      <c r="AD67" s="84"/>
      <c r="AE67" s="46"/>
      <c r="AF67" s="84"/>
      <c r="AG67" s="85"/>
      <c r="AH67" s="46"/>
      <c r="AI67" s="84"/>
      <c r="AJ67" s="46"/>
      <c r="AK67" s="84"/>
      <c r="AL67" s="85"/>
      <c r="AM67" s="46"/>
      <c r="AN67" s="84"/>
      <c r="AO67" s="46"/>
      <c r="AP67" s="84"/>
      <c r="AQ67" s="85"/>
      <c r="AR67" s="46"/>
      <c r="AS67" s="84"/>
      <c r="AT67" s="46"/>
      <c r="AU67" s="84"/>
      <c r="AV67" s="85"/>
      <c r="AW67" s="46"/>
      <c r="AX67" s="84"/>
      <c r="AY67" s="46"/>
      <c r="AZ67" s="84"/>
      <c r="BA67" s="85"/>
      <c r="BB67" s="46"/>
      <c r="BC67" s="84"/>
      <c r="BD67" s="46"/>
      <c r="BE67" s="84"/>
      <c r="BF67" s="85"/>
      <c r="BG67" s="46"/>
      <c r="BH67" s="84"/>
      <c r="BI67" s="46"/>
      <c r="BJ67" s="84"/>
      <c r="BK67" s="85"/>
      <c r="BL67" s="46"/>
      <c r="BM67" s="84"/>
      <c r="BN67" s="46"/>
      <c r="BO67" s="84"/>
      <c r="BP67" s="85"/>
      <c r="BQ67" s="46"/>
      <c r="BR67" s="84"/>
      <c r="BS67" s="46"/>
      <c r="BT67" s="84"/>
      <c r="BU67" s="85"/>
      <c r="BV67" s="46"/>
      <c r="BW67" s="84"/>
      <c r="BX67" s="46"/>
      <c r="BY67" s="84"/>
    </row>
    <row r="68" spans="3:77" ht="13.5" customHeight="1">
      <c r="C68" s="85"/>
      <c r="D68" s="46"/>
      <c r="E68" s="84"/>
      <c r="F68" s="46"/>
      <c r="G68" s="84"/>
      <c r="H68" s="85"/>
      <c r="I68" s="46"/>
      <c r="J68" s="84"/>
      <c r="K68" s="46"/>
      <c r="L68" s="84"/>
      <c r="M68" s="85"/>
      <c r="N68" s="46"/>
      <c r="O68" s="84"/>
      <c r="P68" s="46"/>
      <c r="Q68" s="84"/>
      <c r="R68" s="85"/>
      <c r="S68" s="46"/>
      <c r="T68" s="84"/>
      <c r="U68" s="46"/>
      <c r="V68" s="84"/>
      <c r="W68" s="85"/>
      <c r="X68" s="46"/>
      <c r="Y68" s="84"/>
      <c r="Z68" s="46"/>
      <c r="AA68" s="84"/>
      <c r="AB68" s="85"/>
      <c r="AC68" s="46"/>
      <c r="AD68" s="84"/>
      <c r="AE68" s="46"/>
      <c r="AF68" s="84"/>
      <c r="AG68" s="85"/>
      <c r="AH68" s="46"/>
      <c r="AI68" s="84"/>
      <c r="AJ68" s="46"/>
      <c r="AK68" s="84"/>
      <c r="AL68" s="85"/>
      <c r="AM68" s="46"/>
      <c r="AN68" s="84"/>
      <c r="AO68" s="46"/>
      <c r="AP68" s="84"/>
      <c r="AQ68" s="85"/>
      <c r="AR68" s="46"/>
      <c r="AS68" s="84"/>
      <c r="AT68" s="46"/>
      <c r="AU68" s="84"/>
      <c r="AV68" s="85"/>
      <c r="AW68" s="46"/>
      <c r="AX68" s="84"/>
      <c r="AY68" s="46"/>
      <c r="AZ68" s="84"/>
      <c r="BA68" s="85"/>
      <c r="BB68" s="46"/>
      <c r="BC68" s="84"/>
      <c r="BD68" s="46"/>
      <c r="BE68" s="84"/>
      <c r="BF68" s="85"/>
      <c r="BG68" s="46"/>
      <c r="BH68" s="84"/>
      <c r="BI68" s="46"/>
      <c r="BJ68" s="84"/>
      <c r="BK68" s="85"/>
      <c r="BL68" s="46"/>
      <c r="BM68" s="84"/>
      <c r="BN68" s="46"/>
      <c r="BO68" s="84"/>
      <c r="BP68" s="85"/>
      <c r="BQ68" s="46"/>
      <c r="BR68" s="84"/>
      <c r="BS68" s="46"/>
      <c r="BT68" s="84"/>
      <c r="BU68" s="85"/>
      <c r="BV68" s="46"/>
      <c r="BW68" s="84"/>
      <c r="BX68" s="46"/>
      <c r="BY68" s="84"/>
    </row>
    <row r="69" spans="3:77" ht="13.5" customHeight="1">
      <c r="C69" s="85"/>
      <c r="D69" s="46"/>
      <c r="E69" s="84"/>
      <c r="F69" s="46"/>
      <c r="G69" s="84"/>
      <c r="H69" s="85"/>
      <c r="I69" s="46"/>
      <c r="J69" s="84"/>
      <c r="K69" s="46"/>
      <c r="L69" s="84"/>
      <c r="M69" s="85"/>
      <c r="N69" s="46"/>
      <c r="O69" s="84"/>
      <c r="P69" s="46"/>
      <c r="Q69" s="84"/>
      <c r="R69" s="85"/>
      <c r="S69" s="46"/>
      <c r="T69" s="84"/>
      <c r="U69" s="46"/>
      <c r="V69" s="84"/>
      <c r="W69" s="85"/>
      <c r="X69" s="46"/>
      <c r="Y69" s="84"/>
      <c r="Z69" s="46"/>
      <c r="AA69" s="84"/>
      <c r="AB69" s="85"/>
      <c r="AC69" s="46"/>
      <c r="AD69" s="84"/>
      <c r="AE69" s="46"/>
      <c r="AF69" s="84"/>
      <c r="AG69" s="85"/>
      <c r="AH69" s="46"/>
      <c r="AI69" s="84"/>
      <c r="AJ69" s="46"/>
      <c r="AK69" s="84"/>
      <c r="AL69" s="85"/>
      <c r="AM69" s="46"/>
      <c r="AN69" s="84"/>
      <c r="AO69" s="46"/>
      <c r="AP69" s="84"/>
      <c r="AQ69" s="85"/>
      <c r="AR69" s="46"/>
      <c r="AS69" s="84"/>
      <c r="AT69" s="46"/>
      <c r="AU69" s="84"/>
      <c r="AV69" s="85"/>
      <c r="AW69" s="46"/>
      <c r="AX69" s="84"/>
      <c r="AY69" s="46"/>
      <c r="AZ69" s="84"/>
      <c r="BA69" s="85"/>
      <c r="BB69" s="46"/>
      <c r="BC69" s="84"/>
      <c r="BD69" s="46"/>
      <c r="BE69" s="84"/>
      <c r="BF69" s="85"/>
      <c r="BG69" s="46"/>
      <c r="BH69" s="84"/>
      <c r="BI69" s="46"/>
      <c r="BJ69" s="84"/>
      <c r="BK69" s="85"/>
      <c r="BL69" s="46"/>
      <c r="BM69" s="84"/>
      <c r="BN69" s="46"/>
      <c r="BO69" s="84"/>
      <c r="BP69" s="85"/>
      <c r="BQ69" s="46"/>
      <c r="BR69" s="84"/>
      <c r="BS69" s="46"/>
      <c r="BT69" s="84"/>
      <c r="BU69" s="85"/>
      <c r="BV69" s="46"/>
      <c r="BW69" s="84"/>
      <c r="BX69" s="46"/>
      <c r="BY69" s="84"/>
    </row>
    <row r="70" spans="3:77" ht="13.5" customHeight="1">
      <c r="C70" s="85"/>
      <c r="D70" s="46"/>
      <c r="E70" s="84"/>
      <c r="F70" s="46"/>
      <c r="G70" s="84"/>
      <c r="H70" s="85"/>
      <c r="I70" s="46"/>
      <c r="J70" s="84"/>
      <c r="K70" s="46"/>
      <c r="L70" s="84"/>
      <c r="M70" s="85"/>
      <c r="N70" s="46"/>
      <c r="O70" s="84"/>
      <c r="P70" s="46"/>
      <c r="Q70" s="84"/>
      <c r="R70" s="85"/>
      <c r="S70" s="46"/>
      <c r="T70" s="84"/>
      <c r="U70" s="46"/>
      <c r="V70" s="84"/>
      <c r="W70" s="85"/>
      <c r="X70" s="46"/>
      <c r="Y70" s="84"/>
      <c r="Z70" s="46"/>
      <c r="AA70" s="84"/>
      <c r="AB70" s="85"/>
      <c r="AC70" s="46"/>
      <c r="AD70" s="84"/>
      <c r="AE70" s="46"/>
      <c r="AF70" s="84"/>
      <c r="AG70" s="85"/>
      <c r="AH70" s="46"/>
      <c r="AI70" s="84"/>
      <c r="AJ70" s="46"/>
      <c r="AK70" s="84"/>
      <c r="AL70" s="85"/>
      <c r="AM70" s="46"/>
      <c r="AN70" s="84"/>
      <c r="AO70" s="46"/>
      <c r="AP70" s="84"/>
      <c r="AQ70" s="85"/>
      <c r="AR70" s="46"/>
      <c r="AS70" s="84"/>
      <c r="AT70" s="46"/>
      <c r="AU70" s="84"/>
      <c r="AV70" s="85"/>
      <c r="AW70" s="46"/>
      <c r="AX70" s="84"/>
      <c r="AY70" s="46"/>
      <c r="AZ70" s="84"/>
      <c r="BA70" s="85"/>
      <c r="BB70" s="46"/>
      <c r="BC70" s="84"/>
      <c r="BD70" s="46"/>
      <c r="BE70" s="84"/>
      <c r="BF70" s="85"/>
      <c r="BG70" s="46"/>
      <c r="BH70" s="84"/>
      <c r="BI70" s="46"/>
      <c r="BJ70" s="84"/>
      <c r="BK70" s="85"/>
      <c r="BL70" s="46"/>
      <c r="BM70" s="84"/>
      <c r="BN70" s="46"/>
      <c r="BO70" s="84"/>
      <c r="BP70" s="85"/>
      <c r="BQ70" s="46"/>
      <c r="BR70" s="84"/>
      <c r="BS70" s="46"/>
      <c r="BT70" s="84"/>
      <c r="BU70" s="85"/>
      <c r="BV70" s="46"/>
      <c r="BW70" s="84"/>
      <c r="BX70" s="46"/>
      <c r="BY70" s="84"/>
    </row>
    <row r="71" spans="3:77" ht="13.5" customHeight="1">
      <c r="C71" s="85"/>
      <c r="D71" s="46"/>
      <c r="E71" s="84"/>
      <c r="F71" s="46"/>
      <c r="G71" s="84"/>
      <c r="H71" s="85"/>
      <c r="I71" s="46"/>
      <c r="J71" s="84"/>
      <c r="K71" s="46"/>
      <c r="L71" s="84"/>
      <c r="M71" s="85"/>
      <c r="N71" s="46"/>
      <c r="O71" s="84"/>
      <c r="P71" s="46"/>
      <c r="Q71" s="84"/>
      <c r="R71" s="85"/>
      <c r="S71" s="46"/>
      <c r="T71" s="84"/>
      <c r="U71" s="46"/>
      <c r="V71" s="84"/>
      <c r="W71" s="85"/>
      <c r="X71" s="46"/>
      <c r="Y71" s="84"/>
      <c r="Z71" s="46"/>
      <c r="AA71" s="84"/>
      <c r="AB71" s="85"/>
      <c r="AC71" s="46"/>
      <c r="AD71" s="84"/>
      <c r="AE71" s="46"/>
      <c r="AF71" s="84"/>
      <c r="AG71" s="85"/>
      <c r="AH71" s="46"/>
      <c r="AI71" s="84"/>
      <c r="AJ71" s="46"/>
      <c r="AK71" s="84"/>
      <c r="AL71" s="85"/>
      <c r="AM71" s="46"/>
      <c r="AN71" s="84"/>
      <c r="AO71" s="46"/>
      <c r="AP71" s="84"/>
      <c r="AQ71" s="85"/>
      <c r="AR71" s="46"/>
      <c r="AS71" s="84"/>
      <c r="AT71" s="46"/>
      <c r="AU71" s="84"/>
      <c r="AV71" s="85"/>
      <c r="AW71" s="46"/>
      <c r="AX71" s="84"/>
      <c r="AY71" s="46"/>
      <c r="AZ71" s="84"/>
      <c r="BA71" s="85"/>
      <c r="BB71" s="46"/>
      <c r="BC71" s="84"/>
      <c r="BD71" s="46"/>
      <c r="BE71" s="84"/>
      <c r="BF71" s="85"/>
      <c r="BG71" s="46"/>
      <c r="BH71" s="84"/>
      <c r="BI71" s="46"/>
      <c r="BJ71" s="84"/>
      <c r="BK71" s="85"/>
      <c r="BL71" s="46"/>
      <c r="BM71" s="84"/>
      <c r="BN71" s="46"/>
      <c r="BO71" s="84"/>
      <c r="BP71" s="85"/>
      <c r="BQ71" s="46"/>
      <c r="BR71" s="84"/>
      <c r="BS71" s="46"/>
      <c r="BT71" s="84"/>
      <c r="BU71" s="85"/>
      <c r="BV71" s="46"/>
      <c r="BW71" s="84"/>
      <c r="BX71" s="46"/>
      <c r="BY71" s="84"/>
    </row>
    <row r="72" spans="3:77" ht="13.5" customHeight="1">
      <c r="C72" s="85"/>
      <c r="D72" s="46"/>
      <c r="E72" s="84"/>
      <c r="F72" s="46"/>
      <c r="G72" s="84"/>
      <c r="H72" s="85"/>
      <c r="I72" s="46"/>
      <c r="J72" s="84"/>
      <c r="K72" s="46"/>
      <c r="L72" s="84"/>
      <c r="M72" s="85"/>
      <c r="N72" s="46"/>
      <c r="O72" s="84"/>
      <c r="P72" s="46"/>
      <c r="Q72" s="84"/>
      <c r="R72" s="85"/>
      <c r="S72" s="46"/>
      <c r="T72" s="84"/>
      <c r="U72" s="46"/>
      <c r="V72" s="84"/>
      <c r="W72" s="85"/>
      <c r="X72" s="46"/>
      <c r="Y72" s="84"/>
      <c r="Z72" s="46"/>
      <c r="AA72" s="84"/>
      <c r="AB72" s="85"/>
      <c r="AC72" s="46"/>
      <c r="AD72" s="84"/>
      <c r="AE72" s="46"/>
      <c r="AF72" s="84"/>
      <c r="AG72" s="85"/>
      <c r="AH72" s="46"/>
      <c r="AI72" s="84"/>
      <c r="AJ72" s="46"/>
      <c r="AK72" s="84"/>
      <c r="AL72" s="85"/>
      <c r="AM72" s="46"/>
      <c r="AN72" s="84"/>
      <c r="AO72" s="46"/>
      <c r="AP72" s="84"/>
      <c r="AQ72" s="85"/>
      <c r="AR72" s="46"/>
      <c r="AS72" s="84"/>
      <c r="AT72" s="46"/>
      <c r="AU72" s="84"/>
      <c r="AV72" s="85"/>
      <c r="AW72" s="46"/>
      <c r="AX72" s="84"/>
      <c r="AY72" s="46"/>
      <c r="AZ72" s="84"/>
      <c r="BA72" s="85"/>
      <c r="BB72" s="46"/>
      <c r="BC72" s="84"/>
      <c r="BD72" s="46"/>
      <c r="BE72" s="84"/>
      <c r="BF72" s="85"/>
      <c r="BG72" s="46"/>
      <c r="BH72" s="84"/>
      <c r="BI72" s="46"/>
      <c r="BJ72" s="84"/>
      <c r="BK72" s="85"/>
      <c r="BL72" s="46"/>
      <c r="BM72" s="84"/>
      <c r="BN72" s="46"/>
      <c r="BO72" s="84"/>
      <c r="BP72" s="85"/>
      <c r="BQ72" s="46"/>
      <c r="BR72" s="84"/>
      <c r="BS72" s="46"/>
      <c r="BT72" s="84"/>
      <c r="BU72" s="85"/>
      <c r="BV72" s="46"/>
      <c r="BW72" s="84"/>
      <c r="BX72" s="46"/>
      <c r="BY72" s="84"/>
    </row>
    <row r="73" spans="3:77" ht="13.5" customHeight="1">
      <c r="C73" s="85"/>
      <c r="D73" s="46"/>
      <c r="E73" s="84"/>
      <c r="F73" s="46"/>
      <c r="G73" s="84"/>
      <c r="H73" s="85"/>
      <c r="I73" s="46"/>
      <c r="J73" s="84"/>
      <c r="K73" s="46"/>
      <c r="L73" s="84"/>
      <c r="M73" s="85"/>
      <c r="N73" s="46"/>
      <c r="O73" s="84"/>
      <c r="P73" s="46"/>
      <c r="Q73" s="84"/>
      <c r="R73" s="85"/>
      <c r="S73" s="46"/>
      <c r="T73" s="84"/>
      <c r="U73" s="46"/>
      <c r="V73" s="84"/>
      <c r="W73" s="85"/>
      <c r="X73" s="46"/>
      <c r="Y73" s="84"/>
      <c r="Z73" s="46"/>
      <c r="AA73" s="84"/>
      <c r="AB73" s="85"/>
      <c r="AC73" s="46"/>
      <c r="AD73" s="84"/>
      <c r="AE73" s="46"/>
      <c r="AF73" s="84"/>
      <c r="AG73" s="85"/>
      <c r="AH73" s="46"/>
      <c r="AI73" s="84"/>
      <c r="AJ73" s="46"/>
      <c r="AK73" s="84"/>
      <c r="AL73" s="85"/>
      <c r="AM73" s="46"/>
      <c r="AN73" s="84"/>
      <c r="AO73" s="46"/>
      <c r="AP73" s="84"/>
      <c r="AQ73" s="85"/>
      <c r="AR73" s="46"/>
      <c r="AS73" s="84"/>
      <c r="AT73" s="46"/>
      <c r="AU73" s="84"/>
      <c r="AV73" s="85"/>
      <c r="AW73" s="46"/>
      <c r="AX73" s="84"/>
      <c r="AY73" s="46"/>
      <c r="AZ73" s="84"/>
      <c r="BA73" s="85"/>
      <c r="BB73" s="46"/>
      <c r="BC73" s="84"/>
      <c r="BD73" s="46"/>
      <c r="BE73" s="84"/>
      <c r="BF73" s="85"/>
      <c r="BG73" s="46"/>
      <c r="BH73" s="84"/>
      <c r="BI73" s="46"/>
      <c r="BJ73" s="84"/>
      <c r="BK73" s="85"/>
      <c r="BL73" s="46"/>
      <c r="BM73" s="84"/>
      <c r="BN73" s="46"/>
      <c r="BO73" s="84"/>
      <c r="BP73" s="85"/>
      <c r="BQ73" s="46"/>
      <c r="BR73" s="84"/>
      <c r="BS73" s="46"/>
      <c r="BT73" s="84"/>
      <c r="BU73" s="85"/>
      <c r="BV73" s="46"/>
      <c r="BW73" s="84"/>
      <c r="BX73" s="46"/>
      <c r="BY73" s="84"/>
    </row>
    <row r="74" spans="3:77" ht="13.5" customHeight="1">
      <c r="C74" s="85"/>
      <c r="D74" s="46"/>
      <c r="E74" s="84"/>
      <c r="F74" s="46"/>
      <c r="G74" s="84"/>
      <c r="H74" s="85"/>
      <c r="I74" s="46"/>
      <c r="J74" s="84"/>
      <c r="K74" s="46"/>
      <c r="L74" s="84"/>
      <c r="M74" s="85"/>
      <c r="N74" s="46"/>
      <c r="O74" s="84"/>
      <c r="P74" s="46"/>
      <c r="Q74" s="84"/>
      <c r="R74" s="85"/>
      <c r="S74" s="46"/>
      <c r="T74" s="84"/>
      <c r="U74" s="46"/>
      <c r="V74" s="84"/>
      <c r="W74" s="85"/>
      <c r="X74" s="46"/>
      <c r="Y74" s="84"/>
      <c r="Z74" s="46"/>
      <c r="AA74" s="84"/>
      <c r="AB74" s="85"/>
      <c r="AC74" s="46"/>
      <c r="AD74" s="84"/>
      <c r="AE74" s="46"/>
      <c r="AF74" s="84"/>
      <c r="AG74" s="85"/>
      <c r="AH74" s="46"/>
      <c r="AI74" s="84"/>
      <c r="AJ74" s="46"/>
      <c r="AK74" s="84"/>
      <c r="AL74" s="85"/>
      <c r="AM74" s="46"/>
      <c r="AN74" s="84"/>
      <c r="AO74" s="46"/>
      <c r="AP74" s="84"/>
      <c r="AQ74" s="85"/>
      <c r="AR74" s="46"/>
      <c r="AS74" s="84"/>
      <c r="AT74" s="46"/>
      <c r="AU74" s="84"/>
      <c r="AV74" s="85"/>
      <c r="AW74" s="46"/>
      <c r="AX74" s="84"/>
      <c r="AY74" s="46"/>
      <c r="AZ74" s="84"/>
      <c r="BA74" s="85"/>
      <c r="BB74" s="46"/>
      <c r="BC74" s="84"/>
      <c r="BD74" s="46"/>
      <c r="BE74" s="84"/>
      <c r="BF74" s="85"/>
      <c r="BG74" s="46"/>
      <c r="BH74" s="84"/>
      <c r="BI74" s="46"/>
      <c r="BJ74" s="84"/>
      <c r="BK74" s="85"/>
      <c r="BL74" s="46"/>
      <c r="BM74" s="84"/>
      <c r="BN74" s="46"/>
      <c r="BO74" s="84"/>
      <c r="BP74" s="85"/>
      <c r="BQ74" s="46"/>
      <c r="BR74" s="84"/>
      <c r="BS74" s="46"/>
      <c r="BT74" s="84"/>
      <c r="BU74" s="85"/>
      <c r="BV74" s="46"/>
      <c r="BW74" s="84"/>
      <c r="BX74" s="46"/>
      <c r="BY74" s="84"/>
    </row>
    <row r="75" spans="3:77" ht="13.5" customHeight="1">
      <c r="C75" s="85"/>
      <c r="D75" s="46"/>
      <c r="E75" s="84"/>
      <c r="F75" s="46"/>
      <c r="G75" s="84"/>
      <c r="H75" s="85"/>
      <c r="I75" s="46"/>
      <c r="J75" s="84"/>
      <c r="K75" s="46"/>
      <c r="L75" s="84"/>
      <c r="M75" s="85"/>
      <c r="N75" s="46"/>
      <c r="O75" s="84"/>
      <c r="P75" s="46"/>
      <c r="Q75" s="84"/>
      <c r="R75" s="85"/>
      <c r="S75" s="46"/>
      <c r="T75" s="84"/>
      <c r="U75" s="46"/>
      <c r="V75" s="84"/>
      <c r="W75" s="85"/>
      <c r="X75" s="46"/>
      <c r="Y75" s="84"/>
      <c r="Z75" s="46"/>
      <c r="AA75" s="84"/>
      <c r="AB75" s="85"/>
      <c r="AC75" s="46"/>
      <c r="AD75" s="84"/>
      <c r="AE75" s="46"/>
      <c r="AF75" s="84"/>
      <c r="AG75" s="85"/>
      <c r="AH75" s="46"/>
      <c r="AI75" s="84"/>
      <c r="AJ75" s="46"/>
      <c r="AK75" s="84"/>
      <c r="AL75" s="85"/>
      <c r="AM75" s="46"/>
      <c r="AN75" s="84"/>
      <c r="AO75" s="46"/>
      <c r="AP75" s="84"/>
      <c r="AQ75" s="85"/>
      <c r="AR75" s="46"/>
      <c r="AS75" s="84"/>
      <c r="AT75" s="46"/>
      <c r="AU75" s="84"/>
      <c r="AV75" s="85"/>
      <c r="AW75" s="46"/>
      <c r="AX75" s="84"/>
      <c r="AY75" s="46"/>
      <c r="AZ75" s="84"/>
      <c r="BA75" s="85"/>
      <c r="BB75" s="46"/>
      <c r="BC75" s="84"/>
      <c r="BD75" s="46"/>
      <c r="BE75" s="84"/>
      <c r="BF75" s="85"/>
      <c r="BG75" s="46"/>
      <c r="BH75" s="84"/>
      <c r="BI75" s="46"/>
      <c r="BJ75" s="84"/>
      <c r="BK75" s="85"/>
      <c r="BL75" s="46"/>
      <c r="BM75" s="84"/>
      <c r="BN75" s="46"/>
      <c r="BO75" s="84"/>
      <c r="BP75" s="85"/>
      <c r="BQ75" s="46"/>
      <c r="BR75" s="84"/>
      <c r="BS75" s="46"/>
      <c r="BT75" s="84"/>
      <c r="BU75" s="85"/>
      <c r="BV75" s="46"/>
      <c r="BW75" s="84"/>
      <c r="BX75" s="46"/>
      <c r="BY75" s="84"/>
    </row>
    <row r="76" spans="3:77" ht="13.5" customHeight="1">
      <c r="C76" s="85"/>
      <c r="D76" s="46"/>
      <c r="E76" s="84"/>
      <c r="F76" s="46"/>
      <c r="G76" s="84"/>
      <c r="H76" s="85"/>
      <c r="I76" s="46"/>
      <c r="J76" s="84"/>
      <c r="K76" s="46"/>
      <c r="L76" s="84"/>
      <c r="M76" s="85"/>
      <c r="N76" s="46"/>
      <c r="O76" s="84"/>
      <c r="P76" s="46"/>
      <c r="Q76" s="84"/>
      <c r="R76" s="85"/>
      <c r="S76" s="46"/>
      <c r="T76" s="84"/>
      <c r="U76" s="46"/>
      <c r="V76" s="84"/>
      <c r="W76" s="85"/>
      <c r="X76" s="46"/>
      <c r="Y76" s="84"/>
      <c r="Z76" s="46"/>
      <c r="AA76" s="84"/>
      <c r="AB76" s="85"/>
      <c r="AC76" s="46"/>
      <c r="AD76" s="84"/>
      <c r="AE76" s="46"/>
      <c r="AF76" s="84"/>
      <c r="AG76" s="85"/>
      <c r="AH76" s="46"/>
      <c r="AI76" s="84"/>
      <c r="AJ76" s="46"/>
      <c r="AK76" s="84"/>
      <c r="AL76" s="85"/>
      <c r="AM76" s="46"/>
      <c r="AN76" s="84"/>
      <c r="AO76" s="46"/>
      <c r="AP76" s="84"/>
      <c r="AQ76" s="85"/>
      <c r="AR76" s="46"/>
      <c r="AS76" s="84"/>
      <c r="AT76" s="46"/>
      <c r="AU76" s="84"/>
      <c r="AV76" s="85"/>
      <c r="AW76" s="46"/>
      <c r="AX76" s="84"/>
      <c r="AY76" s="46"/>
      <c r="AZ76" s="84"/>
      <c r="BA76" s="85"/>
      <c r="BB76" s="46"/>
      <c r="BC76" s="84"/>
      <c r="BD76" s="46"/>
      <c r="BE76" s="84"/>
      <c r="BF76" s="85"/>
      <c r="BG76" s="46"/>
      <c r="BH76" s="84"/>
      <c r="BI76" s="46"/>
      <c r="BJ76" s="84"/>
      <c r="BK76" s="85"/>
      <c r="BL76" s="46"/>
      <c r="BM76" s="84"/>
      <c r="BN76" s="46"/>
      <c r="BO76" s="84"/>
      <c r="BP76" s="85"/>
      <c r="BQ76" s="46"/>
      <c r="BR76" s="84"/>
      <c r="BS76" s="46"/>
      <c r="BT76" s="84"/>
      <c r="BU76" s="85"/>
      <c r="BV76" s="46"/>
      <c r="BW76" s="84"/>
      <c r="BX76" s="46"/>
      <c r="BY76" s="84"/>
    </row>
    <row r="77" spans="3:77" ht="13.5" customHeight="1">
      <c r="C77" s="85"/>
      <c r="D77" s="46"/>
      <c r="E77" s="84"/>
      <c r="F77" s="46"/>
      <c r="G77" s="84"/>
      <c r="H77" s="85"/>
      <c r="I77" s="46"/>
      <c r="J77" s="84"/>
      <c r="K77" s="46"/>
      <c r="L77" s="84"/>
      <c r="M77" s="85"/>
      <c r="N77" s="46"/>
      <c r="O77" s="84"/>
      <c r="P77" s="46"/>
      <c r="Q77" s="84"/>
      <c r="R77" s="85"/>
      <c r="S77" s="46"/>
      <c r="T77" s="84"/>
      <c r="U77" s="46"/>
      <c r="V77" s="84"/>
      <c r="W77" s="85"/>
      <c r="X77" s="46"/>
      <c r="Y77" s="84"/>
      <c r="Z77" s="46"/>
      <c r="AA77" s="84"/>
      <c r="AB77" s="85"/>
      <c r="AC77" s="46"/>
      <c r="AD77" s="84"/>
      <c r="AE77" s="46"/>
      <c r="AF77" s="84"/>
      <c r="AG77" s="85"/>
      <c r="AH77" s="46"/>
      <c r="AI77" s="84"/>
      <c r="AJ77" s="46"/>
      <c r="AK77" s="84"/>
      <c r="AL77" s="85"/>
      <c r="AM77" s="46"/>
      <c r="AN77" s="84"/>
      <c r="AO77" s="46"/>
      <c r="AP77" s="84"/>
      <c r="AQ77" s="85"/>
      <c r="AR77" s="46"/>
      <c r="AS77" s="84"/>
      <c r="AT77" s="46"/>
      <c r="AU77" s="84"/>
      <c r="AV77" s="85"/>
      <c r="AW77" s="46"/>
      <c r="AX77" s="84"/>
      <c r="AY77" s="46"/>
      <c r="AZ77" s="84"/>
      <c r="BA77" s="85"/>
      <c r="BB77" s="46"/>
      <c r="BC77" s="84"/>
      <c r="BD77" s="46"/>
      <c r="BE77" s="84"/>
      <c r="BF77" s="85"/>
      <c r="BG77" s="46"/>
      <c r="BH77" s="84"/>
      <c r="BI77" s="46"/>
      <c r="BJ77" s="84"/>
      <c r="BK77" s="85"/>
      <c r="BL77" s="46"/>
      <c r="BM77" s="84"/>
      <c r="BN77" s="46"/>
      <c r="BO77" s="84"/>
      <c r="BP77" s="85"/>
      <c r="BQ77" s="46"/>
      <c r="BR77" s="84"/>
      <c r="BS77" s="46"/>
      <c r="BT77" s="84"/>
      <c r="BU77" s="85"/>
      <c r="BV77" s="46"/>
      <c r="BW77" s="84"/>
      <c r="BX77" s="46"/>
      <c r="BY77" s="84"/>
    </row>
    <row r="78" spans="3:77" ht="13.5" customHeight="1">
      <c r="C78" s="85"/>
      <c r="D78" s="46"/>
      <c r="E78" s="84"/>
      <c r="F78" s="46"/>
      <c r="G78" s="84"/>
      <c r="H78" s="85"/>
      <c r="I78" s="46"/>
      <c r="J78" s="84"/>
      <c r="K78" s="46"/>
      <c r="L78" s="84"/>
      <c r="M78" s="85"/>
      <c r="N78" s="46"/>
      <c r="O78" s="84"/>
      <c r="P78" s="46"/>
      <c r="Q78" s="84"/>
      <c r="R78" s="85"/>
      <c r="S78" s="46"/>
      <c r="T78" s="84"/>
      <c r="U78" s="46"/>
      <c r="V78" s="84"/>
      <c r="W78" s="85"/>
      <c r="X78" s="46"/>
      <c r="Y78" s="84"/>
      <c r="Z78" s="46"/>
      <c r="AA78" s="84"/>
      <c r="AB78" s="85"/>
      <c r="AC78" s="46"/>
      <c r="AD78" s="84"/>
      <c r="AE78" s="46"/>
      <c r="AF78" s="84"/>
      <c r="AG78" s="85"/>
      <c r="AH78" s="46"/>
      <c r="AI78" s="84"/>
      <c r="AJ78" s="46"/>
      <c r="AK78" s="84"/>
      <c r="AL78" s="85"/>
      <c r="AM78" s="46"/>
      <c r="AN78" s="84"/>
      <c r="AO78" s="46"/>
      <c r="AP78" s="84"/>
      <c r="AQ78" s="85"/>
      <c r="AR78" s="46"/>
      <c r="AS78" s="84"/>
      <c r="AT78" s="46"/>
      <c r="AU78" s="84"/>
      <c r="AV78" s="85"/>
      <c r="AW78" s="46"/>
      <c r="AX78" s="84"/>
      <c r="AY78" s="46"/>
      <c r="AZ78" s="84"/>
      <c r="BA78" s="85"/>
      <c r="BB78" s="46"/>
      <c r="BC78" s="84"/>
      <c r="BD78" s="46"/>
      <c r="BE78" s="84"/>
      <c r="BF78" s="85"/>
      <c r="BG78" s="46"/>
      <c r="BH78" s="84"/>
      <c r="BI78" s="46"/>
      <c r="BJ78" s="84"/>
      <c r="BK78" s="85"/>
      <c r="BL78" s="46"/>
      <c r="BM78" s="84"/>
      <c r="BN78" s="46"/>
      <c r="BO78" s="84"/>
      <c r="BP78" s="85"/>
      <c r="BQ78" s="46"/>
      <c r="BR78" s="84"/>
      <c r="BS78" s="46"/>
      <c r="BT78" s="84"/>
      <c r="BU78" s="85"/>
      <c r="BV78" s="46"/>
      <c r="BW78" s="84"/>
      <c r="BX78" s="46"/>
      <c r="BY78" s="84"/>
    </row>
    <row r="79" spans="3:77" ht="13.5" customHeight="1">
      <c r="C79" s="85"/>
      <c r="D79" s="46"/>
      <c r="E79" s="84"/>
      <c r="F79" s="46"/>
      <c r="G79" s="84"/>
      <c r="H79" s="85"/>
      <c r="I79" s="46"/>
      <c r="J79" s="84"/>
      <c r="K79" s="46"/>
      <c r="L79" s="84"/>
      <c r="M79" s="85"/>
      <c r="N79" s="46"/>
      <c r="O79" s="84"/>
      <c r="P79" s="46"/>
      <c r="Q79" s="84"/>
      <c r="R79" s="85"/>
      <c r="S79" s="46"/>
      <c r="T79" s="84"/>
      <c r="U79" s="46"/>
      <c r="V79" s="84"/>
      <c r="W79" s="85"/>
      <c r="X79" s="46"/>
      <c r="Y79" s="84"/>
      <c r="Z79" s="46"/>
      <c r="AA79" s="84"/>
      <c r="AB79" s="85"/>
      <c r="AC79" s="46"/>
      <c r="AD79" s="84"/>
      <c r="AE79" s="46"/>
      <c r="AF79" s="84"/>
      <c r="AG79" s="85"/>
      <c r="AH79" s="46"/>
      <c r="AI79" s="84"/>
      <c r="AJ79" s="46"/>
      <c r="AK79" s="84"/>
      <c r="AL79" s="85"/>
      <c r="AM79" s="46"/>
      <c r="AN79" s="84"/>
      <c r="AO79" s="46"/>
      <c r="AP79" s="84"/>
      <c r="AQ79" s="85"/>
      <c r="AR79" s="46"/>
      <c r="AS79" s="84"/>
      <c r="AT79" s="46"/>
      <c r="AU79" s="84"/>
      <c r="AV79" s="85"/>
      <c r="AW79" s="46"/>
      <c r="AX79" s="84"/>
      <c r="AY79" s="46"/>
      <c r="AZ79" s="84"/>
      <c r="BA79" s="85"/>
      <c r="BB79" s="46"/>
      <c r="BC79" s="84"/>
      <c r="BD79" s="46"/>
      <c r="BE79" s="84"/>
      <c r="BF79" s="85"/>
      <c r="BG79" s="46"/>
      <c r="BH79" s="84"/>
      <c r="BI79" s="46"/>
      <c r="BJ79" s="84"/>
      <c r="BK79" s="85"/>
      <c r="BL79" s="46"/>
      <c r="BM79" s="84"/>
      <c r="BN79" s="46"/>
      <c r="BO79" s="84"/>
      <c r="BP79" s="85"/>
      <c r="BQ79" s="46"/>
      <c r="BR79" s="84"/>
      <c r="BS79" s="46"/>
      <c r="BT79" s="84"/>
      <c r="BU79" s="85"/>
      <c r="BV79" s="46"/>
      <c r="BW79" s="84"/>
      <c r="BX79" s="46"/>
      <c r="BY79" s="84"/>
    </row>
    <row r="80" spans="3:77" ht="13.5" customHeight="1">
      <c r="C80" s="85"/>
      <c r="D80" s="46"/>
      <c r="E80" s="84"/>
      <c r="F80" s="46"/>
      <c r="G80" s="84"/>
      <c r="H80" s="85"/>
      <c r="I80" s="46"/>
      <c r="J80" s="84"/>
      <c r="K80" s="46"/>
      <c r="L80" s="84"/>
      <c r="M80" s="85"/>
      <c r="N80" s="46"/>
      <c r="O80" s="84"/>
      <c r="P80" s="46"/>
      <c r="Q80" s="84"/>
      <c r="R80" s="85"/>
      <c r="S80" s="46"/>
      <c r="T80" s="84"/>
      <c r="U80" s="46"/>
      <c r="V80" s="84"/>
      <c r="W80" s="85"/>
      <c r="X80" s="46"/>
      <c r="Y80" s="84"/>
      <c r="Z80" s="46"/>
      <c r="AA80" s="84"/>
      <c r="AB80" s="85"/>
      <c r="AC80" s="46"/>
      <c r="AD80" s="84"/>
      <c r="AE80" s="46"/>
      <c r="AF80" s="84"/>
      <c r="AG80" s="85"/>
      <c r="AH80" s="46"/>
      <c r="AI80" s="84"/>
      <c r="AJ80" s="46"/>
      <c r="AK80" s="84"/>
      <c r="AL80" s="85"/>
      <c r="AM80" s="46"/>
      <c r="AN80" s="84"/>
      <c r="AO80" s="46"/>
      <c r="AP80" s="84"/>
      <c r="AQ80" s="85"/>
      <c r="AR80" s="46"/>
      <c r="AS80" s="84"/>
      <c r="AT80" s="46"/>
      <c r="AU80" s="84"/>
      <c r="AV80" s="85"/>
      <c r="AW80" s="46"/>
      <c r="AX80" s="84"/>
      <c r="AY80" s="46"/>
      <c r="AZ80" s="84"/>
      <c r="BA80" s="85"/>
      <c r="BB80" s="46"/>
      <c r="BC80" s="84"/>
      <c r="BD80" s="46"/>
      <c r="BE80" s="84"/>
      <c r="BF80" s="85"/>
      <c r="BG80" s="46"/>
      <c r="BH80" s="84"/>
      <c r="BI80" s="46"/>
      <c r="BJ80" s="84"/>
      <c r="BK80" s="85"/>
      <c r="BL80" s="46"/>
      <c r="BM80" s="84"/>
      <c r="BN80" s="46"/>
      <c r="BO80" s="84"/>
      <c r="BP80" s="85"/>
      <c r="BQ80" s="46"/>
      <c r="BR80" s="84"/>
      <c r="BS80" s="46"/>
      <c r="BT80" s="84"/>
      <c r="BU80" s="85"/>
      <c r="BV80" s="46"/>
      <c r="BW80" s="84"/>
      <c r="BX80" s="46"/>
      <c r="BY80" s="84"/>
    </row>
    <row r="81" spans="3:77" ht="13.5" customHeight="1">
      <c r="C81" s="85"/>
      <c r="D81" s="46"/>
      <c r="E81" s="84"/>
      <c r="F81" s="46"/>
      <c r="G81" s="84"/>
      <c r="H81" s="85"/>
      <c r="I81" s="46"/>
      <c r="J81" s="84"/>
      <c r="K81" s="46"/>
      <c r="L81" s="84"/>
      <c r="M81" s="85"/>
      <c r="N81" s="46"/>
      <c r="O81" s="84"/>
      <c r="P81" s="46"/>
      <c r="Q81" s="84"/>
      <c r="R81" s="85"/>
      <c r="S81" s="46"/>
      <c r="T81" s="84"/>
      <c r="U81" s="46"/>
      <c r="V81" s="84"/>
      <c r="W81" s="85"/>
      <c r="X81" s="46"/>
      <c r="Y81" s="84"/>
      <c r="Z81" s="46"/>
      <c r="AA81" s="84"/>
      <c r="AB81" s="85"/>
      <c r="AC81" s="46"/>
      <c r="AD81" s="84"/>
      <c r="AE81" s="46"/>
      <c r="AF81" s="84"/>
      <c r="AG81" s="85"/>
      <c r="AH81" s="46"/>
      <c r="AI81" s="84"/>
      <c r="AJ81" s="46"/>
      <c r="AK81" s="84"/>
      <c r="AL81" s="85"/>
      <c r="AM81" s="46"/>
      <c r="AN81" s="84"/>
      <c r="AO81" s="46"/>
      <c r="AP81" s="84"/>
      <c r="AQ81" s="85"/>
      <c r="AR81" s="46"/>
      <c r="AS81" s="84"/>
      <c r="AT81" s="46"/>
      <c r="AU81" s="84"/>
      <c r="AV81" s="85"/>
      <c r="AW81" s="46"/>
      <c r="AX81" s="84"/>
      <c r="AY81" s="46"/>
      <c r="AZ81" s="84"/>
      <c r="BA81" s="85"/>
      <c r="BB81" s="46"/>
      <c r="BC81" s="84"/>
      <c r="BD81" s="46"/>
      <c r="BE81" s="84"/>
      <c r="BF81" s="85"/>
      <c r="BG81" s="46"/>
      <c r="BH81" s="84"/>
      <c r="BI81" s="46"/>
      <c r="BJ81" s="84"/>
      <c r="BK81" s="85"/>
      <c r="BL81" s="46"/>
      <c r="BM81" s="84"/>
      <c r="BN81" s="46"/>
      <c r="BO81" s="84"/>
      <c r="BP81" s="85"/>
      <c r="BQ81" s="46"/>
      <c r="BR81" s="84"/>
      <c r="BS81" s="46"/>
      <c r="BT81" s="84"/>
      <c r="BU81" s="85"/>
      <c r="BV81" s="46"/>
      <c r="BW81" s="84"/>
      <c r="BX81" s="46"/>
      <c r="BY81" s="84"/>
    </row>
    <row r="82" spans="3:77" ht="13.5" customHeight="1">
      <c r="C82" s="85"/>
      <c r="D82" s="46"/>
      <c r="E82" s="84"/>
      <c r="F82" s="46"/>
      <c r="G82" s="84"/>
      <c r="H82" s="85"/>
      <c r="I82" s="46"/>
      <c r="J82" s="84"/>
      <c r="K82" s="46"/>
      <c r="L82" s="84"/>
      <c r="M82" s="85"/>
      <c r="N82" s="46"/>
      <c r="O82" s="84"/>
      <c r="P82" s="46"/>
      <c r="Q82" s="84"/>
      <c r="R82" s="85"/>
      <c r="S82" s="46"/>
      <c r="T82" s="84"/>
      <c r="U82" s="46"/>
      <c r="V82" s="84"/>
      <c r="W82" s="85"/>
      <c r="X82" s="46"/>
      <c r="Y82" s="84"/>
      <c r="Z82" s="46"/>
      <c r="AA82" s="84"/>
      <c r="AB82" s="85"/>
      <c r="AC82" s="46"/>
      <c r="AD82" s="84"/>
      <c r="AE82" s="46"/>
      <c r="AF82" s="84"/>
      <c r="AG82" s="85"/>
      <c r="AH82" s="46"/>
      <c r="AI82" s="84"/>
      <c r="AJ82" s="46"/>
      <c r="AK82" s="84"/>
      <c r="AL82" s="85"/>
      <c r="AM82" s="46"/>
      <c r="AN82" s="84"/>
      <c r="AO82" s="46"/>
      <c r="AP82" s="84"/>
      <c r="AQ82" s="85"/>
      <c r="AR82" s="46"/>
      <c r="AS82" s="84"/>
      <c r="AT82" s="46"/>
      <c r="AU82" s="84"/>
      <c r="AV82" s="85"/>
      <c r="AW82" s="46"/>
      <c r="AX82" s="84"/>
      <c r="AY82" s="46"/>
      <c r="AZ82" s="84"/>
      <c r="BA82" s="85"/>
      <c r="BB82" s="46"/>
      <c r="BC82" s="84"/>
      <c r="BD82" s="46"/>
      <c r="BE82" s="84"/>
      <c r="BF82" s="85"/>
      <c r="BG82" s="46"/>
      <c r="BH82" s="84"/>
      <c r="BI82" s="46"/>
      <c r="BJ82" s="84"/>
      <c r="BK82" s="85"/>
      <c r="BL82" s="46"/>
      <c r="BM82" s="84"/>
      <c r="BN82" s="46"/>
      <c r="BO82" s="84"/>
      <c r="BP82" s="85"/>
      <c r="BQ82" s="46"/>
      <c r="BR82" s="84"/>
      <c r="BS82" s="46"/>
      <c r="BT82" s="84"/>
      <c r="BU82" s="85"/>
      <c r="BV82" s="46"/>
      <c r="BW82" s="84"/>
      <c r="BX82" s="46"/>
      <c r="BY82" s="84"/>
    </row>
    <row r="83" spans="3:77" ht="13.5" customHeight="1">
      <c r="C83" s="85"/>
      <c r="D83" s="46"/>
      <c r="E83" s="84"/>
      <c r="F83" s="46"/>
      <c r="G83" s="84"/>
      <c r="H83" s="85"/>
      <c r="I83" s="46"/>
      <c r="J83" s="84"/>
      <c r="K83" s="46"/>
      <c r="L83" s="84"/>
      <c r="M83" s="85"/>
      <c r="N83" s="46"/>
      <c r="O83" s="84"/>
      <c r="P83" s="46"/>
      <c r="Q83" s="84"/>
      <c r="R83" s="85"/>
      <c r="S83" s="46"/>
      <c r="T83" s="84"/>
      <c r="U83" s="46"/>
      <c r="V83" s="84"/>
      <c r="W83" s="85"/>
      <c r="X83" s="46"/>
      <c r="Y83" s="84"/>
      <c r="Z83" s="46"/>
      <c r="AA83" s="84"/>
      <c r="AB83" s="85"/>
      <c r="AC83" s="46"/>
      <c r="AD83" s="84"/>
      <c r="AE83" s="46"/>
      <c r="AF83" s="84"/>
      <c r="AG83" s="85"/>
      <c r="AH83" s="46"/>
      <c r="AI83" s="84"/>
      <c r="AJ83" s="46"/>
      <c r="AK83" s="84"/>
      <c r="AL83" s="85"/>
      <c r="AM83" s="46"/>
      <c r="AN83" s="84"/>
      <c r="AO83" s="46"/>
      <c r="AP83" s="84"/>
      <c r="AQ83" s="85"/>
      <c r="AR83" s="46"/>
      <c r="AS83" s="84"/>
      <c r="AT83" s="46"/>
      <c r="AU83" s="84"/>
      <c r="AV83" s="85"/>
      <c r="AW83" s="46"/>
      <c r="AX83" s="84"/>
      <c r="AY83" s="46"/>
      <c r="AZ83" s="84"/>
      <c r="BA83" s="85"/>
      <c r="BB83" s="46"/>
      <c r="BC83" s="84"/>
      <c r="BD83" s="46"/>
      <c r="BE83" s="84"/>
      <c r="BF83" s="85"/>
      <c r="BG83" s="46"/>
      <c r="BH83" s="84"/>
      <c r="BI83" s="46"/>
      <c r="BJ83" s="84"/>
      <c r="BK83" s="85"/>
      <c r="BL83" s="46"/>
      <c r="BM83" s="84"/>
      <c r="BN83" s="46"/>
      <c r="BO83" s="84"/>
      <c r="BP83" s="85"/>
      <c r="BQ83" s="46"/>
      <c r="BR83" s="84"/>
      <c r="BS83" s="46"/>
      <c r="BT83" s="84"/>
      <c r="BU83" s="85"/>
      <c r="BV83" s="46"/>
      <c r="BW83" s="84"/>
      <c r="BX83" s="46"/>
      <c r="BY83" s="84"/>
    </row>
    <row r="84" spans="3:77" ht="13.5" customHeight="1">
      <c r="C84" s="85"/>
      <c r="D84" s="46"/>
      <c r="E84" s="84"/>
      <c r="F84" s="46"/>
      <c r="G84" s="84"/>
      <c r="H84" s="85"/>
      <c r="I84" s="46"/>
      <c r="J84" s="84"/>
      <c r="K84" s="46"/>
      <c r="L84" s="84"/>
      <c r="M84" s="85"/>
      <c r="N84" s="46"/>
      <c r="O84" s="84"/>
      <c r="P84" s="46"/>
      <c r="Q84" s="84"/>
      <c r="R84" s="85"/>
      <c r="S84" s="46"/>
      <c r="T84" s="84"/>
      <c r="U84" s="46"/>
      <c r="V84" s="84"/>
      <c r="W84" s="85"/>
      <c r="X84" s="46"/>
      <c r="Y84" s="84"/>
      <c r="Z84" s="46"/>
      <c r="AA84" s="84"/>
      <c r="AB84" s="85"/>
      <c r="AC84" s="46"/>
      <c r="AD84" s="84"/>
      <c r="AE84" s="46"/>
      <c r="AF84" s="84"/>
      <c r="AG84" s="85"/>
      <c r="AH84" s="46"/>
      <c r="AI84" s="84"/>
      <c r="AJ84" s="46"/>
      <c r="AK84" s="84"/>
      <c r="AL84" s="85"/>
      <c r="AM84" s="46"/>
      <c r="AN84" s="84"/>
      <c r="AO84" s="46"/>
      <c r="AP84" s="84"/>
      <c r="AQ84" s="85"/>
      <c r="AR84" s="46"/>
      <c r="AS84" s="84"/>
      <c r="AT84" s="46"/>
      <c r="AU84" s="84"/>
      <c r="AV84" s="85"/>
      <c r="AW84" s="46"/>
      <c r="AX84" s="84"/>
      <c r="AY84" s="46"/>
      <c r="AZ84" s="84"/>
      <c r="BA84" s="85"/>
      <c r="BB84" s="46"/>
      <c r="BC84" s="84"/>
      <c r="BD84" s="46"/>
      <c r="BE84" s="84"/>
      <c r="BF84" s="85"/>
      <c r="BG84" s="46"/>
      <c r="BH84" s="84"/>
      <c r="BI84" s="46"/>
      <c r="BJ84" s="84"/>
      <c r="BK84" s="85"/>
      <c r="BL84" s="46"/>
      <c r="BM84" s="84"/>
      <c r="BN84" s="46"/>
      <c r="BO84" s="84"/>
      <c r="BP84" s="85"/>
      <c r="BQ84" s="46"/>
      <c r="BR84" s="84"/>
      <c r="BS84" s="46"/>
      <c r="BT84" s="84"/>
      <c r="BU84" s="85"/>
      <c r="BV84" s="46"/>
      <c r="BW84" s="84"/>
      <c r="BX84" s="46"/>
      <c r="BY84" s="84"/>
    </row>
    <row r="85" spans="3:77" ht="13.5" customHeight="1">
      <c r="C85" s="85"/>
      <c r="D85" s="46"/>
      <c r="E85" s="84"/>
      <c r="F85" s="46"/>
      <c r="G85" s="84"/>
      <c r="H85" s="85"/>
      <c r="I85" s="46"/>
      <c r="J85" s="84"/>
      <c r="K85" s="46"/>
      <c r="L85" s="84"/>
      <c r="M85" s="85"/>
      <c r="N85" s="46"/>
      <c r="O85" s="84"/>
      <c r="P85" s="46"/>
      <c r="Q85" s="84"/>
      <c r="R85" s="85"/>
      <c r="S85" s="46"/>
      <c r="T85" s="84"/>
      <c r="U85" s="46"/>
      <c r="V85" s="84"/>
      <c r="W85" s="85"/>
      <c r="X85" s="46"/>
      <c r="Y85" s="84"/>
      <c r="Z85" s="46"/>
      <c r="AA85" s="84"/>
      <c r="AB85" s="85"/>
      <c r="AC85" s="46"/>
      <c r="AD85" s="84"/>
      <c r="AE85" s="46"/>
      <c r="AF85" s="84"/>
      <c r="AG85" s="85"/>
      <c r="AH85" s="46"/>
      <c r="AI85" s="84"/>
      <c r="AJ85" s="46"/>
      <c r="AK85" s="84"/>
      <c r="AL85" s="85"/>
      <c r="AM85" s="46"/>
      <c r="AN85" s="84"/>
      <c r="AO85" s="46"/>
      <c r="AP85" s="84"/>
      <c r="AQ85" s="85"/>
      <c r="AR85" s="46"/>
      <c r="AS85" s="84"/>
      <c r="AT85" s="46"/>
      <c r="AU85" s="84"/>
      <c r="AV85" s="85"/>
      <c r="AW85" s="46"/>
      <c r="AX85" s="84"/>
      <c r="AY85" s="46"/>
      <c r="AZ85" s="84"/>
      <c r="BA85" s="85"/>
      <c r="BB85" s="46"/>
      <c r="BC85" s="84"/>
      <c r="BD85" s="46"/>
      <c r="BE85" s="84"/>
      <c r="BF85" s="85"/>
      <c r="BG85" s="46"/>
      <c r="BH85" s="84"/>
      <c r="BI85" s="46"/>
      <c r="BJ85" s="84"/>
      <c r="BK85" s="85"/>
      <c r="BL85" s="46"/>
      <c r="BM85" s="84"/>
      <c r="BN85" s="46"/>
      <c r="BO85" s="84"/>
      <c r="BP85" s="85"/>
      <c r="BQ85" s="46"/>
      <c r="BR85" s="84"/>
      <c r="BS85" s="46"/>
      <c r="BT85" s="84"/>
      <c r="BU85" s="85"/>
      <c r="BV85" s="46"/>
      <c r="BW85" s="84"/>
      <c r="BX85" s="46"/>
      <c r="BY85" s="84"/>
    </row>
    <row r="86" spans="3:77" ht="13.5" customHeight="1">
      <c r="C86" s="85"/>
      <c r="D86" s="46"/>
      <c r="E86" s="84"/>
      <c r="F86" s="46"/>
      <c r="G86" s="84"/>
      <c r="H86" s="85"/>
      <c r="I86" s="46"/>
      <c r="J86" s="84"/>
      <c r="K86" s="46"/>
      <c r="L86" s="84"/>
      <c r="M86" s="85"/>
      <c r="N86" s="46"/>
      <c r="O86" s="84"/>
      <c r="P86" s="46"/>
      <c r="Q86" s="84"/>
      <c r="R86" s="85"/>
      <c r="S86" s="46"/>
      <c r="T86" s="84"/>
      <c r="U86" s="46"/>
      <c r="V86" s="84"/>
      <c r="W86" s="85"/>
      <c r="X86" s="46"/>
      <c r="Y86" s="84"/>
      <c r="Z86" s="46"/>
      <c r="AA86" s="84"/>
      <c r="AB86" s="85"/>
      <c r="AC86" s="46"/>
      <c r="AD86" s="84"/>
      <c r="AE86" s="46"/>
      <c r="AF86" s="84"/>
      <c r="AG86" s="85"/>
      <c r="AH86" s="46"/>
      <c r="AI86" s="84"/>
      <c r="AJ86" s="46"/>
      <c r="AK86" s="84"/>
      <c r="AL86" s="85"/>
      <c r="AM86" s="46"/>
      <c r="AN86" s="84"/>
      <c r="AO86" s="46"/>
      <c r="AP86" s="84"/>
      <c r="AQ86" s="85"/>
      <c r="AR86" s="46"/>
      <c r="AS86" s="84"/>
      <c r="AT86" s="46"/>
      <c r="AU86" s="84"/>
      <c r="AV86" s="85"/>
      <c r="AW86" s="46"/>
      <c r="AX86" s="84"/>
      <c r="AY86" s="46"/>
      <c r="AZ86" s="84"/>
      <c r="BA86" s="85"/>
      <c r="BB86" s="46"/>
      <c r="BC86" s="84"/>
      <c r="BD86" s="46"/>
      <c r="BE86" s="84"/>
      <c r="BF86" s="85"/>
      <c r="BG86" s="46"/>
      <c r="BH86" s="84"/>
      <c r="BI86" s="46"/>
      <c r="BJ86" s="84"/>
      <c r="BK86" s="85"/>
      <c r="BL86" s="46"/>
      <c r="BM86" s="84"/>
      <c r="BN86" s="46"/>
      <c r="BO86" s="84"/>
      <c r="BP86" s="85"/>
      <c r="BQ86" s="46"/>
      <c r="BR86" s="84"/>
      <c r="BS86" s="46"/>
      <c r="BT86" s="84"/>
      <c r="BU86" s="85"/>
      <c r="BV86" s="46"/>
      <c r="BW86" s="84"/>
      <c r="BX86" s="46"/>
      <c r="BY86" s="84"/>
    </row>
    <row r="87" spans="3:77" ht="13.5" customHeight="1">
      <c r="C87" s="85"/>
      <c r="D87" s="46"/>
      <c r="E87" s="84"/>
      <c r="F87" s="46"/>
      <c r="G87" s="84"/>
      <c r="H87" s="85"/>
      <c r="I87" s="46"/>
      <c r="J87" s="84"/>
      <c r="K87" s="46"/>
      <c r="L87" s="84"/>
      <c r="M87" s="85"/>
      <c r="N87" s="46"/>
      <c r="O87" s="84"/>
      <c r="P87" s="46"/>
      <c r="Q87" s="84"/>
      <c r="R87" s="85"/>
      <c r="S87" s="46"/>
      <c r="T87" s="84"/>
      <c r="U87" s="46"/>
      <c r="V87" s="84"/>
      <c r="W87" s="85"/>
      <c r="X87" s="46"/>
      <c r="Y87" s="84"/>
      <c r="Z87" s="46"/>
      <c r="AA87" s="84"/>
      <c r="AB87" s="85"/>
      <c r="AC87" s="46"/>
      <c r="AD87" s="84"/>
      <c r="AE87" s="46"/>
      <c r="AF87" s="84"/>
      <c r="AG87" s="85"/>
      <c r="AH87" s="46"/>
      <c r="AI87" s="84"/>
      <c r="AJ87" s="46"/>
      <c r="AK87" s="84"/>
      <c r="AL87" s="85"/>
      <c r="AM87" s="46"/>
      <c r="AN87" s="84"/>
      <c r="AO87" s="46"/>
      <c r="AP87" s="84"/>
      <c r="AQ87" s="85"/>
      <c r="AR87" s="46"/>
      <c r="AS87" s="84"/>
      <c r="AT87" s="46"/>
      <c r="AU87" s="84"/>
      <c r="AV87" s="85"/>
      <c r="AW87" s="46"/>
      <c r="AX87" s="84"/>
      <c r="AY87" s="46"/>
      <c r="AZ87" s="84"/>
      <c r="BA87" s="85"/>
      <c r="BB87" s="46"/>
      <c r="BC87" s="84"/>
      <c r="BD87" s="46"/>
      <c r="BE87" s="84"/>
      <c r="BF87" s="85"/>
      <c r="BG87" s="46"/>
      <c r="BH87" s="84"/>
      <c r="BI87" s="46"/>
      <c r="BJ87" s="84"/>
      <c r="BK87" s="85"/>
      <c r="BL87" s="46"/>
      <c r="BM87" s="84"/>
      <c r="BN87" s="46"/>
      <c r="BO87" s="84"/>
      <c r="BP87" s="85"/>
      <c r="BQ87" s="46"/>
      <c r="BR87" s="84"/>
      <c r="BS87" s="46"/>
      <c r="BT87" s="84"/>
      <c r="BU87" s="85"/>
      <c r="BV87" s="46"/>
      <c r="BW87" s="84"/>
      <c r="BX87" s="46"/>
      <c r="BY87" s="84"/>
    </row>
    <row r="88" spans="3:77" ht="13.5" customHeight="1">
      <c r="C88" s="85"/>
      <c r="D88" s="46"/>
      <c r="E88" s="84"/>
      <c r="F88" s="46"/>
      <c r="G88" s="84"/>
      <c r="H88" s="85"/>
      <c r="I88" s="46"/>
      <c r="J88" s="84"/>
      <c r="K88" s="46"/>
      <c r="L88" s="84"/>
      <c r="M88" s="85"/>
      <c r="N88" s="46"/>
      <c r="O88" s="84"/>
      <c r="P88" s="46"/>
      <c r="Q88" s="84"/>
      <c r="R88" s="85"/>
      <c r="S88" s="46"/>
      <c r="T88" s="84"/>
      <c r="U88" s="46"/>
      <c r="V88" s="84"/>
      <c r="W88" s="85"/>
      <c r="X88" s="46"/>
      <c r="Y88" s="84"/>
      <c r="Z88" s="46"/>
      <c r="AA88" s="84"/>
      <c r="AB88" s="85"/>
      <c r="AC88" s="46"/>
      <c r="AD88" s="84"/>
      <c r="AE88" s="46"/>
      <c r="AF88" s="84"/>
      <c r="AG88" s="85"/>
      <c r="AH88" s="46"/>
      <c r="AI88" s="84"/>
      <c r="AJ88" s="46"/>
      <c r="AK88" s="84"/>
      <c r="AL88" s="85"/>
      <c r="AM88" s="46"/>
      <c r="AN88" s="84"/>
      <c r="AO88" s="46"/>
      <c r="AP88" s="84"/>
      <c r="AQ88" s="85"/>
      <c r="AR88" s="46"/>
      <c r="AS88" s="84"/>
      <c r="AT88" s="46"/>
      <c r="AU88" s="84"/>
      <c r="AV88" s="85"/>
      <c r="AW88" s="46"/>
      <c r="AX88" s="84"/>
      <c r="AY88" s="46"/>
      <c r="AZ88" s="84"/>
      <c r="BA88" s="85"/>
      <c r="BB88" s="46"/>
      <c r="BC88" s="84"/>
      <c r="BD88" s="46"/>
      <c r="BE88" s="84"/>
      <c r="BF88" s="85"/>
      <c r="BG88" s="46"/>
      <c r="BH88" s="84"/>
      <c r="BI88" s="46"/>
      <c r="BJ88" s="84"/>
      <c r="BK88" s="85"/>
      <c r="BL88" s="46"/>
      <c r="BM88" s="84"/>
      <c r="BN88" s="46"/>
      <c r="BO88" s="84"/>
      <c r="BP88" s="85"/>
      <c r="BQ88" s="46"/>
      <c r="BR88" s="84"/>
      <c r="BS88" s="46"/>
      <c r="BT88" s="84"/>
      <c r="BU88" s="85"/>
      <c r="BV88" s="46"/>
      <c r="BW88" s="84"/>
      <c r="BX88" s="46"/>
      <c r="BY88" s="84"/>
    </row>
    <row r="89" spans="3:77" ht="13.5" customHeight="1">
      <c r="C89" s="85"/>
      <c r="D89" s="46"/>
      <c r="E89" s="84"/>
      <c r="F89" s="46"/>
      <c r="G89" s="84"/>
      <c r="H89" s="85"/>
      <c r="I89" s="46"/>
      <c r="J89" s="84"/>
      <c r="K89" s="46"/>
      <c r="L89" s="84"/>
      <c r="M89" s="85"/>
      <c r="N89" s="46"/>
      <c r="O89" s="84"/>
      <c r="P89" s="46"/>
      <c r="Q89" s="84"/>
      <c r="R89" s="85"/>
      <c r="S89" s="46"/>
      <c r="T89" s="84"/>
      <c r="U89" s="46"/>
      <c r="V89" s="84"/>
      <c r="W89" s="85"/>
      <c r="X89" s="46"/>
      <c r="Y89" s="84"/>
      <c r="Z89" s="46"/>
      <c r="AA89" s="84"/>
      <c r="AB89" s="85"/>
      <c r="AC89" s="46"/>
      <c r="AD89" s="84"/>
      <c r="AE89" s="46"/>
      <c r="AF89" s="84"/>
      <c r="AG89" s="85"/>
      <c r="AH89" s="46"/>
      <c r="AI89" s="84"/>
      <c r="AJ89" s="46"/>
      <c r="AK89" s="84"/>
      <c r="AL89" s="85"/>
      <c r="AM89" s="46"/>
      <c r="AN89" s="84"/>
      <c r="AO89" s="46"/>
      <c r="AP89" s="84"/>
      <c r="AQ89" s="85"/>
      <c r="AR89" s="46"/>
      <c r="AS89" s="84"/>
      <c r="AT89" s="46"/>
      <c r="AU89" s="84"/>
      <c r="AV89" s="85"/>
      <c r="AW89" s="46"/>
      <c r="AX89" s="84"/>
      <c r="AY89" s="46"/>
      <c r="AZ89" s="84"/>
      <c r="BA89" s="85"/>
      <c r="BB89" s="46"/>
      <c r="BC89" s="84"/>
      <c r="BD89" s="46"/>
      <c r="BE89" s="84"/>
      <c r="BF89" s="85"/>
      <c r="BG89" s="46"/>
      <c r="BH89" s="84"/>
      <c r="BI89" s="46"/>
      <c r="BJ89" s="84"/>
      <c r="BK89" s="85"/>
      <c r="BL89" s="46"/>
      <c r="BM89" s="84"/>
      <c r="BN89" s="46"/>
      <c r="BO89" s="84"/>
      <c r="BP89" s="85"/>
      <c r="BQ89" s="46"/>
      <c r="BR89" s="84"/>
      <c r="BS89" s="46"/>
      <c r="BT89" s="84"/>
      <c r="BU89" s="85"/>
      <c r="BV89" s="46"/>
      <c r="BW89" s="84"/>
      <c r="BX89" s="46"/>
      <c r="BY89" s="84"/>
    </row>
    <row r="90" spans="3:77" ht="13.5" customHeight="1">
      <c r="C90" s="85"/>
      <c r="D90" s="46"/>
      <c r="E90" s="84"/>
      <c r="F90" s="46"/>
      <c r="G90" s="84"/>
      <c r="H90" s="85"/>
      <c r="I90" s="46"/>
      <c r="J90" s="84"/>
      <c r="K90" s="46"/>
      <c r="L90" s="84"/>
      <c r="M90" s="85"/>
      <c r="N90" s="46"/>
      <c r="O90" s="84"/>
      <c r="P90" s="46"/>
      <c r="Q90" s="84"/>
      <c r="R90" s="85"/>
      <c r="S90" s="46"/>
      <c r="T90" s="84"/>
      <c r="U90" s="46"/>
      <c r="V90" s="84"/>
      <c r="W90" s="85"/>
      <c r="X90" s="46"/>
      <c r="Y90" s="84"/>
      <c r="Z90" s="46"/>
      <c r="AA90" s="84"/>
      <c r="AB90" s="85"/>
      <c r="AC90" s="46"/>
      <c r="AD90" s="84"/>
      <c r="AE90" s="46"/>
      <c r="AF90" s="84"/>
      <c r="AG90" s="85"/>
      <c r="AH90" s="46"/>
      <c r="AI90" s="84"/>
      <c r="AJ90" s="46"/>
      <c r="AK90" s="84"/>
      <c r="AL90" s="85"/>
      <c r="AM90" s="46"/>
      <c r="AN90" s="84"/>
      <c r="AO90" s="46"/>
      <c r="AP90" s="84"/>
      <c r="AQ90" s="85"/>
      <c r="AR90" s="46"/>
      <c r="AS90" s="84"/>
      <c r="AT90" s="46"/>
      <c r="AU90" s="84"/>
      <c r="AV90" s="85"/>
      <c r="AW90" s="46"/>
      <c r="AX90" s="84"/>
      <c r="AY90" s="46"/>
      <c r="AZ90" s="84"/>
      <c r="BA90" s="85"/>
      <c r="BB90" s="46"/>
      <c r="BC90" s="84"/>
      <c r="BD90" s="46"/>
      <c r="BE90" s="84"/>
      <c r="BF90" s="85"/>
      <c r="BG90" s="46"/>
      <c r="BH90" s="84"/>
      <c r="BI90" s="46"/>
      <c r="BJ90" s="84"/>
      <c r="BK90" s="85"/>
      <c r="BL90" s="46"/>
      <c r="BM90" s="84"/>
      <c r="BN90" s="46"/>
      <c r="BO90" s="84"/>
      <c r="BP90" s="85"/>
      <c r="BQ90" s="46"/>
      <c r="BR90" s="84"/>
      <c r="BS90" s="46"/>
      <c r="BT90" s="84"/>
      <c r="BU90" s="85"/>
      <c r="BV90" s="46"/>
      <c r="BW90" s="84"/>
      <c r="BX90" s="46"/>
      <c r="BY90" s="84"/>
    </row>
    <row r="91" spans="3:77" ht="13.5" customHeight="1">
      <c r="C91" s="85"/>
      <c r="D91" s="46"/>
      <c r="E91" s="84"/>
      <c r="F91" s="46"/>
      <c r="G91" s="84"/>
      <c r="H91" s="85"/>
      <c r="I91" s="46"/>
      <c r="J91" s="84"/>
      <c r="K91" s="46"/>
      <c r="L91" s="84"/>
      <c r="M91" s="85"/>
      <c r="N91" s="46"/>
      <c r="O91" s="84"/>
      <c r="P91" s="46"/>
      <c r="Q91" s="84"/>
      <c r="R91" s="85"/>
      <c r="S91" s="46"/>
      <c r="T91" s="84"/>
      <c r="U91" s="46"/>
      <c r="V91" s="84"/>
      <c r="W91" s="85"/>
      <c r="X91" s="46"/>
      <c r="Y91" s="84"/>
      <c r="Z91" s="46"/>
      <c r="AA91" s="84"/>
      <c r="AB91" s="85"/>
      <c r="AC91" s="46"/>
      <c r="AD91" s="84"/>
      <c r="AE91" s="46"/>
      <c r="AF91" s="84"/>
      <c r="AG91" s="85"/>
      <c r="AH91" s="46"/>
      <c r="AI91" s="84"/>
      <c r="AJ91" s="46"/>
      <c r="AK91" s="84"/>
      <c r="AL91" s="85"/>
      <c r="AM91" s="46"/>
      <c r="AN91" s="84"/>
      <c r="AO91" s="46"/>
      <c r="AP91" s="84"/>
      <c r="AQ91" s="85"/>
      <c r="AR91" s="46"/>
      <c r="AS91" s="84"/>
      <c r="AT91" s="46"/>
      <c r="AU91" s="84"/>
      <c r="AV91" s="85"/>
      <c r="AW91" s="46"/>
      <c r="AX91" s="84"/>
      <c r="AY91" s="46"/>
      <c r="AZ91" s="84"/>
      <c r="BA91" s="85"/>
      <c r="BB91" s="46"/>
      <c r="BC91" s="84"/>
      <c r="BD91" s="46"/>
      <c r="BE91" s="84"/>
      <c r="BF91" s="85"/>
      <c r="BG91" s="46"/>
      <c r="BH91" s="84"/>
      <c r="BI91" s="46"/>
      <c r="BJ91" s="84"/>
      <c r="BK91" s="85"/>
      <c r="BL91" s="46"/>
      <c r="BM91" s="84"/>
      <c r="BN91" s="46"/>
      <c r="BO91" s="84"/>
      <c r="BP91" s="85"/>
      <c r="BQ91" s="46"/>
      <c r="BR91" s="84"/>
      <c r="BS91" s="46"/>
      <c r="BT91" s="84"/>
      <c r="BU91" s="85"/>
      <c r="BV91" s="46"/>
      <c r="BW91" s="84"/>
      <c r="BX91" s="46"/>
      <c r="BY91" s="84"/>
    </row>
    <row r="92" spans="3:77" ht="13.5" customHeight="1">
      <c r="C92" s="85"/>
      <c r="D92" s="46"/>
      <c r="E92" s="84"/>
      <c r="F92" s="46"/>
      <c r="G92" s="84"/>
      <c r="H92" s="85"/>
      <c r="I92" s="46"/>
      <c r="J92" s="84"/>
      <c r="K92" s="46"/>
      <c r="L92" s="84"/>
      <c r="M92" s="85"/>
      <c r="N92" s="46"/>
      <c r="O92" s="84"/>
      <c r="P92" s="46"/>
      <c r="Q92" s="84"/>
      <c r="R92" s="85"/>
      <c r="S92" s="46"/>
      <c r="T92" s="84"/>
      <c r="U92" s="46"/>
      <c r="V92" s="84"/>
      <c r="W92" s="85"/>
      <c r="X92" s="46"/>
      <c r="Y92" s="84"/>
      <c r="Z92" s="46"/>
      <c r="AA92" s="84"/>
      <c r="AB92" s="85"/>
      <c r="AC92" s="46"/>
      <c r="AD92" s="84"/>
      <c r="AE92" s="46"/>
      <c r="AF92" s="84"/>
      <c r="AG92" s="85"/>
      <c r="AH92" s="46"/>
      <c r="AI92" s="84"/>
      <c r="AJ92" s="46"/>
      <c r="AK92" s="84"/>
      <c r="AL92" s="85"/>
      <c r="AM92" s="46"/>
      <c r="AN92" s="84"/>
      <c r="AO92" s="46"/>
      <c r="AP92" s="84"/>
      <c r="AQ92" s="85"/>
      <c r="AR92" s="46"/>
      <c r="AS92" s="84"/>
      <c r="AT92" s="46"/>
      <c r="AU92" s="84"/>
      <c r="AV92" s="85"/>
      <c r="AW92" s="46"/>
      <c r="AX92" s="84"/>
      <c r="AY92" s="46"/>
      <c r="AZ92" s="84"/>
      <c r="BA92" s="85"/>
      <c r="BB92" s="46"/>
      <c r="BC92" s="84"/>
      <c r="BD92" s="46"/>
      <c r="BE92" s="84"/>
      <c r="BF92" s="85"/>
      <c r="BG92" s="46"/>
      <c r="BH92" s="84"/>
      <c r="BI92" s="46"/>
      <c r="BJ92" s="84"/>
      <c r="BK92" s="85"/>
      <c r="BL92" s="46"/>
      <c r="BM92" s="84"/>
      <c r="BN92" s="46"/>
      <c r="BO92" s="84"/>
      <c r="BP92" s="85"/>
      <c r="BQ92" s="46"/>
      <c r="BR92" s="84"/>
      <c r="BS92" s="46"/>
      <c r="BT92" s="84"/>
      <c r="BU92" s="85"/>
      <c r="BV92" s="46"/>
      <c r="BW92" s="84"/>
      <c r="BX92" s="46"/>
      <c r="BY92" s="84"/>
    </row>
    <row r="93" spans="3:77" ht="13.5" customHeight="1">
      <c r="C93" s="85"/>
      <c r="D93" s="46"/>
      <c r="E93" s="84"/>
      <c r="F93" s="46"/>
      <c r="G93" s="84"/>
      <c r="H93" s="85"/>
      <c r="I93" s="46"/>
      <c r="J93" s="84"/>
      <c r="K93" s="46"/>
      <c r="L93" s="84"/>
      <c r="M93" s="85"/>
      <c r="N93" s="46"/>
      <c r="O93" s="84"/>
      <c r="P93" s="46"/>
      <c r="Q93" s="84"/>
      <c r="R93" s="85"/>
      <c r="S93" s="46"/>
      <c r="T93" s="84"/>
      <c r="U93" s="46"/>
      <c r="V93" s="84"/>
      <c r="W93" s="85"/>
      <c r="X93" s="46"/>
      <c r="Y93" s="84"/>
      <c r="Z93" s="46"/>
      <c r="AA93" s="84"/>
      <c r="AB93" s="85"/>
      <c r="AC93" s="46"/>
      <c r="AD93" s="84"/>
      <c r="AE93" s="46"/>
      <c r="AF93" s="84"/>
      <c r="AG93" s="85"/>
      <c r="AH93" s="46"/>
      <c r="AI93" s="84"/>
      <c r="AJ93" s="46"/>
      <c r="AK93" s="84"/>
      <c r="AL93" s="85"/>
      <c r="AM93" s="46"/>
      <c r="AN93" s="84"/>
      <c r="AO93" s="46"/>
      <c r="AP93" s="84"/>
      <c r="AQ93" s="85"/>
      <c r="AR93" s="46"/>
      <c r="AS93" s="84"/>
      <c r="AT93" s="46"/>
      <c r="AU93" s="84"/>
      <c r="AV93" s="85"/>
      <c r="AW93" s="46"/>
      <c r="AX93" s="84"/>
      <c r="AY93" s="46"/>
      <c r="AZ93" s="84"/>
      <c r="BA93" s="85"/>
      <c r="BB93" s="46"/>
      <c r="BC93" s="84"/>
      <c r="BD93" s="46"/>
      <c r="BE93" s="84"/>
      <c r="BF93" s="85"/>
      <c r="BG93" s="46"/>
      <c r="BH93" s="84"/>
      <c r="BI93" s="46"/>
      <c r="BJ93" s="84"/>
      <c r="BK93" s="85"/>
      <c r="BL93" s="46"/>
      <c r="BM93" s="84"/>
      <c r="BN93" s="46"/>
      <c r="BO93" s="84"/>
      <c r="BP93" s="85"/>
      <c r="BQ93" s="46"/>
      <c r="BR93" s="84"/>
      <c r="BS93" s="46"/>
      <c r="BT93" s="84"/>
      <c r="BU93" s="85"/>
      <c r="BV93" s="46"/>
      <c r="BW93" s="84"/>
      <c r="BX93" s="46"/>
      <c r="BY93" s="84"/>
    </row>
    <row r="94" spans="3:77" ht="13.5" customHeight="1">
      <c r="C94" s="85"/>
      <c r="D94" s="46"/>
      <c r="E94" s="84"/>
      <c r="F94" s="46"/>
      <c r="G94" s="84"/>
      <c r="H94" s="85"/>
      <c r="I94" s="46"/>
      <c r="J94" s="84"/>
      <c r="K94" s="46"/>
      <c r="L94" s="84"/>
      <c r="M94" s="85"/>
      <c r="N94" s="46"/>
      <c r="O94" s="84"/>
      <c r="P94" s="46"/>
      <c r="Q94" s="84"/>
      <c r="R94" s="85"/>
      <c r="S94" s="46"/>
      <c r="T94" s="84"/>
      <c r="U94" s="46"/>
      <c r="V94" s="84"/>
      <c r="W94" s="85"/>
      <c r="X94" s="46"/>
      <c r="Y94" s="84"/>
      <c r="Z94" s="46"/>
      <c r="AA94" s="84"/>
      <c r="AB94" s="85"/>
      <c r="AC94" s="46"/>
      <c r="AD94" s="84"/>
      <c r="AE94" s="46"/>
      <c r="AF94" s="84"/>
      <c r="AG94" s="85"/>
      <c r="AH94" s="46"/>
      <c r="AI94" s="84"/>
      <c r="AJ94" s="46"/>
      <c r="AK94" s="84"/>
      <c r="AL94" s="85"/>
      <c r="AM94" s="46"/>
      <c r="AN94" s="84"/>
      <c r="AO94" s="46"/>
      <c r="AP94" s="84"/>
      <c r="AQ94" s="85"/>
      <c r="AR94" s="46"/>
      <c r="AS94" s="84"/>
      <c r="AT94" s="46"/>
      <c r="AU94" s="84"/>
      <c r="AV94" s="85"/>
      <c r="AW94" s="46"/>
      <c r="AX94" s="84"/>
      <c r="AY94" s="46"/>
      <c r="AZ94" s="84"/>
      <c r="BA94" s="85"/>
      <c r="BB94" s="46"/>
      <c r="BC94" s="84"/>
      <c r="BD94" s="46"/>
      <c r="BE94" s="84"/>
      <c r="BF94" s="85"/>
      <c r="BG94" s="46"/>
      <c r="BH94" s="84"/>
      <c r="BI94" s="46"/>
      <c r="BJ94" s="84"/>
      <c r="BK94" s="85"/>
      <c r="BL94" s="46"/>
      <c r="BM94" s="84"/>
      <c r="BN94" s="46"/>
      <c r="BO94" s="84"/>
      <c r="BP94" s="85"/>
      <c r="BQ94" s="46"/>
      <c r="BR94" s="84"/>
      <c r="BS94" s="46"/>
      <c r="BT94" s="84"/>
      <c r="BU94" s="85"/>
      <c r="BV94" s="46"/>
      <c r="BW94" s="84"/>
      <c r="BX94" s="46"/>
      <c r="BY94" s="84"/>
    </row>
    <row r="95" spans="3:77" ht="13.5" customHeight="1">
      <c r="C95" s="85"/>
      <c r="D95" s="46"/>
      <c r="E95" s="84"/>
      <c r="F95" s="46"/>
      <c r="G95" s="84"/>
      <c r="H95" s="85"/>
      <c r="I95" s="46"/>
      <c r="J95" s="84"/>
      <c r="K95" s="46"/>
      <c r="L95" s="84"/>
      <c r="M95" s="85"/>
      <c r="N95" s="46"/>
      <c r="O95" s="84"/>
      <c r="P95" s="46"/>
      <c r="Q95" s="84"/>
      <c r="R95" s="85"/>
      <c r="S95" s="46"/>
      <c r="T95" s="84"/>
      <c r="U95" s="46"/>
      <c r="V95" s="84"/>
      <c r="W95" s="85"/>
      <c r="X95" s="46"/>
      <c r="Y95" s="84"/>
      <c r="Z95" s="46"/>
      <c r="AA95" s="84"/>
      <c r="AB95" s="85"/>
      <c r="AC95" s="46"/>
      <c r="AD95" s="84"/>
      <c r="AE95" s="46"/>
      <c r="AF95" s="84"/>
      <c r="AG95" s="85"/>
      <c r="AH95" s="46"/>
      <c r="AI95" s="84"/>
      <c r="AJ95" s="46"/>
      <c r="AK95" s="84"/>
      <c r="AL95" s="85"/>
      <c r="AM95" s="46"/>
      <c r="AN95" s="84"/>
      <c r="AO95" s="46"/>
      <c r="AP95" s="84"/>
      <c r="AQ95" s="85"/>
      <c r="AR95" s="46"/>
      <c r="AS95" s="84"/>
      <c r="AT95" s="46"/>
      <c r="AU95" s="84"/>
      <c r="AV95" s="85"/>
      <c r="AW95" s="46"/>
      <c r="AX95" s="84"/>
      <c r="AY95" s="46"/>
      <c r="AZ95" s="84"/>
      <c r="BA95" s="85"/>
      <c r="BB95" s="46"/>
      <c r="BC95" s="84"/>
      <c r="BD95" s="46"/>
      <c r="BE95" s="84"/>
      <c r="BF95" s="85"/>
      <c r="BG95" s="46"/>
      <c r="BH95" s="84"/>
      <c r="BI95" s="46"/>
      <c r="BJ95" s="84"/>
      <c r="BK95" s="85"/>
      <c r="BL95" s="46"/>
      <c r="BM95" s="84"/>
      <c r="BN95" s="46"/>
      <c r="BO95" s="84"/>
      <c r="BP95" s="85"/>
      <c r="BQ95" s="46"/>
      <c r="BR95" s="84"/>
      <c r="BS95" s="46"/>
      <c r="BT95" s="84"/>
      <c r="BU95" s="85"/>
      <c r="BV95" s="46"/>
      <c r="BW95" s="84"/>
      <c r="BX95" s="46"/>
      <c r="BY95" s="84"/>
    </row>
    <row r="96" spans="3:77" ht="13.5" customHeight="1">
      <c r="C96" s="85"/>
      <c r="D96" s="46"/>
      <c r="E96" s="84"/>
      <c r="F96" s="46"/>
      <c r="G96" s="84"/>
      <c r="H96" s="85"/>
      <c r="I96" s="46"/>
      <c r="J96" s="84"/>
      <c r="K96" s="46"/>
      <c r="L96" s="84"/>
      <c r="M96" s="85"/>
      <c r="N96" s="46"/>
      <c r="O96" s="84"/>
      <c r="P96" s="46"/>
      <c r="Q96" s="84"/>
      <c r="R96" s="85"/>
      <c r="S96" s="46"/>
      <c r="T96" s="84"/>
      <c r="U96" s="46"/>
      <c r="V96" s="84"/>
      <c r="W96" s="85"/>
      <c r="X96" s="46"/>
      <c r="Y96" s="84"/>
      <c r="Z96" s="46"/>
      <c r="AA96" s="84"/>
      <c r="AB96" s="85"/>
      <c r="AC96" s="46"/>
      <c r="AD96" s="84"/>
      <c r="AE96" s="46"/>
      <c r="AF96" s="84"/>
      <c r="AG96" s="85"/>
      <c r="AH96" s="46"/>
      <c r="AI96" s="84"/>
      <c r="AJ96" s="46"/>
      <c r="AK96" s="84"/>
      <c r="AL96" s="85"/>
      <c r="AM96" s="46"/>
      <c r="AN96" s="84"/>
      <c r="AO96" s="46"/>
      <c r="AP96" s="84"/>
      <c r="AQ96" s="85"/>
      <c r="AR96" s="46"/>
      <c r="AS96" s="84"/>
      <c r="AT96" s="46"/>
      <c r="AU96" s="84"/>
      <c r="AV96" s="85"/>
      <c r="AW96" s="46"/>
      <c r="AX96" s="84"/>
      <c r="AY96" s="46"/>
      <c r="AZ96" s="84"/>
      <c r="BA96" s="85"/>
      <c r="BB96" s="46"/>
      <c r="BC96" s="84"/>
      <c r="BD96" s="46"/>
      <c r="BE96" s="84"/>
      <c r="BF96" s="85"/>
      <c r="BG96" s="46"/>
      <c r="BH96" s="84"/>
      <c r="BI96" s="46"/>
      <c r="BJ96" s="84"/>
      <c r="BK96" s="85"/>
      <c r="BL96" s="46"/>
      <c r="BM96" s="84"/>
      <c r="BN96" s="46"/>
      <c r="BO96" s="84"/>
      <c r="BP96" s="85"/>
      <c r="BQ96" s="46"/>
      <c r="BR96" s="84"/>
      <c r="BS96" s="46"/>
      <c r="BT96" s="84"/>
      <c r="BU96" s="85"/>
      <c r="BV96" s="46"/>
      <c r="BW96" s="84"/>
      <c r="BX96" s="46"/>
      <c r="BY96" s="84"/>
    </row>
    <row r="97" spans="3:77" ht="13.5" customHeight="1">
      <c r="C97" s="85"/>
      <c r="D97" s="46"/>
      <c r="E97" s="84"/>
      <c r="F97" s="46"/>
      <c r="G97" s="84"/>
      <c r="H97" s="85"/>
      <c r="I97" s="46"/>
      <c r="J97" s="84"/>
      <c r="K97" s="46"/>
      <c r="L97" s="84"/>
      <c r="M97" s="85"/>
      <c r="N97" s="46"/>
      <c r="O97" s="84"/>
      <c r="P97" s="46"/>
      <c r="Q97" s="84"/>
      <c r="R97" s="85"/>
      <c r="S97" s="46"/>
      <c r="T97" s="84"/>
      <c r="U97" s="46"/>
      <c r="V97" s="84"/>
      <c r="W97" s="85"/>
      <c r="X97" s="46"/>
      <c r="Y97" s="84"/>
      <c r="Z97" s="46"/>
      <c r="AA97" s="84"/>
      <c r="AB97" s="85"/>
      <c r="AC97" s="46"/>
      <c r="AD97" s="84"/>
      <c r="AE97" s="46"/>
      <c r="AF97" s="84"/>
      <c r="AG97" s="85"/>
      <c r="AH97" s="46"/>
      <c r="AI97" s="84"/>
      <c r="AJ97" s="46"/>
      <c r="AK97" s="84"/>
      <c r="AL97" s="85"/>
      <c r="AM97" s="46"/>
      <c r="AN97" s="84"/>
      <c r="AO97" s="46"/>
      <c r="AP97" s="84"/>
      <c r="AQ97" s="85"/>
      <c r="AR97" s="46"/>
      <c r="AS97" s="84"/>
      <c r="AT97" s="46"/>
      <c r="AU97" s="84"/>
      <c r="AV97" s="85"/>
      <c r="AW97" s="46"/>
      <c r="AX97" s="84"/>
      <c r="AY97" s="46"/>
      <c r="AZ97" s="84"/>
      <c r="BA97" s="85"/>
      <c r="BB97" s="46"/>
      <c r="BC97" s="84"/>
      <c r="BD97" s="46"/>
      <c r="BE97" s="84"/>
      <c r="BF97" s="85"/>
      <c r="BG97" s="46"/>
      <c r="BH97" s="84"/>
      <c r="BI97" s="46"/>
      <c r="BJ97" s="84"/>
      <c r="BK97" s="85"/>
      <c r="BL97" s="46"/>
      <c r="BM97" s="84"/>
      <c r="BN97" s="46"/>
      <c r="BO97" s="84"/>
      <c r="BP97" s="85"/>
      <c r="BQ97" s="46"/>
      <c r="BR97" s="84"/>
      <c r="BS97" s="46"/>
      <c r="BT97" s="84"/>
      <c r="BU97" s="85"/>
      <c r="BV97" s="46"/>
      <c r="BW97" s="84"/>
      <c r="BX97" s="46"/>
      <c r="BY97" s="84"/>
    </row>
    <row r="98" spans="3:77" ht="13.5" customHeight="1">
      <c r="C98" s="85"/>
      <c r="D98" s="46"/>
      <c r="E98" s="84"/>
      <c r="F98" s="46"/>
      <c r="G98" s="84"/>
      <c r="H98" s="85"/>
      <c r="I98" s="46"/>
      <c r="J98" s="84"/>
      <c r="K98" s="46"/>
      <c r="L98" s="84"/>
      <c r="M98" s="85"/>
      <c r="N98" s="46"/>
      <c r="O98" s="84"/>
      <c r="P98" s="46"/>
      <c r="Q98" s="84"/>
      <c r="R98" s="85"/>
      <c r="S98" s="46"/>
      <c r="T98" s="84"/>
      <c r="U98" s="46"/>
      <c r="V98" s="84"/>
      <c r="W98" s="85"/>
      <c r="X98" s="46"/>
      <c r="Y98" s="84"/>
      <c r="Z98" s="46"/>
      <c r="AA98" s="84"/>
      <c r="AB98" s="85"/>
      <c r="AC98" s="46"/>
      <c r="AD98" s="84"/>
      <c r="AE98" s="46"/>
      <c r="AF98" s="84"/>
      <c r="AG98" s="85"/>
      <c r="AH98" s="46"/>
      <c r="AI98" s="84"/>
      <c r="AJ98" s="46"/>
      <c r="AK98" s="84"/>
      <c r="AL98" s="85"/>
      <c r="AM98" s="46"/>
      <c r="AN98" s="84"/>
      <c r="AO98" s="46"/>
      <c r="AP98" s="84"/>
      <c r="AQ98" s="85"/>
      <c r="AR98" s="46"/>
      <c r="AS98" s="84"/>
      <c r="AT98" s="46"/>
      <c r="AU98" s="84"/>
      <c r="AV98" s="85"/>
      <c r="AW98" s="46"/>
      <c r="AX98" s="84"/>
      <c r="AY98" s="46"/>
      <c r="AZ98" s="84"/>
      <c r="BA98" s="85"/>
      <c r="BB98" s="46"/>
      <c r="BC98" s="84"/>
      <c r="BD98" s="46"/>
      <c r="BE98" s="84"/>
      <c r="BF98" s="85"/>
      <c r="BG98" s="46"/>
      <c r="BH98" s="84"/>
      <c r="BI98" s="46"/>
      <c r="BJ98" s="84"/>
      <c r="BK98" s="85"/>
      <c r="BL98" s="46"/>
      <c r="BM98" s="84"/>
      <c r="BN98" s="46"/>
      <c r="BO98" s="84"/>
      <c r="BP98" s="85"/>
      <c r="BQ98" s="46"/>
      <c r="BR98" s="84"/>
      <c r="BS98" s="46"/>
      <c r="BT98" s="84"/>
      <c r="BU98" s="85"/>
      <c r="BV98" s="46"/>
      <c r="BW98" s="84"/>
      <c r="BX98" s="46"/>
      <c r="BY98" s="84"/>
    </row>
    <row r="99" spans="3:77" ht="13.5" customHeight="1">
      <c r="C99" s="85"/>
      <c r="D99" s="46"/>
      <c r="E99" s="84"/>
      <c r="F99" s="46"/>
      <c r="G99" s="84"/>
      <c r="H99" s="85"/>
      <c r="I99" s="46"/>
      <c r="J99" s="84"/>
      <c r="K99" s="46"/>
      <c r="L99" s="84"/>
      <c r="M99" s="85"/>
      <c r="N99" s="46"/>
      <c r="O99" s="84"/>
      <c r="P99" s="46"/>
      <c r="Q99" s="84"/>
      <c r="R99" s="85"/>
      <c r="S99" s="46"/>
      <c r="T99" s="84"/>
      <c r="U99" s="46"/>
      <c r="V99" s="84"/>
      <c r="W99" s="85"/>
      <c r="X99" s="46"/>
      <c r="Y99" s="84"/>
      <c r="Z99" s="46"/>
      <c r="AA99" s="84"/>
      <c r="AB99" s="85"/>
      <c r="AC99" s="46"/>
      <c r="AD99" s="84"/>
      <c r="AE99" s="46"/>
      <c r="AF99" s="84"/>
      <c r="AG99" s="85"/>
      <c r="AH99" s="46"/>
      <c r="AI99" s="84"/>
      <c r="AJ99" s="46"/>
      <c r="AK99" s="84"/>
      <c r="AL99" s="85"/>
      <c r="AM99" s="46"/>
      <c r="AN99" s="84"/>
      <c r="AO99" s="46"/>
      <c r="AP99" s="84"/>
      <c r="AQ99" s="85"/>
      <c r="AR99" s="46"/>
      <c r="AS99" s="84"/>
      <c r="AT99" s="46"/>
      <c r="AU99" s="84"/>
      <c r="AV99" s="85"/>
      <c r="AW99" s="46"/>
      <c r="AX99" s="84"/>
      <c r="AY99" s="46"/>
      <c r="AZ99" s="84"/>
      <c r="BA99" s="85"/>
      <c r="BB99" s="46"/>
      <c r="BC99" s="84"/>
      <c r="BD99" s="46"/>
      <c r="BE99" s="84"/>
      <c r="BF99" s="85"/>
      <c r="BG99" s="46"/>
      <c r="BH99" s="84"/>
      <c r="BI99" s="46"/>
      <c r="BJ99" s="84"/>
      <c r="BK99" s="85"/>
      <c r="BL99" s="46"/>
      <c r="BM99" s="84"/>
      <c r="BN99" s="46"/>
      <c r="BO99" s="84"/>
      <c r="BP99" s="85"/>
      <c r="BQ99" s="46"/>
      <c r="BR99" s="84"/>
      <c r="BS99" s="46"/>
      <c r="BT99" s="84"/>
      <c r="BU99" s="85"/>
      <c r="BV99" s="46"/>
      <c r="BW99" s="84"/>
      <c r="BX99" s="46"/>
      <c r="BY99" s="84"/>
    </row>
    <row r="100" spans="3:77" ht="13.5" customHeight="1">
      <c r="C100" s="85"/>
      <c r="D100" s="46"/>
      <c r="E100" s="84"/>
      <c r="F100" s="46"/>
      <c r="G100" s="84"/>
      <c r="H100" s="85"/>
      <c r="I100" s="46"/>
      <c r="J100" s="84"/>
      <c r="K100" s="46"/>
      <c r="L100" s="84"/>
      <c r="M100" s="85"/>
      <c r="N100" s="46"/>
      <c r="O100" s="84"/>
      <c r="P100" s="46"/>
      <c r="Q100" s="84"/>
      <c r="R100" s="85"/>
      <c r="S100" s="46"/>
      <c r="T100" s="84"/>
      <c r="U100" s="46"/>
      <c r="V100" s="84"/>
      <c r="W100" s="85"/>
      <c r="X100" s="46"/>
      <c r="Y100" s="84"/>
      <c r="Z100" s="46"/>
      <c r="AA100" s="84"/>
      <c r="AB100" s="85"/>
      <c r="AC100" s="46"/>
      <c r="AD100" s="84"/>
      <c r="AE100" s="46"/>
      <c r="AF100" s="84"/>
      <c r="AG100" s="85"/>
      <c r="AH100" s="46"/>
      <c r="AI100" s="84"/>
      <c r="AJ100" s="46"/>
      <c r="AK100" s="84"/>
      <c r="AL100" s="85"/>
      <c r="AM100" s="46"/>
      <c r="AN100" s="84"/>
      <c r="AO100" s="46"/>
      <c r="AP100" s="84"/>
      <c r="AQ100" s="85"/>
      <c r="AR100" s="46"/>
      <c r="AS100" s="84"/>
      <c r="AT100" s="46"/>
      <c r="AU100" s="84"/>
      <c r="AV100" s="85"/>
      <c r="AW100" s="46"/>
      <c r="AX100" s="84"/>
      <c r="AY100" s="46"/>
      <c r="AZ100" s="84"/>
      <c r="BA100" s="85"/>
      <c r="BB100" s="46"/>
      <c r="BC100" s="84"/>
      <c r="BD100" s="46"/>
      <c r="BE100" s="84"/>
      <c r="BF100" s="85"/>
      <c r="BG100" s="46"/>
      <c r="BH100" s="84"/>
      <c r="BI100" s="46"/>
      <c r="BJ100" s="84"/>
      <c r="BK100" s="85"/>
      <c r="BL100" s="46"/>
      <c r="BM100" s="84"/>
      <c r="BN100" s="46"/>
      <c r="BO100" s="84"/>
      <c r="BP100" s="85"/>
      <c r="BQ100" s="46"/>
      <c r="BR100" s="84"/>
      <c r="BS100" s="46"/>
      <c r="BT100" s="84"/>
      <c r="BU100" s="85"/>
      <c r="BV100" s="46"/>
      <c r="BW100" s="84"/>
      <c r="BX100" s="46"/>
      <c r="BY100" s="84"/>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info_parties!$A$1:$A$71</xm:f>
          </x14:formula1>
          <xm:sqref>R11:R100 BZ11:BZ100 BU11:BU100 BP11:BP100 BK11:BK100 BF11:BF100 BA11:BA100 AV11:AV100 AQ11:AQ100 AL11:AL100 AG11:AG100 AB11:AB100 W11:W100 M11:M100 C11:C100 H11:H100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DCDCDC"/>
  </sheetPr>
  <dimension ref="A1:BB200"/>
  <sheetViews>
    <sheetView zoomScaleNormal="100" workbookViewId="0">
      <pane xSplit="4" ySplit="11" topLeftCell="AM12" activePane="bottomRight" state="frozen"/>
      <selection activeCell="I6" sqref="I6"/>
      <selection pane="topRight" activeCell="I6" sqref="I6"/>
      <selection pane="bottomLeft" activeCell="I6" sqref="I6"/>
      <selection pane="bottomRight"/>
    </sheetView>
  </sheetViews>
  <sheetFormatPr defaultColWidth="9.109375" defaultRowHeight="13.2"/>
  <cols>
    <col min="1" max="4" width="9.109375" style="223"/>
    <col min="5" max="5" width="10" style="223" bestFit="1" customWidth="1"/>
    <col min="6" max="16384" width="9.109375" style="223"/>
  </cols>
  <sheetData>
    <row r="1" spans="1:54">
      <c r="A1" s="151" t="s">
        <v>19</v>
      </c>
      <c r="B1" s="151"/>
      <c r="C1" s="151"/>
      <c r="D1" s="151"/>
      <c r="E1" s="154"/>
      <c r="F1" s="151"/>
      <c r="G1" s="154"/>
      <c r="H1" s="151"/>
      <c r="I1" s="154"/>
      <c r="J1" s="151"/>
      <c r="K1" s="154"/>
      <c r="L1" s="151"/>
      <c r="M1" s="154"/>
      <c r="N1" s="151"/>
      <c r="O1" s="154"/>
      <c r="P1" s="151"/>
      <c r="Q1" s="154"/>
      <c r="R1" s="151"/>
      <c r="S1" s="154"/>
      <c r="T1" s="151"/>
      <c r="U1" s="154"/>
      <c r="V1" s="151"/>
      <c r="W1" s="154"/>
      <c r="X1" s="151"/>
      <c r="Y1" s="154"/>
      <c r="Z1" s="151"/>
      <c r="AA1" s="154"/>
      <c r="AB1" s="151"/>
      <c r="AC1" s="154"/>
      <c r="AD1" s="151"/>
      <c r="AE1" s="154"/>
      <c r="AF1" s="151"/>
      <c r="AG1" s="154"/>
      <c r="AH1" s="151"/>
      <c r="AI1" s="154"/>
      <c r="AJ1" s="151"/>
      <c r="AK1" s="154"/>
      <c r="AL1" s="151"/>
      <c r="AM1" s="154"/>
      <c r="AN1" s="151"/>
      <c r="AO1" s="154"/>
      <c r="AP1" s="151"/>
      <c r="AQ1" s="154"/>
      <c r="AR1" s="151"/>
      <c r="AS1" s="154"/>
      <c r="AT1" s="151"/>
      <c r="AU1" s="154"/>
      <c r="AV1" s="151"/>
      <c r="AW1" s="154"/>
      <c r="AX1" s="151"/>
      <c r="AY1" s="154"/>
      <c r="AZ1" s="151"/>
      <c r="BA1" s="154"/>
      <c r="BB1" s="151"/>
    </row>
    <row r="2" spans="1:54">
      <c r="A2" s="151" t="s">
        <v>20</v>
      </c>
      <c r="B2" s="151"/>
      <c r="C2" s="151"/>
      <c r="D2" s="151"/>
      <c r="E2" s="154"/>
      <c r="F2" s="151"/>
      <c r="G2" s="154"/>
      <c r="H2" s="151"/>
      <c r="I2" s="154"/>
      <c r="J2" s="151"/>
      <c r="K2" s="154"/>
      <c r="L2" s="151"/>
      <c r="M2" s="154"/>
      <c r="N2" s="151"/>
      <c r="O2" s="154"/>
      <c r="P2" s="151"/>
      <c r="Q2" s="154"/>
      <c r="R2" s="151"/>
      <c r="S2" s="154"/>
      <c r="T2" s="151"/>
      <c r="U2" s="154"/>
      <c r="V2" s="151"/>
      <c r="W2" s="154"/>
      <c r="X2" s="151"/>
      <c r="Y2" s="154"/>
      <c r="Z2" s="151"/>
      <c r="AA2" s="154"/>
      <c r="AB2" s="151"/>
      <c r="AC2" s="154"/>
      <c r="AD2" s="151"/>
      <c r="AE2" s="154"/>
      <c r="AF2" s="151"/>
      <c r="AG2" s="154"/>
      <c r="AH2" s="151"/>
      <c r="AI2" s="154"/>
      <c r="AJ2" s="151"/>
      <c r="AK2" s="154"/>
      <c r="AL2" s="151"/>
      <c r="AM2" s="154"/>
      <c r="AN2" s="151"/>
      <c r="AO2" s="154"/>
      <c r="AP2" s="151"/>
      <c r="AQ2" s="154"/>
      <c r="AR2" s="151"/>
      <c r="AS2" s="154"/>
      <c r="AT2" s="151"/>
      <c r="AU2" s="154"/>
      <c r="AV2" s="151"/>
      <c r="AW2" s="154"/>
      <c r="AX2" s="151"/>
      <c r="AY2" s="154"/>
      <c r="AZ2" s="151"/>
      <c r="BA2" s="154"/>
      <c r="BB2" s="151"/>
    </row>
    <row r="3" spans="1:54">
      <c r="A3" s="224" t="s">
        <v>22</v>
      </c>
      <c r="B3" s="224"/>
      <c r="C3" s="151"/>
      <c r="D3" s="151"/>
      <c r="E3" s="225"/>
      <c r="F3" s="151"/>
      <c r="G3" s="225"/>
      <c r="H3" s="151"/>
      <c r="I3" s="225"/>
      <c r="J3" s="151"/>
      <c r="K3" s="225"/>
      <c r="L3" s="151"/>
      <c r="M3" s="225"/>
      <c r="N3" s="151"/>
      <c r="O3" s="225"/>
      <c r="P3" s="151"/>
      <c r="Q3" s="225"/>
      <c r="R3" s="151"/>
      <c r="S3" s="225"/>
      <c r="T3" s="151"/>
      <c r="U3" s="225"/>
      <c r="V3" s="151"/>
      <c r="W3" s="225"/>
      <c r="X3" s="151"/>
      <c r="Y3" s="225"/>
      <c r="Z3" s="151"/>
      <c r="AA3" s="225"/>
      <c r="AB3" s="151"/>
      <c r="AC3" s="225"/>
      <c r="AD3" s="151"/>
      <c r="AE3" s="225"/>
      <c r="AF3" s="151"/>
      <c r="AG3" s="225"/>
      <c r="AH3" s="151"/>
      <c r="AI3" s="225"/>
      <c r="AJ3" s="151"/>
      <c r="AK3" s="225"/>
      <c r="AL3" s="151"/>
      <c r="AM3" s="225"/>
      <c r="AN3" s="151"/>
      <c r="AO3" s="225"/>
      <c r="AP3" s="151"/>
      <c r="AQ3" s="225"/>
      <c r="AR3" s="151"/>
      <c r="AS3" s="225"/>
      <c r="AT3" s="151"/>
      <c r="AU3" s="225"/>
      <c r="AV3" s="151"/>
      <c r="AW3" s="225"/>
      <c r="AX3" s="151"/>
      <c r="AY3" s="225"/>
      <c r="AZ3" s="151"/>
      <c r="BA3" s="225"/>
      <c r="BB3" s="151"/>
    </row>
    <row r="4" spans="1:54">
      <c r="A4" s="224" t="s">
        <v>62</v>
      </c>
      <c r="B4" s="224"/>
      <c r="C4" s="151"/>
      <c r="D4" s="151"/>
      <c r="E4" s="225"/>
      <c r="F4" s="151"/>
      <c r="G4" s="225"/>
      <c r="H4" s="151"/>
      <c r="I4" s="225"/>
      <c r="J4" s="151"/>
      <c r="K4" s="225"/>
      <c r="L4" s="151"/>
      <c r="M4" s="225"/>
      <c r="N4" s="151"/>
      <c r="O4" s="225"/>
      <c r="P4" s="151"/>
      <c r="Q4" s="225"/>
      <c r="R4" s="151"/>
      <c r="S4" s="225"/>
      <c r="T4" s="151"/>
      <c r="U4" s="225"/>
      <c r="V4" s="151"/>
      <c r="W4" s="225"/>
      <c r="X4" s="151"/>
      <c r="Y4" s="225"/>
      <c r="Z4" s="151"/>
      <c r="AA4" s="225"/>
      <c r="AB4" s="151"/>
      <c r="AC4" s="225"/>
      <c r="AD4" s="151"/>
      <c r="AE4" s="225"/>
      <c r="AF4" s="151"/>
      <c r="AG4" s="225"/>
      <c r="AH4" s="151"/>
      <c r="AI4" s="225"/>
      <c r="AJ4" s="151"/>
      <c r="AK4" s="225"/>
      <c r="AL4" s="151"/>
      <c r="AM4" s="225"/>
      <c r="AN4" s="151"/>
      <c r="AO4" s="225"/>
      <c r="AP4" s="151"/>
      <c r="AQ4" s="225"/>
      <c r="AR4" s="151"/>
      <c r="AS4" s="225"/>
      <c r="AT4" s="151"/>
      <c r="AU4" s="225"/>
      <c r="AV4" s="151"/>
      <c r="AW4" s="225"/>
      <c r="AX4" s="151"/>
      <c r="AY4" s="225"/>
      <c r="AZ4" s="151"/>
      <c r="BA4" s="225"/>
      <c r="BB4" s="151"/>
    </row>
    <row r="5" spans="1:54">
      <c r="A5" s="224" t="s">
        <v>63</v>
      </c>
      <c r="B5" s="224"/>
      <c r="C5" s="151"/>
      <c r="D5" s="151"/>
      <c r="E5" s="197"/>
      <c r="F5" s="151"/>
      <c r="G5" s="197"/>
      <c r="H5" s="151"/>
      <c r="I5" s="197"/>
      <c r="J5" s="151"/>
      <c r="K5" s="225"/>
      <c r="L5" s="151"/>
      <c r="M5" s="225"/>
      <c r="N5" s="151"/>
      <c r="O5" s="225"/>
      <c r="P5" s="151"/>
      <c r="Q5" s="225"/>
      <c r="R5" s="151"/>
      <c r="S5" s="225"/>
      <c r="T5" s="151"/>
      <c r="U5" s="225"/>
      <c r="V5" s="151"/>
      <c r="W5" s="225"/>
      <c r="X5" s="151"/>
      <c r="Y5" s="225"/>
      <c r="Z5" s="151"/>
      <c r="AA5" s="225"/>
      <c r="AB5" s="151"/>
      <c r="AC5" s="225"/>
      <c r="AD5" s="151"/>
      <c r="AE5" s="225"/>
      <c r="AF5" s="151"/>
      <c r="AG5" s="225"/>
      <c r="AH5" s="151"/>
      <c r="AI5" s="225"/>
      <c r="AJ5" s="151"/>
      <c r="AK5" s="225"/>
      <c r="AL5" s="151"/>
      <c r="AM5" s="225"/>
      <c r="AN5" s="151"/>
      <c r="AO5" s="225"/>
      <c r="AP5" s="151"/>
      <c r="AQ5" s="225"/>
      <c r="AR5" s="151"/>
      <c r="AS5" s="225"/>
      <c r="AT5" s="151"/>
      <c r="AU5" s="225"/>
      <c r="AV5" s="151"/>
      <c r="AW5" s="225"/>
      <c r="AX5" s="151"/>
      <c r="AY5" s="225"/>
      <c r="AZ5" s="151"/>
      <c r="BA5" s="225"/>
      <c r="BB5" s="151"/>
    </row>
    <row r="6" spans="1:54">
      <c r="A6" s="224" t="s">
        <v>23</v>
      </c>
      <c r="B6" s="224"/>
      <c r="C6" s="151"/>
      <c r="D6" s="151"/>
      <c r="E6" s="225"/>
      <c r="F6" s="151"/>
      <c r="G6" s="226"/>
      <c r="H6" s="151"/>
      <c r="I6" s="227"/>
      <c r="J6" s="151"/>
      <c r="K6" s="226"/>
      <c r="L6" s="151"/>
      <c r="M6" s="226"/>
      <c r="N6" s="151"/>
      <c r="O6" s="226"/>
      <c r="P6" s="151"/>
      <c r="Q6" s="226"/>
      <c r="R6" s="151"/>
      <c r="S6" s="226"/>
      <c r="T6" s="151"/>
      <c r="U6" s="226"/>
      <c r="V6" s="151"/>
      <c r="W6" s="226"/>
      <c r="X6" s="151"/>
      <c r="Y6" s="226"/>
      <c r="Z6" s="151"/>
      <c r="AA6" s="226"/>
      <c r="AB6" s="151"/>
      <c r="AC6" s="226"/>
      <c r="AD6" s="151"/>
      <c r="AE6" s="226"/>
      <c r="AF6" s="151"/>
      <c r="AG6" s="226"/>
      <c r="AH6" s="151"/>
      <c r="AI6" s="226"/>
      <c r="AJ6" s="151"/>
      <c r="AK6" s="226"/>
      <c r="AL6" s="151"/>
      <c r="AM6" s="226"/>
      <c r="AN6" s="151"/>
      <c r="AO6" s="226"/>
      <c r="AP6" s="151"/>
      <c r="AQ6" s="226"/>
      <c r="AR6" s="151"/>
      <c r="AS6" s="226"/>
      <c r="AT6" s="151"/>
      <c r="AU6" s="226"/>
      <c r="AV6" s="151"/>
      <c r="AW6" s="226"/>
      <c r="AX6" s="151"/>
      <c r="AY6" s="226"/>
      <c r="AZ6" s="151"/>
      <c r="BA6" s="226"/>
      <c r="BB6" s="151"/>
    </row>
    <row r="7" spans="1:54">
      <c r="A7" s="224" t="s">
        <v>60</v>
      </c>
      <c r="B7" s="224"/>
      <c r="C7" s="151"/>
      <c r="D7" s="151"/>
      <c r="E7" s="197"/>
      <c r="F7" s="151"/>
      <c r="G7" s="228"/>
      <c r="H7" s="151"/>
      <c r="I7" s="229"/>
      <c r="J7" s="151"/>
      <c r="K7" s="226"/>
      <c r="L7" s="151"/>
      <c r="M7" s="226"/>
      <c r="N7" s="151"/>
      <c r="O7" s="226"/>
      <c r="P7" s="151"/>
      <c r="Q7" s="226"/>
      <c r="R7" s="151"/>
      <c r="S7" s="226"/>
      <c r="T7" s="151"/>
      <c r="U7" s="226"/>
      <c r="V7" s="151"/>
      <c r="W7" s="226"/>
      <c r="X7" s="151"/>
      <c r="Y7" s="226"/>
      <c r="Z7" s="151"/>
      <c r="AA7" s="226"/>
      <c r="AB7" s="151"/>
      <c r="AC7" s="226"/>
      <c r="AD7" s="151"/>
      <c r="AE7" s="226"/>
      <c r="AF7" s="151"/>
      <c r="AG7" s="226"/>
      <c r="AH7" s="151"/>
      <c r="AI7" s="226"/>
      <c r="AJ7" s="151"/>
      <c r="AK7" s="226"/>
      <c r="AL7" s="151"/>
      <c r="AM7" s="226"/>
      <c r="AN7" s="151"/>
      <c r="AO7" s="226"/>
      <c r="AP7" s="151"/>
      <c r="AQ7" s="226"/>
      <c r="AR7" s="151"/>
      <c r="AS7" s="226"/>
      <c r="AT7" s="151"/>
      <c r="AU7" s="226"/>
      <c r="AV7" s="151"/>
      <c r="AW7" s="226"/>
      <c r="AX7" s="151"/>
      <c r="AY7" s="226"/>
      <c r="AZ7" s="151"/>
      <c r="BA7" s="226"/>
      <c r="BB7" s="151"/>
    </row>
    <row r="8" spans="1:54">
      <c r="A8" s="224" t="s">
        <v>24</v>
      </c>
      <c r="B8" s="224"/>
      <c r="C8" s="151"/>
      <c r="D8" s="151"/>
      <c r="E8" s="225"/>
      <c r="F8" s="151"/>
      <c r="G8" s="226"/>
      <c r="H8" s="151"/>
      <c r="I8" s="227"/>
      <c r="J8" s="151"/>
      <c r="K8" s="226"/>
      <c r="L8" s="151"/>
      <c r="M8" s="226"/>
      <c r="N8" s="151"/>
      <c r="O8" s="226"/>
      <c r="P8" s="151"/>
      <c r="Q8" s="226"/>
      <c r="R8" s="151"/>
      <c r="S8" s="226"/>
      <c r="T8" s="151"/>
      <c r="U8" s="226"/>
      <c r="V8" s="151"/>
      <c r="W8" s="226"/>
      <c r="X8" s="151"/>
      <c r="Y8" s="226"/>
      <c r="Z8" s="151"/>
      <c r="AA8" s="226"/>
      <c r="AB8" s="151"/>
      <c r="AC8" s="226"/>
      <c r="AD8" s="151"/>
      <c r="AE8" s="226"/>
      <c r="AF8" s="151"/>
      <c r="AG8" s="226"/>
      <c r="AH8" s="151"/>
      <c r="AI8" s="226"/>
      <c r="AJ8" s="151"/>
      <c r="AK8" s="226"/>
      <c r="AL8" s="151"/>
      <c r="AM8" s="226"/>
      <c r="AN8" s="151"/>
      <c r="AO8" s="226"/>
      <c r="AP8" s="151"/>
      <c r="AQ8" s="226"/>
      <c r="AR8" s="151"/>
      <c r="AS8" s="226"/>
      <c r="AT8" s="151"/>
      <c r="AU8" s="226"/>
      <c r="AV8" s="151"/>
      <c r="AW8" s="226"/>
      <c r="AX8" s="151"/>
      <c r="AY8" s="226"/>
      <c r="AZ8" s="151"/>
      <c r="BA8" s="226"/>
      <c r="BB8" s="151"/>
    </row>
    <row r="9" spans="1:54">
      <c r="A9" s="224" t="s">
        <v>61</v>
      </c>
      <c r="B9" s="224"/>
      <c r="C9" s="151"/>
      <c r="D9" s="151"/>
      <c r="E9" s="228"/>
      <c r="F9" s="151"/>
      <c r="G9" s="228"/>
      <c r="H9" s="151"/>
      <c r="I9" s="226"/>
      <c r="J9" s="151"/>
      <c r="K9" s="226"/>
      <c r="L9" s="151"/>
      <c r="M9" s="226"/>
      <c r="N9" s="151"/>
      <c r="O9" s="226"/>
      <c r="P9" s="151"/>
      <c r="Q9" s="226"/>
      <c r="R9" s="151"/>
      <c r="S9" s="226"/>
      <c r="T9" s="151"/>
      <c r="U9" s="226"/>
      <c r="V9" s="151"/>
      <c r="W9" s="226"/>
      <c r="X9" s="151"/>
      <c r="Y9" s="226"/>
      <c r="Z9" s="151"/>
      <c r="AA9" s="226"/>
      <c r="AB9" s="151"/>
      <c r="AC9" s="226"/>
      <c r="AD9" s="151"/>
      <c r="AE9" s="226"/>
      <c r="AF9" s="151"/>
      <c r="AG9" s="226"/>
      <c r="AH9" s="151"/>
      <c r="AI9" s="226"/>
      <c r="AJ9" s="151"/>
      <c r="AK9" s="226"/>
      <c r="AL9" s="151"/>
      <c r="AM9" s="226"/>
      <c r="AN9" s="151"/>
      <c r="AO9" s="226"/>
      <c r="AP9" s="151"/>
      <c r="AQ9" s="226"/>
      <c r="AR9" s="151"/>
      <c r="AS9" s="226"/>
      <c r="AT9" s="151"/>
      <c r="AU9" s="226"/>
      <c r="AV9" s="151"/>
      <c r="AW9" s="226"/>
      <c r="AX9" s="151"/>
      <c r="AY9" s="226"/>
      <c r="AZ9" s="151"/>
      <c r="BA9" s="226"/>
      <c r="BB9" s="151"/>
    </row>
    <row r="10" spans="1:54">
      <c r="A10" s="171" t="s">
        <v>6</v>
      </c>
      <c r="B10" s="171"/>
      <c r="C10" s="171"/>
      <c r="D10" s="171"/>
      <c r="E10" s="148"/>
      <c r="F10" s="171"/>
      <c r="G10" s="226"/>
      <c r="H10" s="171"/>
      <c r="I10" s="226"/>
      <c r="J10" s="171"/>
      <c r="K10" s="226"/>
      <c r="L10" s="171"/>
      <c r="M10" s="226"/>
      <c r="N10" s="171"/>
      <c r="O10" s="226"/>
      <c r="P10" s="171"/>
      <c r="Q10" s="226"/>
      <c r="R10" s="171"/>
      <c r="S10" s="226"/>
      <c r="T10" s="171"/>
      <c r="U10" s="226"/>
      <c r="V10" s="171"/>
      <c r="W10" s="226"/>
      <c r="X10" s="171"/>
      <c r="Y10" s="226"/>
      <c r="Z10" s="171"/>
      <c r="AA10" s="226"/>
      <c r="AB10" s="171"/>
      <c r="AC10" s="226"/>
      <c r="AD10" s="171"/>
      <c r="AE10" s="226"/>
      <c r="AF10" s="171"/>
      <c r="AG10" s="226"/>
      <c r="AH10" s="171"/>
      <c r="AI10" s="226"/>
      <c r="AJ10" s="171"/>
      <c r="AK10" s="226"/>
      <c r="AL10" s="171"/>
      <c r="AM10" s="226"/>
      <c r="AN10" s="171"/>
      <c r="AO10" s="226"/>
      <c r="AP10" s="171"/>
      <c r="AQ10" s="226"/>
      <c r="AR10" s="171"/>
      <c r="AS10" s="226"/>
      <c r="AT10" s="171"/>
      <c r="AU10" s="226"/>
      <c r="AV10" s="171"/>
      <c r="AW10" s="226"/>
      <c r="AX10" s="171"/>
      <c r="AY10" s="226"/>
      <c r="AZ10" s="171"/>
      <c r="BA10" s="226"/>
      <c r="BB10" s="171"/>
    </row>
    <row r="11" spans="1:54" ht="30.6">
      <c r="A11" s="171" t="s">
        <v>137</v>
      </c>
      <c r="B11" s="171" t="s">
        <v>138</v>
      </c>
      <c r="C11" s="171" t="s">
        <v>139</v>
      </c>
      <c r="D11" s="171" t="s">
        <v>136</v>
      </c>
      <c r="E11" s="230" t="s">
        <v>41</v>
      </c>
      <c r="F11" s="231" t="s">
        <v>26</v>
      </c>
      <c r="G11" s="232" t="s">
        <v>41</v>
      </c>
      <c r="H11" s="231" t="s">
        <v>26</v>
      </c>
      <c r="I11" s="232" t="s">
        <v>41</v>
      </c>
      <c r="J11" s="231" t="s">
        <v>26</v>
      </c>
      <c r="K11" s="232" t="s">
        <v>41</v>
      </c>
      <c r="L11" s="231" t="s">
        <v>26</v>
      </c>
      <c r="M11" s="232" t="s">
        <v>41</v>
      </c>
      <c r="N11" s="231" t="s">
        <v>26</v>
      </c>
      <c r="O11" s="232" t="s">
        <v>41</v>
      </c>
      <c r="P11" s="231" t="s">
        <v>26</v>
      </c>
      <c r="Q11" s="232" t="s">
        <v>41</v>
      </c>
      <c r="R11" s="231" t="s">
        <v>26</v>
      </c>
      <c r="S11" s="232" t="s">
        <v>41</v>
      </c>
      <c r="T11" s="231" t="s">
        <v>26</v>
      </c>
      <c r="U11" s="232" t="s">
        <v>41</v>
      </c>
      <c r="V11" s="231" t="s">
        <v>26</v>
      </c>
      <c r="W11" s="232" t="s">
        <v>41</v>
      </c>
      <c r="X11" s="231" t="s">
        <v>26</v>
      </c>
      <c r="Y11" s="232" t="s">
        <v>41</v>
      </c>
      <c r="Z11" s="231" t="s">
        <v>26</v>
      </c>
      <c r="AA11" s="232" t="s">
        <v>41</v>
      </c>
      <c r="AB11" s="231" t="s">
        <v>26</v>
      </c>
      <c r="AC11" s="232" t="s">
        <v>41</v>
      </c>
      <c r="AD11" s="231" t="s">
        <v>26</v>
      </c>
      <c r="AE11" s="232" t="s">
        <v>41</v>
      </c>
      <c r="AF11" s="231" t="s">
        <v>26</v>
      </c>
      <c r="AG11" s="232" t="s">
        <v>41</v>
      </c>
      <c r="AH11" s="231" t="s">
        <v>26</v>
      </c>
      <c r="AI11" s="232" t="s">
        <v>41</v>
      </c>
      <c r="AJ11" s="231" t="s">
        <v>26</v>
      </c>
      <c r="AK11" s="232" t="s">
        <v>41</v>
      </c>
      <c r="AL11" s="231" t="s">
        <v>26</v>
      </c>
      <c r="AM11" s="232" t="s">
        <v>41</v>
      </c>
      <c r="AN11" s="231" t="s">
        <v>26</v>
      </c>
      <c r="AO11" s="232" t="s">
        <v>41</v>
      </c>
      <c r="AP11" s="231" t="s">
        <v>26</v>
      </c>
      <c r="AQ11" s="232" t="s">
        <v>41</v>
      </c>
      <c r="AR11" s="231" t="s">
        <v>26</v>
      </c>
      <c r="AS11" s="232" t="s">
        <v>41</v>
      </c>
      <c r="AT11" s="231" t="s">
        <v>26</v>
      </c>
      <c r="AU11" s="232" t="s">
        <v>41</v>
      </c>
      <c r="AV11" s="231" t="s">
        <v>26</v>
      </c>
      <c r="AW11" s="232" t="s">
        <v>41</v>
      </c>
      <c r="AX11" s="231" t="s">
        <v>26</v>
      </c>
      <c r="AY11" s="232" t="s">
        <v>41</v>
      </c>
      <c r="AZ11" s="231" t="s">
        <v>26</v>
      </c>
      <c r="BA11" s="232" t="s">
        <v>41</v>
      </c>
      <c r="BB11" s="231" t="s">
        <v>26</v>
      </c>
    </row>
    <row r="12" spans="1:54">
      <c r="A12" s="151"/>
      <c r="B12" s="171"/>
      <c r="C12" s="151"/>
      <c r="D12" s="151"/>
      <c r="E12" s="225"/>
      <c r="F12" s="233"/>
      <c r="G12" s="226"/>
      <c r="H12" s="234"/>
      <c r="I12" s="226"/>
      <c r="J12" s="234"/>
      <c r="K12" s="226"/>
      <c r="L12" s="234"/>
      <c r="M12" s="226"/>
      <c r="N12" s="234"/>
      <c r="O12" s="226"/>
      <c r="P12" s="234"/>
      <c r="Q12" s="226"/>
      <c r="R12" s="234"/>
      <c r="S12" s="226"/>
      <c r="T12" s="234"/>
      <c r="U12" s="226"/>
      <c r="V12" s="234"/>
      <c r="W12" s="226"/>
      <c r="X12" s="234"/>
      <c r="Y12" s="226"/>
      <c r="Z12" s="234"/>
      <c r="AA12" s="226"/>
      <c r="AB12" s="234"/>
      <c r="AC12" s="226"/>
      <c r="AD12" s="234"/>
      <c r="AE12" s="226"/>
      <c r="AF12" s="234"/>
      <c r="AG12" s="226"/>
      <c r="AH12" s="234"/>
      <c r="AI12" s="226"/>
      <c r="AJ12" s="234"/>
      <c r="AK12" s="226"/>
      <c r="AL12" s="234"/>
      <c r="AM12" s="226"/>
      <c r="AN12" s="234"/>
      <c r="AO12" s="226"/>
      <c r="AP12" s="234"/>
      <c r="AQ12" s="226"/>
      <c r="AR12" s="234"/>
      <c r="AS12" s="226"/>
      <c r="AT12" s="234"/>
      <c r="AU12" s="226"/>
      <c r="AV12" s="234"/>
      <c r="AW12" s="226"/>
      <c r="AX12" s="234"/>
      <c r="AY12" s="226"/>
      <c r="AZ12" s="234"/>
      <c r="BA12" s="226"/>
      <c r="BB12" s="234"/>
    </row>
    <row r="13" spans="1:54">
      <c r="A13" s="151"/>
      <c r="B13" s="171"/>
      <c r="C13" s="151"/>
      <c r="D13" s="151"/>
      <c r="E13" s="225"/>
      <c r="F13" s="235"/>
      <c r="G13" s="226"/>
      <c r="H13" s="234"/>
      <c r="I13" s="226"/>
      <c r="J13" s="234"/>
      <c r="K13" s="226"/>
      <c r="L13" s="234"/>
      <c r="M13" s="226"/>
      <c r="N13" s="234"/>
      <c r="O13" s="226"/>
      <c r="P13" s="234"/>
      <c r="Q13" s="226"/>
      <c r="R13" s="234"/>
      <c r="S13" s="226"/>
      <c r="T13" s="234"/>
      <c r="U13" s="226"/>
      <c r="V13" s="234"/>
      <c r="W13" s="226"/>
      <c r="X13" s="234"/>
      <c r="Y13" s="226"/>
      <c r="Z13" s="234"/>
      <c r="AA13" s="226"/>
      <c r="AB13" s="234"/>
      <c r="AC13" s="226"/>
      <c r="AD13" s="234"/>
      <c r="AE13" s="226"/>
      <c r="AF13" s="234"/>
      <c r="AG13" s="226"/>
      <c r="AH13" s="234"/>
      <c r="AI13" s="226"/>
      <c r="AJ13" s="234"/>
      <c r="AK13" s="226"/>
      <c r="AL13" s="234"/>
      <c r="AM13" s="226"/>
      <c r="AN13" s="234"/>
      <c r="AO13" s="226"/>
      <c r="AP13" s="234"/>
      <c r="AQ13" s="226"/>
      <c r="AR13" s="234"/>
      <c r="AS13" s="226"/>
      <c r="AT13" s="234"/>
      <c r="AU13" s="226"/>
      <c r="AV13" s="234"/>
      <c r="AW13" s="226"/>
      <c r="AX13" s="234"/>
      <c r="AY13" s="226"/>
      <c r="AZ13" s="234"/>
      <c r="BA13" s="226"/>
      <c r="BB13" s="234"/>
    </row>
    <row r="14" spans="1:54">
      <c r="A14" s="151"/>
      <c r="B14" s="151"/>
      <c r="C14" s="151"/>
      <c r="D14" s="151"/>
      <c r="E14" s="155"/>
      <c r="F14" s="180"/>
      <c r="G14" s="236"/>
      <c r="H14" s="237"/>
      <c r="I14" s="155"/>
      <c r="J14" s="238"/>
      <c r="K14" s="155"/>
      <c r="L14" s="238"/>
      <c r="M14" s="155"/>
      <c r="N14" s="238"/>
      <c r="O14" s="155"/>
      <c r="P14" s="238"/>
      <c r="Q14" s="155"/>
      <c r="R14" s="238"/>
      <c r="S14" s="155"/>
      <c r="T14" s="238"/>
      <c r="U14" s="155"/>
      <c r="V14" s="238"/>
      <c r="W14" s="155"/>
      <c r="X14" s="238"/>
      <c r="Y14" s="155"/>
      <c r="Z14" s="238"/>
      <c r="AA14" s="155"/>
      <c r="AB14" s="238"/>
      <c r="AC14" s="155"/>
      <c r="AD14" s="238"/>
      <c r="AE14" s="155"/>
      <c r="AF14" s="238"/>
      <c r="AG14" s="155"/>
      <c r="AH14" s="238"/>
      <c r="AI14" s="155"/>
      <c r="AJ14" s="238"/>
      <c r="AK14" s="155"/>
      <c r="AL14" s="238"/>
      <c r="AM14" s="155"/>
      <c r="AN14" s="238"/>
      <c r="AO14" s="155"/>
      <c r="AP14" s="238"/>
      <c r="AQ14" s="155"/>
      <c r="AR14" s="238"/>
      <c r="AS14" s="155"/>
      <c r="AT14" s="238"/>
      <c r="AU14" s="155"/>
      <c r="AV14" s="238"/>
      <c r="AW14" s="155"/>
      <c r="AX14" s="238"/>
      <c r="AY14" s="155"/>
      <c r="AZ14" s="238"/>
      <c r="BA14" s="155"/>
      <c r="BB14" s="238"/>
    </row>
    <row r="15" spans="1:54">
      <c r="A15" s="151"/>
      <c r="B15" s="151"/>
      <c r="C15" s="151"/>
      <c r="D15" s="151"/>
      <c r="E15" s="155"/>
      <c r="F15" s="180"/>
      <c r="G15" s="236"/>
      <c r="H15" s="237"/>
      <c r="I15" s="155"/>
      <c r="J15" s="238"/>
      <c r="K15" s="155"/>
      <c r="L15" s="238"/>
      <c r="M15" s="155"/>
      <c r="N15" s="238"/>
      <c r="O15" s="155"/>
      <c r="P15" s="238"/>
      <c r="Q15" s="155"/>
      <c r="R15" s="238"/>
      <c r="S15" s="155"/>
      <c r="T15" s="238"/>
      <c r="U15" s="155"/>
      <c r="V15" s="238"/>
      <c r="W15" s="155"/>
      <c r="X15" s="238"/>
      <c r="Y15" s="155"/>
      <c r="Z15" s="238"/>
      <c r="AA15" s="155"/>
      <c r="AB15" s="238"/>
      <c r="AC15" s="155"/>
      <c r="AD15" s="238"/>
      <c r="AE15" s="155"/>
      <c r="AF15" s="238"/>
      <c r="AG15" s="155"/>
      <c r="AH15" s="238"/>
      <c r="AI15" s="155"/>
      <c r="AJ15" s="238"/>
      <c r="AK15" s="155"/>
      <c r="AL15" s="238"/>
      <c r="AM15" s="155"/>
      <c r="AN15" s="238"/>
      <c r="AO15" s="155"/>
      <c r="AP15" s="238"/>
      <c r="AQ15" s="155"/>
      <c r="AR15" s="238"/>
      <c r="AS15" s="155"/>
      <c r="AT15" s="238"/>
      <c r="AU15" s="155"/>
      <c r="AV15" s="238"/>
      <c r="AW15" s="155"/>
      <c r="AX15" s="238"/>
      <c r="AY15" s="155"/>
      <c r="AZ15" s="238"/>
      <c r="BA15" s="155"/>
      <c r="BB15" s="238"/>
    </row>
    <row r="16" spans="1:54">
      <c r="A16" s="151"/>
      <c r="B16" s="151"/>
      <c r="C16" s="151"/>
      <c r="D16" s="151"/>
      <c r="E16" s="155"/>
      <c r="F16" s="238"/>
      <c r="G16" s="155"/>
      <c r="H16" s="238"/>
      <c r="I16" s="155"/>
      <c r="J16" s="238"/>
      <c r="K16" s="155"/>
      <c r="L16" s="238"/>
      <c r="M16" s="155"/>
      <c r="N16" s="238"/>
      <c r="O16" s="155"/>
      <c r="P16" s="238"/>
      <c r="Q16" s="155"/>
      <c r="R16" s="238"/>
      <c r="S16" s="155"/>
      <c r="T16" s="238"/>
      <c r="U16" s="155"/>
      <c r="V16" s="238"/>
      <c r="W16" s="155"/>
      <c r="X16" s="238"/>
      <c r="Y16" s="155"/>
      <c r="Z16" s="238"/>
      <c r="AA16" s="155"/>
      <c r="AB16" s="238"/>
      <c r="AC16" s="155"/>
      <c r="AD16" s="238"/>
      <c r="AE16" s="155"/>
      <c r="AF16" s="238"/>
      <c r="AG16" s="155"/>
      <c r="AH16" s="238"/>
      <c r="AI16" s="155"/>
      <c r="AJ16" s="238"/>
      <c r="AK16" s="155"/>
      <c r="AL16" s="238"/>
      <c r="AM16" s="155"/>
      <c r="AN16" s="238"/>
      <c r="AO16" s="155"/>
      <c r="AP16" s="238"/>
      <c r="AQ16" s="155"/>
      <c r="AR16" s="238"/>
      <c r="AS16" s="155"/>
      <c r="AT16" s="238"/>
      <c r="AU16" s="155"/>
      <c r="AV16" s="238"/>
      <c r="AW16" s="155"/>
      <c r="AX16" s="238"/>
      <c r="AY16" s="155"/>
      <c r="AZ16" s="238"/>
      <c r="BA16" s="155"/>
      <c r="BB16" s="238"/>
    </row>
    <row r="17" spans="1:54">
      <c r="A17" s="151"/>
      <c r="B17" s="151"/>
      <c r="C17" s="151"/>
      <c r="D17" s="151"/>
      <c r="E17" s="155"/>
      <c r="F17" s="238"/>
      <c r="G17" s="155"/>
      <c r="H17" s="238"/>
      <c r="I17" s="155"/>
      <c r="J17" s="238"/>
      <c r="K17" s="155"/>
      <c r="L17" s="238"/>
      <c r="M17" s="155"/>
      <c r="N17" s="238"/>
      <c r="O17" s="155"/>
      <c r="P17" s="238"/>
      <c r="Q17" s="155"/>
      <c r="R17" s="238"/>
      <c r="S17" s="155"/>
      <c r="T17" s="238"/>
      <c r="U17" s="155"/>
      <c r="V17" s="238"/>
      <c r="W17" s="155"/>
      <c r="X17" s="238"/>
      <c r="Y17" s="155"/>
      <c r="Z17" s="238"/>
      <c r="AA17" s="155"/>
      <c r="AB17" s="238"/>
      <c r="AC17" s="155"/>
      <c r="AD17" s="238"/>
      <c r="AE17" s="155"/>
      <c r="AF17" s="238"/>
      <c r="AG17" s="155"/>
      <c r="AH17" s="238"/>
      <c r="AI17" s="155"/>
      <c r="AJ17" s="238"/>
      <c r="AK17" s="155"/>
      <c r="AL17" s="238"/>
      <c r="AM17" s="155"/>
      <c r="AN17" s="238"/>
      <c r="AO17" s="155"/>
      <c r="AP17" s="238"/>
      <c r="AQ17" s="155"/>
      <c r="AR17" s="238"/>
      <c r="AS17" s="155"/>
      <c r="AT17" s="238"/>
      <c r="AU17" s="155"/>
      <c r="AV17" s="238"/>
      <c r="AW17" s="155"/>
      <c r="AX17" s="238"/>
      <c r="AY17" s="155"/>
      <c r="AZ17" s="238"/>
      <c r="BA17" s="155"/>
      <c r="BB17" s="238"/>
    </row>
    <row r="18" spans="1:54">
      <c r="A18" s="151"/>
      <c r="B18" s="151"/>
      <c r="C18" s="151"/>
      <c r="D18" s="151"/>
      <c r="E18" s="155"/>
      <c r="F18" s="238"/>
      <c r="G18" s="155"/>
      <c r="H18" s="238"/>
      <c r="I18" s="155"/>
      <c r="J18" s="238"/>
      <c r="K18" s="155"/>
      <c r="L18" s="238"/>
      <c r="M18" s="155"/>
      <c r="N18" s="238"/>
      <c r="O18" s="155"/>
      <c r="P18" s="238"/>
      <c r="Q18" s="155"/>
      <c r="R18" s="238"/>
      <c r="S18" s="155"/>
      <c r="T18" s="238"/>
      <c r="U18" s="155"/>
      <c r="V18" s="238"/>
      <c r="W18" s="155"/>
      <c r="X18" s="238"/>
      <c r="Y18" s="155"/>
      <c r="Z18" s="238"/>
      <c r="AA18" s="155"/>
      <c r="AB18" s="238"/>
      <c r="AC18" s="155"/>
      <c r="AD18" s="238"/>
      <c r="AE18" s="155"/>
      <c r="AF18" s="238"/>
      <c r="AG18" s="155"/>
      <c r="AH18" s="238"/>
      <c r="AI18" s="155"/>
      <c r="AJ18" s="238"/>
      <c r="AK18" s="155"/>
      <c r="AL18" s="238"/>
      <c r="AM18" s="155"/>
      <c r="AN18" s="238"/>
      <c r="AO18" s="155"/>
      <c r="AP18" s="238"/>
      <c r="AQ18" s="155"/>
      <c r="AR18" s="238"/>
      <c r="AS18" s="155"/>
      <c r="AT18" s="238"/>
      <c r="AU18" s="155"/>
      <c r="AV18" s="238"/>
      <c r="AW18" s="155"/>
      <c r="AX18" s="238"/>
      <c r="AY18" s="155"/>
      <c r="AZ18" s="238"/>
      <c r="BA18" s="155"/>
      <c r="BB18" s="238"/>
    </row>
    <row r="19" spans="1:54">
      <c r="A19" s="151"/>
      <c r="B19" s="151"/>
      <c r="C19" s="171"/>
      <c r="D19" s="171"/>
      <c r="E19" s="155"/>
      <c r="F19" s="238"/>
      <c r="G19" s="155"/>
      <c r="H19" s="238"/>
      <c r="I19" s="155"/>
      <c r="J19" s="238"/>
      <c r="K19" s="155"/>
      <c r="L19" s="238"/>
      <c r="M19" s="155"/>
      <c r="N19" s="238"/>
      <c r="O19" s="155"/>
      <c r="P19" s="238"/>
      <c r="Q19" s="155"/>
      <c r="R19" s="238"/>
      <c r="S19" s="155"/>
      <c r="T19" s="238"/>
      <c r="U19" s="155"/>
      <c r="V19" s="238"/>
      <c r="W19" s="155"/>
      <c r="X19" s="238"/>
      <c r="Y19" s="155"/>
      <c r="Z19" s="238"/>
      <c r="AA19" s="155"/>
      <c r="AB19" s="238"/>
      <c r="AC19" s="155"/>
      <c r="AD19" s="238"/>
      <c r="AE19" s="155"/>
      <c r="AF19" s="238"/>
      <c r="AG19" s="155"/>
      <c r="AH19" s="238"/>
      <c r="AI19" s="155"/>
      <c r="AJ19" s="238"/>
      <c r="AK19" s="155"/>
      <c r="AL19" s="238"/>
      <c r="AM19" s="155"/>
      <c r="AN19" s="238"/>
      <c r="AO19" s="155"/>
      <c r="AP19" s="238"/>
      <c r="AQ19" s="155"/>
      <c r="AR19" s="238"/>
      <c r="AS19" s="155"/>
      <c r="AT19" s="238"/>
      <c r="AU19" s="155"/>
      <c r="AV19" s="238"/>
      <c r="AW19" s="155"/>
      <c r="AX19" s="238"/>
      <c r="AY19" s="155"/>
      <c r="AZ19" s="238"/>
      <c r="BA19" s="155"/>
      <c r="BB19" s="238"/>
    </row>
    <row r="20" spans="1:54">
      <c r="A20" s="151"/>
      <c r="B20" s="151"/>
      <c r="C20" s="151"/>
      <c r="D20" s="151"/>
      <c r="E20" s="155"/>
      <c r="F20" s="238"/>
      <c r="G20" s="155"/>
      <c r="H20" s="238"/>
      <c r="I20" s="155"/>
      <c r="J20" s="238"/>
      <c r="K20" s="155"/>
      <c r="L20" s="238"/>
      <c r="M20" s="155"/>
      <c r="N20" s="238"/>
      <c r="O20" s="155"/>
      <c r="P20" s="238"/>
      <c r="Q20" s="155"/>
      <c r="R20" s="238"/>
      <c r="S20" s="155"/>
      <c r="T20" s="238"/>
      <c r="U20" s="155"/>
      <c r="V20" s="238"/>
      <c r="W20" s="155"/>
      <c r="X20" s="238"/>
      <c r="Y20" s="155"/>
      <c r="Z20" s="238"/>
      <c r="AA20" s="155"/>
      <c r="AB20" s="238"/>
      <c r="AC20" s="155"/>
      <c r="AD20" s="238"/>
      <c r="AE20" s="155"/>
      <c r="AF20" s="238"/>
      <c r="AG20" s="155"/>
      <c r="AH20" s="238"/>
      <c r="AI20" s="155"/>
      <c r="AJ20" s="238"/>
      <c r="AK20" s="155"/>
      <c r="AL20" s="238"/>
      <c r="AM20" s="155"/>
      <c r="AN20" s="238"/>
      <c r="AO20" s="155"/>
      <c r="AP20" s="238"/>
      <c r="AQ20" s="155"/>
      <c r="AR20" s="238"/>
      <c r="AS20" s="155"/>
      <c r="AT20" s="238"/>
      <c r="AU20" s="155"/>
      <c r="AV20" s="238"/>
      <c r="AW20" s="155"/>
      <c r="AX20" s="238"/>
      <c r="AY20" s="155"/>
      <c r="AZ20" s="238"/>
      <c r="BA20" s="155"/>
      <c r="BB20" s="238"/>
    </row>
    <row r="21" spans="1:54">
      <c r="A21" s="151"/>
      <c r="B21" s="151"/>
      <c r="C21" s="171"/>
      <c r="D21" s="171"/>
      <c r="E21" s="155"/>
      <c r="F21" s="238"/>
      <c r="G21" s="155"/>
      <c r="H21" s="238"/>
      <c r="I21" s="155"/>
      <c r="J21" s="238"/>
      <c r="K21" s="155"/>
      <c r="L21" s="238"/>
      <c r="M21" s="155"/>
      <c r="N21" s="238"/>
      <c r="O21" s="155"/>
      <c r="P21" s="238"/>
      <c r="Q21" s="155"/>
      <c r="R21" s="238"/>
      <c r="S21" s="155"/>
      <c r="T21" s="238"/>
      <c r="U21" s="155"/>
      <c r="V21" s="238"/>
      <c r="W21" s="155"/>
      <c r="X21" s="238"/>
      <c r="Y21" s="155"/>
      <c r="Z21" s="238"/>
      <c r="AA21" s="155"/>
      <c r="AB21" s="238"/>
      <c r="AC21" s="155"/>
      <c r="AD21" s="238"/>
      <c r="AE21" s="155"/>
      <c r="AF21" s="238"/>
      <c r="AG21" s="155"/>
      <c r="AH21" s="238"/>
      <c r="AI21" s="155"/>
      <c r="AJ21" s="238"/>
      <c r="AK21" s="155"/>
      <c r="AL21" s="238"/>
      <c r="AM21" s="155"/>
      <c r="AN21" s="238"/>
      <c r="AO21" s="155"/>
      <c r="AP21" s="238"/>
      <c r="AQ21" s="155"/>
      <c r="AR21" s="238"/>
      <c r="AS21" s="155"/>
      <c r="AT21" s="238"/>
      <c r="AU21" s="155"/>
      <c r="AV21" s="238"/>
      <c r="AW21" s="155"/>
      <c r="AX21" s="238"/>
      <c r="AY21" s="155"/>
      <c r="AZ21" s="238"/>
      <c r="BA21" s="155"/>
      <c r="BB21" s="238"/>
    </row>
    <row r="22" spans="1:54">
      <c r="A22" s="151"/>
      <c r="B22" s="151"/>
      <c r="C22" s="171"/>
      <c r="D22" s="171"/>
      <c r="E22" s="155"/>
      <c r="F22" s="238"/>
      <c r="G22" s="155"/>
      <c r="H22" s="238"/>
      <c r="I22" s="155"/>
      <c r="J22" s="238"/>
      <c r="K22" s="155"/>
      <c r="L22" s="238"/>
      <c r="M22" s="155"/>
      <c r="N22" s="238"/>
      <c r="O22" s="155"/>
      <c r="P22" s="238"/>
      <c r="Q22" s="155"/>
      <c r="R22" s="238"/>
      <c r="S22" s="155"/>
      <c r="T22" s="238"/>
      <c r="U22" s="155"/>
      <c r="V22" s="238"/>
      <c r="W22" s="155"/>
      <c r="X22" s="238"/>
      <c r="Y22" s="155"/>
      <c r="Z22" s="238"/>
      <c r="AA22" s="155"/>
      <c r="AB22" s="238"/>
      <c r="AC22" s="155"/>
      <c r="AD22" s="238"/>
      <c r="AE22" s="155"/>
      <c r="AF22" s="238"/>
      <c r="AG22" s="155"/>
      <c r="AH22" s="238"/>
      <c r="AI22" s="155"/>
      <c r="AJ22" s="238"/>
      <c r="AK22" s="155"/>
      <c r="AL22" s="238"/>
      <c r="AM22" s="155"/>
      <c r="AN22" s="238"/>
      <c r="AO22" s="155"/>
      <c r="AP22" s="238"/>
      <c r="AQ22" s="155"/>
      <c r="AR22" s="238"/>
      <c r="AS22" s="155"/>
      <c r="AT22" s="238"/>
      <c r="AU22" s="155"/>
      <c r="AV22" s="238"/>
      <c r="AW22" s="155"/>
      <c r="AX22" s="238"/>
      <c r="AY22" s="155"/>
      <c r="AZ22" s="238"/>
      <c r="BA22" s="155"/>
      <c r="BB22" s="238"/>
    </row>
    <row r="23" spans="1:54">
      <c r="A23" s="151"/>
      <c r="B23" s="151"/>
      <c r="C23" s="171"/>
      <c r="D23" s="171"/>
      <c r="E23" s="155"/>
      <c r="F23" s="238"/>
      <c r="G23" s="155"/>
      <c r="H23" s="238"/>
      <c r="I23" s="155"/>
      <c r="J23" s="238"/>
      <c r="K23" s="155"/>
      <c r="L23" s="238"/>
      <c r="M23" s="155"/>
      <c r="N23" s="238"/>
      <c r="O23" s="155"/>
      <c r="P23" s="238"/>
      <c r="Q23" s="155"/>
      <c r="R23" s="238"/>
      <c r="S23" s="155"/>
      <c r="T23" s="238"/>
      <c r="U23" s="155"/>
      <c r="V23" s="238"/>
      <c r="W23" s="155"/>
      <c r="X23" s="238"/>
      <c r="Y23" s="155"/>
      <c r="Z23" s="238"/>
      <c r="AA23" s="155"/>
      <c r="AB23" s="238"/>
      <c r="AC23" s="155"/>
      <c r="AD23" s="238"/>
      <c r="AE23" s="155"/>
      <c r="AF23" s="238"/>
      <c r="AG23" s="155"/>
      <c r="AH23" s="238"/>
      <c r="AI23" s="155"/>
      <c r="AJ23" s="238"/>
      <c r="AK23" s="155"/>
      <c r="AL23" s="238"/>
      <c r="AM23" s="155"/>
      <c r="AN23" s="238"/>
      <c r="AO23" s="155"/>
      <c r="AP23" s="238"/>
      <c r="AQ23" s="155"/>
      <c r="AR23" s="238"/>
      <c r="AS23" s="155"/>
      <c r="AT23" s="238"/>
      <c r="AU23" s="155"/>
      <c r="AV23" s="238"/>
      <c r="AW23" s="155"/>
      <c r="AX23" s="238"/>
      <c r="AY23" s="155"/>
      <c r="AZ23" s="238"/>
      <c r="BA23" s="155"/>
      <c r="BB23" s="238"/>
    </row>
    <row r="24" spans="1:54">
      <c r="A24" s="151"/>
      <c r="B24" s="151"/>
      <c r="C24" s="151"/>
      <c r="D24" s="151"/>
      <c r="E24" s="155"/>
      <c r="F24" s="238"/>
      <c r="G24" s="155"/>
      <c r="H24" s="238"/>
      <c r="I24" s="155"/>
      <c r="J24" s="238"/>
      <c r="K24" s="155"/>
      <c r="L24" s="238"/>
      <c r="M24" s="155"/>
      <c r="N24" s="238"/>
      <c r="O24" s="155"/>
      <c r="P24" s="238"/>
      <c r="Q24" s="155"/>
      <c r="R24" s="238"/>
      <c r="S24" s="155"/>
      <c r="T24" s="238"/>
      <c r="U24" s="155"/>
      <c r="V24" s="238"/>
      <c r="W24" s="155"/>
      <c r="X24" s="238"/>
      <c r="Y24" s="155"/>
      <c r="Z24" s="238"/>
      <c r="AA24" s="155"/>
      <c r="AB24" s="238"/>
      <c r="AC24" s="155"/>
      <c r="AD24" s="238"/>
      <c r="AE24" s="155"/>
      <c r="AF24" s="238"/>
      <c r="AG24" s="155"/>
      <c r="AH24" s="238"/>
      <c r="AI24" s="155"/>
      <c r="AJ24" s="238"/>
      <c r="AK24" s="155"/>
      <c r="AL24" s="238"/>
      <c r="AM24" s="155"/>
      <c r="AN24" s="238"/>
      <c r="AO24" s="155"/>
      <c r="AP24" s="238"/>
      <c r="AQ24" s="155"/>
      <c r="AR24" s="238"/>
      <c r="AS24" s="155"/>
      <c r="AT24" s="238"/>
      <c r="AU24" s="155"/>
      <c r="AV24" s="238"/>
      <c r="AW24" s="155"/>
      <c r="AX24" s="238"/>
      <c r="AY24" s="155"/>
      <c r="AZ24" s="238"/>
      <c r="BA24" s="155"/>
      <c r="BB24" s="238"/>
    </row>
    <row r="25" spans="1:54">
      <c r="A25" s="151"/>
      <c r="B25" s="151"/>
      <c r="C25" s="151"/>
      <c r="D25" s="151"/>
      <c r="E25" s="155"/>
      <c r="F25" s="238"/>
      <c r="G25" s="155"/>
      <c r="H25" s="238"/>
      <c r="I25" s="155"/>
      <c r="J25" s="238"/>
      <c r="K25" s="155"/>
      <c r="L25" s="238"/>
      <c r="M25" s="155"/>
      <c r="N25" s="238"/>
      <c r="O25" s="155"/>
      <c r="P25" s="238"/>
      <c r="Q25" s="155"/>
      <c r="R25" s="238"/>
      <c r="S25" s="155"/>
      <c r="T25" s="238"/>
      <c r="U25" s="155"/>
      <c r="V25" s="238"/>
      <c r="W25" s="155"/>
      <c r="X25" s="238"/>
      <c r="Y25" s="155"/>
      <c r="Z25" s="238"/>
      <c r="AA25" s="155"/>
      <c r="AB25" s="238"/>
      <c r="AC25" s="155"/>
      <c r="AD25" s="238"/>
      <c r="AE25" s="155"/>
      <c r="AF25" s="238"/>
      <c r="AG25" s="155"/>
      <c r="AH25" s="238"/>
      <c r="AI25" s="155"/>
      <c r="AJ25" s="238"/>
      <c r="AK25" s="155"/>
      <c r="AL25" s="238"/>
      <c r="AM25" s="155"/>
      <c r="AN25" s="238"/>
      <c r="AO25" s="155"/>
      <c r="AP25" s="238"/>
      <c r="AQ25" s="155"/>
      <c r="AR25" s="238"/>
      <c r="AS25" s="155"/>
      <c r="AT25" s="238"/>
      <c r="AU25" s="155"/>
      <c r="AV25" s="238"/>
      <c r="AW25" s="155"/>
      <c r="AX25" s="238"/>
      <c r="AY25" s="155"/>
      <c r="AZ25" s="238"/>
      <c r="BA25" s="155"/>
      <c r="BB25" s="238"/>
    </row>
    <row r="26" spans="1:54">
      <c r="A26" s="151"/>
      <c r="B26" s="151"/>
      <c r="C26" s="151"/>
      <c r="D26" s="151"/>
      <c r="E26" s="155"/>
      <c r="F26" s="238"/>
      <c r="G26" s="155"/>
      <c r="H26" s="238"/>
      <c r="I26" s="155"/>
      <c r="J26" s="238"/>
      <c r="K26" s="155"/>
      <c r="L26" s="238"/>
      <c r="M26" s="155"/>
      <c r="N26" s="238"/>
      <c r="O26" s="155"/>
      <c r="P26" s="238"/>
      <c r="Q26" s="155"/>
      <c r="R26" s="238"/>
      <c r="S26" s="155"/>
      <c r="T26" s="238"/>
      <c r="U26" s="155"/>
      <c r="V26" s="238"/>
      <c r="W26" s="155"/>
      <c r="X26" s="238"/>
      <c r="Y26" s="155"/>
      <c r="Z26" s="238"/>
      <c r="AA26" s="155"/>
      <c r="AB26" s="238"/>
      <c r="AC26" s="155"/>
      <c r="AD26" s="238"/>
      <c r="AE26" s="155"/>
      <c r="AF26" s="238"/>
      <c r="AG26" s="155"/>
      <c r="AH26" s="238"/>
      <c r="AI26" s="155"/>
      <c r="AJ26" s="238"/>
      <c r="AK26" s="155"/>
      <c r="AL26" s="238"/>
      <c r="AM26" s="155"/>
      <c r="AN26" s="238"/>
      <c r="AO26" s="155"/>
      <c r="AP26" s="238"/>
      <c r="AQ26" s="155"/>
      <c r="AR26" s="238"/>
      <c r="AS26" s="155"/>
      <c r="AT26" s="238"/>
      <c r="AU26" s="155"/>
      <c r="AV26" s="238"/>
      <c r="AW26" s="155"/>
      <c r="AX26" s="238"/>
      <c r="AY26" s="155"/>
      <c r="AZ26" s="238"/>
      <c r="BA26" s="155"/>
      <c r="BB26" s="238"/>
    </row>
    <row r="27" spans="1:54">
      <c r="A27" s="151"/>
      <c r="B27" s="151"/>
      <c r="C27" s="151"/>
      <c r="D27" s="151"/>
      <c r="E27" s="155"/>
      <c r="F27" s="238"/>
      <c r="G27" s="155"/>
      <c r="H27" s="238"/>
      <c r="I27" s="155"/>
      <c r="J27" s="238"/>
      <c r="K27" s="155"/>
      <c r="L27" s="238"/>
      <c r="M27" s="155"/>
      <c r="N27" s="238"/>
      <c r="O27" s="155"/>
      <c r="P27" s="238"/>
      <c r="Q27" s="155"/>
      <c r="R27" s="238"/>
      <c r="S27" s="155"/>
      <c r="T27" s="238"/>
      <c r="U27" s="155"/>
      <c r="V27" s="238"/>
      <c r="W27" s="155"/>
      <c r="X27" s="238"/>
      <c r="Y27" s="155"/>
      <c r="Z27" s="238"/>
      <c r="AA27" s="155"/>
      <c r="AB27" s="238"/>
      <c r="AC27" s="155"/>
      <c r="AD27" s="238"/>
      <c r="AE27" s="155"/>
      <c r="AF27" s="238"/>
      <c r="AG27" s="155"/>
      <c r="AH27" s="238"/>
      <c r="AI27" s="155"/>
      <c r="AJ27" s="238"/>
      <c r="AK27" s="155"/>
      <c r="AL27" s="238"/>
      <c r="AM27" s="155"/>
      <c r="AN27" s="238"/>
      <c r="AO27" s="155"/>
      <c r="AP27" s="238"/>
      <c r="AQ27" s="155"/>
      <c r="AR27" s="238"/>
      <c r="AS27" s="155"/>
      <c r="AT27" s="238"/>
      <c r="AU27" s="155"/>
      <c r="AV27" s="238"/>
      <c r="AW27" s="155"/>
      <c r="AX27" s="238"/>
      <c r="AY27" s="155"/>
      <c r="AZ27" s="238"/>
      <c r="BA27" s="155"/>
      <c r="BB27" s="238"/>
    </row>
    <row r="28" spans="1:54">
      <c r="A28" s="151"/>
      <c r="B28" s="151"/>
      <c r="C28" s="151"/>
      <c r="D28" s="151"/>
      <c r="E28" s="155"/>
      <c r="F28" s="238"/>
      <c r="G28" s="155"/>
      <c r="H28" s="238"/>
      <c r="I28" s="155"/>
      <c r="J28" s="238"/>
      <c r="K28" s="155"/>
      <c r="L28" s="238"/>
      <c r="M28" s="155"/>
      <c r="N28" s="238"/>
      <c r="O28" s="155"/>
      <c r="P28" s="238"/>
      <c r="Q28" s="155"/>
      <c r="R28" s="238"/>
      <c r="S28" s="155"/>
      <c r="T28" s="238"/>
      <c r="U28" s="155"/>
      <c r="V28" s="238"/>
      <c r="W28" s="155"/>
      <c r="X28" s="238"/>
      <c r="Y28" s="155"/>
      <c r="Z28" s="238"/>
      <c r="AA28" s="155"/>
      <c r="AB28" s="238"/>
      <c r="AC28" s="155"/>
      <c r="AD28" s="238"/>
      <c r="AE28" s="155"/>
      <c r="AF28" s="238"/>
      <c r="AG28" s="155"/>
      <c r="AH28" s="238"/>
      <c r="AI28" s="155"/>
      <c r="AJ28" s="238"/>
      <c r="AK28" s="155"/>
      <c r="AL28" s="238"/>
      <c r="AM28" s="155"/>
      <c r="AN28" s="238"/>
      <c r="AO28" s="155"/>
      <c r="AP28" s="238"/>
      <c r="AQ28" s="155"/>
      <c r="AR28" s="238"/>
      <c r="AS28" s="155"/>
      <c r="AT28" s="238"/>
      <c r="AU28" s="155"/>
      <c r="AV28" s="238"/>
      <c r="AW28" s="155"/>
      <c r="AX28" s="238"/>
      <c r="AY28" s="155"/>
      <c r="AZ28" s="238"/>
      <c r="BA28" s="155"/>
      <c r="BB28" s="238"/>
    </row>
    <row r="29" spans="1:54">
      <c r="A29" s="151"/>
      <c r="B29" s="151"/>
      <c r="C29" s="151"/>
      <c r="D29" s="151"/>
      <c r="E29" s="155"/>
      <c r="F29" s="238"/>
      <c r="G29" s="155"/>
      <c r="H29" s="238"/>
      <c r="I29" s="155"/>
      <c r="J29" s="238"/>
      <c r="K29" s="155"/>
      <c r="L29" s="238"/>
      <c r="M29" s="155"/>
      <c r="N29" s="238"/>
      <c r="O29" s="155"/>
      <c r="P29" s="238"/>
      <c r="Q29" s="155"/>
      <c r="R29" s="238"/>
      <c r="S29" s="155"/>
      <c r="T29" s="238"/>
      <c r="U29" s="155"/>
      <c r="V29" s="238"/>
      <c r="W29" s="155"/>
      <c r="X29" s="238"/>
      <c r="Y29" s="155"/>
      <c r="Z29" s="238"/>
      <c r="AA29" s="155"/>
      <c r="AB29" s="238"/>
      <c r="AC29" s="155"/>
      <c r="AD29" s="238"/>
      <c r="AE29" s="155"/>
      <c r="AF29" s="238"/>
      <c r="AG29" s="155"/>
      <c r="AH29" s="238"/>
      <c r="AI29" s="155"/>
      <c r="AJ29" s="238"/>
      <c r="AK29" s="155"/>
      <c r="AL29" s="238"/>
      <c r="AM29" s="155"/>
      <c r="AN29" s="238"/>
      <c r="AO29" s="155"/>
      <c r="AP29" s="238"/>
      <c r="AQ29" s="155"/>
      <c r="AR29" s="238"/>
      <c r="AS29" s="155"/>
      <c r="AT29" s="238"/>
      <c r="AU29" s="155"/>
      <c r="AV29" s="238"/>
      <c r="AW29" s="155"/>
      <c r="AX29" s="238"/>
      <c r="AY29" s="155"/>
      <c r="AZ29" s="238"/>
      <c r="BA29" s="155"/>
      <c r="BB29" s="238"/>
    </row>
    <row r="30" spans="1:54">
      <c r="A30" s="151"/>
      <c r="B30" s="151"/>
      <c r="C30" s="151"/>
      <c r="D30" s="151"/>
      <c r="E30" s="155"/>
      <c r="F30" s="238"/>
      <c r="G30" s="155"/>
      <c r="H30" s="238"/>
      <c r="I30" s="155"/>
      <c r="J30" s="238"/>
      <c r="K30" s="155"/>
      <c r="L30" s="238"/>
      <c r="M30" s="155"/>
      <c r="N30" s="238"/>
      <c r="O30" s="155"/>
      <c r="P30" s="238"/>
      <c r="Q30" s="155"/>
      <c r="R30" s="238"/>
      <c r="S30" s="155"/>
      <c r="T30" s="238"/>
      <c r="U30" s="155"/>
      <c r="V30" s="238"/>
      <c r="W30" s="155"/>
      <c r="X30" s="238"/>
      <c r="Y30" s="155"/>
      <c r="Z30" s="238"/>
      <c r="AA30" s="155"/>
      <c r="AB30" s="238"/>
      <c r="AC30" s="155"/>
      <c r="AD30" s="238"/>
      <c r="AE30" s="155"/>
      <c r="AF30" s="238"/>
      <c r="AG30" s="155"/>
      <c r="AH30" s="238"/>
      <c r="AI30" s="155"/>
      <c r="AJ30" s="238"/>
      <c r="AK30" s="155"/>
      <c r="AL30" s="238"/>
      <c r="AM30" s="155"/>
      <c r="AN30" s="238"/>
      <c r="AO30" s="155"/>
      <c r="AP30" s="238"/>
      <c r="AQ30" s="155"/>
      <c r="AR30" s="238"/>
      <c r="AS30" s="155"/>
      <c r="AT30" s="238"/>
      <c r="AU30" s="155"/>
      <c r="AV30" s="238"/>
      <c r="AW30" s="155"/>
      <c r="AX30" s="238"/>
      <c r="AY30" s="155"/>
      <c r="AZ30" s="238"/>
      <c r="BA30" s="155"/>
      <c r="BB30" s="238"/>
    </row>
    <row r="31" spans="1:54">
      <c r="A31" s="151"/>
      <c r="B31" s="151"/>
      <c r="C31" s="151"/>
      <c r="D31" s="151"/>
      <c r="E31" s="155"/>
      <c r="F31" s="238"/>
      <c r="G31" s="155"/>
      <c r="H31" s="238"/>
      <c r="I31" s="155"/>
      <c r="J31" s="238"/>
      <c r="K31" s="155"/>
      <c r="L31" s="238"/>
      <c r="M31" s="155"/>
      <c r="N31" s="238"/>
      <c r="O31" s="155"/>
      <c r="P31" s="238"/>
      <c r="Q31" s="155"/>
      <c r="R31" s="238"/>
      <c r="S31" s="155"/>
      <c r="T31" s="238"/>
      <c r="U31" s="155"/>
      <c r="V31" s="238"/>
      <c r="W31" s="155"/>
      <c r="X31" s="238"/>
      <c r="Y31" s="155"/>
      <c r="Z31" s="238"/>
      <c r="AA31" s="155"/>
      <c r="AB31" s="238"/>
      <c r="AC31" s="155"/>
      <c r="AD31" s="238"/>
      <c r="AE31" s="155"/>
      <c r="AF31" s="238"/>
      <c r="AG31" s="155"/>
      <c r="AH31" s="238"/>
      <c r="AI31" s="155"/>
      <c r="AJ31" s="238"/>
      <c r="AK31" s="155"/>
      <c r="AL31" s="238"/>
      <c r="AM31" s="155"/>
      <c r="AN31" s="238"/>
      <c r="AO31" s="155"/>
      <c r="AP31" s="238"/>
      <c r="AQ31" s="155"/>
      <c r="AR31" s="238"/>
      <c r="AS31" s="155"/>
      <c r="AT31" s="238"/>
      <c r="AU31" s="155"/>
      <c r="AV31" s="238"/>
      <c r="AW31" s="155"/>
      <c r="AX31" s="238"/>
      <c r="AY31" s="155"/>
      <c r="AZ31" s="238"/>
      <c r="BA31" s="155"/>
      <c r="BB31" s="238"/>
    </row>
    <row r="32" spans="1:54">
      <c r="A32" s="151"/>
      <c r="B32" s="151"/>
      <c r="C32" s="151"/>
      <c r="D32" s="151"/>
      <c r="E32" s="155"/>
      <c r="F32" s="238"/>
      <c r="G32" s="155"/>
      <c r="H32" s="238"/>
      <c r="I32" s="155"/>
      <c r="J32" s="238"/>
      <c r="K32" s="155"/>
      <c r="L32" s="238"/>
      <c r="M32" s="155"/>
      <c r="N32" s="238"/>
      <c r="O32" s="155"/>
      <c r="P32" s="238"/>
      <c r="Q32" s="155"/>
      <c r="R32" s="238"/>
      <c r="S32" s="155"/>
      <c r="T32" s="238"/>
      <c r="U32" s="155"/>
      <c r="V32" s="238"/>
      <c r="W32" s="155"/>
      <c r="X32" s="238"/>
      <c r="Y32" s="155"/>
      <c r="Z32" s="238"/>
      <c r="AA32" s="155"/>
      <c r="AB32" s="238"/>
      <c r="AC32" s="155"/>
      <c r="AD32" s="238"/>
      <c r="AE32" s="155"/>
      <c r="AF32" s="238"/>
      <c r="AG32" s="155"/>
      <c r="AH32" s="238"/>
      <c r="AI32" s="155"/>
      <c r="AJ32" s="238"/>
      <c r="AK32" s="155"/>
      <c r="AL32" s="238"/>
      <c r="AM32" s="155"/>
      <c r="AN32" s="238"/>
      <c r="AO32" s="155"/>
      <c r="AP32" s="238"/>
      <c r="AQ32" s="155"/>
      <c r="AR32" s="238"/>
      <c r="AS32" s="155"/>
      <c r="AT32" s="238"/>
      <c r="AU32" s="155"/>
      <c r="AV32" s="238"/>
      <c r="AW32" s="155"/>
      <c r="AX32" s="238"/>
      <c r="AY32" s="155"/>
      <c r="AZ32" s="238"/>
      <c r="BA32" s="155"/>
      <c r="BB32" s="238"/>
    </row>
    <row r="33" spans="1:54">
      <c r="A33" s="151"/>
      <c r="B33" s="151"/>
      <c r="C33" s="151"/>
      <c r="D33" s="151"/>
      <c r="E33" s="155"/>
      <c r="F33" s="238"/>
      <c r="G33" s="155"/>
      <c r="H33" s="238"/>
      <c r="I33" s="155"/>
      <c r="J33" s="238"/>
      <c r="K33" s="155"/>
      <c r="L33" s="238"/>
      <c r="M33" s="155"/>
      <c r="N33" s="238"/>
      <c r="O33" s="155"/>
      <c r="P33" s="238"/>
      <c r="Q33" s="155"/>
      <c r="R33" s="238"/>
      <c r="S33" s="155"/>
      <c r="T33" s="238"/>
      <c r="U33" s="155"/>
      <c r="V33" s="238"/>
      <c r="W33" s="155"/>
      <c r="X33" s="238"/>
      <c r="Y33" s="155"/>
      <c r="Z33" s="238"/>
      <c r="AA33" s="155"/>
      <c r="AB33" s="238"/>
      <c r="AC33" s="155"/>
      <c r="AD33" s="238"/>
      <c r="AE33" s="155"/>
      <c r="AF33" s="238"/>
      <c r="AG33" s="155"/>
      <c r="AH33" s="238"/>
      <c r="AI33" s="155"/>
      <c r="AJ33" s="238"/>
      <c r="AK33" s="155"/>
      <c r="AL33" s="238"/>
      <c r="AM33" s="155"/>
      <c r="AN33" s="238"/>
      <c r="AO33" s="155"/>
      <c r="AP33" s="238"/>
      <c r="AQ33" s="155"/>
      <c r="AR33" s="238"/>
      <c r="AS33" s="155"/>
      <c r="AT33" s="238"/>
      <c r="AU33" s="155"/>
      <c r="AV33" s="238"/>
      <c r="AW33" s="155"/>
      <c r="AX33" s="238"/>
      <c r="AY33" s="155"/>
      <c r="AZ33" s="238"/>
      <c r="BA33" s="155"/>
      <c r="BB33" s="238"/>
    </row>
    <row r="34" spans="1:54">
      <c r="A34" s="151"/>
      <c r="B34" s="151"/>
      <c r="C34" s="151"/>
      <c r="D34" s="151"/>
      <c r="E34" s="155"/>
      <c r="F34" s="238"/>
      <c r="G34" s="155"/>
      <c r="H34" s="238"/>
      <c r="I34" s="155"/>
      <c r="J34" s="238"/>
      <c r="K34" s="155"/>
      <c r="L34" s="238"/>
      <c r="M34" s="155"/>
      <c r="N34" s="238"/>
      <c r="O34" s="155"/>
      <c r="P34" s="238"/>
      <c r="Q34" s="155"/>
      <c r="R34" s="238"/>
      <c r="S34" s="155"/>
      <c r="T34" s="238"/>
      <c r="U34" s="155"/>
      <c r="V34" s="238"/>
      <c r="W34" s="155"/>
      <c r="X34" s="238"/>
      <c r="Y34" s="155"/>
      <c r="Z34" s="238"/>
      <c r="AA34" s="155"/>
      <c r="AB34" s="238"/>
      <c r="AC34" s="155"/>
      <c r="AD34" s="238"/>
      <c r="AE34" s="155"/>
      <c r="AF34" s="238"/>
      <c r="AG34" s="155"/>
      <c r="AH34" s="238"/>
      <c r="AI34" s="155"/>
      <c r="AJ34" s="238"/>
      <c r="AK34" s="155"/>
      <c r="AL34" s="238"/>
      <c r="AM34" s="155"/>
      <c r="AN34" s="238"/>
      <c r="AO34" s="155"/>
      <c r="AP34" s="238"/>
      <c r="AQ34" s="155"/>
      <c r="AR34" s="238"/>
      <c r="AS34" s="155"/>
      <c r="AT34" s="238"/>
      <c r="AU34" s="155"/>
      <c r="AV34" s="238"/>
      <c r="AW34" s="155"/>
      <c r="AX34" s="238"/>
      <c r="AY34" s="155"/>
      <c r="AZ34" s="238"/>
      <c r="BA34" s="155"/>
      <c r="BB34" s="238"/>
    </row>
    <row r="35" spans="1:54">
      <c r="A35" s="151"/>
      <c r="B35" s="151"/>
      <c r="C35" s="151"/>
      <c r="D35" s="151"/>
      <c r="E35" s="155"/>
      <c r="F35" s="238"/>
      <c r="G35" s="155"/>
      <c r="H35" s="238"/>
      <c r="I35" s="155"/>
      <c r="J35" s="238"/>
      <c r="K35" s="155"/>
      <c r="L35" s="238"/>
      <c r="M35" s="155"/>
      <c r="N35" s="238"/>
      <c r="O35" s="155"/>
      <c r="P35" s="238"/>
      <c r="Q35" s="155"/>
      <c r="R35" s="238"/>
      <c r="S35" s="155"/>
      <c r="T35" s="238"/>
      <c r="U35" s="155"/>
      <c r="V35" s="238"/>
      <c r="W35" s="155"/>
      <c r="X35" s="238"/>
      <c r="Y35" s="155"/>
      <c r="Z35" s="238"/>
      <c r="AA35" s="155"/>
      <c r="AB35" s="238"/>
      <c r="AC35" s="155"/>
      <c r="AD35" s="238"/>
      <c r="AE35" s="155"/>
      <c r="AF35" s="238"/>
      <c r="AG35" s="155"/>
      <c r="AH35" s="238"/>
      <c r="AI35" s="155"/>
      <c r="AJ35" s="238"/>
      <c r="AK35" s="155"/>
      <c r="AL35" s="238"/>
      <c r="AM35" s="155"/>
      <c r="AN35" s="238"/>
      <c r="AO35" s="155"/>
      <c r="AP35" s="238"/>
      <c r="AQ35" s="155"/>
      <c r="AR35" s="238"/>
      <c r="AS35" s="155"/>
      <c r="AT35" s="238"/>
      <c r="AU35" s="155"/>
      <c r="AV35" s="238"/>
      <c r="AW35" s="155"/>
      <c r="AX35" s="238"/>
      <c r="AY35" s="155"/>
      <c r="AZ35" s="238"/>
      <c r="BA35" s="155"/>
      <c r="BB35" s="238"/>
    </row>
    <row r="36" spans="1:54">
      <c r="A36" s="151"/>
      <c r="B36" s="151"/>
      <c r="C36" s="151"/>
      <c r="D36" s="151"/>
      <c r="E36" s="155"/>
      <c r="F36" s="238"/>
      <c r="G36" s="155"/>
      <c r="H36" s="238"/>
      <c r="I36" s="155"/>
      <c r="J36" s="238"/>
      <c r="K36" s="155"/>
      <c r="L36" s="238"/>
      <c r="M36" s="155"/>
      <c r="N36" s="238"/>
      <c r="O36" s="155"/>
      <c r="P36" s="238"/>
      <c r="Q36" s="155"/>
      <c r="R36" s="238"/>
      <c r="S36" s="155"/>
      <c r="T36" s="238"/>
      <c r="U36" s="155"/>
      <c r="V36" s="238"/>
      <c r="W36" s="155"/>
      <c r="X36" s="238"/>
      <c r="Y36" s="155"/>
      <c r="Z36" s="238"/>
      <c r="AA36" s="155"/>
      <c r="AB36" s="238"/>
      <c r="AC36" s="155"/>
      <c r="AD36" s="238"/>
      <c r="AE36" s="155"/>
      <c r="AF36" s="238"/>
      <c r="AG36" s="155"/>
      <c r="AH36" s="238"/>
      <c r="AI36" s="155"/>
      <c r="AJ36" s="238"/>
      <c r="AK36" s="155"/>
      <c r="AL36" s="238"/>
      <c r="AM36" s="155"/>
      <c r="AN36" s="238"/>
      <c r="AO36" s="155"/>
      <c r="AP36" s="238"/>
      <c r="AQ36" s="155"/>
      <c r="AR36" s="238"/>
      <c r="AS36" s="155"/>
      <c r="AT36" s="238"/>
      <c r="AU36" s="155"/>
      <c r="AV36" s="238"/>
      <c r="AW36" s="155"/>
      <c r="AX36" s="238"/>
      <c r="AY36" s="155"/>
      <c r="AZ36" s="238"/>
      <c r="BA36" s="155"/>
      <c r="BB36" s="238"/>
    </row>
    <row r="37" spans="1:54">
      <c r="A37" s="151"/>
      <c r="B37" s="151"/>
      <c r="C37" s="151"/>
      <c r="D37" s="151"/>
      <c r="E37" s="155"/>
      <c r="F37" s="238"/>
      <c r="G37" s="155"/>
      <c r="H37" s="238"/>
      <c r="I37" s="155"/>
      <c r="J37" s="238"/>
      <c r="K37" s="155"/>
      <c r="L37" s="238"/>
      <c r="M37" s="155"/>
      <c r="N37" s="238"/>
      <c r="O37" s="155"/>
      <c r="P37" s="238"/>
      <c r="Q37" s="155"/>
      <c r="R37" s="238"/>
      <c r="S37" s="155"/>
      <c r="T37" s="238"/>
      <c r="U37" s="155"/>
      <c r="V37" s="238"/>
      <c r="W37" s="155"/>
      <c r="X37" s="238"/>
      <c r="Y37" s="155"/>
      <c r="Z37" s="238"/>
      <c r="AA37" s="155"/>
      <c r="AB37" s="238"/>
      <c r="AC37" s="155"/>
      <c r="AD37" s="238"/>
      <c r="AE37" s="155"/>
      <c r="AF37" s="238"/>
      <c r="AG37" s="155"/>
      <c r="AH37" s="238"/>
      <c r="AI37" s="155"/>
      <c r="AJ37" s="238"/>
      <c r="AK37" s="155"/>
      <c r="AL37" s="238"/>
      <c r="AM37" s="155"/>
      <c r="AN37" s="238"/>
      <c r="AO37" s="155"/>
      <c r="AP37" s="238"/>
      <c r="AQ37" s="155"/>
      <c r="AR37" s="238"/>
      <c r="AS37" s="155"/>
      <c r="AT37" s="238"/>
      <c r="AU37" s="155"/>
      <c r="AV37" s="238"/>
      <c r="AW37" s="155"/>
      <c r="AX37" s="238"/>
      <c r="AY37" s="155"/>
      <c r="AZ37" s="238"/>
      <c r="BA37" s="155"/>
      <c r="BB37" s="238"/>
    </row>
    <row r="38" spans="1:54">
      <c r="A38" s="151"/>
      <c r="B38" s="151"/>
      <c r="C38" s="151"/>
      <c r="D38" s="151"/>
      <c r="E38" s="155"/>
      <c r="F38" s="238"/>
      <c r="G38" s="155"/>
      <c r="H38" s="238"/>
      <c r="I38" s="155"/>
      <c r="J38" s="238"/>
      <c r="K38" s="155"/>
      <c r="L38" s="238"/>
      <c r="M38" s="155"/>
      <c r="N38" s="238"/>
      <c r="O38" s="155"/>
      <c r="P38" s="238"/>
      <c r="Q38" s="155"/>
      <c r="R38" s="238"/>
      <c r="S38" s="155"/>
      <c r="T38" s="238"/>
      <c r="U38" s="155"/>
      <c r="V38" s="238"/>
      <c r="W38" s="155"/>
      <c r="X38" s="238"/>
      <c r="Y38" s="155"/>
      <c r="Z38" s="238"/>
      <c r="AA38" s="155"/>
      <c r="AB38" s="238"/>
      <c r="AC38" s="155"/>
      <c r="AD38" s="238"/>
      <c r="AE38" s="155"/>
      <c r="AF38" s="238"/>
      <c r="AG38" s="155"/>
      <c r="AH38" s="238"/>
      <c r="AI38" s="155"/>
      <c r="AJ38" s="238"/>
      <c r="AK38" s="155"/>
      <c r="AL38" s="238"/>
      <c r="AM38" s="155"/>
      <c r="AN38" s="238"/>
      <c r="AO38" s="155"/>
      <c r="AP38" s="238"/>
      <c r="AQ38" s="155"/>
      <c r="AR38" s="238"/>
      <c r="AS38" s="155"/>
      <c r="AT38" s="238"/>
      <c r="AU38" s="155"/>
      <c r="AV38" s="238"/>
      <c r="AW38" s="155"/>
      <c r="AX38" s="238"/>
      <c r="AY38" s="155"/>
      <c r="AZ38" s="238"/>
      <c r="BA38" s="155"/>
      <c r="BB38" s="238"/>
    </row>
    <row r="39" spans="1:54">
      <c r="A39" s="151"/>
      <c r="B39" s="151"/>
      <c r="C39" s="151"/>
      <c r="D39" s="151"/>
      <c r="E39" s="155"/>
      <c r="F39" s="238"/>
      <c r="G39" s="155"/>
      <c r="H39" s="238"/>
      <c r="I39" s="155"/>
      <c r="J39" s="238"/>
      <c r="K39" s="155"/>
      <c r="L39" s="238"/>
      <c r="M39" s="155"/>
      <c r="N39" s="238"/>
      <c r="O39" s="155"/>
      <c r="P39" s="238"/>
      <c r="Q39" s="155"/>
      <c r="R39" s="238"/>
      <c r="S39" s="155"/>
      <c r="T39" s="238"/>
      <c r="U39" s="155"/>
      <c r="V39" s="238"/>
      <c r="W39" s="155"/>
      <c r="X39" s="238"/>
      <c r="Y39" s="155"/>
      <c r="Z39" s="238"/>
      <c r="AA39" s="155"/>
      <c r="AB39" s="238"/>
      <c r="AC39" s="155"/>
      <c r="AD39" s="238"/>
      <c r="AE39" s="155"/>
      <c r="AF39" s="238"/>
      <c r="AG39" s="155"/>
      <c r="AH39" s="238"/>
      <c r="AI39" s="155"/>
      <c r="AJ39" s="238"/>
      <c r="AK39" s="155"/>
      <c r="AL39" s="238"/>
      <c r="AM39" s="155"/>
      <c r="AN39" s="238"/>
      <c r="AO39" s="155"/>
      <c r="AP39" s="238"/>
      <c r="AQ39" s="155"/>
      <c r="AR39" s="238"/>
      <c r="AS39" s="155"/>
      <c r="AT39" s="238"/>
      <c r="AU39" s="155"/>
      <c r="AV39" s="238"/>
      <c r="AW39" s="155"/>
      <c r="AX39" s="238"/>
      <c r="AY39" s="155"/>
      <c r="AZ39" s="238"/>
      <c r="BA39" s="155"/>
      <c r="BB39" s="238"/>
    </row>
    <row r="40" spans="1:54">
      <c r="A40" s="151"/>
      <c r="B40" s="151"/>
      <c r="C40" s="151"/>
      <c r="D40" s="151"/>
      <c r="E40" s="155"/>
      <c r="F40" s="238"/>
      <c r="G40" s="155"/>
      <c r="H40" s="238"/>
      <c r="I40" s="155"/>
      <c r="J40" s="238"/>
      <c r="K40" s="155"/>
      <c r="L40" s="238"/>
      <c r="M40" s="155"/>
      <c r="N40" s="238"/>
      <c r="O40" s="155"/>
      <c r="P40" s="238"/>
      <c r="Q40" s="155"/>
      <c r="R40" s="238"/>
      <c r="S40" s="155"/>
      <c r="T40" s="238"/>
      <c r="U40" s="155"/>
      <c r="V40" s="238"/>
      <c r="W40" s="155"/>
      <c r="X40" s="238"/>
      <c r="Y40" s="155"/>
      <c r="Z40" s="238"/>
      <c r="AA40" s="155"/>
      <c r="AB40" s="238"/>
      <c r="AC40" s="155"/>
      <c r="AD40" s="238"/>
      <c r="AE40" s="155"/>
      <c r="AF40" s="238"/>
      <c r="AG40" s="155"/>
      <c r="AH40" s="238"/>
      <c r="AI40" s="155"/>
      <c r="AJ40" s="238"/>
      <c r="AK40" s="155"/>
      <c r="AL40" s="238"/>
      <c r="AM40" s="155"/>
      <c r="AN40" s="238"/>
      <c r="AO40" s="155"/>
      <c r="AP40" s="238"/>
      <c r="AQ40" s="155"/>
      <c r="AR40" s="238"/>
      <c r="AS40" s="155"/>
      <c r="AT40" s="238"/>
      <c r="AU40" s="155"/>
      <c r="AV40" s="238"/>
      <c r="AW40" s="155"/>
      <c r="AX40" s="238"/>
      <c r="AY40" s="155"/>
      <c r="AZ40" s="238"/>
      <c r="BA40" s="155"/>
      <c r="BB40" s="238"/>
    </row>
    <row r="41" spans="1:54">
      <c r="A41" s="151"/>
      <c r="B41" s="151"/>
      <c r="C41" s="151"/>
      <c r="D41" s="151"/>
      <c r="E41" s="155"/>
      <c r="F41" s="238"/>
      <c r="G41" s="155"/>
      <c r="H41" s="238"/>
      <c r="I41" s="155"/>
      <c r="J41" s="238"/>
      <c r="K41" s="155"/>
      <c r="L41" s="238"/>
      <c r="M41" s="155"/>
      <c r="N41" s="238"/>
      <c r="O41" s="155"/>
      <c r="P41" s="238"/>
      <c r="Q41" s="155"/>
      <c r="R41" s="238"/>
      <c r="S41" s="155"/>
      <c r="T41" s="238"/>
      <c r="U41" s="155"/>
      <c r="V41" s="238"/>
      <c r="W41" s="155"/>
      <c r="X41" s="238"/>
      <c r="Y41" s="155"/>
      <c r="Z41" s="238"/>
      <c r="AA41" s="155"/>
      <c r="AB41" s="238"/>
      <c r="AC41" s="155"/>
      <c r="AD41" s="238"/>
      <c r="AE41" s="155"/>
      <c r="AF41" s="238"/>
      <c r="AG41" s="155"/>
      <c r="AH41" s="238"/>
      <c r="AI41" s="155"/>
      <c r="AJ41" s="238"/>
      <c r="AK41" s="155"/>
      <c r="AL41" s="238"/>
      <c r="AM41" s="155"/>
      <c r="AN41" s="238"/>
      <c r="AO41" s="155"/>
      <c r="AP41" s="238"/>
      <c r="AQ41" s="155"/>
      <c r="AR41" s="238"/>
      <c r="AS41" s="155"/>
      <c r="AT41" s="238"/>
      <c r="AU41" s="155"/>
      <c r="AV41" s="238"/>
      <c r="AW41" s="155"/>
      <c r="AX41" s="238"/>
      <c r="AY41" s="155"/>
      <c r="AZ41" s="238"/>
      <c r="BA41" s="155"/>
      <c r="BB41" s="238"/>
    </row>
    <row r="42" spans="1:54">
      <c r="A42" s="151"/>
      <c r="B42" s="151"/>
      <c r="C42" s="151"/>
      <c r="D42" s="151"/>
      <c r="E42" s="155"/>
      <c r="F42" s="238"/>
      <c r="G42" s="155"/>
      <c r="H42" s="238"/>
      <c r="I42" s="155"/>
      <c r="J42" s="238"/>
      <c r="K42" s="155"/>
      <c r="L42" s="238"/>
      <c r="M42" s="155"/>
      <c r="N42" s="238"/>
      <c r="O42" s="155"/>
      <c r="P42" s="238"/>
      <c r="Q42" s="155"/>
      <c r="R42" s="238"/>
      <c r="S42" s="155"/>
      <c r="T42" s="238"/>
      <c r="U42" s="155"/>
      <c r="V42" s="238"/>
      <c r="W42" s="155"/>
      <c r="X42" s="238"/>
      <c r="Y42" s="155"/>
      <c r="Z42" s="238"/>
      <c r="AA42" s="155"/>
      <c r="AB42" s="238"/>
      <c r="AC42" s="155"/>
      <c r="AD42" s="238"/>
      <c r="AE42" s="155"/>
      <c r="AF42" s="238"/>
      <c r="AG42" s="155"/>
      <c r="AH42" s="238"/>
      <c r="AI42" s="155"/>
      <c r="AJ42" s="238"/>
      <c r="AK42" s="155"/>
      <c r="AL42" s="238"/>
      <c r="AM42" s="155"/>
      <c r="AN42" s="238"/>
      <c r="AO42" s="155"/>
      <c r="AP42" s="238"/>
      <c r="AQ42" s="155"/>
      <c r="AR42" s="238"/>
      <c r="AS42" s="155"/>
      <c r="AT42" s="238"/>
      <c r="AU42" s="155"/>
      <c r="AV42" s="238"/>
      <c r="AW42" s="155"/>
      <c r="AX42" s="238"/>
      <c r="AY42" s="155"/>
      <c r="AZ42" s="238"/>
      <c r="BA42" s="155"/>
      <c r="BB42" s="238"/>
    </row>
    <row r="43" spans="1:54">
      <c r="A43" s="151"/>
      <c r="B43" s="151"/>
      <c r="C43" s="151"/>
      <c r="D43" s="151"/>
      <c r="E43" s="155"/>
      <c r="F43" s="238"/>
      <c r="G43" s="155"/>
      <c r="H43" s="238"/>
      <c r="I43" s="155"/>
      <c r="J43" s="238"/>
      <c r="K43" s="155"/>
      <c r="L43" s="238"/>
      <c r="M43" s="155"/>
      <c r="N43" s="238"/>
      <c r="O43" s="155"/>
      <c r="P43" s="238"/>
      <c r="Q43" s="155"/>
      <c r="R43" s="238"/>
      <c r="S43" s="155"/>
      <c r="T43" s="238"/>
      <c r="U43" s="155"/>
      <c r="V43" s="238"/>
      <c r="W43" s="155"/>
      <c r="X43" s="238"/>
      <c r="Y43" s="155"/>
      <c r="Z43" s="238"/>
      <c r="AA43" s="155"/>
      <c r="AB43" s="238"/>
      <c r="AC43" s="155"/>
      <c r="AD43" s="238"/>
      <c r="AE43" s="155"/>
      <c r="AF43" s="238"/>
      <c r="AG43" s="155"/>
      <c r="AH43" s="238"/>
      <c r="AI43" s="155"/>
      <c r="AJ43" s="238"/>
      <c r="AK43" s="155"/>
      <c r="AL43" s="238"/>
      <c r="AM43" s="155"/>
      <c r="AN43" s="238"/>
      <c r="AO43" s="155"/>
      <c r="AP43" s="238"/>
      <c r="AQ43" s="155"/>
      <c r="AR43" s="238"/>
      <c r="AS43" s="155"/>
      <c r="AT43" s="238"/>
      <c r="AU43" s="155"/>
      <c r="AV43" s="238"/>
      <c r="AW43" s="155"/>
      <c r="AX43" s="238"/>
      <c r="AY43" s="155"/>
      <c r="AZ43" s="238"/>
      <c r="BA43" s="155"/>
      <c r="BB43" s="238"/>
    </row>
    <row r="44" spans="1:54">
      <c r="A44" s="151"/>
      <c r="B44" s="151"/>
      <c r="C44" s="151"/>
      <c r="D44" s="151"/>
      <c r="E44" s="155"/>
      <c r="F44" s="238"/>
      <c r="G44" s="155"/>
      <c r="H44" s="238"/>
      <c r="I44" s="155"/>
      <c r="J44" s="238"/>
      <c r="K44" s="155"/>
      <c r="L44" s="238"/>
      <c r="M44" s="155"/>
      <c r="N44" s="238"/>
      <c r="O44" s="155"/>
      <c r="P44" s="238"/>
      <c r="Q44" s="155"/>
      <c r="R44" s="238"/>
      <c r="S44" s="155"/>
      <c r="T44" s="238"/>
      <c r="U44" s="155"/>
      <c r="V44" s="238"/>
      <c r="W44" s="155"/>
      <c r="X44" s="238"/>
      <c r="Y44" s="155"/>
      <c r="Z44" s="238"/>
      <c r="AA44" s="155"/>
      <c r="AB44" s="238"/>
      <c r="AC44" s="155"/>
      <c r="AD44" s="238"/>
      <c r="AE44" s="155"/>
      <c r="AF44" s="238"/>
      <c r="AG44" s="155"/>
      <c r="AH44" s="238"/>
      <c r="AI44" s="155"/>
      <c r="AJ44" s="238"/>
      <c r="AK44" s="155"/>
      <c r="AL44" s="238"/>
      <c r="AM44" s="155"/>
      <c r="AN44" s="238"/>
      <c r="AO44" s="155"/>
      <c r="AP44" s="238"/>
      <c r="AQ44" s="155"/>
      <c r="AR44" s="238"/>
      <c r="AS44" s="155"/>
      <c r="AT44" s="238"/>
      <c r="AU44" s="155"/>
      <c r="AV44" s="238"/>
      <c r="AW44" s="155"/>
      <c r="AX44" s="238"/>
      <c r="AY44" s="155"/>
      <c r="AZ44" s="238"/>
      <c r="BA44" s="155"/>
      <c r="BB44" s="238"/>
    </row>
    <row r="45" spans="1:54">
      <c r="A45" s="151"/>
      <c r="B45" s="151"/>
      <c r="C45" s="151"/>
      <c r="D45" s="151"/>
      <c r="E45" s="155"/>
      <c r="F45" s="238"/>
      <c r="G45" s="155"/>
      <c r="H45" s="238"/>
      <c r="I45" s="155"/>
      <c r="J45" s="238"/>
      <c r="K45" s="155"/>
      <c r="L45" s="238"/>
      <c r="M45" s="155"/>
      <c r="N45" s="238"/>
      <c r="O45" s="155"/>
      <c r="P45" s="238"/>
      <c r="Q45" s="155"/>
      <c r="R45" s="238"/>
      <c r="S45" s="155"/>
      <c r="T45" s="238"/>
      <c r="U45" s="155"/>
      <c r="V45" s="238"/>
      <c r="W45" s="155"/>
      <c r="X45" s="238"/>
      <c r="Y45" s="155"/>
      <c r="Z45" s="238"/>
      <c r="AA45" s="155"/>
      <c r="AB45" s="238"/>
      <c r="AC45" s="155"/>
      <c r="AD45" s="238"/>
      <c r="AE45" s="155"/>
      <c r="AF45" s="238"/>
      <c r="AG45" s="155"/>
      <c r="AH45" s="238"/>
      <c r="AI45" s="155"/>
      <c r="AJ45" s="238"/>
      <c r="AK45" s="155"/>
      <c r="AL45" s="238"/>
      <c r="AM45" s="155"/>
      <c r="AN45" s="238"/>
      <c r="AO45" s="155"/>
      <c r="AP45" s="238"/>
      <c r="AQ45" s="155"/>
      <c r="AR45" s="238"/>
      <c r="AS45" s="155"/>
      <c r="AT45" s="238"/>
      <c r="AU45" s="155"/>
      <c r="AV45" s="238"/>
      <c r="AW45" s="155"/>
      <c r="AX45" s="238"/>
      <c r="AY45" s="155"/>
      <c r="AZ45" s="238"/>
      <c r="BA45" s="155"/>
      <c r="BB45" s="238"/>
    </row>
    <row r="46" spans="1:54">
      <c r="A46" s="151"/>
      <c r="B46" s="151"/>
      <c r="C46" s="151"/>
      <c r="D46" s="151"/>
      <c r="E46" s="155"/>
      <c r="F46" s="238"/>
      <c r="G46" s="155"/>
      <c r="H46" s="238"/>
      <c r="I46" s="155"/>
      <c r="J46" s="238"/>
      <c r="K46" s="155"/>
      <c r="L46" s="238"/>
      <c r="M46" s="155"/>
      <c r="N46" s="238"/>
      <c r="O46" s="155"/>
      <c r="P46" s="238"/>
      <c r="Q46" s="155"/>
      <c r="R46" s="238"/>
      <c r="S46" s="155"/>
      <c r="T46" s="238"/>
      <c r="U46" s="155"/>
      <c r="V46" s="238"/>
      <c r="W46" s="155"/>
      <c r="X46" s="238"/>
      <c r="Y46" s="155"/>
      <c r="Z46" s="238"/>
      <c r="AA46" s="155"/>
      <c r="AB46" s="238"/>
      <c r="AC46" s="155"/>
      <c r="AD46" s="238"/>
      <c r="AE46" s="155"/>
      <c r="AF46" s="238"/>
      <c r="AG46" s="155"/>
      <c r="AH46" s="238"/>
      <c r="AI46" s="155"/>
      <c r="AJ46" s="238"/>
      <c r="AK46" s="155"/>
      <c r="AL46" s="238"/>
      <c r="AM46" s="155"/>
      <c r="AN46" s="238"/>
      <c r="AO46" s="155"/>
      <c r="AP46" s="238"/>
      <c r="AQ46" s="155"/>
      <c r="AR46" s="238"/>
      <c r="AS46" s="155"/>
      <c r="AT46" s="238"/>
      <c r="AU46" s="155"/>
      <c r="AV46" s="238"/>
      <c r="AW46" s="155"/>
      <c r="AX46" s="238"/>
      <c r="AY46" s="155"/>
      <c r="AZ46" s="238"/>
      <c r="BA46" s="155"/>
      <c r="BB46" s="238"/>
    </row>
    <row r="47" spans="1:54">
      <c r="A47" s="151"/>
      <c r="B47" s="151"/>
      <c r="C47" s="151"/>
      <c r="D47" s="151"/>
      <c r="E47" s="155"/>
      <c r="F47" s="238"/>
      <c r="G47" s="155"/>
      <c r="H47" s="238"/>
      <c r="I47" s="155"/>
      <c r="J47" s="238"/>
      <c r="K47" s="155"/>
      <c r="L47" s="238"/>
      <c r="M47" s="155"/>
      <c r="N47" s="238"/>
      <c r="O47" s="155"/>
      <c r="P47" s="238"/>
      <c r="Q47" s="155"/>
      <c r="R47" s="238"/>
      <c r="S47" s="155"/>
      <c r="T47" s="238"/>
      <c r="U47" s="155"/>
      <c r="V47" s="238"/>
      <c r="W47" s="155"/>
      <c r="X47" s="238"/>
      <c r="Y47" s="155"/>
      <c r="Z47" s="238"/>
      <c r="AA47" s="155"/>
      <c r="AB47" s="238"/>
      <c r="AC47" s="155"/>
      <c r="AD47" s="238"/>
      <c r="AE47" s="155"/>
      <c r="AF47" s="238"/>
      <c r="AG47" s="155"/>
      <c r="AH47" s="238"/>
      <c r="AI47" s="155"/>
      <c r="AJ47" s="238"/>
      <c r="AK47" s="155"/>
      <c r="AL47" s="238"/>
      <c r="AM47" s="155"/>
      <c r="AN47" s="238"/>
      <c r="AO47" s="155"/>
      <c r="AP47" s="238"/>
      <c r="AQ47" s="155"/>
      <c r="AR47" s="238"/>
      <c r="AS47" s="155"/>
      <c r="AT47" s="238"/>
      <c r="AU47" s="155"/>
      <c r="AV47" s="238"/>
      <c r="AW47" s="155"/>
      <c r="AX47" s="238"/>
      <c r="AY47" s="155"/>
      <c r="AZ47" s="238"/>
      <c r="BA47" s="155"/>
      <c r="BB47" s="238"/>
    </row>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A5A5A"/>
  </sheetPr>
  <dimension ref="A1:AF200"/>
  <sheetViews>
    <sheetView tabSelected="1" zoomScaleNormal="100" workbookViewId="0">
      <pane xSplit="1" ySplit="2" topLeftCell="Y3" activePane="bottomRight" state="frozen"/>
      <selection activeCell="B3" sqref="B3"/>
      <selection pane="topRight" activeCell="B3" sqref="B3"/>
      <selection pane="bottomLeft" activeCell="B3" sqref="B3"/>
      <selection pane="bottomRight" activeCell="AH12" sqref="AH12"/>
    </sheetView>
  </sheetViews>
  <sheetFormatPr defaultColWidth="9.109375" defaultRowHeight="13.5" customHeight="1"/>
  <cols>
    <col min="1" max="1" width="9.109375" style="3"/>
    <col min="2" max="2" width="10" style="3" customWidth="1"/>
    <col min="3" max="3" width="10.33203125" style="3" customWidth="1"/>
    <col min="4" max="7" width="9.109375" style="3"/>
    <col min="8" max="9" width="11.109375" style="3" customWidth="1"/>
    <col min="10" max="10" width="9.109375" style="3"/>
    <col min="11" max="11" width="11.21875" style="3" customWidth="1"/>
    <col min="12" max="23" width="9.109375" style="3"/>
    <col min="24" max="24" width="9.77734375" style="3" customWidth="1"/>
    <col min="25" max="30" width="9.109375" style="3"/>
    <col min="31" max="31" width="9" style="3" customWidth="1"/>
    <col min="32" max="16384" width="9.109375" style="3"/>
  </cols>
  <sheetData>
    <row r="1" spans="1:32" ht="13.5" customHeight="1">
      <c r="A1" s="113" t="s">
        <v>64</v>
      </c>
      <c r="B1" s="114">
        <f>VALUE(RIGHT(B20,4))</f>
        <v>1992</v>
      </c>
      <c r="C1" s="114">
        <f t="shared" ref="C1:V1" si="0">VALUE(RIGHT(C20,4))</f>
        <v>1993</v>
      </c>
      <c r="D1" s="114">
        <f t="shared" si="0"/>
        <v>1994</v>
      </c>
      <c r="E1" s="114">
        <f t="shared" si="0"/>
        <v>1995</v>
      </c>
      <c r="F1" s="114">
        <f t="shared" si="0"/>
        <v>1996</v>
      </c>
      <c r="G1" s="114">
        <f t="shared" si="0"/>
        <v>1997</v>
      </c>
      <c r="H1" s="114">
        <f t="shared" si="0"/>
        <v>1998</v>
      </c>
      <c r="I1" s="114">
        <v>1999</v>
      </c>
      <c r="J1" s="114">
        <f t="shared" si="0"/>
        <v>2000</v>
      </c>
      <c r="K1" s="114">
        <f t="shared" si="0"/>
        <v>2001</v>
      </c>
      <c r="L1" s="114">
        <f t="shared" si="0"/>
        <v>2002</v>
      </c>
      <c r="M1" s="114">
        <f t="shared" si="0"/>
        <v>2003</v>
      </c>
      <c r="N1" s="114">
        <f t="shared" si="0"/>
        <v>2004</v>
      </c>
      <c r="O1" s="114">
        <f t="shared" si="0"/>
        <v>2005</v>
      </c>
      <c r="P1" s="114">
        <f t="shared" si="0"/>
        <v>2006</v>
      </c>
      <c r="Q1" s="114">
        <f t="shared" si="0"/>
        <v>2007</v>
      </c>
      <c r="R1" s="114">
        <f t="shared" si="0"/>
        <v>2008</v>
      </c>
      <c r="S1" s="114">
        <f t="shared" si="0"/>
        <v>2009</v>
      </c>
      <c r="T1" s="114">
        <f t="shared" si="0"/>
        <v>2010</v>
      </c>
      <c r="U1" s="114">
        <f t="shared" si="0"/>
        <v>2011</v>
      </c>
      <c r="V1" s="114">
        <f t="shared" si="0"/>
        <v>2012</v>
      </c>
      <c r="W1" s="114">
        <f t="shared" ref="W1:AF1" si="1">VALUE(RIGHT(W20,4))</f>
        <v>2013</v>
      </c>
      <c r="X1" s="114">
        <f t="shared" si="1"/>
        <v>2014</v>
      </c>
      <c r="Y1" s="114">
        <f t="shared" si="1"/>
        <v>2015</v>
      </c>
      <c r="Z1" s="114">
        <f t="shared" si="1"/>
        <v>2016</v>
      </c>
      <c r="AA1" s="114">
        <f t="shared" si="1"/>
        <v>2017</v>
      </c>
      <c r="AB1" s="114">
        <f t="shared" si="1"/>
        <v>2018</v>
      </c>
      <c r="AC1" s="114">
        <f t="shared" si="1"/>
        <v>2019</v>
      </c>
      <c r="AD1" s="114">
        <f t="shared" si="1"/>
        <v>2020</v>
      </c>
      <c r="AE1" s="114">
        <f t="shared" si="1"/>
        <v>2021</v>
      </c>
      <c r="AF1" s="114">
        <f t="shared" si="1"/>
        <v>2022</v>
      </c>
    </row>
    <row r="2" spans="1:32" ht="13.5" customHeight="1">
      <c r="A2" s="113" t="s">
        <v>65</v>
      </c>
      <c r="B2" s="114">
        <f>B1-1</f>
        <v>1991</v>
      </c>
      <c r="C2" s="114">
        <f t="shared" ref="C2:V2" si="2">C1-1</f>
        <v>1992</v>
      </c>
      <c r="D2" s="114">
        <f t="shared" si="2"/>
        <v>1993</v>
      </c>
      <c r="E2" s="114">
        <f t="shared" si="2"/>
        <v>1994</v>
      </c>
      <c r="F2" s="114">
        <f t="shared" si="2"/>
        <v>1995</v>
      </c>
      <c r="G2" s="114">
        <f t="shared" si="2"/>
        <v>1996</v>
      </c>
      <c r="H2" s="114">
        <f t="shared" si="2"/>
        <v>1997</v>
      </c>
      <c r="I2" s="114">
        <v>1998</v>
      </c>
      <c r="J2" s="114">
        <f t="shared" si="2"/>
        <v>1999</v>
      </c>
      <c r="K2" s="114">
        <f t="shared" si="2"/>
        <v>2000</v>
      </c>
      <c r="L2" s="114">
        <f t="shared" si="2"/>
        <v>2001</v>
      </c>
      <c r="M2" s="114">
        <f t="shared" si="2"/>
        <v>2002</v>
      </c>
      <c r="N2" s="114">
        <f t="shared" si="2"/>
        <v>2003</v>
      </c>
      <c r="O2" s="114">
        <f t="shared" si="2"/>
        <v>2004</v>
      </c>
      <c r="P2" s="114">
        <f t="shared" si="2"/>
        <v>2005</v>
      </c>
      <c r="Q2" s="114">
        <f t="shared" si="2"/>
        <v>2006</v>
      </c>
      <c r="R2" s="114">
        <f t="shared" si="2"/>
        <v>2007</v>
      </c>
      <c r="S2" s="114">
        <f t="shared" si="2"/>
        <v>2008</v>
      </c>
      <c r="T2" s="114">
        <f t="shared" si="2"/>
        <v>2009</v>
      </c>
      <c r="U2" s="114">
        <f t="shared" si="2"/>
        <v>2010</v>
      </c>
      <c r="V2" s="114">
        <f t="shared" si="2"/>
        <v>2011</v>
      </c>
      <c r="W2" s="114">
        <f t="shared" ref="W2:AF2" si="3">W1-1</f>
        <v>2012</v>
      </c>
      <c r="X2" s="114">
        <f t="shared" si="3"/>
        <v>2013</v>
      </c>
      <c r="Y2" s="114">
        <f t="shared" si="3"/>
        <v>2014</v>
      </c>
      <c r="Z2" s="114">
        <f t="shared" si="3"/>
        <v>2015</v>
      </c>
      <c r="AA2" s="114">
        <f t="shared" si="3"/>
        <v>2016</v>
      </c>
      <c r="AB2" s="114">
        <f t="shared" si="3"/>
        <v>2017</v>
      </c>
      <c r="AC2" s="114">
        <f t="shared" si="3"/>
        <v>2018</v>
      </c>
      <c r="AD2" s="114">
        <f t="shared" si="3"/>
        <v>2019</v>
      </c>
      <c r="AE2" s="114">
        <f t="shared" si="3"/>
        <v>2020</v>
      </c>
      <c r="AF2" s="114">
        <f t="shared" si="3"/>
        <v>2021</v>
      </c>
    </row>
    <row r="3" spans="1:32" ht="13.5" customHeight="1">
      <c r="A3" s="113" t="s">
        <v>66</v>
      </c>
      <c r="B3" s="115" t="s">
        <v>799</v>
      </c>
      <c r="C3" s="115" t="s">
        <v>799</v>
      </c>
      <c r="D3" s="115" t="s">
        <v>799</v>
      </c>
      <c r="E3" s="115" t="s">
        <v>799</v>
      </c>
      <c r="F3" s="115" t="s">
        <v>799</v>
      </c>
      <c r="G3" s="115" t="s">
        <v>799</v>
      </c>
      <c r="H3" s="115" t="s">
        <v>799</v>
      </c>
      <c r="I3" s="115" t="s">
        <v>799</v>
      </c>
      <c r="J3" s="115" t="s">
        <v>799</v>
      </c>
      <c r="K3" s="115" t="s">
        <v>799</v>
      </c>
      <c r="L3" s="115" t="s">
        <v>799</v>
      </c>
      <c r="M3" s="115" t="s">
        <v>799</v>
      </c>
      <c r="N3" s="115" t="s">
        <v>799</v>
      </c>
      <c r="O3" s="115" t="s">
        <v>799</v>
      </c>
      <c r="P3" s="115" t="s">
        <v>799</v>
      </c>
      <c r="Q3" s="115" t="s">
        <v>799</v>
      </c>
      <c r="R3" s="115" t="s">
        <v>799</v>
      </c>
      <c r="S3" s="115" t="s">
        <v>799</v>
      </c>
      <c r="T3" s="115" t="s">
        <v>799</v>
      </c>
      <c r="U3" s="115" t="s">
        <v>799</v>
      </c>
      <c r="V3" s="115" t="s">
        <v>799</v>
      </c>
      <c r="W3" s="115" t="s">
        <v>799</v>
      </c>
      <c r="X3" s="115" t="s">
        <v>799</v>
      </c>
      <c r="Y3" s="115" t="s">
        <v>799</v>
      </c>
      <c r="Z3" s="115" t="s">
        <v>799</v>
      </c>
      <c r="AA3" s="115" t="s">
        <v>799</v>
      </c>
      <c r="AB3" s="115" t="s">
        <v>799</v>
      </c>
      <c r="AC3" s="115" t="s">
        <v>799</v>
      </c>
      <c r="AD3" s="115" t="s">
        <v>799</v>
      </c>
      <c r="AE3" s="115" t="s">
        <v>799</v>
      </c>
      <c r="AF3" s="115" t="s">
        <v>799</v>
      </c>
    </row>
    <row r="4" spans="1:32" ht="13.5" customHeight="1">
      <c r="A4" s="113" t="s">
        <v>67</v>
      </c>
      <c r="B4" s="115" t="s">
        <v>800</v>
      </c>
      <c r="C4" s="115" t="s">
        <v>801</v>
      </c>
      <c r="D4" s="115" t="s">
        <v>801</v>
      </c>
      <c r="E4" s="115" t="s">
        <v>801</v>
      </c>
      <c r="F4" s="115" t="s">
        <v>801</v>
      </c>
      <c r="G4" s="115" t="s">
        <v>801</v>
      </c>
      <c r="H4" s="115" t="s">
        <v>801</v>
      </c>
      <c r="I4" s="115" t="s">
        <v>802</v>
      </c>
      <c r="J4" s="115" t="s">
        <v>801</v>
      </c>
      <c r="K4" s="115" t="s">
        <v>801</v>
      </c>
      <c r="L4" s="115" t="s">
        <v>801</v>
      </c>
      <c r="M4" s="115" t="s">
        <v>801</v>
      </c>
      <c r="N4" s="115" t="s">
        <v>802</v>
      </c>
      <c r="O4" s="115" t="s">
        <v>802</v>
      </c>
      <c r="P4" s="115" t="s">
        <v>802</v>
      </c>
      <c r="Q4" s="115" t="s">
        <v>802</v>
      </c>
      <c r="R4" s="115" t="s">
        <v>802</v>
      </c>
      <c r="S4" s="115" t="s">
        <v>802</v>
      </c>
      <c r="T4" s="115" t="s">
        <v>802</v>
      </c>
      <c r="U4" s="115" t="s">
        <v>802</v>
      </c>
      <c r="V4" s="115" t="s">
        <v>801</v>
      </c>
      <c r="W4" s="115" t="s">
        <v>801</v>
      </c>
      <c r="X4" s="115" t="s">
        <v>801</v>
      </c>
      <c r="Y4" s="115" t="s">
        <v>801</v>
      </c>
      <c r="Z4" s="115" t="s">
        <v>801</v>
      </c>
      <c r="AA4" s="115" t="s">
        <v>802</v>
      </c>
      <c r="AB4" s="115" t="s">
        <v>802</v>
      </c>
      <c r="AC4" s="115" t="s">
        <v>802</v>
      </c>
      <c r="AD4" s="115" t="s">
        <v>802</v>
      </c>
      <c r="AE4" s="115" t="s">
        <v>802</v>
      </c>
      <c r="AF4" s="115" t="s">
        <v>802</v>
      </c>
    </row>
    <row r="5" spans="1:32" ht="13.5" customHeight="1">
      <c r="A5" s="113" t="s">
        <v>68</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row>
    <row r="6" spans="1:32" ht="13.5" customHeight="1">
      <c r="A6" s="113" t="s">
        <v>69</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row>
    <row r="7" spans="1:32" ht="13.5" customHeight="1">
      <c r="A7" s="113" t="s">
        <v>82</v>
      </c>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row>
    <row r="8" spans="1:32" ht="13.5" customHeight="1">
      <c r="A8" s="113" t="s">
        <v>70</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row>
    <row r="9" spans="1:32" ht="13.5" customHeight="1">
      <c r="A9" s="113" t="s">
        <v>71</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row>
    <row r="10" spans="1:32" ht="15" customHeight="1">
      <c r="A10" s="116" t="s">
        <v>126</v>
      </c>
      <c r="B10" s="115" t="s">
        <v>803</v>
      </c>
      <c r="C10" s="115" t="s">
        <v>804</v>
      </c>
      <c r="D10" s="115" t="s">
        <v>804</v>
      </c>
      <c r="E10" s="115" t="s">
        <v>804</v>
      </c>
      <c r="F10" s="115" t="s">
        <v>804</v>
      </c>
      <c r="G10" s="115" t="s">
        <v>805</v>
      </c>
      <c r="H10" s="115" t="s">
        <v>805</v>
      </c>
      <c r="I10" s="115" t="s">
        <v>803</v>
      </c>
      <c r="J10" s="115" t="s">
        <v>806</v>
      </c>
      <c r="K10" s="115" t="s">
        <v>806</v>
      </c>
      <c r="L10" s="115" t="s">
        <v>805</v>
      </c>
      <c r="M10" s="115" t="s">
        <v>807</v>
      </c>
      <c r="N10" s="115" t="s">
        <v>807</v>
      </c>
      <c r="O10" s="115" t="s">
        <v>807</v>
      </c>
      <c r="P10" s="115" t="s">
        <v>807</v>
      </c>
      <c r="Q10" s="115" t="s">
        <v>807</v>
      </c>
      <c r="R10" s="115" t="s">
        <v>807</v>
      </c>
      <c r="S10" s="115" t="s">
        <v>807</v>
      </c>
      <c r="T10" s="115" t="s">
        <v>807</v>
      </c>
      <c r="U10" s="115" t="s">
        <v>807</v>
      </c>
      <c r="V10" s="115" t="s">
        <v>807</v>
      </c>
      <c r="W10" s="115" t="s">
        <v>807</v>
      </c>
      <c r="X10" s="115" t="s">
        <v>807</v>
      </c>
      <c r="Y10" s="115" t="s">
        <v>807</v>
      </c>
      <c r="Z10" s="115" t="s">
        <v>807</v>
      </c>
      <c r="AA10" s="115" t="s">
        <v>807</v>
      </c>
      <c r="AB10" s="115" t="s">
        <v>1270</v>
      </c>
      <c r="AC10" s="115" t="s">
        <v>1271</v>
      </c>
      <c r="AD10" s="115" t="s">
        <v>1272</v>
      </c>
      <c r="AE10" s="115" t="s">
        <v>1273</v>
      </c>
      <c r="AF10" s="115" t="s">
        <v>1274</v>
      </c>
    </row>
    <row r="11" spans="1:32" ht="13.5" customHeight="1">
      <c r="A11" s="113" t="s">
        <v>72</v>
      </c>
      <c r="B11" s="115" t="s">
        <v>808</v>
      </c>
      <c r="C11" s="115" t="s">
        <v>808</v>
      </c>
      <c r="D11" s="115" t="s">
        <v>808</v>
      </c>
      <c r="E11" s="115" t="s">
        <v>808</v>
      </c>
      <c r="F11" s="115" t="s">
        <v>808</v>
      </c>
      <c r="G11" s="115" t="s">
        <v>808</v>
      </c>
      <c r="H11" s="115" t="s">
        <v>808</v>
      </c>
      <c r="I11" s="115" t="s">
        <v>808</v>
      </c>
      <c r="J11" s="115" t="s">
        <v>808</v>
      </c>
      <c r="K11" s="115" t="s">
        <v>808</v>
      </c>
      <c r="L11" s="115" t="s">
        <v>808</v>
      </c>
      <c r="M11" s="115" t="s">
        <v>808</v>
      </c>
      <c r="N11" s="115" t="s">
        <v>808</v>
      </c>
      <c r="O11" s="115" t="s">
        <v>808</v>
      </c>
      <c r="P11" s="115" t="s">
        <v>808</v>
      </c>
      <c r="Q11" s="115" t="s">
        <v>808</v>
      </c>
      <c r="R11" s="115" t="s">
        <v>808</v>
      </c>
      <c r="S11" s="115" t="s">
        <v>808</v>
      </c>
      <c r="T11" s="115" t="s">
        <v>808</v>
      </c>
      <c r="U11" s="115" t="s">
        <v>808</v>
      </c>
      <c r="V11" s="115" t="s">
        <v>809</v>
      </c>
      <c r="W11" s="115" t="s">
        <v>809</v>
      </c>
      <c r="X11" s="115" t="s">
        <v>809</v>
      </c>
      <c r="Y11" s="115" t="s">
        <v>809</v>
      </c>
      <c r="Z11" s="115" t="s">
        <v>809</v>
      </c>
      <c r="AA11" s="115" t="s">
        <v>809</v>
      </c>
      <c r="AB11" s="115" t="s">
        <v>809</v>
      </c>
      <c r="AC11" s="115" t="s">
        <v>809</v>
      </c>
      <c r="AD11" s="115" t="s">
        <v>809</v>
      </c>
      <c r="AE11" s="115" t="s">
        <v>809</v>
      </c>
      <c r="AF11" s="115" t="s">
        <v>809</v>
      </c>
    </row>
    <row r="12" spans="1:32" ht="13.5" customHeight="1">
      <c r="A12" s="113" t="s">
        <v>73</v>
      </c>
      <c r="B12" s="115" t="s">
        <v>810</v>
      </c>
      <c r="C12" s="115" t="s">
        <v>811</v>
      </c>
      <c r="D12" s="115" t="s">
        <v>812</v>
      </c>
      <c r="E12" s="115" t="s">
        <v>813</v>
      </c>
      <c r="F12" s="115" t="s">
        <v>814</v>
      </c>
      <c r="G12" s="115" t="s">
        <v>815</v>
      </c>
      <c r="H12" s="115" t="s">
        <v>816</v>
      </c>
      <c r="I12" s="115" t="s">
        <v>817</v>
      </c>
      <c r="J12" s="115" t="s">
        <v>818</v>
      </c>
      <c r="K12" s="115" t="s">
        <v>819</v>
      </c>
      <c r="L12" s="115" t="s">
        <v>820</v>
      </c>
      <c r="M12" s="115" t="s">
        <v>821</v>
      </c>
      <c r="N12" s="115" t="s">
        <v>822</v>
      </c>
      <c r="O12" s="115" t="s">
        <v>823</v>
      </c>
      <c r="P12" s="115" t="s">
        <v>824</v>
      </c>
      <c r="Q12" s="115" t="s">
        <v>825</v>
      </c>
      <c r="R12" s="115" t="s">
        <v>826</v>
      </c>
      <c r="S12" s="115" t="s">
        <v>827</v>
      </c>
      <c r="T12" s="115" t="s">
        <v>828</v>
      </c>
      <c r="U12" s="115" t="s">
        <v>829</v>
      </c>
      <c r="V12" s="115" t="s">
        <v>830</v>
      </c>
      <c r="W12" s="115" t="s">
        <v>1265</v>
      </c>
      <c r="X12" s="115" t="s">
        <v>1266</v>
      </c>
      <c r="Y12" s="115" t="s">
        <v>1267</v>
      </c>
      <c r="Z12" s="115" t="s">
        <v>1268</v>
      </c>
      <c r="AA12" s="115" t="s">
        <v>1184</v>
      </c>
      <c r="AB12" s="115" t="s">
        <v>1275</v>
      </c>
      <c r="AC12" s="115" t="s">
        <v>1276</v>
      </c>
      <c r="AD12" s="115" t="s">
        <v>1277</v>
      </c>
      <c r="AE12" s="115" t="s">
        <v>1278</v>
      </c>
      <c r="AF12" s="115" t="s">
        <v>1279</v>
      </c>
    </row>
    <row r="13" spans="1:32" ht="13.5" customHeight="1">
      <c r="A13" s="117" t="s">
        <v>74</v>
      </c>
      <c r="B13" s="115" t="s">
        <v>831</v>
      </c>
      <c r="C13" s="115" t="s">
        <v>831</v>
      </c>
      <c r="D13" s="115" t="s">
        <v>832</v>
      </c>
      <c r="E13" s="115" t="s">
        <v>832</v>
      </c>
      <c r="F13" s="115" t="s">
        <v>832</v>
      </c>
      <c r="G13" s="115" t="s">
        <v>832</v>
      </c>
      <c r="H13" s="115" t="s">
        <v>832</v>
      </c>
      <c r="I13" s="115" t="s">
        <v>832</v>
      </c>
      <c r="J13" s="115" t="s">
        <v>832</v>
      </c>
      <c r="K13" s="115" t="s">
        <v>832</v>
      </c>
      <c r="L13" s="115" t="s">
        <v>833</v>
      </c>
      <c r="M13" s="115" t="s">
        <v>833</v>
      </c>
      <c r="N13" s="115" t="s">
        <v>833</v>
      </c>
      <c r="O13" s="115" t="s">
        <v>833</v>
      </c>
      <c r="P13" s="115" t="s">
        <v>833</v>
      </c>
      <c r="Q13" s="115" t="s">
        <v>833</v>
      </c>
      <c r="R13" s="115" t="s">
        <v>833</v>
      </c>
      <c r="S13" s="115" t="s">
        <v>833</v>
      </c>
      <c r="T13" s="115" t="s">
        <v>833</v>
      </c>
      <c r="U13" s="115" t="s">
        <v>833</v>
      </c>
      <c r="V13" s="115" t="s">
        <v>834</v>
      </c>
      <c r="W13" s="115" t="s">
        <v>834</v>
      </c>
      <c r="X13" s="115" t="s">
        <v>834</v>
      </c>
      <c r="Y13" s="115" t="s">
        <v>834</v>
      </c>
      <c r="Z13" s="115" t="s">
        <v>834</v>
      </c>
      <c r="AA13" s="115" t="s">
        <v>834</v>
      </c>
      <c r="AB13" s="115" t="s">
        <v>834</v>
      </c>
      <c r="AC13" s="115" t="s">
        <v>834</v>
      </c>
      <c r="AD13" s="115" t="s">
        <v>834</v>
      </c>
      <c r="AE13" s="115" t="s">
        <v>834</v>
      </c>
      <c r="AF13" s="115" t="s">
        <v>834</v>
      </c>
    </row>
    <row r="14" spans="1:32" ht="13.5" customHeight="1">
      <c r="A14" s="113" t="s">
        <v>83</v>
      </c>
      <c r="B14" s="115" t="s">
        <v>835</v>
      </c>
      <c r="C14" s="115" t="s">
        <v>835</v>
      </c>
      <c r="D14" s="115" t="s">
        <v>835</v>
      </c>
      <c r="E14" s="115" t="s">
        <v>835</v>
      </c>
      <c r="F14" s="115" t="s">
        <v>835</v>
      </c>
      <c r="G14" s="115" t="s">
        <v>835</v>
      </c>
      <c r="H14" s="115" t="s">
        <v>835</v>
      </c>
      <c r="I14" s="115" t="s">
        <v>835</v>
      </c>
      <c r="J14" s="115" t="s">
        <v>835</v>
      </c>
      <c r="K14" s="115" t="s">
        <v>835</v>
      </c>
      <c r="L14" s="115" t="s">
        <v>835</v>
      </c>
      <c r="M14" s="115" t="s">
        <v>836</v>
      </c>
      <c r="N14" s="115" t="s">
        <v>836</v>
      </c>
      <c r="O14" s="115" t="s">
        <v>836</v>
      </c>
      <c r="P14" s="115" t="s">
        <v>835</v>
      </c>
      <c r="Q14" s="115" t="s">
        <v>835</v>
      </c>
      <c r="R14" s="115" t="s">
        <v>835</v>
      </c>
      <c r="S14" s="115" t="s">
        <v>835</v>
      </c>
      <c r="T14" s="115" t="s">
        <v>835</v>
      </c>
      <c r="U14" s="115" t="s">
        <v>835</v>
      </c>
      <c r="V14" s="115" t="s">
        <v>835</v>
      </c>
      <c r="W14" s="115" t="s">
        <v>835</v>
      </c>
      <c r="X14" s="115" t="s">
        <v>835</v>
      </c>
      <c r="Y14" s="115" t="s">
        <v>1269</v>
      </c>
      <c r="Z14" s="115" t="s">
        <v>1269</v>
      </c>
      <c r="AA14" s="115" t="s">
        <v>1269</v>
      </c>
      <c r="AB14" s="115" t="s">
        <v>1269</v>
      </c>
      <c r="AC14" s="115" t="s">
        <v>1269</v>
      </c>
      <c r="AD14" s="115" t="s">
        <v>1269</v>
      </c>
      <c r="AE14" s="115" t="s">
        <v>1269</v>
      </c>
      <c r="AF14" s="115" t="s">
        <v>1269</v>
      </c>
    </row>
    <row r="15" spans="1:32" ht="13.5" customHeight="1">
      <c r="A15" s="113" t="s">
        <v>75</v>
      </c>
      <c r="B15" s="115" t="s">
        <v>837</v>
      </c>
      <c r="C15" s="115" t="s">
        <v>837</v>
      </c>
      <c r="D15" s="115" t="s">
        <v>837</v>
      </c>
      <c r="E15" s="115" t="s">
        <v>837</v>
      </c>
      <c r="F15" s="115" t="s">
        <v>837</v>
      </c>
      <c r="G15" s="115" t="s">
        <v>837</v>
      </c>
      <c r="H15" s="115" t="s">
        <v>837</v>
      </c>
      <c r="I15" s="115" t="s">
        <v>837</v>
      </c>
      <c r="J15" s="115" t="s">
        <v>837</v>
      </c>
      <c r="K15" s="115" t="s">
        <v>837</v>
      </c>
      <c r="L15" s="115" t="s">
        <v>837</v>
      </c>
      <c r="M15" s="115" t="s">
        <v>837</v>
      </c>
      <c r="N15" s="115" t="s">
        <v>837</v>
      </c>
      <c r="O15" s="115" t="s">
        <v>837</v>
      </c>
      <c r="P15" s="115" t="s">
        <v>837</v>
      </c>
      <c r="Q15" s="115" t="s">
        <v>837</v>
      </c>
      <c r="R15" s="115" t="s">
        <v>837</v>
      </c>
      <c r="S15" s="115" t="s">
        <v>837</v>
      </c>
      <c r="T15" s="115" t="s">
        <v>837</v>
      </c>
      <c r="U15" s="115" t="s">
        <v>837</v>
      </c>
      <c r="V15" s="115" t="s">
        <v>838</v>
      </c>
      <c r="W15" s="115" t="s">
        <v>1280</v>
      </c>
      <c r="X15" s="115" t="s">
        <v>1280</v>
      </c>
      <c r="Y15" s="115" t="s">
        <v>1280</v>
      </c>
      <c r="Z15" s="115" t="s">
        <v>1280</v>
      </c>
      <c r="AA15" s="115" t="s">
        <v>838</v>
      </c>
      <c r="AB15" s="115" t="s">
        <v>1280</v>
      </c>
      <c r="AC15" s="115" t="s">
        <v>1280</v>
      </c>
      <c r="AD15" s="115" t="s">
        <v>1280</v>
      </c>
      <c r="AE15" s="115" t="s">
        <v>1280</v>
      </c>
      <c r="AF15" s="115" t="s">
        <v>1280</v>
      </c>
    </row>
    <row r="16" spans="1:32" ht="13.5" customHeight="1">
      <c r="A16" s="113" t="s">
        <v>76</v>
      </c>
      <c r="B16" s="115" t="s">
        <v>839</v>
      </c>
      <c r="C16" s="115" t="s">
        <v>840</v>
      </c>
      <c r="D16" s="115" t="s">
        <v>841</v>
      </c>
      <c r="E16" s="115" t="s">
        <v>842</v>
      </c>
      <c r="F16" s="115" t="s">
        <v>843</v>
      </c>
      <c r="G16" s="115" t="s">
        <v>844</v>
      </c>
      <c r="H16" s="115" t="s">
        <v>845</v>
      </c>
      <c r="I16" s="115" t="s">
        <v>846</v>
      </c>
      <c r="J16" s="115" t="s">
        <v>847</v>
      </c>
      <c r="K16" s="115" t="s">
        <v>848</v>
      </c>
      <c r="L16" s="115" t="s">
        <v>849</v>
      </c>
      <c r="M16" s="115" t="s">
        <v>850</v>
      </c>
      <c r="N16" s="115" t="s">
        <v>851</v>
      </c>
      <c r="O16" s="115" t="s">
        <v>852</v>
      </c>
      <c r="P16" s="115" t="s">
        <v>853</v>
      </c>
      <c r="Q16" s="115" t="s">
        <v>854</v>
      </c>
      <c r="R16" s="115" t="s">
        <v>855</v>
      </c>
      <c r="S16" s="115" t="s">
        <v>856</v>
      </c>
      <c r="T16" s="115" t="s">
        <v>857</v>
      </c>
      <c r="U16" s="115" t="s">
        <v>858</v>
      </c>
      <c r="V16" s="115" t="s">
        <v>859</v>
      </c>
      <c r="W16" s="115" t="s">
        <v>1281</v>
      </c>
      <c r="X16" s="115" t="s">
        <v>1296</v>
      </c>
      <c r="Y16" s="115" t="s">
        <v>1286</v>
      </c>
      <c r="Z16" s="115" t="s">
        <v>1291</v>
      </c>
      <c r="AA16" s="115" t="s">
        <v>1186</v>
      </c>
      <c r="AB16" s="115" t="s">
        <v>1301</v>
      </c>
      <c r="AC16" s="115" t="s">
        <v>1306</v>
      </c>
      <c r="AD16" s="115" t="s">
        <v>1311</v>
      </c>
      <c r="AE16" s="115" t="s">
        <v>1316</v>
      </c>
      <c r="AF16" s="115" t="s">
        <v>1321</v>
      </c>
    </row>
    <row r="17" spans="1:32" ht="13.5" customHeight="1">
      <c r="A17" s="113" t="s">
        <v>77</v>
      </c>
      <c r="B17" s="115" t="s">
        <v>860</v>
      </c>
      <c r="C17" s="115" t="s">
        <v>861</v>
      </c>
      <c r="D17" s="115" t="s">
        <v>862</v>
      </c>
      <c r="E17" s="115" t="s">
        <v>863</v>
      </c>
      <c r="F17" s="115" t="s">
        <v>864</v>
      </c>
      <c r="G17" s="115" t="s">
        <v>865</v>
      </c>
      <c r="H17" s="115" t="s">
        <v>866</v>
      </c>
      <c r="I17" s="115" t="s">
        <v>867</v>
      </c>
      <c r="J17" s="115" t="s">
        <v>868</v>
      </c>
      <c r="K17" s="115" t="s">
        <v>869</v>
      </c>
      <c r="L17" s="115" t="s">
        <v>870</v>
      </c>
      <c r="M17" s="115" t="s">
        <v>871</v>
      </c>
      <c r="N17" s="115" t="s">
        <v>872</v>
      </c>
      <c r="O17" s="115" t="s">
        <v>873</v>
      </c>
      <c r="P17" s="115" t="s">
        <v>874</v>
      </c>
      <c r="Q17" s="115" t="s">
        <v>875</v>
      </c>
      <c r="R17" s="115" t="s">
        <v>876</v>
      </c>
      <c r="S17" s="115" t="s">
        <v>877</v>
      </c>
      <c r="T17" s="115" t="s">
        <v>878</v>
      </c>
      <c r="U17" s="115" t="s">
        <v>879</v>
      </c>
      <c r="V17" s="115" t="s">
        <v>880</v>
      </c>
      <c r="W17" s="115" t="s">
        <v>1282</v>
      </c>
      <c r="X17" s="115" t="s">
        <v>1297</v>
      </c>
      <c r="Y17" s="115" t="s">
        <v>1287</v>
      </c>
      <c r="Z17" s="115" t="s">
        <v>1292</v>
      </c>
      <c r="AA17" s="115" t="s">
        <v>1187</v>
      </c>
      <c r="AB17" s="115" t="s">
        <v>1302</v>
      </c>
      <c r="AC17" s="115" t="s">
        <v>1307</v>
      </c>
      <c r="AD17" s="115" t="s">
        <v>1312</v>
      </c>
      <c r="AE17" s="115" t="s">
        <v>1317</v>
      </c>
      <c r="AF17" s="115" t="s">
        <v>1322</v>
      </c>
    </row>
    <row r="18" spans="1:32" ht="13.5" customHeight="1">
      <c r="A18" s="113" t="s">
        <v>78</v>
      </c>
      <c r="B18" s="115" t="s">
        <v>881</v>
      </c>
      <c r="C18" s="115" t="s">
        <v>882</v>
      </c>
      <c r="D18" s="115" t="s">
        <v>883</v>
      </c>
      <c r="E18" s="115" t="s">
        <v>884</v>
      </c>
      <c r="F18" s="115" t="s">
        <v>885</v>
      </c>
      <c r="G18" s="115" t="s">
        <v>886</v>
      </c>
      <c r="H18" s="115" t="s">
        <v>887</v>
      </c>
      <c r="I18" s="115" t="s">
        <v>888</v>
      </c>
      <c r="J18" s="115" t="s">
        <v>889</v>
      </c>
      <c r="K18" s="115" t="s">
        <v>890</v>
      </c>
      <c r="L18" s="115" t="s">
        <v>891</v>
      </c>
      <c r="M18" s="115" t="s">
        <v>892</v>
      </c>
      <c r="N18" s="115" t="s">
        <v>893</v>
      </c>
      <c r="O18" s="115" t="s">
        <v>894</v>
      </c>
      <c r="P18" s="115" t="s">
        <v>895</v>
      </c>
      <c r="Q18" s="115" t="s">
        <v>896</v>
      </c>
      <c r="R18" s="115" t="s">
        <v>897</v>
      </c>
      <c r="S18" s="115" t="s">
        <v>898</v>
      </c>
      <c r="T18" s="115" t="s">
        <v>899</v>
      </c>
      <c r="U18" s="115" t="s">
        <v>900</v>
      </c>
      <c r="V18" s="115" t="s">
        <v>901</v>
      </c>
      <c r="W18" s="115" t="s">
        <v>1283</v>
      </c>
      <c r="X18" s="115" t="s">
        <v>1298</v>
      </c>
      <c r="Y18" s="115" t="s">
        <v>1288</v>
      </c>
      <c r="Z18" s="115" t="s">
        <v>1293</v>
      </c>
      <c r="AA18" s="115" t="s">
        <v>1188</v>
      </c>
      <c r="AB18" s="115" t="s">
        <v>1303</v>
      </c>
      <c r="AC18" s="115" t="s">
        <v>1308</v>
      </c>
      <c r="AD18" s="115" t="s">
        <v>1313</v>
      </c>
      <c r="AE18" s="115" t="s">
        <v>1318</v>
      </c>
      <c r="AF18" s="115" t="s">
        <v>1324</v>
      </c>
    </row>
    <row r="19" spans="1:32" ht="13.5" customHeight="1">
      <c r="A19" s="113" t="s">
        <v>79</v>
      </c>
      <c r="B19" s="115" t="s">
        <v>902</v>
      </c>
      <c r="C19" s="115" t="s">
        <v>903</v>
      </c>
      <c r="D19" s="115" t="s">
        <v>904</v>
      </c>
      <c r="E19" s="115" t="s">
        <v>905</v>
      </c>
      <c r="F19" s="115" t="s">
        <v>906</v>
      </c>
      <c r="G19" s="115" t="s">
        <v>907</v>
      </c>
      <c r="H19" s="115" t="s">
        <v>908</v>
      </c>
      <c r="I19" s="115" t="s">
        <v>902</v>
      </c>
      <c r="J19" s="115" t="s">
        <v>909</v>
      </c>
      <c r="K19" s="115" t="s">
        <v>910</v>
      </c>
      <c r="L19" s="115" t="s">
        <v>911</v>
      </c>
      <c r="M19" s="115" t="s">
        <v>912</v>
      </c>
      <c r="N19" s="115" t="s">
        <v>913</v>
      </c>
      <c r="O19" s="115" t="s">
        <v>914</v>
      </c>
      <c r="P19" s="115" t="s">
        <v>915</v>
      </c>
      <c r="Q19" s="115" t="s">
        <v>916</v>
      </c>
      <c r="R19" s="115" t="s">
        <v>913</v>
      </c>
      <c r="S19" s="115" t="s">
        <v>917</v>
      </c>
      <c r="T19" s="115" t="s">
        <v>918</v>
      </c>
      <c r="U19" s="115" t="s">
        <v>919</v>
      </c>
      <c r="V19" s="115" t="s">
        <v>920</v>
      </c>
      <c r="W19" s="115" t="s">
        <v>1284</v>
      </c>
      <c r="X19" s="115" t="s">
        <v>1299</v>
      </c>
      <c r="Y19" s="115" t="s">
        <v>1289</v>
      </c>
      <c r="Z19" s="115" t="s">
        <v>1294</v>
      </c>
      <c r="AA19" s="115" t="s">
        <v>1189</v>
      </c>
      <c r="AB19" s="115" t="s">
        <v>1304</v>
      </c>
      <c r="AC19" s="115" t="s">
        <v>1309</v>
      </c>
      <c r="AD19" s="115" t="s">
        <v>1314</v>
      </c>
      <c r="AE19" s="115" t="s">
        <v>1319</v>
      </c>
      <c r="AF19" s="115" t="s">
        <v>1323</v>
      </c>
    </row>
    <row r="20" spans="1:32" ht="13.5" customHeight="1">
      <c r="A20" s="113" t="s">
        <v>80</v>
      </c>
      <c r="B20" s="115" t="s">
        <v>921</v>
      </c>
      <c r="C20" s="115" t="s">
        <v>922</v>
      </c>
      <c r="D20" s="115" t="s">
        <v>923</v>
      </c>
      <c r="E20" s="115" t="s">
        <v>924</v>
      </c>
      <c r="F20" s="115" t="s">
        <v>925</v>
      </c>
      <c r="G20" s="115" t="s">
        <v>926</v>
      </c>
      <c r="H20" s="115" t="s">
        <v>927</v>
      </c>
      <c r="I20" s="115" t="s">
        <v>928</v>
      </c>
      <c r="J20" s="115" t="s">
        <v>929</v>
      </c>
      <c r="K20" s="115" t="s">
        <v>930</v>
      </c>
      <c r="L20" s="115" t="s">
        <v>931</v>
      </c>
      <c r="M20" s="115" t="s">
        <v>932</v>
      </c>
      <c r="N20" s="115" t="s">
        <v>933</v>
      </c>
      <c r="O20" s="115" t="s">
        <v>934</v>
      </c>
      <c r="P20" s="115" t="s">
        <v>935</v>
      </c>
      <c r="Q20" s="115" t="s">
        <v>936</v>
      </c>
      <c r="R20" s="115" t="s">
        <v>937</v>
      </c>
      <c r="S20" s="115" t="s">
        <v>938</v>
      </c>
      <c r="T20" s="115" t="s">
        <v>939</v>
      </c>
      <c r="U20" s="115" t="s">
        <v>940</v>
      </c>
      <c r="V20" s="115" t="s">
        <v>941</v>
      </c>
      <c r="W20" s="115" t="s">
        <v>1285</v>
      </c>
      <c r="X20" s="115" t="s">
        <v>1300</v>
      </c>
      <c r="Y20" s="115" t="s">
        <v>1290</v>
      </c>
      <c r="Z20" s="115" t="s">
        <v>1295</v>
      </c>
      <c r="AA20" s="115" t="s">
        <v>1185</v>
      </c>
      <c r="AB20" s="115" t="s">
        <v>1305</v>
      </c>
      <c r="AC20" s="115" t="s">
        <v>1310</v>
      </c>
      <c r="AD20" s="115" t="s">
        <v>1315</v>
      </c>
      <c r="AE20" s="115" t="s">
        <v>1320</v>
      </c>
      <c r="AF20" s="115" t="s">
        <v>1325</v>
      </c>
    </row>
    <row r="21" spans="1:32" ht="13.5" customHeight="1">
      <c r="A21" s="113" t="s">
        <v>81</v>
      </c>
      <c r="B21" s="115" t="s">
        <v>942</v>
      </c>
      <c r="C21" s="115" t="s">
        <v>942</v>
      </c>
      <c r="D21" s="115" t="s">
        <v>942</v>
      </c>
      <c r="E21" s="115" t="s">
        <v>942</v>
      </c>
      <c r="F21" s="115" t="s">
        <v>942</v>
      </c>
      <c r="G21" s="115" t="s">
        <v>942</v>
      </c>
      <c r="H21" s="115" t="s">
        <v>942</v>
      </c>
      <c r="I21" s="115" t="s">
        <v>942</v>
      </c>
      <c r="J21" s="115" t="s">
        <v>942</v>
      </c>
      <c r="K21" s="115" t="s">
        <v>942</v>
      </c>
      <c r="L21" s="115" t="s">
        <v>942</v>
      </c>
      <c r="M21" s="115" t="s">
        <v>942</v>
      </c>
      <c r="N21" s="115" t="s">
        <v>942</v>
      </c>
      <c r="O21" s="115" t="s">
        <v>942</v>
      </c>
      <c r="P21" s="115" t="s">
        <v>942</v>
      </c>
      <c r="Q21" s="115" t="s">
        <v>942</v>
      </c>
      <c r="R21" s="115" t="s">
        <v>942</v>
      </c>
      <c r="S21" s="115" t="s">
        <v>942</v>
      </c>
      <c r="T21" s="115" t="s">
        <v>942</v>
      </c>
      <c r="U21" s="115" t="s">
        <v>942</v>
      </c>
      <c r="V21" s="115" t="s">
        <v>942</v>
      </c>
      <c r="W21" s="115" t="s">
        <v>942</v>
      </c>
      <c r="X21" s="115" t="s">
        <v>942</v>
      </c>
      <c r="Y21" s="115" t="s">
        <v>942</v>
      </c>
      <c r="Z21" s="115" t="s">
        <v>942</v>
      </c>
      <c r="AA21" s="115" t="s">
        <v>1190</v>
      </c>
      <c r="AB21" s="115" t="s">
        <v>942</v>
      </c>
      <c r="AC21" s="115" t="s">
        <v>942</v>
      </c>
      <c r="AD21" s="115" t="s">
        <v>942</v>
      </c>
      <c r="AE21" s="115" t="s">
        <v>942</v>
      </c>
      <c r="AF21" s="115" t="s">
        <v>942</v>
      </c>
    </row>
    <row r="22" spans="1:32" ht="13.5" customHeight="1">
      <c r="A22" s="113" t="s">
        <v>210</v>
      </c>
      <c r="B22" s="18" t="str">
        <f>MID(B4,7,FIND(",",B4)-4)&amp;IF(B5="","",IF(B6="",". &amp; "&amp;MID(B5,7,FIND(",",B5)-4),". et al"))&amp;". ("&amp;B1&amp;"). "&amp;PROPER(MID(B10,7,99))&amp;".  [[journalName]]. "&amp;MID(B12,7,99)&amp;"("&amp;MID(B13,7,99)&amp;")"&amp;": "&amp;MID(B18,7,99)&amp;"-"&amp;MID(B19,7,99)&amp;"."</f>
        <v>Katz, R. (1992). United States Of America.  [[journalName]]. 22(4): 543-547.</v>
      </c>
      <c r="C22" s="18" t="str">
        <f t="shared" ref="C22:R22" si="4">MID(C4,7,FIND(",",C4)-4)&amp;IF(C5="","",IF(C6="",". &amp; "&amp;MID(C5,7,FIND(",",C5)-4),". et al"))&amp;". ("&amp;C1&amp;"). "&amp;PROPER(MID(C10,7,99))&amp;".  [[journalName]]. "&amp;MID(C12,7,99)&amp;"("&amp;MID(C13,7,99)&amp;")"&amp;": "&amp;MID(C18,7,99)&amp;"-"&amp;MID(C19,7,99)&amp;"."</f>
        <v>Katz, R. (1993). United States.  [[journalName]]. 24(4): 563-572.</v>
      </c>
      <c r="D22" s="18" t="str">
        <f t="shared" si="4"/>
        <v>Katz, R. (1994). United States.  [[journalName]]. 26(3-4): 451-456.</v>
      </c>
      <c r="E22" s="18" t="str">
        <f t="shared" si="4"/>
        <v>Katz, R. (1995). United States.  [[journalName]]. 28(3-4): 505-511.</v>
      </c>
      <c r="F22" s="18" t="str">
        <f t="shared" si="4"/>
        <v>Katz, R. (1996). United States.  [[journalName]]. 30(3-4): 487-492.</v>
      </c>
      <c r="G22" s="18" t="str">
        <f t="shared" si="4"/>
        <v>Katz, R. (1997). United States Of America.  [[journalName]]. 32(3-4): 517-528.</v>
      </c>
      <c r="H22" s="18" t="str">
        <f t="shared" si="4"/>
        <v>Katz, R. (1998). United States Of America.  [[journalName]]. 34(3-4): 551-555.</v>
      </c>
      <c r="I22" s="18" t="str">
        <f t="shared" ref="I22" si="5">MID(I4,7,FIND(",",I4)-4)&amp;IF(I5="","",IF(I6="",". &amp; "&amp;MID(I5,7,FIND(",",I5)-4),". et al"))&amp;". ("&amp;I1&amp;"). "&amp;PROPER(MID(I10,7,99))&amp;".  [[journalName]]. "&amp;MID(I12,7,99)&amp;"("&amp;MID(I13,7,99)&amp;")"&amp;": "&amp;MID(I18,7,99)&amp;"-"&amp;MID(I19,7,99)&amp;"."</f>
        <v>KATZ, R. (1999). United States Of America.  [[journalName]]. 36(3-4): 539-547.</v>
      </c>
      <c r="J22" s="18" t="str">
        <f t="shared" si="4"/>
        <v>Katz, R. (2000). The United States Of America.  [[journalName]]. 38(3-4): 552-556.</v>
      </c>
      <c r="K22" s="18" t="str">
        <f t="shared" si="4"/>
        <v>Katz, R. (2001). The United States Of America.  [[journalName]]. 40(3-4): 447-457.</v>
      </c>
      <c r="L22" s="18" t="str">
        <f t="shared" si="4"/>
        <v>Katz, R. (2002). United States Of America.  [[journalName]]. 41(7-8): 1111-1118.</v>
      </c>
      <c r="M22" s="18" t="str">
        <f t="shared" si="4"/>
        <v>Katz, R. (2003). United States.  [[journalName]]. 42(7-8): 1115-1123.</v>
      </c>
      <c r="N22" s="18" t="str">
        <f t="shared" si="4"/>
        <v>KATZ, R. (2004). United States.  [[journalName]]. 43(7-8): 1170-1175.</v>
      </c>
      <c r="O22" s="18" t="str">
        <f t="shared" si="4"/>
        <v>KATZ, R. (2005). United States.  [[journalName]]. 44(7-8): 1221-1230.</v>
      </c>
      <c r="P22" s="18" t="str">
        <f t="shared" si="4"/>
        <v>KATZ, R. (2006). United States.  [[journalName]]. 45(7-8): 1292-1301.</v>
      </c>
      <c r="Q22" s="18" t="str">
        <f t="shared" si="4"/>
        <v>KATZ, R. (2007). United States.  [[journalName]]. 46(7-8): 1142-1155.</v>
      </c>
      <c r="R22" s="18" t="str">
        <f t="shared" si="4"/>
        <v>KATZ, R. (2008). United States.  [[journalName]]. 47(7-8): 1165-1175.</v>
      </c>
      <c r="S22" s="18" t="str">
        <f>MID(S4,7,FIND(",",S4)-4)&amp;IF(S5="","",IF(S6="",". &amp; "&amp;MID(S5,7,FIND(",",S5)-4),". et al"))&amp;". ("&amp;S1&amp;"). "&amp;PROPER(MID(S10,7,99))&amp;".  [[journalName]]. "&amp;MID(S12,7,99)&amp;"("&amp;MID(S13,7,99)&amp;")"&amp;": "&amp;MID(S18,7,99)&amp;"-"&amp;MID(S19,7,99)&amp;"."</f>
        <v>KATZ, R. (2009). United States.  [[journalName]]. 48(7-8): 1140-1154.</v>
      </c>
      <c r="T22" s="18" t="str">
        <f>MID(T4,7,FIND(",",T4)-4)&amp;IF(T5="","",IF(T6="",". &amp; "&amp;MID(T5,7,FIND(",",T5)-4),". et al"))&amp;". ("&amp;T1&amp;"). "&amp;PROPER(MID(T10,7,99))&amp;".  [[journalName]]. "&amp;MID(T12,7,99)&amp;"("&amp;MID(T13,7,99)&amp;")"&amp;": "&amp;MID(T18,7,99)&amp;"-"&amp;MID(T19,7,99)&amp;"."</f>
        <v>KATZ, R. (2010). United States.  [[journalName]]. 49(7-8): 1203-1212.</v>
      </c>
      <c r="U22" s="18" t="str">
        <f>MID(U4,7,FIND(",",U4)-4)&amp;IF(U5="","",IF(U6="",". &amp; "&amp;MID(U5,7,FIND(",",U5)-4),". et al"))&amp;". ("&amp;U1&amp;"). "&amp;PROPER(MID(U10,7,99))&amp;".  [[journalName]]. "&amp;MID(U12,7,99)&amp;"("&amp;MID(U13,7,99)&amp;")"&amp;": "&amp;MID(U18,7,99)&amp;"-"&amp;MID(U19,7,99)&amp;"."</f>
        <v>KATZ, R. (2011). United States.  [[journalName]]. 50(7-8): 1175-1185.</v>
      </c>
      <c r="V22" s="18" t="str">
        <f>MID(V4,7,FIND(",",V4)-4)&amp;IF(V5="","",IF(V6="",". &amp; "&amp;MID(V5,7,FIND(",",V5)-4),". et al"))&amp;". ("&amp;V1&amp;"). "&amp;PROPER(MID(V10,7,99))&amp;".  [[journalName]]. "&amp;MID(V12,7,99)&amp;"("&amp;MID(V13,7,99)&amp;")"&amp;": "&amp;MID(V18,7,99)&amp;"-"&amp;MID(V19,7,99)&amp;"."</f>
        <v>Katz, R. (2012). United States.  [[journalName]]. 51(1): 333-343.</v>
      </c>
      <c r="W22" s="18" t="str">
        <f t="shared" ref="W22:AF22" si="6">MID(W4,7,FIND(",",W4)-4)&amp;IF(W5="","",IF(W6="",". &amp; "&amp;MID(W5,7,FIND(",",W5)-4),". et al"))&amp;". ("&amp;W1&amp;"). "&amp;PROPER(MID(W10,7,99))&amp;".  [[journalName]]. "&amp;MID(W12,7,99)&amp;"("&amp;MID(W13,7,99)&amp;")"&amp;": "&amp;MID(W18,7,99)&amp;"-"&amp;MID(W19,7,99)&amp;"."</f>
        <v>Katz, R. (2013). United States.  [[journalName]]. 52(1): 246-254.</v>
      </c>
      <c r="X22" s="18" t="str">
        <f t="shared" si="6"/>
        <v>Katz, R. (2014). United States.  [[journalName]]. 53(1): 318-325.</v>
      </c>
      <c r="Y22" s="18" t="str">
        <f t="shared" si="6"/>
        <v>Katz, R. (2015). United States.  [[journalName]]. 54(1): 309-315.</v>
      </c>
      <c r="Z22" s="18" t="str">
        <f t="shared" si="6"/>
        <v>Katz, R. (2016). United States.  [[journalName]]. 55(1): 274-280.</v>
      </c>
      <c r="AA22" s="18" t="str">
        <f t="shared" si="6"/>
        <v>KATZ, R. (2017). United States.  [[journalName]]. 56(1): 283-291.</v>
      </c>
      <c r="AB22" s="18" t="str">
        <f t="shared" si="6"/>
        <v>KATZ, R. (2018). United States: Political Developments And Data In 2017.  [[journalName]]. 57(1): 299-307.</v>
      </c>
      <c r="AC22" s="18" t="str">
        <f t="shared" si="6"/>
        <v>KATZ, R. (2019). United States: Political Developments And Data In 2018.  [[journalName]]. 58(1): 287-293.</v>
      </c>
      <c r="AD22" s="18" t="str">
        <f t="shared" si="6"/>
        <v>KATZ, R. (2020). United States: Political Developments And Data In 2019.  [[journalName]]. 59(1): 386-392.</v>
      </c>
      <c r="AE22" s="18" t="str">
        <f t="shared" si="6"/>
        <v>KATZ, R. (2021). United States: Political Developments And Data In 2020.  [[journalName]]. 60(1): 417-427.</v>
      </c>
      <c r="AF22" s="18" t="str">
        <f>MID(AF4,7,FIND(",",AF4)-4)&amp;IF(AF5="","",IF(AF6="",". &amp; "&amp;MID(AF5,7,FIND(",",AF5)-4),". et al"))&amp;". ("&amp;AF1&amp;"). "&amp;PROPER(MID(AF10,7,99))&amp;".  [[journalName]]. "&amp;MID(AF12,7,99)&amp;"("&amp;MID(AF13,7,99)&amp;")"&amp;"."</f>
        <v>KATZ, R. (2022). United States: Political Developments And Data In 2021.  [[journalName]]. 61(1).</v>
      </c>
    </row>
    <row r="23" spans="1:32" ht="13.5" customHeight="1">
      <c r="A23" s="116" t="s">
        <v>211</v>
      </c>
      <c r="B23" s="118"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UNITED STATES OF AMERICA
AU  - Katz, Richard S
VL  - 22
JO  - European Journal of Political Research
IS  - 4
SP  - 543
EP  - 547
PY  - 1992
PB  - Blackwell Publishing Ltd
UR  - http://onlinelibrary.wiley.com/doi/10.1111/j.1475-6765.1992.tb00345.x/full</v>
      </c>
      <c r="C23" s="118" t="str">
        <f t="shared" ref="C23:T23" si="7">"TY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UNITED STATES
AU  - Katz, Richard S.
VL  - 24
JO  - European Journal of Political Research
IS  - 4
SP  - 563
EP  - 572
PY  - 1993
PB  - Blackwell Publishing Ltd
UR  - http://onlinelibrary.wiley.com/doi/10.1111/j.1475-6765.1993.tb00413.x/full</v>
      </c>
      <c r="D23" s="118" t="str">
        <f t="shared" si="7"/>
        <v>TY  - JOUR
TI  - UNITED STATES
AU  - Katz, Richard S.
VL  - 26
JO  - European Journal of Political Research
IS  - 3-4
SP  - 451
EP  - 456
PY  - 1994
PB  - Blackwell Publishing Ltd
UR  - http://onlinelibrary.wiley.com/doi/10.1111/j.1475-6765.1994.tb00470.x/full</v>
      </c>
      <c r="E23" s="118" t="str">
        <f t="shared" si="7"/>
        <v>TY  - JOUR
TI  - UNITED STATES
AU  - Katz, Richard S.
VL  - 28
JO  - European Journal of Political Research
IS  - 3-4
SP  - 505
EP  - 511
PY  - 1995
PB  - Blackwell Publishing Ltd
UR  - http://onlinelibrary.wiley.com/doi/10.1111/j.1475-6765.1995.tb00519.x/full</v>
      </c>
      <c r="F23" s="118" t="str">
        <f t="shared" si="7"/>
        <v>TY  - JOUR
TI  - UNITED STATES
AU  - Katz, Richard S.
VL  - 30
JO  - European Journal of Political Research
IS  - 3-4
SP  - 487
EP  - 492
PY  - 1996
PB  - Blackwell Publishing Ltd
UR  - http://onlinelibrary.wiley.com/doi/10.1111/j.1475-6765.1996.tb00706.x/full</v>
      </c>
      <c r="G23" s="118" t="str">
        <f t="shared" si="7"/>
        <v>TY  - JOUR
TI  - United States of America
AU  - Katz, Richard S.
VL  - 32
JO  - European Journal of Political Research
IS  - 3-4
SP  - 517
EP  - 528
PY  - 1997
PB  - Blackwell Publishing Ltd
UR  - http://onlinelibrary.wiley.com/doi/10.1111/1475-6765.00070/full</v>
      </c>
      <c r="H23" s="118" t="str">
        <f t="shared" si="7"/>
        <v>TY  - JOUR
TI  - United States of America
AU  - Katz, Richard S.
VL  - 34
JO  - European Journal of Political Research
IS  - 3-4
SP  - 551
EP  - 555
PY  - 1998
PB  - Blackwell Publishing Ltd
UR  - http://onlinelibrary.wiley.com/doi/10.1111/1475-6765.00070-i4/full</v>
      </c>
      <c r="I23" s="118" t="str">
        <f t="shared" ref="I23" si="8">"TY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UNITED STATES OF AMERICA
AU  - KATZ, RICHARD S.
VL  - 36
JO  - European Journal of Political Research
IS  - 3-4
SP  - 539
EP  - 547
PY  - 1999
PB  - Blackwell Publishing Ltd
UR  - http://onlinelibrary.wiley.com/doi/10.1111/j.1475-6765.1999.tb00735.x/full</v>
      </c>
      <c r="J23" s="118" t="str">
        <f t="shared" si="7"/>
        <v>TY  - JOUR
TI  - The United States of America
AU  - Katz, Richard S.
VL  - 38
JO  - European Journal of Political Research
IS  - 3-4
SP  - 552
EP  - 556
PY  - 2000
PB  - Blackwell Publishing Ltd
UR  - http://onlinelibrary.wiley.com/doi/10.1111/j.1475-6765.2000.tb01165.x/full</v>
      </c>
      <c r="K23" s="118" t="str">
        <f t="shared" si="7"/>
        <v>TY  - JOUR
TI  - The United States of America
AU  - Katz, Richard S.
VL  - 40
JO  - European Journal of Political Research
IS  - 3-4
SP  - 447
EP  - 457
PY  - 2001
PB  - Blackwell Publishing Ltd
UR  - http://onlinelibrary.wiley.com/doi/10.1111/1475-6765.00565/full</v>
      </c>
      <c r="L23" s="118" t="str">
        <f t="shared" si="7"/>
        <v>TY  - JOUR
TI  - United States of America
AU  - Katz, Richard S.
VL  - 41
JO  - European Journal of Political Research
IS  - 7-8
SP  - 1111
EP  - 1118
PY  - 2002
PB  - Blackwell Publishing Ltd
UR  - http://onlinelibrary.wiley.com/doi/10.1111/1475-6765.t01-1-00372-i1/full</v>
      </c>
      <c r="M23" s="118" t="str">
        <f t="shared" si="7"/>
        <v>TY  - JOUR
TI  - United States
AU  - Katz, Richard S.
VL  - 42
JO  - European Journal of Political Research
IS  - 7-8
SP  - 1115
EP  - 1123
PY  - 2003
PB  - Blackwell Publishing Ltd.
UR  - http://onlinelibrary.wiley.com/doi/10.1111/j.0304-4130.2003.00142.x/full</v>
      </c>
      <c r="N23" s="118" t="str">
        <f t="shared" si="7"/>
        <v>TY  - JOUR
TI  - United States
AU  - KATZ, RICHARD S.
VL  - 43
JO  - European Journal of Political Research
IS  - 7-8
SP  - 1170
EP  - 1175
PY  - 2004
PB  - Blackwell Publishing Ltd.
UR  - http://onlinelibrary.wiley.com/doi/10.1111/j.1475-6765.2004.00215.x/full</v>
      </c>
      <c r="O23" s="118" t="str">
        <f t="shared" si="7"/>
        <v>TY  - JOUR
TI  - United States
AU  - KATZ, RICHARD S.
VL  - 44
JO  - European Journal of Political Research
IS  - 7-8
SP  - 1221
EP  - 1230
PY  - 2005
PB  - Blackwell Publishing Ltd.
UR  - http://onlinelibrary.wiley.com/doi/10.1111/j.1475-6765.2005.00287.x/full</v>
      </c>
      <c r="P23" s="118" t="str">
        <f t="shared" si="7"/>
        <v>TY  - JOUR
TI  - United States
AU  - KATZ, RICHARD S.
VL  - 45
JO  - European Journal of Political Research
IS  - 7-8
SP  - 1292
EP  - 1301
PY  - 2006
PB  - Blackwell Publishing Ltd
UR  - http://onlinelibrary.wiley.com/doi/10.1111/j.1475-6765.2006.00687.x/full</v>
      </c>
      <c r="Q23" s="118"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United States
AU  - KATZ, RICHARD S.
JO  - European Journal of Political Research
VL  - 46
IS  - 7-8
SP  - 1142
EP  - 1155
PY  - 2007
PB  - Blackwell Publishing Ltd
UR  - http://onlinelibrary.wiley.com/doi/10.1111/j.1475-6765.2007.00760.x/full</v>
      </c>
      <c r="R23" s="118" t="str">
        <f t="shared" si="7"/>
        <v>TY  - JOUR
TI  - United States
AU  - KATZ, RICHARD S.
VL  - 47
JO  - European Journal of Political Research
IS  - 7-8
SP  - 1165
EP  - 1175
PY  - 2008
PB  - Blackwell Publishing Ltd
UR  - http://onlinelibrary.wiley.com/doi/10.1111/j.1475-6765.2008.00813.x/full</v>
      </c>
      <c r="S23" s="118" t="str">
        <f t="shared" si="7"/>
        <v>TY  - JOUR
TI  - United States
AU  - KATZ, RICHARD S.
VL  - 48
JO  - European Journal of Political Research
IS  - 7-8
SP  - 1140
EP  - 1154
PY  - 2009
PB  - Blackwell Publishing Ltd
UR  - http://onlinelibrary.wiley.com/doi/10.1111/j.1475-6765.2009.01870.x/full</v>
      </c>
      <c r="T23" s="118" t="str">
        <f t="shared" si="7"/>
        <v>TY  - JOUR
TI  - United States
AU  - KATZ, RICHARD S.
VL  - 49
JO  - European Journal of Political Research
IS  - 7-8
SP  - 1203
EP  - 1212
PY  - 2010
PB  - Blackwell Publishing Ltd
UR  - http://onlinelibrary.wiley.com/doi/10.1111/j.1475-6765.2010.01977.x/full</v>
      </c>
      <c r="U23" s="118" t="str">
        <f t="shared" ref="U23:V23" si="9">"TY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United States
AU  - KATZ, RICHARD S.
VL  - 50
JO  - European Journal of Political Research
IS  - 7-8
SP  - 1175
EP  - 1185
PY  - 2011
PB  - Blackwell Publishing Ltd
UR  - http://onlinelibrary.wiley.com/doi/10.1111/j.1475-6765.2011.02046.x/full</v>
      </c>
      <c r="V23" s="118" t="str">
        <f t="shared" si="9"/>
        <v>TY  - JOUR
TI  - United States
AU  - Katz, Richard S.
VL  - 51
JO  - European Journal of Political Research Political Data Yearbook
IS  - 1
SP  - 333
EP  - 343
PY  - 2012
PB  - Blackwell Publishing Ltd
UR  - http://onlinelibrary.wiley.com/doi/10.1111/j.2047-8852.2012.00036.x/full</v>
      </c>
      <c r="W23" s="118" t="str">
        <f t="shared" ref="W23:AF23" si="10">"TY  - JOUR"&amp;CHAR(10)&amp;""&amp;W10&amp;CHAR(10)&amp;W4&amp;CHAR(10)&amp;IF(W5="","",W5&amp;CHAR(10))&amp;IF(W6="","",W6&amp;CHAR(10))&amp;IF(W7="","",W7&amp;CHAR(10))&amp;W12&amp;CHAR(10)&amp;W11&amp;CHAR(10)&amp;W13&amp;CHAR(10)&amp;W18&amp;CHAR(10)&amp;W19&amp;CHAR(10)&amp;W20&amp;CHAR(10)&amp;W14&amp;CHAR(10)&amp;LEFT(W16,13)&amp;"onlinelibrary.wiley.com/doi/"&amp;MID(W17,7,999)&amp;"/full"</f>
        <v>TY  - JOUR
TI  - United States
AU  - Katz, Richard S.
VL  - 52
JO  - European Journal of Political Research Political Data Yearbook
IS  - 1
SP  - 246
EP  - 254
PY  - 2013
PB  - Blackwell Publishing Ltd
UR  - https:/onlinelibrary.wiley.com/doi/https://doi.org/10.1111/2047-8852.12035/full</v>
      </c>
      <c r="X23" s="118" t="str">
        <f t="shared" si="10"/>
        <v>TY  - JOUR
TI  - United States
AU  - Katz, Richard S.
VL  - 53
JO  - European Journal of Political Research Political Data Yearbook
IS  - 1
SP  - 318
EP  - 325
PY  - 2014
PB  - Blackwell Publishing Ltd
UR  - https:/onlinelibrary.wiley.com/doi/https://doi-org.proxy.library.nd.edu/10.1111/2047-8852.12071/full</v>
      </c>
      <c r="Y23" s="118" t="str">
        <f t="shared" si="10"/>
        <v>TY  - JOUR
TI  - United States
AU  - Katz, Richard S.
VL  - 54
JO  - European Journal of Political Research Political Data Yearbook
IS  - 1
SP  - 309
EP  - 315
PY  - 2015
PB - John Wiley &amp; Sons Ltd
UR  - https:/onlinelibrary.wiley.com/doi/https://doi.org/10.1111/2047-8852.12112/full</v>
      </c>
      <c r="Z23" s="118" t="str">
        <f t="shared" si="10"/>
        <v>TY  - JOUR
TI  - United States
AU  - Katz, Richard S.
VL  - 55
JO  - European Journal of Political Research Political Data Yearbook
IS  - 1
SP  - 274
EP  - 280
PY  - 2016
PB - John Wiley &amp; Sons Ltd
UR  - https:/onlinelibrary.wiley.com/doi/https://doi.org/10.1111/2047-8852.12151/full</v>
      </c>
      <c r="AA23" s="118" t="str">
        <f t="shared" si="10"/>
        <v>TY  - JOUR
TI  - United States
AU  - KATZ, RICHARD S.
VL  - 56
JO  - European Journal of Political Research Political Data Yearbook
IS  - 1
SP  - 283
EP  - 291
PY  - 2017
PB - John Wiley &amp; Sons Ltd
UR  - http://onlinelibrary.wiley.com/doi/10.1111/2047-8852.12177/full</v>
      </c>
      <c r="AB23" s="118" t="str">
        <f t="shared" si="10"/>
        <v>TY  - JOUR
TI  - United States: Political Developments and Data in 2017
AU  - KATZ, RICHARD S.
VL  - 57
JO  - European Journal of Political Research Political Data Yearbook
IS  - 1
SP  - 299
EP  - 307
PY  - 2018
PB - John Wiley &amp; Sons Ltd
UR  - https:/onlinelibrary.wiley.com/doi/https://doi.org/10.1111/2047-8852.12199/full</v>
      </c>
      <c r="AC23" s="118" t="str">
        <f t="shared" si="10"/>
        <v>TY  - JOUR
TI  - United States: Political Developments and Data in 2018
AU  - KATZ, RICHARD S.
VL  - 58
JO  - European Journal of Political Research Political Data Yearbook
IS  - 1
SP  - 287
EP  - 293
PY  - 2019
PB - John Wiley &amp; Sons Ltd
UR  - https:/onlinelibrary.wiley.com/doi/https://doi.org/10.1111/2047-8852.12251/full</v>
      </c>
      <c r="AD23" s="118" t="str">
        <f t="shared" si="10"/>
        <v>TY  - JOUR
TI  - United States: Political Developments and Data in 2019
AU  - KATZ, RICHARD S.
VL  - 59
JO  - European Journal of Political Research Political Data Yearbook
IS  - 1
SP  - 386
EP  - 392
PY  - 2020
PB - John Wiley &amp; Sons Ltd
UR  - https:/onlinelibrary.wiley.com/doi/https://doi.org/10.1111/2047-8852.12282/full</v>
      </c>
      <c r="AE23" s="118" t="str">
        <f t="shared" si="10"/>
        <v>TY  - JOUR
TI  - United States: Political Developments and Data in 2020
AU  - KATZ, RICHARD S.
VL  - 60
JO  - European Journal of Political Research Political Data Yearbook
IS  - 1
SP  - 417
EP  - 427
PY  - 2021
PB - John Wiley &amp; Sons Ltd
UR  - https:/onlinelibrary.wiley.com/doi/https://doi.org/10.1111/2047-8852.12320/full</v>
      </c>
      <c r="AF23" s="118" t="str">
        <f t="shared" si="10"/>
        <v>TY  - JOUR
TI  - United States: Political Developments and Data in 2021
AU  - KATZ, RICHARD S.
VL  - 61
JO  - European Journal of Political Research Political Data Yearbook
IS  - 1
SP  -
EP  -
PY  - 2022
PB - John Wiley &amp; Sons Ltd
UR  - https:/onlinelibrary.wiley.com/doi/https://doi.org/10.1111/2047-8852.12352/full</v>
      </c>
    </row>
    <row r="24" spans="1:32" ht="13.5" customHeight="1">
      <c r="A24" s="116" t="s">
        <v>212</v>
      </c>
      <c r="B24" s="118"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{ecprPDY_1992_united states of america,
title = "UNITED STATES OF AMERICA",
author = "Katz, Richard S",
journal = "European Journal of Political Research",
volume = 22,
number = 4,
pages = "543--547",
year = 1992,
publisher = "Blackwell Publishing Ltd"
}</v>
      </c>
      <c r="C24" s="118" t="str">
        <f t="shared" ref="C24:T24" si="11">"@article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{ecprPDY_1993_united states,
title = "UNITED STATES",
author = "Katz, Richard S.",
journal = "European Journal of Political Research",
volume = 24,
number = 4,
pages = "563--572",
year = 1993,
publisher = "Blackwell Publishing Ltd"
}</v>
      </c>
      <c r="D24" s="118" t="str">
        <f t="shared" si="11"/>
        <v>@article {ecprPDY_1994_united states,
title = "UNITED STATES",
author = "Katz, Richard S.",
journal = "European Journal of Political Research",
volume = 26,
number = 3-4,
pages = "451--456",
year = 1994,
publisher = "Blackwell Publishing Ltd"
}</v>
      </c>
      <c r="E24" s="118" t="str">
        <f t="shared" si="11"/>
        <v>@article {ecprPDY_1995_united states,
title = "UNITED STATES",
author = "Katz, Richard S.",
journal = "European Journal of Political Research",
volume = 28,
number = 3-4,
pages = "505--511",
year = 1995,
publisher = "Blackwell Publishing Ltd"
}</v>
      </c>
      <c r="F24" s="118" t="str">
        <f t="shared" si="11"/>
        <v>@article {ecprPDY_1996_united states,
title = "UNITED STATES",
author = "Katz, Richard S.",
journal = "European Journal of Political Research",
volume = 30,
number = 3-4,
pages = "487--492",
year = 1996,
publisher = "Blackwell Publishing Ltd"
}</v>
      </c>
      <c r="G24" s="118" t="str">
        <f t="shared" si="11"/>
        <v>@article {ecprPDY_1997_united states of america,
title = "United States of America",
author = "Katz, Richard S.",
journal = "European Journal of Political Research",
volume = 32,
number = 3-4,
pages = "517--528",
year = 1997,
publisher = "Blackwell Publishing Ltd"
}</v>
      </c>
      <c r="H24" s="118" t="str">
        <f t="shared" si="11"/>
        <v>@article {ecprPDY_1998_united states of america,
title = "United States of America",
author = "Katz, Richard S.",
journal = "European Journal of Political Research",
volume = 34,
number = 3-4,
pages = "551--555",
year = 1998,
publisher = "Blackwell Publishing Ltd"
}</v>
      </c>
      <c r="I24" s="118" t="str">
        <f t="shared" ref="I24" si="12">"@article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{ecprPDY_1999_united states of america,
title = "UNITED STATES OF AMERICA",
author = "KATZ, RICHARD S.",
journal = "European Journal of Political Research",
volume = 36,
number = 3-4,
pages = "539--547",
year = 1999,
publisher = "Blackwell Publishing Ltd"
}</v>
      </c>
      <c r="J24" s="118" t="str">
        <f t="shared" si="11"/>
        <v>@article {ecprPDY_2000_the united states of america,
title = "The United States of America",
author = "Katz, Richard S.",
journal = "European Journal of Political Research",
volume = 38,
number = 3-4,
pages = "552--556",
year = 2000,
publisher = "Blackwell Publishing Ltd"
}</v>
      </c>
      <c r="K24" s="118" t="str">
        <f t="shared" si="11"/>
        <v>@article {ecprPDY_2001_the united states of america,
title = "The United States of America",
author = "Katz, Richard S.",
journal = "European Journal of Political Research",
volume = 40,
number = 3-4,
pages = "447--457",
year = 2001,
publisher = "Blackwell Publishing Ltd"
}</v>
      </c>
      <c r="L24" s="118" t="str">
        <f t="shared" si="11"/>
        <v>@article {ecprPDY_2002_united states of america,
title = "United States of America",
author = "Katz, Richard S.",
journal = "European Journal of Political Research",
volume = 41,
number = 7-8,
pages = "1111--1118",
year = 2002,
publisher = "Blackwell Publishing Ltd"
}</v>
      </c>
      <c r="M24" s="118" t="str">
        <f t="shared" si="11"/>
        <v>@article {ecprPDY_2003_united states,
title = "United States",
author = "Katz, Richard S.",
journal = "European Journal of Political Research",
volume = 42,
number = 7-8,
pages = "1115--1123",
year = 2003,
publisher = "Blackwell Publishing Ltd."
}</v>
      </c>
      <c r="N24" s="118" t="str">
        <f t="shared" si="11"/>
        <v>@article {ecprPDY_2004_united states,
title = "United States",
author = "KATZ, RICHARD S.",
journal = "European Journal of Political Research",
volume = 43,
number = 7-8,
pages = "1170--1175",
year = 2004,
publisher = "Blackwell Publishing Ltd."
}</v>
      </c>
      <c r="O24" s="118" t="str">
        <f t="shared" si="11"/>
        <v>@article {ecprPDY_2005_united states,
title = "United States",
author = "KATZ, RICHARD S.",
journal = "European Journal of Political Research",
volume = 44,
number = 7-8,
pages = "1221--1230",
year = 2005,
publisher = "Blackwell Publishing Ltd."
}</v>
      </c>
      <c r="P24" s="118" t="str">
        <f t="shared" si="11"/>
        <v>@article {ecprPDY_2006_united states,
title = "United States",
author = "KATZ, RICHARD S.",
journal = "European Journal of Political Research",
volume = 45,
number = 7-8,
pages = "1292--1301",
year = 2006,
publisher = "Blackwell Publishing Ltd"
}</v>
      </c>
      <c r="Q24" s="118" t="str">
        <f t="shared" si="11"/>
        <v>@article {ecprPDY_2007_united states,
title = "United States",
author = "KATZ, RICHARD S.",
journal = "European Journal of Political Research",
volume = 46,
number = 7-8,
pages = "1142--1155",
year = 2007,
publisher = "Blackwell Publishing Ltd"
}</v>
      </c>
      <c r="R24" s="118" t="str">
        <f t="shared" si="11"/>
        <v>@article {ecprPDY_2008_united states,
title = "United States",
author = "KATZ, RICHARD S.",
journal = "European Journal of Political Research",
volume = 47,
number = 7-8,
pages = "1165--1175",
year = 2008,
publisher = "Blackwell Publishing Ltd"
}</v>
      </c>
      <c r="S24" s="118" t="str">
        <f t="shared" si="11"/>
        <v>@article {ecprPDY_2009_united states,
title = "United States",
author = "KATZ, RICHARD S.",
journal = "European Journal of Political Research",
volume = 48,
number = 7-8,
pages = "1140--1154",
year = 2009,
publisher = "Blackwell Publishing Ltd"
}</v>
      </c>
      <c r="T24" s="118" t="str">
        <f t="shared" si="11"/>
        <v>@article {ecprPDY_2010_united states,
title = "United States",
author = "KATZ, RICHARD S.",
journal = "European Journal of Political Research",
volume = 49,
number = 7-8,
pages = "1203--1212",
year = 2010,
publisher = "Blackwell Publishing Ltd"
}</v>
      </c>
      <c r="U24" s="118" t="str">
        <f t="shared" ref="U24:V24" si="13">"@article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{ecprPDY_2011_united states,
title = "United States",
author = "KATZ, RICHARD S.",
journal = "European Journal of Political Research",
volume = 50,
number = 7-8,
pages = "1175--1185",
year = 2011,
publisher = "Blackwell Publishing Ltd"
}</v>
      </c>
      <c r="V24" s="118" t="str">
        <f t="shared" si="13"/>
        <v>@article {ecprPDY_2012_united states,
title = "United States",
author = "Katz, Richard S.",
journal = "European Journal of Political Research Political Data Yearbook",
volume = 51,
number = 1,
pages = "333--343",
year = 2012,
publisher = "Blackwell Publishing Ltd"
}</v>
      </c>
      <c r="W24" s="118" t="str">
        <f t="shared" ref="W24:AF24" si="14">"@article {ecprPDY_"&amp;W1&amp;"_"&amp;LOWER(MID(W10,FIND("- ",W10)+2,999))&amp;","&amp;CHAR(10)&amp;"title = """&amp;MID(W10,FIND("- ",W10)+2,999)&amp;""","&amp;CHAR(10)&amp;"author = """&amp;IF(W25&lt;&gt;"",W25&amp;".",MID(W4,FIND("- ",W4)+2,999))&amp;IF(W26&lt;&gt;""," and "&amp;W26&amp;".",IF(W5 = "",""," and "&amp;MID(W5,FIND("- ",W5)+2,999)))&amp;IF(W27&lt;&gt;""," and "&amp;W27&amp;".",IF(W6 = "",""," and "&amp;MID(W6,FIND("- ",W6)+2,999)))&amp;IF(W28&lt;&gt;""," and "&amp;W28&amp;".",IF(W7 = "",""," and "&amp;MID(W7,FIND("- ",W7)+2,999)))&amp;""","&amp;CHAR(10)&amp;"journal = """&amp;MID(W11,FIND("- ",W11)+2,999)&amp;""","&amp;CHAR(10)&amp;"volume = "&amp;MID(W12,FIND("- ",W12)+2,999)&amp;","&amp;CHAR(10)&amp;"number = "&amp;MID(W13,FIND("- ",W13)+2,999)&amp;","&amp;CHAR(10)&amp;"pages = """&amp;MID(W18,FIND("- ",W18)+2,999)&amp;"--"&amp;MID(W19,FIND("- ",W19)+2,999)&amp;""","&amp;CHAR(10)&amp;"year = "&amp;W1&amp;","&amp;CHAR(10)&amp;"publisher = """&amp;MID(W14,FIND("- ",W14)+2,999)&amp;""""&amp;CHAR(10)&amp;"}"</f>
        <v>@article {ecprPDY_2013_united states,
title = "United States",
author = "Katz, Richard S.",
journal = "European Journal of Political Research Political Data Yearbook",
volume = 52,
number = 1,
pages = "246--254",
year = 2013,
publisher = "Blackwell Publishing Ltd"
}</v>
      </c>
      <c r="X24" s="118" t="str">
        <f t="shared" si="14"/>
        <v>@article {ecprPDY_2014_united states,
title = "United States",
author = "Katz, Richard S.",
journal = "European Journal of Political Research Political Data Yearbook",
volume = 53,
number = 1,
pages = "318--325",
year = 2014,
publisher = "Blackwell Publishing Ltd"
}</v>
      </c>
      <c r="Y24" s="118" t="str">
        <f t="shared" si="14"/>
        <v>@article {ecprPDY_2015_united states,
title = "United States",
author = "Katz, Richard S.",
journal = "European Journal of Political Research Political Data Yearbook",
volume = 54,
number = 1,
pages = "309--315",
year = 2015,
publisher = "John Wiley &amp; Sons Ltd"
}</v>
      </c>
      <c r="Z24" s="118" t="str">
        <f t="shared" si="14"/>
        <v>@article {ecprPDY_2016_united states,
title = "United States",
author = "Katz, Richard S.",
journal = "European Journal of Political Research Political Data Yearbook",
volume = 55,
number = 1,
pages = "274--280",
year = 2016,
publisher = "John Wiley &amp; Sons Ltd"
}</v>
      </c>
      <c r="AA24" s="118" t="str">
        <f t="shared" si="14"/>
        <v>@article {ecprPDY_2017_united states,
title = "United States",
author = "KATZ, RICHARD S.",
journal = "European Journal of Political Research Political Data Yearbook",
volume = 56,
number = 1,
pages = "283--291",
year = 2017,
publisher = "John Wiley &amp; Sons Ltd"
}</v>
      </c>
      <c r="AB24" s="118" t="str">
        <f t="shared" si="14"/>
        <v>@article {ecprPDY_2018_united states: political developments and data in 2017,
title = "United States: Political Developments and Data in 2017",
author = "KATZ, RICHARD S.",
journal = "European Journal of Political Research Political Data Yearbook",
volume = 57,
number = 1,
pages = "299--307",
year = 2018,
publisher = "John Wiley &amp; Sons Ltd"
}</v>
      </c>
      <c r="AC24" s="118" t="str">
        <f t="shared" si="14"/>
        <v>@article {ecprPDY_2019_united states: political developments and data in 2018,
title = "United States: Political Developments and Data in 2018",
author = "KATZ, RICHARD S.",
journal = "European Journal of Political Research Political Data Yearbook",
volume = 58,
number = 1,
pages = "287--293",
year = 2019,
publisher = "John Wiley &amp; Sons Ltd"
}</v>
      </c>
      <c r="AD24" s="118" t="str">
        <f t="shared" si="14"/>
        <v>@article {ecprPDY_2020_united states: political developments and data in 2019,
title = "United States: Political Developments and Data in 2019",
author = "KATZ, RICHARD S.",
journal = "European Journal of Political Research Political Data Yearbook",
volume = 59,
number = 1,
pages = "386--392",
year = 2020,
publisher = "John Wiley &amp; Sons Ltd"
}</v>
      </c>
      <c r="AE24" s="118" t="str">
        <f t="shared" si="14"/>
        <v>@article {ecprPDY_2021_united states: political developments and data in 2020,
title = "United States: Political Developments and Data in 2020",
author = "KATZ, RICHARD S.",
journal = "European Journal of Political Research Political Data Yearbook",
volume = 60,
number = 1,
pages = "417--427",
year = 2021,
publisher = "John Wiley &amp; Sons Ltd"
}</v>
      </c>
      <c r="AF24" s="118" t="str">
        <f>"@article {ecprPDY_"&amp;AF1&amp;"_"&amp;LOWER(MID(AF10,FIND("- ",AF10)+2,999))&amp;","&amp;CHAR(10)&amp;"title = """&amp;MID(AF10,FIND("- ",AF10)+2,999)&amp;""","&amp;CHAR(10)&amp;"author = """&amp;IF(AF25&lt;&gt;"",AF25&amp;".",MID(AF4,FIND("- ",AF4)+2,999))&amp;IF(AF26&lt;&gt;""," and "&amp;AF26&amp;".",IF(AF5 = "",""," and "&amp;MID(AF5,FIND("- ",AF5)+2,999)))&amp;IF(AF27&lt;&gt;""," and "&amp;AF27&amp;".",IF(AF6 = "",""," and "&amp;MID(AF6,FIND("- ",AF6)+2,999)))&amp;IF(AF28&lt;&gt;""," and "&amp;AF28&amp;".",IF(AF7 = "",""," and "&amp;MID(AF7,FIND("- ",AF7)+2,999)))&amp;""","&amp;CHAR(10)&amp;"journal = """&amp;MID(AF11,FIND("- ",AF11)+2,999)&amp;""","&amp;CHAR(10)&amp;"volume = "&amp;MID(AF12,FIND("- ",AF12)+2,999)&amp;","&amp;CHAR(10)&amp;"number = "&amp;MID(AF13,FIND("- ",AF13)+2,999)&amp;","&amp;CHAR(10)&amp;","&amp;CHAR(10)&amp;"year = "&amp;AF1&amp;","&amp;CHAR(10)&amp;"publisher = """&amp;MID(AF14,FIND("- ",AF14)+2,999)&amp;""""&amp;CHAR(10)&amp;"}"</f>
        <v>@article {ecprPDY_2022_united states: political developments and data in 2021,
title = "United States: Political Developments and Data in 2021",
author = "KATZ, RICHARD S.",
journal = "European Journal of Political Research Political Data Yearbook",
volume = 61,
number = 1,
,
year = 2022,
publisher = "John Wiley &amp; Sons Ltd"
}</v>
      </c>
    </row>
    <row r="25" spans="1:32" ht="13.5" customHeight="1">
      <c r="A25" s="113" t="s">
        <v>213</v>
      </c>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1:32" ht="13.5" customHeight="1">
      <c r="A26" s="113" t="s">
        <v>214</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1:32" ht="13.5" customHeight="1">
      <c r="A27" s="113" t="s">
        <v>215</v>
      </c>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1:32" ht="13.5" customHeight="1">
      <c r="A28" s="113" t="s">
        <v>216</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1:32" ht="13.5" customHeight="1">
      <c r="A29" s="113" t="s">
        <v>217</v>
      </c>
      <c r="B29" s="119"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UNITED STATES OF AMERICA
AU  - Katz, Richard S
JO  - European Journal of Political Research
VL  - 22
IS  - 4
SP  - 543
EP  - 547
PY  - 1992
PB  - Blackwell Publishing Ltd
UR  - http://onlinelibrary.wiley.com/doi/10.1111/j.1475-6765.1992.tb00345.x/full</v>
      </c>
      <c r="C29" s="119"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UNITED STATES
AU  - Katz, Richard S.
VL  - 24
JO  - European Journal of Political Research
IS  - 4
SP  - 563
EP  - 572
PY  - 1993
PB  - Blackwell Publishing Ltd
UR  - http://onlinelibrary.wiley.com/doi/10.1111/j.1475-6765.1993.tb00413.x/full</v>
      </c>
      <c r="D29" s="119"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UNITED STATES
AU  - Katz, Richard S.
VL  - 26
JO  - European Journal of Political Research
IS  - 3-4
SP  - 451
EP  - 456
PY  - 1994
PB  - Blackwell Publishing Ltd
UR  - http://onlinelibrary.wiley.com/doi/10.1111/j.1475-6765.1994.tb00470.x/full</v>
      </c>
      <c r="E29" s="119" t="str">
        <f>"TY  - JOUR"&amp;REPT("@",3)&amp;""&amp;E10&amp;REPT("@",3)&amp;E4&amp;REPT("@",3)&amp;IF(E5="","",E5&amp;REPT("@",3))&amp;IF(E6="","",E6&amp;REPT("@",3))&amp;IF(E7="","",E7&amp;REPT("@",3))&amp;E12&amp;REPT("@",3)&amp;E11&amp;REPT("@",3)&amp;E13&amp;REPT("@",3)&amp;E18&amp;REPT("@",3)&amp;E19&amp;REPT("@",3)&amp;E20&amp;REPT("@",3)&amp;E14&amp;REPT("@",3)&amp;LEFT(E16,13)&amp;"onlinelibrary.wiley.com/doi/"&amp;MID(E17,7,999)&amp;"/full"</f>
        <v>TY  - JOUR@@@TI  - UNITED STATES@@@AU  - Katz, Richard S.@@@VL  - 28@@@JO  - European Journal of Political Research@@@IS  - 3-4@@@SP  - 505@@@EP  - 511@@@PY  - 1995@@@PB  - Blackwell Publishing Ltd@@@UR  - http://onlinelibrary.wiley.com/doi/10.1111/j.1475-6765.1995.tb00519.x/full</v>
      </c>
      <c r="F29" s="119" t="str">
        <f t="shared" ref="F29:T29" si="15">"TY  - JOUR"&amp;REPT("@",3)&amp;""&amp;F10&amp;REPT("@",3)&amp;F4&amp;REPT("@",3)&amp;IF(F5="","",F5&amp;REPT("@",3))&amp;IF(F6="","",F6&amp;REPT("@",3))&amp;IF(F7="","",F7&amp;REPT("@",3))&amp;F12&amp;REPT("@",3)&amp;F11&amp;REPT("@",3)&amp;F13&amp;REPT("@",3)&amp;F18&amp;REPT("@",3)&amp;F19&amp;REPT("@",3)&amp;F20&amp;REPT("@",3)&amp;F14&amp;REPT("@",3)&amp;LEFT(F16,13)&amp;"onlinelibrary.wiley.com/doi/"&amp;MID(F17,7,999)&amp;"/full"</f>
        <v>TY  - JOUR@@@TI  - UNITED STATES@@@AU  - Katz, Richard S.@@@VL  - 30@@@JO  - European Journal of Political Research@@@IS  - 3-4@@@SP  - 487@@@EP  - 492@@@PY  - 1996@@@PB  - Blackwell Publishing Ltd@@@UR  - http://onlinelibrary.wiley.com/doi/10.1111/j.1475-6765.1996.tb00706.x/full</v>
      </c>
      <c r="G29" s="119" t="str">
        <f t="shared" si="15"/>
        <v>TY  - JOUR@@@TI  - United States of America@@@AU  - Katz, Richard S.@@@VL  - 32@@@JO  - European Journal of Political Research@@@IS  - 3-4@@@SP  - 517@@@EP  - 528@@@PY  - 1997@@@PB  - Blackwell Publishing Ltd@@@UR  - http://onlinelibrary.wiley.com/doi/10.1111/1475-6765.00070/full</v>
      </c>
      <c r="H29" s="119" t="str">
        <f t="shared" si="15"/>
        <v>TY  - JOUR@@@TI  - United States of America@@@AU  - Katz, Richard S.@@@VL  - 34@@@JO  - European Journal of Political Research@@@IS  - 3-4@@@SP  - 551@@@EP  - 555@@@PY  - 1998@@@PB  - Blackwell Publishing Ltd@@@UR  - http://onlinelibrary.wiley.com/doi/10.1111/1475-6765.00070-i4/full</v>
      </c>
      <c r="I29" s="119" t="str">
        <f t="shared" ref="I29" si="16">"TY  - JOUR"&amp;REPT("@",3)&amp;""&amp;I10&amp;REPT("@",3)&amp;I4&amp;REPT("@",3)&amp;IF(I5="","",I5&amp;REPT("@",3))&amp;IF(I6="","",I6&amp;REPT("@",3))&amp;IF(I7="","",I7&amp;REPT("@",3))&amp;I12&amp;REPT("@",3)&amp;I11&amp;REPT("@",3)&amp;I13&amp;REPT("@",3)&amp;I18&amp;REPT("@",3)&amp;I19&amp;REPT("@",3)&amp;I20&amp;REPT("@",3)&amp;I14&amp;REPT("@",3)&amp;LEFT(I16,13)&amp;"onlinelibrary.wiley.com/doi/"&amp;MID(I17,7,999)&amp;"/full"</f>
        <v>TY  - JOUR@@@TI  - UNITED STATES OF AMERICA@@@AU  - KATZ, RICHARD S.@@@VL  - 36@@@JO  - European Journal of Political Research@@@IS  - 3-4@@@SP  - 539@@@EP  - 547@@@PY  - 1999@@@PB  - Blackwell Publishing Ltd@@@UR  - http://onlinelibrary.wiley.com/doi/10.1111/j.1475-6765.1999.tb00735.x/full</v>
      </c>
      <c r="J29" s="119" t="str">
        <f t="shared" si="15"/>
        <v>TY  - JOUR@@@TI  - The United States of America@@@AU  - Katz, Richard S.@@@VL  - 38@@@JO  - European Journal of Political Research@@@IS  - 3-4@@@SP  - 552@@@EP  - 556@@@PY  - 2000@@@PB  - Blackwell Publishing Ltd@@@UR  - http://onlinelibrary.wiley.com/doi/10.1111/j.1475-6765.2000.tb01165.x/full</v>
      </c>
      <c r="K29" s="119" t="str">
        <f t="shared" si="15"/>
        <v>TY  - JOUR@@@TI  - The United States of America@@@AU  - Katz, Richard S.@@@VL  - 40@@@JO  - European Journal of Political Research@@@IS  - 3-4@@@SP  - 447@@@EP  - 457@@@PY  - 2001@@@PB  - Blackwell Publishing Ltd@@@UR  - http://onlinelibrary.wiley.com/doi/10.1111/1475-6765.00565/full</v>
      </c>
      <c r="L29" s="119" t="str">
        <f t="shared" si="15"/>
        <v>TY  - JOUR@@@TI  - United States of America@@@AU  - Katz, Richard S.@@@VL  - 41@@@JO  - European Journal of Political Research@@@IS  - 7-8@@@SP  - 1111@@@EP  - 1118@@@PY  - 2002@@@PB  - Blackwell Publishing Ltd@@@UR  - http://onlinelibrary.wiley.com/doi/10.1111/1475-6765.t01-1-00372-i1/full</v>
      </c>
      <c r="M29" s="119" t="str">
        <f t="shared" si="15"/>
        <v>TY  - JOUR@@@TI  - United States@@@AU  - Katz, Richard S.@@@VL  - 42@@@JO  - European Journal of Political Research@@@IS  - 7-8@@@SP  - 1115@@@EP  - 1123@@@PY  - 2003@@@PB  - Blackwell Publishing Ltd.@@@UR  - http://onlinelibrary.wiley.com/doi/10.1111/j.0304-4130.2003.00142.x/full</v>
      </c>
      <c r="N29" s="119" t="str">
        <f t="shared" si="15"/>
        <v>TY  - JOUR@@@TI  - United States@@@AU  - KATZ, RICHARD S.@@@VL  - 43@@@JO  - European Journal of Political Research@@@IS  - 7-8@@@SP  - 1170@@@EP  - 1175@@@PY  - 2004@@@PB  - Blackwell Publishing Ltd.@@@UR  - http://onlinelibrary.wiley.com/doi/10.1111/j.1475-6765.2004.00215.x/full</v>
      </c>
      <c r="O29" s="119" t="str">
        <f t="shared" si="15"/>
        <v>TY  - JOUR@@@TI  - United States@@@AU  - KATZ, RICHARD S.@@@VL  - 44@@@JO  - European Journal of Political Research@@@IS  - 7-8@@@SP  - 1221@@@EP  - 1230@@@PY  - 2005@@@PB  - Blackwell Publishing Ltd.@@@UR  - http://onlinelibrary.wiley.com/doi/10.1111/j.1475-6765.2005.00287.x/full</v>
      </c>
      <c r="P29" s="119" t="str">
        <f t="shared" si="15"/>
        <v>TY  - JOUR@@@TI  - United States@@@AU  - KATZ, RICHARD S.@@@VL  - 45@@@JO  - European Journal of Political Research@@@IS  - 7-8@@@SP  - 1292@@@EP  - 1301@@@PY  - 2006@@@PB  - Blackwell Publishing Ltd@@@UR  - http://onlinelibrary.wiley.com/doi/10.1111/j.1475-6765.2006.00687.x/full</v>
      </c>
      <c r="Q29" s="119" t="str">
        <f t="shared" si="15"/>
        <v>TY  - JOUR@@@TI  - United States@@@AU  - KATZ, RICHARD S.@@@VL  - 46@@@JO  - European Journal of Political Research@@@IS  - 7-8@@@SP  - 1142@@@EP  - 1155@@@PY  - 2007@@@PB  - Blackwell Publishing Ltd@@@UR  - http://onlinelibrary.wiley.com/doi/10.1111/j.1475-6765.2007.00760.x/full</v>
      </c>
      <c r="R29" s="119" t="str">
        <f t="shared" si="15"/>
        <v>TY  - JOUR@@@TI  - United States@@@AU  - KATZ, RICHARD S.@@@VL  - 47@@@JO  - European Journal of Political Research@@@IS  - 7-8@@@SP  - 1165@@@EP  - 1175@@@PY  - 2008@@@PB  - Blackwell Publishing Ltd@@@UR  - http://onlinelibrary.wiley.com/doi/10.1111/j.1475-6765.2008.00813.x/full</v>
      </c>
      <c r="S29" s="119" t="str">
        <f t="shared" si="15"/>
        <v>TY  - JOUR@@@TI  - United States@@@AU  - KATZ, RICHARD S.@@@VL  - 48@@@JO  - European Journal of Political Research@@@IS  - 7-8@@@SP  - 1140@@@EP  - 1154@@@PY  - 2009@@@PB  - Blackwell Publishing Ltd@@@UR  - http://onlinelibrary.wiley.com/doi/10.1111/j.1475-6765.2009.01870.x/full</v>
      </c>
      <c r="T29" s="119" t="str">
        <f t="shared" si="15"/>
        <v>TY  - JOUR@@@TI  - United States@@@AU  - KATZ, RICHARD S.@@@VL  - 49@@@JO  - European Journal of Political Research@@@IS  - 7-8@@@SP  - 1203@@@EP  - 1212@@@PY  - 2010@@@PB  - Blackwell Publishing Ltd@@@UR  - http://onlinelibrary.wiley.com/doi/10.1111/j.1475-6765.2010.01977.x/full</v>
      </c>
      <c r="U29" s="119" t="str">
        <f t="shared" ref="U29:V29" si="17">"TY  - JOUR"&amp;REPT("@",3)&amp;""&amp;U10&amp;REPT("@",3)&amp;U4&amp;REPT("@",3)&amp;IF(U5="","",U5&amp;REPT("@",3))&amp;IF(U6="","",U6&amp;REPT("@",3))&amp;IF(U7="","",U7&amp;REPT("@",3))&amp;U12&amp;REPT("@",3)&amp;U11&amp;REPT("@",3)&amp;U13&amp;REPT("@",3)&amp;U18&amp;REPT("@",3)&amp;U19&amp;REPT("@",3)&amp;U20&amp;REPT("@",3)&amp;U14&amp;REPT("@",3)&amp;LEFT(U16,13)&amp;"onlinelibrary.wiley.com/doi/"&amp;MID(U17,7,999)&amp;"/full"</f>
        <v>TY  - JOUR@@@TI  - United States@@@AU  - KATZ, RICHARD S.@@@VL  - 50@@@JO  - European Journal of Political Research@@@IS  - 7-8@@@SP  - 1175@@@EP  - 1185@@@PY  - 2011@@@PB  - Blackwell Publishing Ltd@@@UR  - http://onlinelibrary.wiley.com/doi/10.1111/j.1475-6765.2011.02046.x/full</v>
      </c>
      <c r="V29" s="119" t="str">
        <f t="shared" si="17"/>
        <v>TY  - JOUR@@@TI  - United States@@@AU  - Katz, Richard S.@@@VL  - 51@@@JO  - European Journal of Political Research Political Data Yearbook@@@IS  - 1@@@SP  - 333@@@EP  - 343@@@PY  - 2012@@@PB  - Blackwell Publishing Ltd@@@UR  - http://onlinelibrary.wiley.com/doi/10.1111/j.2047-8852.2012.00036.x/full</v>
      </c>
      <c r="W29" s="119" t="str">
        <f t="shared" ref="W29:AF29" si="18">"TY  - JOUR"&amp;REPT("@",3)&amp;""&amp;W10&amp;REPT("@",3)&amp;W4&amp;REPT("@",3)&amp;IF(W5="","",W5&amp;REPT("@",3))&amp;IF(W6="","",W6&amp;REPT("@",3))&amp;IF(W7="","",W7&amp;REPT("@",3))&amp;W12&amp;REPT("@",3)&amp;W11&amp;REPT("@",3)&amp;W13&amp;REPT("@",3)&amp;W18&amp;REPT("@",3)&amp;W19&amp;REPT("@",3)&amp;W20&amp;REPT("@",3)&amp;W14&amp;REPT("@",3)&amp;LEFT(W16,13)&amp;"onlinelibrary.wiley.com/doi/"&amp;MID(W17,7,999)&amp;"/full"</f>
        <v>TY  - JOUR@@@TI  - United States@@@AU  - Katz, Richard S.@@@VL  - 52@@@JO  - European Journal of Political Research Political Data Yearbook@@@IS  - 1@@@SP  - 246@@@EP  - 254@@@PY  - 2013@@@PB  - Blackwell Publishing Ltd@@@UR  - https:/onlinelibrary.wiley.com/doi/https://doi.org/10.1111/2047-8852.12035/full</v>
      </c>
      <c r="X29" s="119" t="str">
        <f t="shared" si="18"/>
        <v>TY  - JOUR@@@TI  - United States@@@AU  - Katz, Richard S.@@@VL  - 53@@@JO  - European Journal of Political Research Political Data Yearbook@@@IS  - 1@@@SP  - 318@@@EP  - 325@@@PY  - 2014@@@PB  - Blackwell Publishing Ltd@@@UR  - https:/onlinelibrary.wiley.com/doi/https://doi-org.proxy.library.nd.edu/10.1111/2047-8852.12071/full</v>
      </c>
      <c r="Y29" s="119" t="str">
        <f t="shared" si="18"/>
        <v>TY  - JOUR@@@TI  - United States@@@AU  - Katz, Richard S.@@@VL  - 54@@@JO  - European Journal of Political Research Political Data Yearbook@@@IS  - 1@@@SP  - 309@@@EP  - 315@@@PY  - 2015@@@PB - John Wiley &amp; Sons Ltd@@@UR  - https:/onlinelibrary.wiley.com/doi/https://doi.org/10.1111/2047-8852.12112/full</v>
      </c>
      <c r="Z29" s="119" t="str">
        <f t="shared" si="18"/>
        <v>TY  - JOUR@@@TI  - United States@@@AU  - Katz, Richard S.@@@VL  - 55@@@JO  - European Journal of Political Research Political Data Yearbook@@@IS  - 1@@@SP  - 274@@@EP  - 280@@@PY  - 2016@@@PB - John Wiley &amp; Sons Ltd@@@UR  - https:/onlinelibrary.wiley.com/doi/https://doi.org/10.1111/2047-8852.12151/full</v>
      </c>
      <c r="AA29" s="119" t="str">
        <f t="shared" si="18"/>
        <v>TY  - JOUR@@@TI  - United States@@@AU  - KATZ, RICHARD S.@@@VL  - 56@@@JO  - European Journal of Political Research Political Data Yearbook@@@IS  - 1@@@SP  - 283@@@EP  - 291@@@PY  - 2017@@@PB - John Wiley &amp; Sons Ltd@@@UR  - http://onlinelibrary.wiley.com/doi/10.1111/2047-8852.12177/full</v>
      </c>
      <c r="AB29" s="119" t="str">
        <f t="shared" si="18"/>
        <v>TY  - JOUR@@@TI  - United States: Political Developments and Data in 2017@@@AU  - KATZ, RICHARD S.@@@VL  - 57@@@JO  - European Journal of Political Research Political Data Yearbook@@@IS  - 1@@@SP  - 299@@@EP  - 307@@@PY  - 2018@@@PB - John Wiley &amp; Sons Ltd@@@UR  - https:/onlinelibrary.wiley.com/doi/https://doi.org/10.1111/2047-8852.12199/full</v>
      </c>
      <c r="AC29" s="119" t="str">
        <f t="shared" si="18"/>
        <v>TY  - JOUR@@@TI  - United States: Political Developments and Data in 2018@@@AU  - KATZ, RICHARD S.@@@VL  - 58@@@JO  - European Journal of Political Research Political Data Yearbook@@@IS  - 1@@@SP  - 287@@@EP  - 293@@@PY  - 2019@@@PB - John Wiley &amp; Sons Ltd@@@UR  - https:/onlinelibrary.wiley.com/doi/https://doi.org/10.1111/2047-8852.12251/full</v>
      </c>
      <c r="AD29" s="119" t="str">
        <f t="shared" si="18"/>
        <v>TY  - JOUR@@@TI  - United States: Political Developments and Data in 2019@@@AU  - KATZ, RICHARD S.@@@VL  - 59@@@JO  - European Journal of Political Research Political Data Yearbook@@@IS  - 1@@@SP  - 386@@@EP  - 392@@@PY  - 2020@@@PB - John Wiley &amp; Sons Ltd@@@UR  - https:/onlinelibrary.wiley.com/doi/https://doi.org/10.1111/2047-8852.12282/full</v>
      </c>
      <c r="AE29" s="119" t="str">
        <f t="shared" si="18"/>
        <v>TY  - JOUR@@@TI  - United States: Political Developments and Data in 2020@@@AU  - KATZ, RICHARD S.@@@VL  - 60@@@JO  - European Journal of Political Research Political Data Yearbook@@@IS  - 1@@@SP  - 417@@@EP  - 427@@@PY  - 2021@@@PB - John Wiley &amp; Sons Ltd@@@UR  - https:/onlinelibrary.wiley.com/doi/https://doi.org/10.1111/2047-8852.12320/full</v>
      </c>
      <c r="AF29" s="119" t="str">
        <f t="shared" si="18"/>
        <v>TY  - JOUR@@@TI  - United States: Political Developments and Data in 2021@@@AU  - KATZ, RICHARD S.@@@VL  - 61@@@JO  - European Journal of Political Research Political Data Yearbook@@@IS  - 1@@@SP  -@@@EP  -@@@PY  - 2022@@@PB - John Wiley &amp; Sons Ltd@@@UR  - https:/onlinelibrary.wiley.com/doi/https://doi.org/10.1111/2047-8852.12352/full</v>
      </c>
    </row>
    <row r="30" spans="1:32" ht="13.5" customHeight="1">
      <c r="A30" s="113" t="s">
        <v>218</v>
      </c>
      <c r="B30" s="119"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{ecprPDY_1992_united states of america,
title = "UNITED STATES OF AMERICA",
author = "Katz, Richard S",
journal = "European Journal of Political Research",
volume = 22,
number = 4,
pages = "543--547",
year = 1992,
publisher = "Blackwell Publishing Ltd"
}</v>
      </c>
      <c r="C30" s="119"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{ecprPDY_1993_united states,
title = "UNITED STATES",
author = "Katz, Richard S.",
journal = "European Journal of Political Research",
volume = 24,
number = 4,
pages = "563--572",
year = 1993,
publisher = "Blackwell Publishing Ltd"
}</v>
      </c>
      <c r="D30" s="119"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{ecprPDY_1994_united states,
title = "UNITED STATES",
author = "Katz, Richard S.",
journal = "European Journal of Political Research",
volume = 26,
number = 3-4,
pages = "451--456",
year = 1994,
publisher = "Blackwell Publishing Ltd"
}</v>
      </c>
      <c r="E30" s="119"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{ecprPDY_1995_united states,@@@title = "UNITED STATES",@@@author = "Katz, Richard S.",@@@journal = "European Journal of Political Research",@@@volume = 28,@@@number = 3-4,@@@pages = "505--511",@@@year = 1995,@@@publisher = "Blackwell Publishing Ltd"@@@}</v>
      </c>
      <c r="F30" s="119" t="str">
        <f t="shared" ref="F30:T30" si="19">"@article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{ecprPDY_1996_united states,@@@title = "UNITED STATES",@@@author = "Katz, Richard S.",@@@journal = "European Journal of Political Research",@@@volume = 30,@@@number = 3-4,@@@pages = "487--492",@@@year = 1996,@@@publisher = "Blackwell Publishing Ltd"@@@}</v>
      </c>
      <c r="G30" s="119" t="str">
        <f t="shared" si="19"/>
        <v>@article {ecprPDY_1997_united states of america,@@@title = "United States of America",@@@author = "Katz, Richard S.",@@@journal = "European Journal of Political Research",@@@volume = 32,@@@number = 3-4,@@@pages = "517--528",@@@year = 1997,@@@publisher = "Blackwell Publishing Ltd"@@@}</v>
      </c>
      <c r="H30" s="119" t="str">
        <f t="shared" si="19"/>
        <v>@article {ecprPDY_1998_united states of america,@@@title = "United States of America",@@@author = "Katz, Richard S.",@@@journal = "European Journal of Political Research",@@@volume = 34,@@@number = 3-4,@@@pages = "551--555",@@@year = 1998,@@@publisher = "Blackwell Publishing Ltd"@@@}</v>
      </c>
      <c r="I30" s="119" t="str">
        <f t="shared" ref="I30" si="20">"@article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{ecprPDY_1999_united states of america,@@@title = "UNITED STATES OF AMERICA",@@@author = "KATZ, RICHARD S.",@@@journal = "European Journal of Political Research",@@@volume = 36,@@@number = 3-4,@@@pages = "539--547",@@@year = 1999,@@@publisher = "Blackwell Publishing Ltd"@@@}</v>
      </c>
      <c r="J30" s="119" t="str">
        <f t="shared" si="19"/>
        <v>@article {ecprPDY_2000_the united states of america,@@@title = "The United States of America",@@@author = "Katz, Richard S.",@@@journal = "European Journal of Political Research",@@@volume = 38,@@@number = 3-4,@@@pages = "552--556",@@@year = 2000,@@@publisher = "Blackwell Publishing Ltd"@@@}</v>
      </c>
      <c r="K30" s="119" t="str">
        <f t="shared" si="19"/>
        <v>@article {ecprPDY_2001_the united states of america,@@@title = "The United States of America",@@@author = "Katz, Richard S.",@@@journal = "European Journal of Political Research",@@@volume = 40,@@@number = 3-4,@@@pages = "447--457",@@@year = 2001,@@@publisher = "Blackwell Publishing Ltd"@@@}</v>
      </c>
      <c r="L30" s="119" t="str">
        <f t="shared" si="19"/>
        <v>@article {ecprPDY_2002_united states of america,@@@title = "United States of America",@@@author = "Katz, Richard S.",@@@journal = "European Journal of Political Research",@@@volume = 41,@@@number = 7-8,@@@pages = "1111--1118",@@@year = 2002,@@@publisher = "Blackwell Publishing Ltd"@@@}</v>
      </c>
      <c r="M30" s="119" t="str">
        <f t="shared" si="19"/>
        <v>@article {ecprPDY_2003_united states,@@@title = "United States",@@@author = "Katz, Richard S.",@@@journal = "European Journal of Political Research",@@@volume = 42,@@@number = 7-8,@@@pages = "1115--1123",@@@year = 2003,@@@publisher = "Blackwell Publishing Ltd."@@@}</v>
      </c>
      <c r="N30" s="119" t="str">
        <f t="shared" si="19"/>
        <v>@article {ecprPDY_2004_united states,@@@title = "United States",@@@author = "KATZ, RICHARD S.",@@@journal = "European Journal of Political Research",@@@volume = 43,@@@number = 7-8,@@@pages = "1170--1175",@@@year = 2004,@@@publisher = "Blackwell Publishing Ltd."@@@}</v>
      </c>
      <c r="O30" s="119" t="str">
        <f t="shared" si="19"/>
        <v>@article {ecprPDY_2005_united states,@@@title = "United States",@@@author = "KATZ, RICHARD S.",@@@journal = "European Journal of Political Research",@@@volume = 44,@@@number = 7-8,@@@pages = "1221--1230",@@@year = 2005,@@@publisher = "Blackwell Publishing Ltd."@@@}</v>
      </c>
      <c r="P30" s="119" t="str">
        <f t="shared" si="19"/>
        <v>@article {ecprPDY_2006_united states,@@@title = "United States",@@@author = "KATZ, RICHARD S.",@@@journal = "European Journal of Political Research",@@@volume = 45,@@@number = 7-8,@@@pages = "1292--1301",@@@year = 2006,@@@publisher = "Blackwell Publishing Ltd"@@@}</v>
      </c>
      <c r="Q30" s="119" t="str">
        <f t="shared" si="19"/>
        <v>@article {ecprPDY_2007_united states,@@@title = "United States",@@@author = "KATZ, RICHARD S.",@@@journal = "European Journal of Political Research",@@@volume = 46,@@@number = 7-8,@@@pages = "1142--1155",@@@year = 2007,@@@publisher = "Blackwell Publishing Ltd"@@@}</v>
      </c>
      <c r="R30" s="119" t="str">
        <f t="shared" si="19"/>
        <v>@article {ecprPDY_2008_united states,@@@title = "United States",@@@author = "KATZ, RICHARD S.",@@@journal = "European Journal of Political Research",@@@volume = 47,@@@number = 7-8,@@@pages = "1165--1175",@@@year = 2008,@@@publisher = "Blackwell Publishing Ltd"@@@}</v>
      </c>
      <c r="S30" s="119" t="str">
        <f t="shared" si="19"/>
        <v>@article {ecprPDY_2009_united states,@@@title = "United States",@@@author = "KATZ, RICHARD S.",@@@journal = "European Journal of Political Research",@@@volume = 48,@@@number = 7-8,@@@pages = "1140--1154",@@@year = 2009,@@@publisher = "Blackwell Publishing Ltd"@@@}</v>
      </c>
      <c r="T30" s="119" t="str">
        <f t="shared" si="19"/>
        <v>@article {ecprPDY_2010_united states,@@@title = "United States",@@@author = "KATZ, RICHARD S.",@@@journal = "European Journal of Political Research",@@@volume = 49,@@@number = 7-8,@@@pages = "1203--1212",@@@year = 2010,@@@publisher = "Blackwell Publishing Ltd"@@@}</v>
      </c>
      <c r="U30" s="119" t="str">
        <f t="shared" ref="U30:V30" si="21">"@article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{ecprPDY_2011_united states,@@@title = "United States",@@@author = "KATZ, RICHARD S.",@@@journal = "European Journal of Political Research",@@@volume = 50,@@@number = 7-8,@@@pages = "1175--1185",@@@year = 2011,@@@publisher = "Blackwell Publishing Ltd"@@@}</v>
      </c>
      <c r="V30" s="119" t="str">
        <f t="shared" si="21"/>
        <v>@article {ecprPDY_2012_united states,@@@title = "United States",@@@author = "Katz, Richard S.",@@@journal = "European Journal of Political Research Political Data Yearbook",@@@volume = 51,@@@number = 1,@@@pages = "333--343",@@@year = 2012,@@@publisher = "Blackwell Publishing Ltd"@@@}</v>
      </c>
      <c r="W30" s="119" t="str">
        <f t="shared" ref="W30:AF30" si="22">"@article {ecprPDY_"&amp;W1&amp;"_"&amp;LOWER(MID(W10,FIND("- ",W10)+2,999))&amp;","&amp;REPT("@",3)&amp;"title = """&amp;MID(W10,FIND("- ",W10)+2,999)&amp;""","&amp;REPT("@",3)&amp;"author = """&amp;IF(W25&lt;&gt;"",W25&amp;".",MID(W4,FIND("- ",W4)+2,999))&amp;IF(W26&lt;&gt;""," and "&amp;W26&amp;".",IF(W5 = "",""," and "&amp;MID(W5,FIND("- ",W5)+2,999)))&amp;IF(W27&lt;&gt;""," and "&amp;W27&amp;".",IF(W6 = "",""," and "&amp;MID(W6,FIND("- ",W6)+2,999)))&amp;IF(W28&lt;&gt;""," and "&amp;W28&amp;".",IF(W7 = "",""," and "&amp;MID(W7,FIND("- ",W7)+2,999)))&amp;""","&amp;REPT("@",3)&amp;"journal = """&amp;MID(W11,FIND("- ",W11)+2,999)&amp;""","&amp;REPT("@",3)&amp;"volume = "&amp;MID(W12,FIND("- ",W12)+2,999)&amp;","&amp;REPT("@",3)&amp;"number = "&amp;MID(W13,FIND("- ",W13)+2,999)&amp;","&amp;REPT("@",3)&amp;"pages = """&amp;MID(W18,FIND("- ",W18)+2,999)&amp;"--"&amp;MID(W19,FIND("- ",W19)+2,999)&amp;""","&amp;REPT("@",3)&amp;"year = "&amp;W1&amp;","&amp;REPT("@",3)&amp;"publisher = """&amp;MID(W14,FIND("- ",W14)+2,999)&amp;""""&amp;REPT("@",3)&amp;"}"</f>
        <v>@article {ecprPDY_2013_united states,@@@title = "United States",@@@author = "Katz, Richard S.",@@@journal = "European Journal of Political Research Political Data Yearbook",@@@volume = 52,@@@number = 1,@@@pages = "246--254",@@@year = 2013,@@@publisher = "Blackwell Publishing Ltd"@@@}</v>
      </c>
      <c r="X30" s="119" t="str">
        <f t="shared" si="22"/>
        <v>@article {ecprPDY_2014_united states,@@@title = "United States",@@@author = "Katz, Richard S.",@@@journal = "European Journal of Political Research Political Data Yearbook",@@@volume = 53,@@@number = 1,@@@pages = "318--325",@@@year = 2014,@@@publisher = "Blackwell Publishing Ltd"@@@}</v>
      </c>
      <c r="Y30" s="119" t="str">
        <f t="shared" si="22"/>
        <v>@article {ecprPDY_2015_united states,@@@title = "United States",@@@author = "Katz, Richard S.",@@@journal = "European Journal of Political Research Political Data Yearbook",@@@volume = 54,@@@number = 1,@@@pages = "309--315",@@@year = 2015,@@@publisher = "John Wiley &amp; Sons Ltd"@@@}</v>
      </c>
      <c r="Z30" s="119" t="str">
        <f t="shared" si="22"/>
        <v>@article {ecprPDY_2016_united states,@@@title = "United States",@@@author = "Katz, Richard S.",@@@journal = "European Journal of Political Research Political Data Yearbook",@@@volume = 55,@@@number = 1,@@@pages = "274--280",@@@year = 2016,@@@publisher = "John Wiley &amp; Sons Ltd"@@@}</v>
      </c>
      <c r="AA30" s="119" t="str">
        <f t="shared" si="22"/>
        <v>@article {ecprPDY_2017_united states,@@@title = "United States",@@@author = "KATZ, RICHARD S.",@@@journal = "European Journal of Political Research Political Data Yearbook",@@@volume = 56,@@@number = 1,@@@pages = "283--291",@@@year = 2017,@@@publisher = "John Wiley &amp; Sons Ltd"@@@}</v>
      </c>
      <c r="AB30" s="119" t="str">
        <f t="shared" si="22"/>
        <v>@article {ecprPDY_2018_united states: political developments and data in 2017,@@@title = "United States: Political Developments and Data in 2017",@@@author = "KATZ, RICHARD S.",@@@journal = "European Journal of Political Research Political Data Yearbook",@@@volume = 57,@@@number = 1,@@@pages = "299--307",@@@year = 2018,@@@publisher = "John Wiley &amp; Sons Ltd"@@@}</v>
      </c>
      <c r="AC30" s="119" t="str">
        <f t="shared" si="22"/>
        <v>@article {ecprPDY_2019_united states: political developments and data in 2018,@@@title = "United States: Political Developments and Data in 2018",@@@author = "KATZ, RICHARD S.",@@@journal = "European Journal of Political Research Political Data Yearbook",@@@volume = 58,@@@number = 1,@@@pages = "287--293",@@@year = 2019,@@@publisher = "John Wiley &amp; Sons Ltd"@@@}</v>
      </c>
      <c r="AD30" s="119" t="str">
        <f t="shared" si="22"/>
        <v>@article {ecprPDY_2020_united states: political developments and data in 2019,@@@title = "United States: Political Developments and Data in 2019",@@@author = "KATZ, RICHARD S.",@@@journal = "European Journal of Political Research Political Data Yearbook",@@@volume = 59,@@@number = 1,@@@pages = "386--392",@@@year = 2020,@@@publisher = "John Wiley &amp; Sons Ltd"@@@}</v>
      </c>
      <c r="AE30" s="119" t="str">
        <f t="shared" si="22"/>
        <v>@article {ecprPDY_2021_united states: political developments and data in 2020,@@@title = "United States: Political Developments and Data in 2020",@@@author = "KATZ, RICHARD S.",@@@journal = "European Journal of Political Research Political Data Yearbook",@@@volume = 60,@@@number = 1,@@@pages = "417--427",@@@year = 2021,@@@publisher = "John Wiley &amp; Sons Ltd"@@@}</v>
      </c>
      <c r="AF30" s="119" t="str">
        <f>"@article {ecprPDY_"&amp;AF1&amp;"_"&amp;LOWER(MID(AF10,FIND("- ",AF10)+2,999))&amp;","&amp;REPT("@",3)&amp;"title = """&amp;MID(AF10,FIND("- ",AF10)+2,999)&amp;""","&amp;REPT("@",3)&amp;"author = """&amp;IF(AF25&lt;&gt;"",AF25&amp;".",MID(AF4,FIND("- ",AF4)+2,999))&amp;IF(AF26&lt;&gt;""," and "&amp;AF26&amp;".",IF(AF5 = "",""," and "&amp;MID(AF5,FIND("- ",AF5)+2,999)))&amp;IF(AF27&lt;&gt;""," and "&amp;AF27&amp;".",IF(AF6 = "",""," and "&amp;MID(AF6,FIND("- ",AF6)+2,999)))&amp;IF(AF28&lt;&gt;""," and "&amp;AF28&amp;".",IF(AF7 = "",""," and "&amp;MID(AF7,FIND("- ",AF7)+2,999)))&amp;""","&amp;REPT("@",3)&amp;"journal = """&amp;MID(AF11,FIND("- ",AF11)+2,999)&amp;""","&amp;REPT("@",3)&amp;"volume = "&amp;MID(AF12,FIND("- ",AF12)+2,999)&amp;","&amp;REPT("@",3)&amp;"number = "&amp;MID(AF13,FIND("- ",AF13)+2,999)&amp;","&amp;REPT("@",3)&amp;","&amp;REPT("@",3)&amp;"year = "&amp;AF1&amp;","&amp;REPT("@",3)&amp;"publisher = """&amp;MID(AF14,FIND("- ",AF14)+2,999)&amp;""""&amp;REPT("@",3)&amp;"}"</f>
        <v>@article {ecprPDY_2022_united states: political developments and data in 2021,@@@title = "United States: Political Developments and Data in 2021",@@@author = "KATZ, RICHARD S.",@@@journal = "European Journal of Political Research Political Data Yearbook",@@@volume = 61,@@@number = 1,@@@,@@@year = 2022,@@@publisher = "John Wiley &amp; Sons Ltd"@@@}</v>
      </c>
    </row>
    <row r="31" spans="1:32" ht="13.5" customHeight="1">
      <c r="D31" s="4"/>
    </row>
    <row r="32" spans="1:32" ht="13.5" customHeight="1">
      <c r="D32" s="4"/>
    </row>
    <row r="33" spans="4:4" ht="13.5" customHeight="1">
      <c r="D33" s="4"/>
    </row>
    <row r="34" spans="4:4" ht="13.5" customHeight="1">
      <c r="D34" s="4"/>
    </row>
    <row r="35" spans="4:4" ht="13.5" customHeight="1">
      <c r="D35" s="4"/>
    </row>
    <row r="36" spans="4:4" ht="13.5" customHeight="1">
      <c r="D36" s="4"/>
    </row>
    <row r="37" spans="4:4" ht="13.5" customHeight="1">
      <c r="D37" s="4"/>
    </row>
    <row r="38" spans="4:4" ht="13.5" customHeight="1">
      <c r="D38" s="4"/>
    </row>
    <row r="39" spans="4:4" ht="13.5" customHeight="1">
      <c r="D39" s="4"/>
    </row>
    <row r="40" spans="4:4" ht="13.5" customHeight="1">
      <c r="D40" s="4"/>
    </row>
    <row r="41" spans="4:4" ht="13.5" customHeight="1">
      <c r="D41" s="4"/>
    </row>
    <row r="42" spans="4:4" ht="13.5" customHeight="1">
      <c r="D42" s="4"/>
    </row>
    <row r="43" spans="4:4" ht="13.5" customHeight="1">
      <c r="D43" s="4"/>
    </row>
    <row r="44" spans="4:4" ht="13.5" customHeight="1">
      <c r="D44" s="4"/>
    </row>
    <row r="45" spans="4:4" ht="13.5" customHeight="1">
      <c r="D45" s="4"/>
    </row>
    <row r="46" spans="4:4" ht="13.5" customHeight="1">
      <c r="D46" s="4"/>
    </row>
    <row r="47" spans="4:4" ht="13.5" customHeight="1">
      <c r="D47" s="4"/>
    </row>
    <row r="48" spans="4:4" ht="13.5" customHeight="1">
      <c r="D48" s="4"/>
    </row>
    <row r="49" spans="4:4" ht="13.5" customHeight="1">
      <c r="D49" s="4"/>
    </row>
    <row r="50" spans="4:4" ht="13.5" customHeight="1">
      <c r="D50" s="4"/>
    </row>
    <row r="51" spans="4:4" ht="13.5" customHeight="1">
      <c r="D51" s="4"/>
    </row>
    <row r="52" spans="4:4" ht="13.5" customHeight="1">
      <c r="D52" s="4"/>
    </row>
    <row r="53" spans="4:4" ht="13.5" customHeight="1">
      <c r="D53" s="4"/>
    </row>
    <row r="54" spans="4:4" ht="13.5" customHeight="1">
      <c r="D54" s="4"/>
    </row>
    <row r="55" spans="4:4" ht="13.5" customHeight="1">
      <c r="D55" s="4"/>
    </row>
    <row r="56" spans="4:4" ht="13.5" customHeight="1">
      <c r="D56" s="4"/>
    </row>
    <row r="57" spans="4:4" ht="13.5" customHeight="1">
      <c r="D57" s="4"/>
    </row>
    <row r="58" spans="4:4" ht="13.5" customHeight="1">
      <c r="D58" s="4"/>
    </row>
    <row r="59" spans="4:4" ht="13.5" customHeight="1">
      <c r="D59" s="4"/>
    </row>
    <row r="60" spans="4:4" ht="13.5" customHeight="1">
      <c r="D60" s="4"/>
    </row>
    <row r="61" spans="4:4" ht="13.5" customHeight="1">
      <c r="D61" s="4"/>
    </row>
    <row r="62" spans="4:4" ht="13.5" customHeight="1">
      <c r="D62" s="4"/>
    </row>
    <row r="63" spans="4:4" ht="13.5" customHeight="1">
      <c r="D63" s="4"/>
    </row>
    <row r="64" spans="4:4" ht="13.5" customHeight="1">
      <c r="D64" s="4"/>
    </row>
    <row r="65" spans="4:4" ht="13.5" customHeight="1">
      <c r="D65" s="4"/>
    </row>
    <row r="66" spans="4:4" ht="13.5" customHeight="1">
      <c r="D66" s="4"/>
    </row>
    <row r="67" spans="4:4" ht="13.5" customHeight="1">
      <c r="D67" s="4"/>
    </row>
    <row r="68" spans="4:4" ht="13.5" customHeight="1">
      <c r="D68" s="4"/>
    </row>
    <row r="69" spans="4:4" ht="13.5" customHeight="1">
      <c r="D69" s="4"/>
    </row>
    <row r="70" spans="4:4" ht="13.5" customHeight="1">
      <c r="D70" s="4"/>
    </row>
    <row r="71" spans="4:4" ht="13.5" customHeight="1">
      <c r="D71" s="4"/>
    </row>
    <row r="72" spans="4:4" ht="13.5" customHeight="1">
      <c r="D72" s="4"/>
    </row>
    <row r="73" spans="4:4" ht="13.5" customHeight="1">
      <c r="D73" s="4"/>
    </row>
    <row r="74" spans="4:4" ht="13.5" customHeight="1">
      <c r="D74" s="4"/>
    </row>
    <row r="75" spans="4:4" ht="13.5" customHeight="1">
      <c r="D75" s="4"/>
    </row>
    <row r="76" spans="4:4" ht="13.5" customHeight="1">
      <c r="D76" s="4"/>
    </row>
    <row r="77" spans="4:4" ht="13.5" customHeight="1">
      <c r="D77" s="4"/>
    </row>
    <row r="78" spans="4:4" ht="13.5" customHeight="1">
      <c r="D78" s="4"/>
    </row>
    <row r="79" spans="4:4" ht="13.5" customHeight="1">
      <c r="D79" s="4"/>
    </row>
    <row r="80" spans="4:4" ht="13.5" customHeight="1">
      <c r="D80" s="4"/>
    </row>
    <row r="81" spans="4:4" ht="13.5" customHeight="1">
      <c r="D81" s="4"/>
    </row>
    <row r="82" spans="4:4" ht="13.5" customHeight="1">
      <c r="D82" s="4"/>
    </row>
    <row r="83" spans="4:4" ht="13.5" customHeight="1">
      <c r="D83" s="4"/>
    </row>
    <row r="84" spans="4:4" ht="13.5" customHeight="1">
      <c r="D84" s="4"/>
    </row>
    <row r="85" spans="4:4" ht="13.5" customHeight="1">
      <c r="D85" s="4"/>
    </row>
    <row r="86" spans="4:4" ht="13.5" customHeight="1">
      <c r="D86" s="4"/>
    </row>
    <row r="87" spans="4:4" ht="13.5" customHeight="1">
      <c r="D87" s="4"/>
    </row>
    <row r="88" spans="4:4" ht="13.5" customHeight="1">
      <c r="D88" s="4"/>
    </row>
    <row r="89" spans="4:4" ht="13.5" customHeight="1">
      <c r="D89" s="4"/>
    </row>
    <row r="90" spans="4:4" ht="13.5" customHeight="1">
      <c r="D90" s="4"/>
    </row>
    <row r="91" spans="4:4" ht="13.5" customHeight="1">
      <c r="D91" s="4"/>
    </row>
    <row r="92" spans="4:4" ht="13.5" customHeight="1">
      <c r="D92" s="4"/>
    </row>
    <row r="93" spans="4:4" ht="13.5" customHeight="1">
      <c r="D93" s="4"/>
    </row>
    <row r="94" spans="4:4" ht="13.5" customHeight="1">
      <c r="D94" s="4"/>
    </row>
    <row r="95" spans="4:4" ht="13.5" customHeight="1">
      <c r="D95" s="4"/>
    </row>
    <row r="96" spans="4:4" ht="13.5" customHeight="1">
      <c r="D96" s="4"/>
    </row>
    <row r="97" spans="4:4" ht="13.5" customHeight="1">
      <c r="D97" s="4"/>
    </row>
    <row r="98" spans="4:4" ht="13.5" customHeight="1">
      <c r="D98" s="4"/>
    </row>
    <row r="99" spans="4:4" ht="13.5" customHeight="1">
      <c r="D99" s="4"/>
    </row>
    <row r="100" spans="4:4" ht="13.5" customHeight="1">
      <c r="D100" s="4"/>
    </row>
    <row r="101" spans="4:4" ht="13.5" customHeight="1">
      <c r="D101" s="4"/>
    </row>
    <row r="102" spans="4:4" ht="13.5" customHeight="1">
      <c r="D102" s="4"/>
    </row>
    <row r="103" spans="4:4" ht="13.5" customHeight="1">
      <c r="D103" s="4"/>
    </row>
    <row r="104" spans="4:4" ht="13.5" customHeight="1">
      <c r="D104" s="4"/>
    </row>
    <row r="105" spans="4:4" ht="13.5" customHeight="1">
      <c r="D105" s="4"/>
    </row>
    <row r="106" spans="4:4" ht="13.5" customHeight="1">
      <c r="D106" s="4"/>
    </row>
    <row r="107" spans="4:4" ht="13.5" customHeight="1">
      <c r="D107" s="4"/>
    </row>
    <row r="108" spans="4:4" ht="13.5" customHeight="1">
      <c r="D108" s="4"/>
    </row>
    <row r="109" spans="4:4" ht="13.5" customHeight="1">
      <c r="D109" s="4"/>
    </row>
    <row r="110" spans="4:4" ht="13.5" customHeight="1">
      <c r="D110" s="4"/>
    </row>
    <row r="111" spans="4:4" ht="13.5" customHeight="1">
      <c r="D111" s="4"/>
    </row>
    <row r="112" spans="4:4" ht="13.5" customHeight="1">
      <c r="D112" s="4"/>
    </row>
    <row r="113" spans="4:4" ht="13.5" customHeight="1">
      <c r="D113" s="4"/>
    </row>
    <row r="114" spans="4:4" ht="13.5" customHeight="1">
      <c r="D114" s="4"/>
    </row>
    <row r="115" spans="4:4" ht="13.5" customHeight="1">
      <c r="D115" s="4"/>
    </row>
    <row r="116" spans="4:4" ht="13.5" customHeight="1">
      <c r="D116" s="4"/>
    </row>
    <row r="117" spans="4:4" ht="13.5" customHeight="1">
      <c r="D117" s="4"/>
    </row>
    <row r="118" spans="4:4" ht="13.5" customHeight="1">
      <c r="D118" s="4"/>
    </row>
    <row r="119" spans="4:4" ht="13.5" customHeight="1">
      <c r="D119" s="4"/>
    </row>
    <row r="120" spans="4:4" ht="13.5" customHeight="1">
      <c r="D120" s="4"/>
    </row>
    <row r="121" spans="4:4" ht="13.5" customHeight="1">
      <c r="D121" s="4"/>
    </row>
    <row r="122" spans="4:4" ht="13.5" customHeight="1">
      <c r="D122" s="4"/>
    </row>
    <row r="123" spans="4:4" ht="13.5" customHeight="1">
      <c r="D123" s="4"/>
    </row>
    <row r="124" spans="4:4" ht="13.5" customHeight="1">
      <c r="D124" s="4"/>
    </row>
    <row r="125" spans="4:4" ht="13.5" customHeight="1">
      <c r="D125" s="4"/>
    </row>
    <row r="126" spans="4:4" ht="13.5" customHeight="1">
      <c r="D126" s="4"/>
    </row>
    <row r="127" spans="4:4" ht="13.5" customHeight="1">
      <c r="D127" s="4"/>
    </row>
    <row r="128" spans="4:4" ht="13.5" customHeight="1">
      <c r="D128" s="4"/>
    </row>
    <row r="129" spans="4:4" ht="13.5" customHeight="1">
      <c r="D129" s="4"/>
    </row>
    <row r="130" spans="4:4" ht="13.5" customHeight="1">
      <c r="D130" s="4"/>
    </row>
    <row r="131" spans="4:4" ht="13.5" customHeight="1">
      <c r="D131" s="4"/>
    </row>
    <row r="132" spans="4:4" ht="13.5" customHeight="1">
      <c r="D132" s="4"/>
    </row>
    <row r="133" spans="4:4" ht="13.5" customHeight="1">
      <c r="D133" s="4"/>
    </row>
    <row r="134" spans="4:4" ht="13.5" customHeight="1">
      <c r="D134" s="4"/>
    </row>
    <row r="135" spans="4:4" ht="13.5" customHeight="1">
      <c r="D135" s="4"/>
    </row>
    <row r="136" spans="4:4" ht="13.5" customHeight="1">
      <c r="D136" s="4"/>
    </row>
    <row r="137" spans="4:4" ht="13.5" customHeight="1">
      <c r="D137" s="4"/>
    </row>
    <row r="138" spans="4:4" ht="13.5" customHeight="1">
      <c r="D138" s="4"/>
    </row>
    <row r="139" spans="4:4" ht="13.5" customHeight="1">
      <c r="D139" s="4"/>
    </row>
    <row r="140" spans="4:4" ht="13.5" customHeight="1">
      <c r="D140" s="4"/>
    </row>
    <row r="141" spans="4:4" ht="13.5" customHeight="1">
      <c r="D141" s="4"/>
    </row>
    <row r="142" spans="4:4" ht="13.5" customHeight="1">
      <c r="D142" s="4"/>
    </row>
    <row r="143" spans="4:4" ht="13.5" customHeight="1">
      <c r="D143" s="4"/>
    </row>
    <row r="144" spans="4:4" ht="13.5" customHeight="1">
      <c r="D144" s="4"/>
    </row>
    <row r="145" spans="4:4" ht="13.5" customHeight="1">
      <c r="D145" s="4"/>
    </row>
    <row r="146" spans="4:4" ht="13.5" customHeight="1">
      <c r="D146" s="4"/>
    </row>
    <row r="147" spans="4:4" ht="13.5" customHeight="1">
      <c r="D147" s="4"/>
    </row>
    <row r="148" spans="4:4" ht="13.5" customHeight="1">
      <c r="D148" s="4"/>
    </row>
    <row r="149" spans="4:4" ht="13.5" customHeight="1">
      <c r="D149" s="4"/>
    </row>
    <row r="150" spans="4:4" ht="13.5" customHeight="1">
      <c r="D150" s="4"/>
    </row>
    <row r="151" spans="4:4" ht="13.5" customHeight="1">
      <c r="D151" s="4"/>
    </row>
    <row r="152" spans="4:4" ht="13.5" customHeight="1">
      <c r="D152" s="4"/>
    </row>
    <row r="153" spans="4:4" ht="13.5" customHeight="1">
      <c r="D153" s="4"/>
    </row>
    <row r="154" spans="4:4" ht="13.5" customHeight="1">
      <c r="D154" s="4"/>
    </row>
    <row r="155" spans="4:4" ht="13.5" customHeight="1">
      <c r="D155" s="4"/>
    </row>
    <row r="156" spans="4:4" ht="13.5" customHeight="1">
      <c r="D156" s="4"/>
    </row>
    <row r="157" spans="4:4" ht="13.5" customHeight="1">
      <c r="D157" s="4"/>
    </row>
    <row r="158" spans="4:4" ht="13.5" customHeight="1">
      <c r="D158" s="4"/>
    </row>
    <row r="159" spans="4:4" ht="13.5" customHeight="1">
      <c r="D159" s="4"/>
    </row>
    <row r="160" spans="4:4" ht="13.5" customHeight="1">
      <c r="D160" s="4"/>
    </row>
    <row r="161" spans="4:4" ht="13.5" customHeight="1">
      <c r="D161" s="4"/>
    </row>
    <row r="162" spans="4:4" ht="13.5" customHeight="1">
      <c r="D162" s="4"/>
    </row>
    <row r="163" spans="4:4" ht="13.5" customHeight="1">
      <c r="D163" s="4"/>
    </row>
    <row r="164" spans="4:4" ht="13.5" customHeight="1">
      <c r="D164" s="4"/>
    </row>
    <row r="165" spans="4:4" ht="13.5" customHeight="1">
      <c r="D165" s="4"/>
    </row>
    <row r="166" spans="4:4" ht="13.5" customHeight="1">
      <c r="D166" s="4"/>
    </row>
    <row r="167" spans="4:4" ht="13.5" customHeight="1">
      <c r="D167" s="4"/>
    </row>
    <row r="168" spans="4:4" ht="13.5" customHeight="1">
      <c r="D168" s="4"/>
    </row>
    <row r="169" spans="4:4" ht="13.5" customHeight="1">
      <c r="D169" s="4"/>
    </row>
    <row r="170" spans="4:4" ht="13.5" customHeight="1">
      <c r="D170" s="4"/>
    </row>
    <row r="171" spans="4:4" ht="13.5" customHeight="1">
      <c r="D171" s="4"/>
    </row>
    <row r="172" spans="4:4" ht="13.5" customHeight="1">
      <c r="D172" s="4"/>
    </row>
    <row r="173" spans="4:4" ht="13.5" customHeight="1">
      <c r="D173" s="4"/>
    </row>
    <row r="174" spans="4:4" ht="13.5" customHeight="1">
      <c r="D174" s="4"/>
    </row>
    <row r="175" spans="4:4" ht="13.5" customHeight="1">
      <c r="D175" s="4"/>
    </row>
    <row r="176" spans="4:4" ht="13.5" customHeight="1">
      <c r="D176" s="4"/>
    </row>
    <row r="177" spans="4:4" ht="13.5" customHeight="1">
      <c r="D177" s="4"/>
    </row>
    <row r="178" spans="4:4" ht="13.5" customHeight="1">
      <c r="D178" s="4"/>
    </row>
    <row r="179" spans="4:4" ht="13.5" customHeight="1">
      <c r="D179" s="4"/>
    </row>
    <row r="180" spans="4:4" ht="13.5" customHeight="1">
      <c r="D180" s="4"/>
    </row>
    <row r="181" spans="4:4" ht="13.5" customHeight="1">
      <c r="D181" s="4"/>
    </row>
    <row r="182" spans="4:4" ht="13.5" customHeight="1">
      <c r="D182" s="4"/>
    </row>
    <row r="183" spans="4:4" ht="13.5" customHeight="1">
      <c r="D183" s="4"/>
    </row>
    <row r="184" spans="4:4" ht="13.5" customHeight="1">
      <c r="D184" s="4"/>
    </row>
    <row r="185" spans="4:4" ht="13.5" customHeight="1">
      <c r="D185" s="4"/>
    </row>
    <row r="186" spans="4:4" ht="13.5" customHeight="1">
      <c r="D186" s="4"/>
    </row>
    <row r="187" spans="4:4" ht="13.5" customHeight="1">
      <c r="D187" s="4"/>
    </row>
    <row r="188" spans="4:4" ht="13.5" customHeight="1">
      <c r="D188" s="4"/>
    </row>
    <row r="189" spans="4:4" ht="13.5" customHeight="1">
      <c r="D189" s="4"/>
    </row>
    <row r="190" spans="4:4" ht="13.5" customHeight="1">
      <c r="D190" s="4"/>
    </row>
    <row r="191" spans="4:4" ht="13.5" customHeight="1">
      <c r="D191" s="4"/>
    </row>
    <row r="192" spans="4:4" ht="13.5" customHeight="1">
      <c r="D192" s="4"/>
    </row>
    <row r="193" spans="4:4" ht="13.5" customHeight="1">
      <c r="D193" s="4"/>
    </row>
    <row r="194" spans="4:4" ht="13.5" customHeight="1">
      <c r="D194" s="4"/>
    </row>
    <row r="195" spans="4:4" ht="13.5" customHeight="1">
      <c r="D195" s="4"/>
    </row>
    <row r="196" spans="4:4" ht="13.5" customHeight="1">
      <c r="D196" s="4"/>
    </row>
    <row r="197" spans="4:4" ht="13.5" customHeight="1">
      <c r="D197" s="4"/>
    </row>
    <row r="198" spans="4:4" ht="13.5" customHeight="1">
      <c r="D198" s="4"/>
    </row>
    <row r="199" spans="4:4" ht="13.5" customHeight="1">
      <c r="D199" s="4"/>
    </row>
    <row r="200" spans="4:4" ht="13.5" customHeight="1">
      <c r="D200" s="4"/>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activeCell="H3" sqref="H3"/>
    </sheetView>
  </sheetViews>
  <sheetFormatPr defaultColWidth="9.109375" defaultRowHeight="13.5" customHeight="1"/>
  <cols>
    <col min="1" max="1" width="9.109375" style="2"/>
    <col min="2" max="4" width="10.33203125" style="2" customWidth="1"/>
    <col min="5" max="16384" width="9.109375" style="2"/>
  </cols>
  <sheetData>
    <row r="1" spans="1:13" ht="13.5" customHeight="1">
      <c r="A1" s="75" t="s">
        <v>42</v>
      </c>
      <c r="B1" s="75" t="s">
        <v>43</v>
      </c>
      <c r="C1" s="75" t="s">
        <v>44</v>
      </c>
      <c r="D1" s="75" t="s">
        <v>45</v>
      </c>
      <c r="E1" s="113" t="s">
        <v>46</v>
      </c>
      <c r="F1" s="75" t="s">
        <v>47</v>
      </c>
      <c r="G1" s="75" t="s">
        <v>48</v>
      </c>
      <c r="H1" s="75" t="s">
        <v>49</v>
      </c>
      <c r="I1" s="9"/>
      <c r="J1" s="9"/>
      <c r="K1" s="9"/>
      <c r="L1" s="9"/>
      <c r="M1" s="2" t="s">
        <v>118</v>
      </c>
    </row>
    <row r="2" spans="1:13" ht="13.5" customHeight="1">
      <c r="A2" s="75" t="s">
        <v>50</v>
      </c>
      <c r="B2" s="75" t="s">
        <v>130</v>
      </c>
      <c r="C2" s="75" t="s">
        <v>51</v>
      </c>
      <c r="D2" s="75" t="s">
        <v>52</v>
      </c>
      <c r="E2" s="113" t="s">
        <v>53</v>
      </c>
      <c r="F2" s="75" t="s">
        <v>54</v>
      </c>
      <c r="G2" s="75" t="s">
        <v>55</v>
      </c>
      <c r="H2" s="130" t="s">
        <v>949</v>
      </c>
      <c r="I2" s="9"/>
      <c r="J2" s="9"/>
      <c r="K2" s="9"/>
      <c r="L2" s="9"/>
    </row>
    <row r="3" spans="1:13" ht="13.5" customHeight="1">
      <c r="A3" s="75" t="s">
        <v>56</v>
      </c>
      <c r="B3" s="120" t="s">
        <v>943</v>
      </c>
      <c r="C3" s="120" t="s">
        <v>944</v>
      </c>
      <c r="D3" s="121" t="s">
        <v>945</v>
      </c>
      <c r="E3" s="122" t="s">
        <v>946</v>
      </c>
      <c r="F3" s="120" t="s">
        <v>947</v>
      </c>
      <c r="G3" s="120" t="s">
        <v>948</v>
      </c>
      <c r="H3" s="123"/>
      <c r="I3" s="9"/>
      <c r="J3" s="9"/>
      <c r="K3" s="9"/>
      <c r="L3" s="9"/>
    </row>
    <row r="4" spans="1:13" ht="13.5" customHeight="1">
      <c r="E4" s="64"/>
    </row>
    <row r="5" spans="1:13" ht="13.5" customHeight="1">
      <c r="E5" s="64"/>
    </row>
    <row r="6" spans="1:13" ht="13.5" customHeight="1">
      <c r="E6" s="64"/>
    </row>
    <row r="7" spans="1:13" ht="13.5" customHeight="1">
      <c r="E7" s="64"/>
    </row>
    <row r="8" spans="1:13" ht="13.5" customHeight="1">
      <c r="E8" s="64"/>
    </row>
    <row r="9" spans="1:13" ht="13.5" customHeight="1">
      <c r="E9" s="64"/>
    </row>
    <row r="14" spans="1:13" ht="13.5" customHeight="1">
      <c r="A14" s="83"/>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5A5A5A"/>
  </sheetPr>
  <dimension ref="A1:B35"/>
  <sheetViews>
    <sheetView workbookViewId="0"/>
  </sheetViews>
  <sheetFormatPr defaultColWidth="9.109375" defaultRowHeight="13.2"/>
  <cols>
    <col min="1" max="1" width="14.44140625" style="112" customWidth="1"/>
    <col min="2" max="16384" width="9.109375" style="112"/>
  </cols>
  <sheetData>
    <row r="1" spans="1:2">
      <c r="A1" s="67" t="s">
        <v>224</v>
      </c>
      <c r="B1" s="131" t="s">
        <v>225</v>
      </c>
    </row>
    <row r="2" spans="1:2">
      <c r="A2" s="67" t="s">
        <v>226</v>
      </c>
      <c r="B2" s="131" t="s">
        <v>227</v>
      </c>
    </row>
    <row r="3" spans="1:2">
      <c r="A3" s="67" t="s">
        <v>228</v>
      </c>
      <c r="B3" s="131" t="s">
        <v>229</v>
      </c>
    </row>
    <row r="4" spans="1:2">
      <c r="A4" s="67" t="s">
        <v>230</v>
      </c>
      <c r="B4" s="131" t="s">
        <v>231</v>
      </c>
    </row>
    <row r="5" spans="1:2">
      <c r="A5" s="67" t="s">
        <v>232</v>
      </c>
      <c r="B5" s="131" t="s">
        <v>233</v>
      </c>
    </row>
    <row r="6" spans="1:2">
      <c r="A6" s="67" t="s">
        <v>234</v>
      </c>
      <c r="B6" s="131" t="s">
        <v>235</v>
      </c>
    </row>
    <row r="7" spans="1:2">
      <c r="A7" s="67" t="s">
        <v>236</v>
      </c>
      <c r="B7" s="131" t="s">
        <v>237</v>
      </c>
    </row>
    <row r="8" spans="1:2">
      <c r="A8" s="67" t="s">
        <v>238</v>
      </c>
      <c r="B8" s="131" t="s">
        <v>239</v>
      </c>
    </row>
    <row r="9" spans="1:2">
      <c r="A9" s="67" t="s">
        <v>240</v>
      </c>
      <c r="B9" s="131" t="s">
        <v>241</v>
      </c>
    </row>
    <row r="10" spans="1:2">
      <c r="A10" s="67" t="s">
        <v>242</v>
      </c>
      <c r="B10" s="131" t="s">
        <v>243</v>
      </c>
    </row>
    <row r="11" spans="1:2">
      <c r="A11" s="67" t="s">
        <v>244</v>
      </c>
      <c r="B11" s="131" t="s">
        <v>245</v>
      </c>
    </row>
    <row r="12" spans="1:2">
      <c r="A12" s="67" t="s">
        <v>246</v>
      </c>
      <c r="B12" s="131" t="s">
        <v>247</v>
      </c>
    </row>
    <row r="13" spans="1:2">
      <c r="A13" s="69" t="s">
        <v>248</v>
      </c>
      <c r="B13" s="131" t="s">
        <v>235</v>
      </c>
    </row>
    <row r="14" spans="1:2">
      <c r="A14" s="67" t="s">
        <v>249</v>
      </c>
      <c r="B14" s="131" t="s">
        <v>237</v>
      </c>
    </row>
    <row r="15" spans="1:2">
      <c r="A15" s="67" t="s">
        <v>250</v>
      </c>
      <c r="B15" s="131" t="s">
        <v>239</v>
      </c>
    </row>
    <row r="16" spans="1:2">
      <c r="A16" s="67" t="s">
        <v>251</v>
      </c>
      <c r="B16" s="131" t="s">
        <v>252</v>
      </c>
    </row>
    <row r="17" spans="1:2">
      <c r="A17" s="67" t="s">
        <v>253</v>
      </c>
      <c r="B17" s="131" t="s">
        <v>254</v>
      </c>
    </row>
    <row r="18" spans="1:2">
      <c r="A18" s="67" t="s">
        <v>255</v>
      </c>
      <c r="B18" s="131" t="s">
        <v>256</v>
      </c>
    </row>
    <row r="19" spans="1:2">
      <c r="A19" s="67" t="s">
        <v>257</v>
      </c>
      <c r="B19" s="131" t="s">
        <v>258</v>
      </c>
    </row>
    <row r="20" spans="1:2">
      <c r="A20" s="67" t="s">
        <v>259</v>
      </c>
      <c r="B20" s="131" t="s">
        <v>260</v>
      </c>
    </row>
    <row r="21" spans="1:2">
      <c r="A21" s="67" t="s">
        <v>261</v>
      </c>
      <c r="B21" s="131" t="s">
        <v>262</v>
      </c>
    </row>
    <row r="22" spans="1:2">
      <c r="A22" s="67" t="s">
        <v>263</v>
      </c>
      <c r="B22" s="131" t="s">
        <v>264</v>
      </c>
    </row>
    <row r="23" spans="1:2">
      <c r="A23" s="67" t="s">
        <v>265</v>
      </c>
      <c r="B23" s="131" t="s">
        <v>286</v>
      </c>
    </row>
    <row r="24" spans="1:2">
      <c r="A24" s="67" t="s">
        <v>266</v>
      </c>
      <c r="B24" s="131" t="s">
        <v>287</v>
      </c>
    </row>
    <row r="25" spans="1:2">
      <c r="A25" s="67" t="s">
        <v>267</v>
      </c>
      <c r="B25" s="131" t="s">
        <v>288</v>
      </c>
    </row>
    <row r="26" spans="1:2">
      <c r="A26" s="67" t="s">
        <v>268</v>
      </c>
      <c r="B26" s="131" t="s">
        <v>269</v>
      </c>
    </row>
    <row r="27" spans="1:2">
      <c r="A27" s="67" t="s">
        <v>270</v>
      </c>
      <c r="B27" s="131" t="s">
        <v>271</v>
      </c>
    </row>
    <row r="28" spans="1:2">
      <c r="A28" s="67" t="s">
        <v>272</v>
      </c>
      <c r="B28" s="131" t="s">
        <v>273</v>
      </c>
    </row>
    <row r="29" spans="1:2">
      <c r="A29" s="67" t="s">
        <v>289</v>
      </c>
      <c r="B29" s="131" t="s">
        <v>290</v>
      </c>
    </row>
    <row r="30" spans="1:2">
      <c r="A30" s="67" t="s">
        <v>274</v>
      </c>
      <c r="B30" s="131" t="s">
        <v>275</v>
      </c>
    </row>
    <row r="31" spans="1:2">
      <c r="A31" s="67" t="s">
        <v>276</v>
      </c>
      <c r="B31" s="131" t="s">
        <v>277</v>
      </c>
    </row>
    <row r="32" spans="1:2">
      <c r="A32" s="67" t="s">
        <v>278</v>
      </c>
      <c r="B32" s="131" t="s">
        <v>279</v>
      </c>
    </row>
    <row r="33" spans="1:2">
      <c r="A33" s="67" t="s">
        <v>280</v>
      </c>
      <c r="B33" s="131" t="s">
        <v>281</v>
      </c>
    </row>
    <row r="34" spans="1:2">
      <c r="A34" s="67" t="s">
        <v>282</v>
      </c>
      <c r="B34" s="131" t="s">
        <v>283</v>
      </c>
    </row>
    <row r="35" spans="1:2">
      <c r="A35" s="67" t="s">
        <v>284</v>
      </c>
      <c r="B35" s="131" t="s">
        <v>285</v>
      </c>
    </row>
  </sheetData>
  <sortState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A5A5A"/>
  </sheetPr>
  <dimension ref="A1:V31"/>
  <sheetViews>
    <sheetView topLeftCell="A4" workbookViewId="0">
      <selection activeCell="B20" sqref="B6:B20"/>
    </sheetView>
  </sheetViews>
  <sheetFormatPr defaultColWidth="9.109375" defaultRowHeight="10.199999999999999"/>
  <cols>
    <col min="1" max="1" width="9.109375" style="124"/>
    <col min="2" max="2" width="173.44140625" style="124" customWidth="1"/>
    <col min="3" max="16384" width="9.109375" style="124"/>
  </cols>
  <sheetData>
    <row r="1" spans="1:3">
      <c r="A1" s="75"/>
      <c r="B1" s="75" t="s">
        <v>219</v>
      </c>
    </row>
    <row r="2" spans="1:3">
      <c r="A2" s="75" t="s">
        <v>220</v>
      </c>
      <c r="B2" s="125">
        <f>INDEX(parlvotes_lh!C4:JB4,MATCH(9.99999999999999E+307,parlvotes_lh!C4:JB4))</f>
        <v>249493365</v>
      </c>
    </row>
    <row r="3" spans="1:3">
      <c r="A3" s="75" t="s">
        <v>221</v>
      </c>
      <c r="B3" s="125" t="str">
        <f>LOOKUP(2,1/(1-ISBLANK(info_cites!A23:ZZ23)),info_cites!A23:ZZ23)</f>
        <v>TY  - JOUR
TI  - United States: Political Developments and Data in 2021
AU  - KATZ, RICHARD S.
VL  - 61
JO  - European Journal of Political Research Political Data Yearbook
IS  - 1
SP  -
EP  -
PY  - 2022
PB - John Wiley &amp; Sons Ltd
UR  - https:/onlinelibrary.wiley.com/doi/https://doi.org/10.1111/2047-8852.12352/full</v>
      </c>
      <c r="C3" s="126"/>
    </row>
    <row r="4" spans="1:3">
      <c r="A4" s="75" t="s">
        <v>222</v>
      </c>
      <c r="B4" s="125" t="str">
        <f>LOOKUP(2,1/(1-ISBLANK(info_cites!A24:ZZ24)),info_cites!A24:ZZ24)</f>
        <v>@article {ecprPDY_2022_united states: political developments and data in 2021,
title = "United States: Political Developments and Data in 2021",
author = "KATZ, RICHARD S.",
journal = "European Journal of Political Research Political Data Yearbook",
volume = 61,
number = 1,
,
year = 2022,
publisher = "John Wiley &amp; Sons Ltd"
}</v>
      </c>
    </row>
    <row r="6" spans="1:3">
      <c r="A6" s="75" t="s">
        <v>221</v>
      </c>
      <c r="B6" s="125" t="str">
        <f>"TY  - JOUR"</f>
        <v>TY  - JOUR</v>
      </c>
    </row>
    <row r="7" spans="1:3">
      <c r="A7" s="75"/>
      <c r="B7" s="125" t="str">
        <f>info_cites!V10</f>
        <v>TI  - United States</v>
      </c>
    </row>
    <row r="8" spans="1:3">
      <c r="A8" s="75"/>
      <c r="B8" s="125" t="str">
        <f>info_cites!V4</f>
        <v>AU  - Katz, Richard S.</v>
      </c>
    </row>
    <row r="9" spans="1:3">
      <c r="A9" s="75"/>
      <c r="B9" s="125" t="str">
        <f>IF(info_cites!V5="","",info_cites!V5)</f>
        <v/>
      </c>
    </row>
    <row r="10" spans="1:3">
      <c r="A10" s="75"/>
      <c r="B10" s="125" t="str">
        <f>IF(info_cites!V6="","",info_cites!V6)</f>
        <v/>
      </c>
    </row>
    <row r="11" spans="1:3">
      <c r="A11" s="75"/>
      <c r="B11" s="125" t="str">
        <f>IF(info_cites!V7="","",info_cites!V7)</f>
        <v/>
      </c>
    </row>
    <row r="12" spans="1:3">
      <c r="A12" s="75"/>
      <c r="B12" s="125" t="str">
        <f>IF(info_cites!V8="","",info_cites!V8)</f>
        <v/>
      </c>
    </row>
    <row r="13" spans="1:3">
      <c r="A13" s="75"/>
      <c r="B13" s="125" t="str">
        <f>info_cites!V12</f>
        <v>VL  - 51</v>
      </c>
    </row>
    <row r="14" spans="1:3">
      <c r="A14" s="75"/>
      <c r="B14" s="125" t="str">
        <f>info_cites!V11</f>
        <v>JO  - European Journal of Political Research Political Data Yearbook</v>
      </c>
    </row>
    <row r="15" spans="1:3">
      <c r="A15" s="75"/>
      <c r="B15" s="125" t="str">
        <f>info_cites!V13</f>
        <v>IS  - 1</v>
      </c>
    </row>
    <row r="16" spans="1:3">
      <c r="A16" s="75"/>
      <c r="B16" s="125" t="str">
        <f>info_cites!V18</f>
        <v>SP  - 333</v>
      </c>
    </row>
    <row r="17" spans="1:22">
      <c r="A17" s="75"/>
      <c r="B17" s="125" t="str">
        <f>info_cites!V19</f>
        <v>EP  - 343</v>
      </c>
    </row>
    <row r="18" spans="1:22">
      <c r="A18" s="75"/>
      <c r="B18" s="125" t="str">
        <f>info_cites!V20</f>
        <v>PY  - 2012</v>
      </c>
    </row>
    <row r="19" spans="1:22">
      <c r="A19" s="75"/>
      <c r="B19" s="125" t="str">
        <f>info_cites!V14</f>
        <v>PB  - Blackwell Publishing Ltd</v>
      </c>
    </row>
    <row r="20" spans="1:22">
      <c r="A20" s="75"/>
      <c r="B20" s="125" t="str">
        <f>LEFT(info_cites!V16,13)&amp;"onlinelibrary.wiley.com/doi/"&amp;MID(info_cites!V17,7,999)&amp;"/full"</f>
        <v>UR  - http://onlinelibrary.wiley.com/doi/10.1111/j.2047-8852.2012.00036.x/full</v>
      </c>
    </row>
    <row r="22" spans="1:22">
      <c r="A22" s="75" t="s">
        <v>222</v>
      </c>
      <c r="B22" s="125" t="str">
        <f>"@article {ecprPDY_"&amp;info_cites!V1&amp;"_"&amp;LOWER(MID(info_cites!V10,FIND("- ",info_cites!V10)+2,999))&amp;","</f>
        <v>@article {ecprPDY_2012_united states,</v>
      </c>
    </row>
    <row r="23" spans="1:22">
      <c r="A23" s="75"/>
      <c r="B23" s="125" t="str">
        <f>"title = """&amp;MID(info_cites!V10,FIND("- ",info_cites!V10)+2,999)&amp;""","</f>
        <v>title = "United States",</v>
      </c>
    </row>
    <row r="24" spans="1:22">
      <c r="A24" s="75"/>
      <c r="B24" s="125" t="str">
        <f>"author = """&amp;IF(info_cites!V25&lt;&gt;"",info_cites!V25&amp;".",MID(info_cites!V4,FIND("- ",info_cites!V4)+2,999))&amp;IF(info_cites!V26&lt;&gt;""," and "&amp;info_cites!V26&amp;".",IF(info_cites!V5 = "",""," and "&amp;MID(info_cites!V5,FIND("- ",info_cites!V5)+2,999)))&amp;IF(info_cites!V27&lt;&gt;""," and "&amp;info_cites!V27&amp;".",IF(info_cites!V6 = "",""," and "&amp;MID(info_cites!V6,FIND("- ",info_cites!V6)+2,999)))&amp;IF(info_cites!V28&lt;&gt;""," and "&amp;info_cites!V28&amp;".",IF(info_cites!V7 = "",""," and "&amp;MID(info_cites!V7,FIND("- ",info_cites!V7)+2,999)))&amp;""","</f>
        <v>author = "Katz, Richard S.",</v>
      </c>
    </row>
    <row r="25" spans="1:22">
      <c r="A25" s="75"/>
      <c r="B25" s="125" t="str">
        <f>"journal = """&amp;MID(info_cites!V11,FIND("- ",info_cites!V11)+2,999)&amp;""","</f>
        <v>journal = "European Journal of Political Research Political Data Yearbook",</v>
      </c>
    </row>
    <row r="26" spans="1:22">
      <c r="A26" s="75"/>
      <c r="B26" s="125" t="str">
        <f>"volume = "&amp;MID(info_cites!V12,FIND("- ",info_cites!V12)+2,999)&amp;","</f>
        <v>volume = 51,</v>
      </c>
    </row>
    <row r="27" spans="1:22">
      <c r="A27" s="75"/>
      <c r="B27" s="125" t="str">
        <f>"number = "&amp;MID(info_cites!V13,FIND("- ",info_cites!V13)+2,999)&amp;","</f>
        <v>number = 1,</v>
      </c>
    </row>
    <row r="28" spans="1:22">
      <c r="A28" s="75"/>
      <c r="B28" s="125" t="str">
        <f>"pages = """&amp;MID(info_cites!V18,FIND("- ",info_cites!V18)+2,999)&amp;"--"&amp;MID(info_cites!V19,FIND("- ",info_cites!V19)+2,999)&amp;""","</f>
        <v>pages = "333--343",</v>
      </c>
    </row>
    <row r="29" spans="1:22">
      <c r="A29" s="75"/>
      <c r="B29" s="125" t="str">
        <f>"year = "&amp;info_cites!V1&amp;","</f>
        <v>year = 2012,</v>
      </c>
    </row>
    <row r="30" spans="1:22">
      <c r="A30" s="75"/>
      <c r="B30" s="125" t="str">
        <f>"publisher = """&amp;MID(info_cites!V14,FIND("- ",info_cites!V14)+2,999)&amp;""""</f>
        <v>publisher = "Blackwell Publishing Ltd"</v>
      </c>
      <c r="V30" s="124"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c r="A31" s="75"/>
      <c r="B31" s="125" t="str">
        <f>"}"</f>
        <v>}</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AL201"/>
  <sheetViews>
    <sheetView zoomScaleNormal="100" workbookViewId="0">
      <selection activeCell="D14" sqref="D14"/>
    </sheetView>
  </sheetViews>
  <sheetFormatPr defaultColWidth="8.88671875" defaultRowHeight="13.5" customHeight="1"/>
  <cols>
    <col min="1" max="2" width="18.5546875" style="112" customWidth="1"/>
    <col min="3" max="3" width="17.33203125" style="112" customWidth="1"/>
    <col min="4" max="4" width="34.88671875" style="112" customWidth="1"/>
    <col min="5" max="9" width="11.88671875" style="112" customWidth="1"/>
    <col min="10" max="31" width="5.88671875" style="112" customWidth="1"/>
    <col min="32" max="16384" width="8.88671875" style="112"/>
  </cols>
  <sheetData>
    <row r="1" spans="1:30" ht="20.399999999999999">
      <c r="A1" s="299" t="s">
        <v>1075</v>
      </c>
      <c r="B1" s="300" t="s">
        <v>1076</v>
      </c>
      <c r="C1" s="300" t="s">
        <v>1077</v>
      </c>
      <c r="D1" s="300" t="s">
        <v>14</v>
      </c>
      <c r="E1" s="300" t="s">
        <v>1078</v>
      </c>
      <c r="F1" s="300" t="s">
        <v>1079</v>
      </c>
      <c r="G1" s="300" t="s">
        <v>1080</v>
      </c>
      <c r="H1" s="300" t="s">
        <v>1081</v>
      </c>
      <c r="I1" s="300" t="s">
        <v>1082</v>
      </c>
      <c r="J1" s="301">
        <f>IF(ISERROR(VLOOKUP("Election Start Date:",parlvotes_lh!$A$1:$ZZ$1,3,FALSE))=TRUE,"",IF(VLOOKUP("Election Start Date:",parlvotes_lh!$A$1:$ZZ$1,3,FALSE)=0,"",VLOOKUP("Election Start Date:",parlvotes_lh!$A$1:$ZZ$1,3,FALSE)))</f>
        <v>33911</v>
      </c>
      <c r="K1" s="301">
        <f>IF(ISERROR(VLOOKUP("Election Start Date:",parlvotes_lh!$A$1:$ZZ$1,23,FALSE))=TRUE,"",IF(VLOOKUP("Election Start Date:",parlvotes_lh!$A$1:$ZZ$1,23,FALSE)=0,"",VLOOKUP("Election Start Date:",parlvotes_lh!$A$1:$ZZ$1,23,FALSE)))</f>
        <v>34646</v>
      </c>
      <c r="L1" s="301">
        <f>IF(ISERROR(VLOOKUP("Election Start Date:",parlvotes_lh!$A$1:$ZZ$1,43,FALSE))=TRUE,"",IF(VLOOKUP("Election Start Date:",parlvotes_lh!$A$1:$ZZ$1,43,FALSE)=0,"",VLOOKUP("Election Start Date:",parlvotes_lh!$A$1:$ZZ$1,43,FALSE)))</f>
        <v>35374</v>
      </c>
      <c r="M1" s="301">
        <f>IF(ISERROR(VLOOKUP("Election Start Date:",parlvotes_lh!$A$1:$ZZ$1,63,FALSE))=TRUE,"",IF(VLOOKUP("Election Start Date:",parlvotes_lh!$A$1:$ZZ$1,63,FALSE)=0,"",VLOOKUP("Election Start Date:",parlvotes_lh!$A$1:$ZZ$1,63,FALSE)))</f>
        <v>36102</v>
      </c>
      <c r="N1" s="301">
        <f>IF(ISERROR(VLOOKUP("Election Start Date:",parlvotes_lh!$A$1:$ZZ$1,83,FALSE))=TRUE,"",IF(VLOOKUP("Election Start Date:",parlvotes_lh!$A$1:$ZZ$1,83,FALSE)=0,"",VLOOKUP("Election Start Date:",parlvotes_lh!$A$1:$ZZ$1,83,FALSE)))</f>
        <v>36837</v>
      </c>
      <c r="O1" s="301">
        <f>IF(ISERROR(VLOOKUP("Election Start Date:",parlvotes_lh!$A$1:$ZZ$1,103,FALSE))=TRUE,"",IF(VLOOKUP("Election Start Date:",parlvotes_lh!$A$1:$ZZ$1,103,FALSE)=0,"",VLOOKUP("Election Start Date:",parlvotes_lh!$A$1:$ZZ$1,103,FALSE)))</f>
        <v>37565</v>
      </c>
      <c r="P1" s="301">
        <f>IF(ISERROR(VLOOKUP("Election Start Date:",parlvotes_lh!$A$1:$ZZ$1,123,FALSE))=TRUE,"",IF(VLOOKUP("Election Start Date:",parlvotes_lh!$A$1:$ZZ$1,123,FALSE)=0,"",VLOOKUP("Election Start Date:",parlvotes_lh!$A$1:$ZZ$1,123,FALSE)))</f>
        <v>38293</v>
      </c>
      <c r="Q1" s="301">
        <f>IF(ISERROR(VLOOKUP("Election Start Date:",parlvotes_lh!$A$1:$ZZ$1,143,FALSE))=TRUE,"",IF(VLOOKUP("Election Start Date:",parlvotes_lh!$A$1:$ZZ$1,143,FALSE)=0,"",VLOOKUP("Election Start Date:",parlvotes_lh!$A$1:$ZZ$1,143,FALSE)))</f>
        <v>39028</v>
      </c>
      <c r="R1" s="301">
        <f>IF(ISERROR(VLOOKUP("Election Start Date:",parlvotes_lh!$A$1:$ZZ$1,163,FALSE))=TRUE,"",IF(VLOOKUP("Election Start Date:",parlvotes_lh!$A$1:$ZZ$1,163,FALSE)=0,"",VLOOKUP("Election Start Date:",parlvotes_lh!$A$1:$ZZ$1,163,FALSE)))</f>
        <v>39756</v>
      </c>
      <c r="S1" s="301">
        <f>IF(ISERROR(VLOOKUP("Election Start Date:",parlvotes_lh!$A$1:$ZZ$1,183,FALSE))=TRUE,"",IF(VLOOKUP("Election Start Date:",parlvotes_lh!$A$1:$ZZ$1,183,FALSE)=0,"",VLOOKUP("Election Start Date:",parlvotes_lh!$A$1:$ZZ$1,183,FALSE)))</f>
        <v>40484</v>
      </c>
      <c r="T1" s="301">
        <f>IF(ISERROR(VLOOKUP("Election Start Date:",parlvotes_lh!$A$1:$ZZ$1,203,FALSE))=TRUE,"",IF(VLOOKUP("Election Start Date:",parlvotes_lh!$A$1:$ZZ$1,203,FALSE)=0,"",VLOOKUP("Election Start Date:",parlvotes_lh!$A$1:$ZZ$1,203,FALSE)))</f>
        <v>41219</v>
      </c>
      <c r="U1" s="301">
        <f>IF(ISERROR(VLOOKUP("Election Start Date:",parlvotes_lh!$A$1:$ZZ$1,223,FALSE))=TRUE,"",IF(VLOOKUP("Election Start Date:",parlvotes_lh!$A$1:$ZZ$1,223,FALSE)=0,"",VLOOKUP("Election Start Date:",parlvotes_lh!$A$1:$ZZ$1,223,FALSE)))</f>
        <v>41947</v>
      </c>
      <c r="V1" s="301">
        <f>IF(ISERROR(VLOOKUP("Election Start Date:",parlvotes_lh!$A$1:$ZZ$1,243,FALSE))=TRUE,"",IF(VLOOKUP("Election Start Date:",parlvotes_lh!$A$1:$ZZ$1,243,FALSE)=0,"",VLOOKUP("Election Start Date:",parlvotes_lh!$A$1:$ZZ$1,243,FALSE)))</f>
        <v>42682</v>
      </c>
      <c r="W1" s="301">
        <f>IF(ISERROR(VLOOKUP("Election Start Date:",parlvotes_lh!$A$1:$ZZ$1,263,FALSE))=TRUE,"",IF(VLOOKUP("Election Start Date:",parlvotes_lh!$A$1:$ZZ$1,263,FALSE)=0,"",VLOOKUP("Election Start Date:",parlvotes_lh!$A$1:$ZZ$1,263,FALSE)))</f>
        <v>43410</v>
      </c>
      <c r="X1" s="301">
        <f>IF(ISERROR(VLOOKUP("Election Start Date:",parlvotes_lh!$A$1:$ZZ$1,283,FALSE))=TRUE,"",IF(VLOOKUP("Election Start Date:",parlvotes_lh!$A$1:$ZZ$1,283,FALSE)=0,"",VLOOKUP("Election Start Date:",parlvotes_lh!$A$1:$ZZ$1,283,FALSE)))</f>
        <v>44138</v>
      </c>
      <c r="Y1" s="301" t="str">
        <f>IF(ISERROR(VLOOKUP("Election Start Date:",parlvotes_lh!$A$1:$ZZ$1,303,FALSE))=TRUE,"",IF(VLOOKUP("Election Start Date:",parlvotes_lh!$A$1:$ZZ$1,303,FALSE)=0,"",VLOOKUP("Election Start Date:",parlvotes_lh!$A$1:$ZZ$1,303,FALSE)))</f>
        <v/>
      </c>
      <c r="Z1" s="301" t="str">
        <f>IF(ISERROR(VLOOKUP("Election Start Date:",parlvotes_lh!$A$1:$ZZ$1,323,FALSE))=TRUE,"",IF(VLOOKUP("Election Start Date:",parlvotes_lh!$A$1:$ZZ$1,323,FALSE)=0,"",VLOOKUP("Election Start Date:",parlvotes_lh!$A$1:$ZZ$1,323,FALSE)))</f>
        <v/>
      </c>
      <c r="AA1" s="301" t="str">
        <f>IF(ISERROR(VLOOKUP("Election Start Date:",parlvotes_lh!$A$1:$ZZ$1,343,FALSE))=TRUE,"",IF(VLOOKUP("Election Start Date:",parlvotes_lh!$A$1:$ZZ$1,343,FALSE)=0,"",VLOOKUP("Election Start Date:",parlvotes_lh!$A$1:$ZZ$1,343,FALSE)))</f>
        <v/>
      </c>
      <c r="AB1" s="301" t="str">
        <f>IF(ISERROR(VLOOKUP("Election Start Date:",parlvotes_lh!$A$1:$ZZ$1,363,FALSE))=TRUE,"",IF(VLOOKUP("Election Start Date:",parlvotes_lh!$A$1:$ZZ$1,363,FALSE)=0,"",VLOOKUP("Election Start Date:",parlvotes_lh!$A$1:$ZZ$1,363,FALSE)))</f>
        <v/>
      </c>
      <c r="AC1" s="301" t="str">
        <f>IF(ISERROR(VLOOKUP("Election Start Date:",parlvotes_lh!$A$1:$ZZ$1,383,FALSE))=TRUE,"",IF(VLOOKUP("Election Start Date:",parlvotes_lh!$A$1:$ZZ$1,383,FALSE)=0,"",VLOOKUP("Election Start Date:",parlvotes_lh!$A$1:$ZZ$1,383,FALSE)))</f>
        <v/>
      </c>
    </row>
    <row r="2" spans="1:30" ht="13.5" customHeight="1">
      <c r="A2" s="302" t="str">
        <f>IF(info_parties!A2="","",info_parties!A2)</f>
        <v>us_dem01</v>
      </c>
      <c r="B2" s="303" t="str">
        <f>IF(A2="","",MID(info_weblinks!$C$3,32,3))</f>
        <v>usa</v>
      </c>
      <c r="C2" s="303" t="str">
        <f>IF(info_parties!G2="","",info_parties!G2)</f>
        <v>Democratic Party</v>
      </c>
      <c r="D2" s="303" t="str">
        <f>IF(info_parties!K2="","",info_parties!K2)</f>
        <v>Democratic Party</v>
      </c>
      <c r="E2" s="303" t="str">
        <f>IF(info_parties!H2="","",info_parties!H2)</f>
        <v>Dem</v>
      </c>
      <c r="F2" s="304">
        <f t="shared" ref="F2:F65" si="0">IF(MAX(J2:AC2)=0,"",INDEX(J$1:AC$1,MATCH(TRUE,INDEX((J2:AC2&lt;&gt;""),0),0)))</f>
        <v>33911</v>
      </c>
      <c r="G2" s="305">
        <f t="shared" ref="G2:G65" si="1">IF(MAX(J2:AC2)=0,"",INDEX(J$1:AC$1,1,MATCH(LOOKUP(9.99+307,J2:AC2),J2:AC2,0)))</f>
        <v>44138</v>
      </c>
      <c r="H2" s="306">
        <f t="shared" ref="H2:H65" si="2">IF(MAX(J2:AC2)=0,"",MAX(J2:AC2))</f>
        <v>0.52904139214323542</v>
      </c>
      <c r="I2" s="307">
        <f t="shared" ref="I2:I65" si="3">IF(H2="","",INDEX(J$1:AC$1,1,MATCH(H2,J2:AC2,0)))</f>
        <v>43410</v>
      </c>
      <c r="J2" s="308">
        <f>IF(ISERROR(VLOOKUP($A2,parlvotes_lh!$A$11:$ZZ$200,6,FALSE))=TRUE,"",IF(VLOOKUP($A2,parlvotes_lh!$A$11:$ZZ$200,6,FALSE)=0,"",VLOOKUP($A2,parlvotes_lh!$A$11:$ZZ$200,6,FALSE)))</f>
        <v>0.499</v>
      </c>
      <c r="K2" s="308">
        <f>IF(ISERROR(VLOOKUP($A2,parlvotes_lh!$A$11:$ZZ$200,26,FALSE))=TRUE,"",IF(VLOOKUP($A2,parlvotes_lh!$A$11:$ZZ$200,26,FALSE)=0,"",VLOOKUP($A2,parlvotes_lh!$A$11:$ZZ$200,26,FALSE)))</f>
        <v>0.44700000000000006</v>
      </c>
      <c r="L2" s="308">
        <f>IF(ISERROR(VLOOKUP($A2,parlvotes_lh!$A$11:$ZZ$200,46,FALSE))=TRUE,"",IF(VLOOKUP($A2,parlvotes_lh!$A$11:$ZZ$200,46,FALSE)=0,"",VLOOKUP($A2,parlvotes_lh!$A$11:$ZZ$200,46,FALSE)))</f>
        <v>0.48100000000000004</v>
      </c>
      <c r="M2" s="308">
        <f>IF(ISERROR(VLOOKUP($A2,parlvotes_lh!$A$11:$ZZ$200,66,FALSE))=TRUE,"",IF(VLOOKUP($A2,parlvotes_lh!$A$11:$ZZ$200,66,FALSE)=0,"",VLOOKUP($A2,parlvotes_lh!$A$11:$ZZ$200,66,FALSE)))</f>
        <v>0.47100000000000003</v>
      </c>
      <c r="N2" s="308">
        <f>IF(ISERROR(VLOOKUP($A2,parlvotes_lh!$A$11:$ZZ$200,86,FALSE))=TRUE,"",IF(VLOOKUP($A2,parlvotes_lh!$A$11:$ZZ$200,86,FALSE)=0,"",VLOOKUP($A2,parlvotes_lh!$A$11:$ZZ$200,86,FALSE)))</f>
        <v>0.47299999999999998</v>
      </c>
      <c r="O2" s="308">
        <f>IF(ISERROR(VLOOKUP($A2,parlvotes_lh!$A$11:$ZZ$200,106,FALSE))=TRUE,"",IF(VLOOKUP($A2,parlvotes_lh!$A$11:$ZZ$200,106,FALSE)=0,"",VLOOKUP($A2,parlvotes_lh!$A$11:$ZZ$200,106,FALSE)))</f>
        <v>0.45799999999999996</v>
      </c>
      <c r="P2" s="308">
        <f>IF(ISERROR(VLOOKUP($A2,parlvotes_lh!$A$11:$ZZ$200,126,FALSE))=TRUE,"",IF(VLOOKUP($A2,parlvotes_lh!$A$11:$ZZ$200,126,FALSE)=0,"",VLOOKUP($A2,parlvotes_lh!$A$11:$ZZ$200,126,FALSE)))</f>
        <v>0.46500000000000002</v>
      </c>
      <c r="Q2" s="309">
        <f>IF(ISERROR(VLOOKUP($A2,parlvotes_lh!$A$11:$ZZ$200,146,FALSE))=TRUE,"",IF(VLOOKUP($A2,parlvotes_lh!$A$11:$ZZ$200,146,FALSE)=0,"",VLOOKUP($A2,parlvotes_lh!$A$11:$ZZ$200,146,FALSE)))</f>
        <v>0.52200000000000002</v>
      </c>
      <c r="R2" s="309">
        <f>IF(ISERROR(VLOOKUP($A2,parlvotes_lh!$A$11:$ZZ$200,166,FALSE))=TRUE,"",IF(VLOOKUP($A2,parlvotes_lh!$A$11:$ZZ$200,166,FALSE)=0,"",VLOOKUP($A2,parlvotes_lh!$A$11:$ZZ$200,166,FALSE)))</f>
        <v>0.52900000000000003</v>
      </c>
      <c r="S2" s="309">
        <f>IF(ISERROR(VLOOKUP($A2,parlvotes_lh!$A$11:$ZZ$200,186,FALSE))=TRUE,"",IF(VLOOKUP($A2,parlvotes_lh!$A$11:$ZZ$200,186,FALSE)=0,"",VLOOKUP($A2,parlvotes_lh!$A$11:$ZZ$200,186,FALSE)))</f>
        <v>0.44799999999999995</v>
      </c>
      <c r="T2" s="309">
        <f>IF(ISERROR(VLOOKUP($A2,parlvotes_lh!$A$11:$ZZ$200,206,FALSE))=TRUE,"",IF(VLOOKUP($A2,parlvotes_lh!$A$11:$ZZ$200,206,FALSE)=0,"",VLOOKUP($A2,parlvotes_lh!$A$11:$ZZ$200,206,FALSE)))</f>
        <v>0.48399999999999999</v>
      </c>
      <c r="U2" s="309">
        <f>IF(ISERROR(VLOOKUP($A2,parlvotes_lh!$A$11:$ZZ$200,226,FALSE))=TRUE,"",IF(VLOOKUP($A2,parlvotes_lh!$A$11:$ZZ$200,226,FALSE)=0,"",VLOOKUP($A2,parlvotes_lh!$A$11:$ZZ$200,226,FALSE)))</f>
        <v>0.44900000000000001</v>
      </c>
      <c r="V2" s="309">
        <f>IF(ISERROR(VLOOKUP($A2,parlvotes_lh!$A$11:$ZZ$200,246,FALSE))=TRUE,"",IF(VLOOKUP($A2,parlvotes_lh!$A$11:$ZZ$200,246,FALSE)=0,"",VLOOKUP($A2,parlvotes_lh!$A$11:$ZZ$200,246,FALSE)))</f>
        <v>0.47304872981304869</v>
      </c>
      <c r="W2" s="309">
        <f>IF(ISERROR(VLOOKUP($A2,parlvotes_lh!$A$11:$ZZ$200,266,FALSE))=TRUE,"",IF(VLOOKUP($A2,parlvotes_lh!$A$11:$ZZ$200,266,FALSE)=0,"",VLOOKUP($A2,parlvotes_lh!$A$11:$ZZ$200,266,FALSE)))</f>
        <v>0.52904139214323542</v>
      </c>
      <c r="X2" s="309">
        <f>IF(ISERROR(VLOOKUP($A2,parlvotes_lh!$A$11:$ZZ$200,286,FALSE))=TRUE,"",IF(VLOOKUP($A2,parlvotes_lh!$A$11:$ZZ$200,286,FALSE)=0,"",VLOOKUP($A2,parlvotes_lh!$A$11:$ZZ$200,286,FALSE)))</f>
        <v>0.50265256972651717</v>
      </c>
      <c r="Y2" s="309" t="str">
        <f>IF(ISERROR(VLOOKUP($A2,parlvotes_lh!$A$11:$ZZ$200,306,FALSE))=TRUE,"",IF(VLOOKUP($A2,parlvotes_lh!$A$11:$ZZ$200,306,FALSE)=0,"",VLOOKUP($A2,parlvotes_lh!$A$11:$ZZ$200,306,FALSE)))</f>
        <v/>
      </c>
      <c r="Z2" s="309" t="str">
        <f>IF(ISERROR(VLOOKUP($A2,parlvotes_lh!$A$11:$ZZ$200,326,FALSE))=TRUE,"",IF(VLOOKUP($A2,parlvotes_lh!$A$11:$ZZ$200,326,FALSE)=0,"",VLOOKUP($A2,parlvotes_lh!$A$11:$ZZ$200,326,FALSE)))</f>
        <v/>
      </c>
      <c r="AA2" s="309" t="str">
        <f>IF(ISERROR(VLOOKUP($A2,parlvotes_lh!$A$11:$ZZ$200,346,FALSE))=TRUE,"",IF(VLOOKUP($A2,parlvotes_lh!$A$11:$ZZ$200,346,FALSE)=0,"",VLOOKUP($A2,parlvotes_lh!$A$11:$ZZ$200,346,FALSE)))</f>
        <v/>
      </c>
      <c r="AB2" s="309" t="str">
        <f>IF(ISERROR(VLOOKUP($A2,parlvotes_lh!$A$11:$ZZ$200,366,FALSE))=TRUE,"",IF(VLOOKUP($A2,parlvotes_lh!$A$11:$ZZ$200,366,FALSE)=0,"",VLOOKUP($A2,parlvotes_lh!$A$11:$ZZ$200,366,FALSE)))</f>
        <v/>
      </c>
      <c r="AC2" s="309" t="str">
        <f>IF(ISERROR(VLOOKUP($A2,parlvotes_lh!$A$11:$ZZ$200,386,FALSE))=TRUE,"",IF(VLOOKUP($A2,parlvotes_lh!$A$11:$ZZ$200,386,FALSE)=0,"",VLOOKUP($A2,parlvotes_lh!$A$11:$ZZ$200,386,FALSE)))</f>
        <v/>
      </c>
    </row>
    <row r="3" spans="1:30" ht="13.5" customHeight="1">
      <c r="A3" s="302" t="str">
        <f>IF(info_parties!A3="","",info_parties!A3)</f>
        <v>us_rep01</v>
      </c>
      <c r="B3" s="303" t="str">
        <f>IF(A3="","",MID(info_weblinks!$C$3,32,3))</f>
        <v>usa</v>
      </c>
      <c r="C3" s="303" t="str">
        <f>IF(info_parties!G3="","",info_parties!G3)</f>
        <v>Republican Party</v>
      </c>
      <c r="D3" s="303" t="str">
        <f>IF(info_parties!K3="","",info_parties!K3)</f>
        <v>Republican Party</v>
      </c>
      <c r="E3" s="303" t="str">
        <f>IF(info_parties!H3="","",info_parties!H3)</f>
        <v>Rep</v>
      </c>
      <c r="F3" s="304">
        <f t="shared" si="0"/>
        <v>33911</v>
      </c>
      <c r="G3" s="305">
        <f t="shared" si="1"/>
        <v>44138</v>
      </c>
      <c r="H3" s="306">
        <f t="shared" si="2"/>
        <v>0.51500000000000001</v>
      </c>
      <c r="I3" s="307">
        <f t="shared" si="3"/>
        <v>34646</v>
      </c>
      <c r="J3" s="308">
        <f>IF(ISERROR(VLOOKUP($A3,parlvotes_lh!$A$11:$ZZ$200,6,FALSE))=TRUE,"",IF(VLOOKUP($A3,parlvotes_lh!$A$11:$ZZ$200,6,FALSE)=0,"",VLOOKUP($A3,parlvotes_lh!$A$11:$ZZ$200,6,FALSE)))</f>
        <v>0.44799999999999995</v>
      </c>
      <c r="K3" s="308">
        <f>IF(ISERROR(VLOOKUP($A3,parlvotes_lh!$A$11:$ZZ$200,26,FALSE))=TRUE,"",IF(VLOOKUP($A3,parlvotes_lh!$A$11:$ZZ$200,26,FALSE)=0,"",VLOOKUP($A3,parlvotes_lh!$A$11:$ZZ$200,26,FALSE)))</f>
        <v>0.51500000000000001</v>
      </c>
      <c r="L3" s="308">
        <f>IF(ISERROR(VLOOKUP($A3,parlvotes_lh!$A$11:$ZZ$200,46,FALSE))=TRUE,"",IF(VLOOKUP($A3,parlvotes_lh!$A$11:$ZZ$200,46,FALSE)=0,"",VLOOKUP($A3,parlvotes_lh!$A$11:$ZZ$200,46,FALSE)))</f>
        <v>0.47799999999999998</v>
      </c>
      <c r="M3" s="308">
        <f>IF(ISERROR(VLOOKUP($A3,parlvotes_lh!$A$11:$ZZ$200,66,FALSE))=TRUE,"",IF(VLOOKUP($A3,parlvotes_lh!$A$11:$ZZ$200,66,FALSE)=0,"",VLOOKUP($A3,parlvotes_lh!$A$11:$ZZ$200,66,FALSE)))</f>
        <v>0.48</v>
      </c>
      <c r="N3" s="308">
        <f>IF(ISERROR(VLOOKUP($A3,parlvotes_lh!$A$11:$ZZ$200,86,FALSE))=TRUE,"",IF(VLOOKUP($A3,parlvotes_lh!$A$11:$ZZ$200,86,FALSE)=0,"",VLOOKUP($A3,parlvotes_lh!$A$11:$ZZ$200,86,FALSE)))</f>
        <v>0.47000000000000003</v>
      </c>
      <c r="O3" s="308">
        <f>IF(ISERROR(VLOOKUP($A3,parlvotes_lh!$A$11:$ZZ$200,106,FALSE))=TRUE,"",IF(VLOOKUP($A3,parlvotes_lh!$A$11:$ZZ$200,106,FALSE)=0,"",VLOOKUP($A3,parlvotes_lh!$A$11:$ZZ$200,106,FALSE)))</f>
        <v>0.50600000000000001</v>
      </c>
      <c r="P3" s="308">
        <f>IF(ISERROR(VLOOKUP($A3,parlvotes_lh!$A$11:$ZZ$200,126,FALSE))=TRUE,"",IF(VLOOKUP($A3,parlvotes_lh!$A$11:$ZZ$200,126,FALSE)=0,"",VLOOKUP($A3,parlvotes_lh!$A$11:$ZZ$200,126,FALSE)))</f>
        <v>0.49299999999999999</v>
      </c>
      <c r="Q3" s="309">
        <f>IF(ISERROR(VLOOKUP($A3,parlvotes_lh!$A$11:$ZZ$200,146,FALSE))=TRUE,"",IF(VLOOKUP($A3,parlvotes_lh!$A$11:$ZZ$200,146,FALSE)=0,"",VLOOKUP($A3,parlvotes_lh!$A$11:$ZZ$200,146,FALSE)))</f>
        <v>0.443</v>
      </c>
      <c r="R3" s="309">
        <f>IF(ISERROR(VLOOKUP($A3,parlvotes_lh!$A$11:$ZZ$200,166,FALSE))=TRUE,"",IF(VLOOKUP($A3,parlvotes_lh!$A$11:$ZZ$200,166,FALSE)=0,"",VLOOKUP($A3,parlvotes_lh!$A$11:$ZZ$200,166,FALSE)))</f>
        <v>0.42399999999999999</v>
      </c>
      <c r="S3" s="309">
        <f>IF(ISERROR(VLOOKUP($A3,parlvotes_lh!$A$11:$ZZ$200,186,FALSE))=TRUE,"",IF(VLOOKUP($A3,parlvotes_lh!$A$11:$ZZ$200,186,FALSE)=0,"",VLOOKUP($A3,parlvotes_lh!$A$11:$ZZ$200,186,FALSE)))</f>
        <v>0.51400000000000001</v>
      </c>
      <c r="T3" s="309">
        <f>IF(ISERROR(VLOOKUP($A3,parlvotes_lh!$A$11:$ZZ$200,206,FALSE))=TRUE,"",IF(VLOOKUP($A3,parlvotes_lh!$A$11:$ZZ$200,206,FALSE)=0,"",VLOOKUP($A3,parlvotes_lh!$A$11:$ZZ$200,206,FALSE)))</f>
        <v>0.47100000000000003</v>
      </c>
      <c r="U3" s="309">
        <f>IF(ISERROR(VLOOKUP($A3,parlvotes_lh!$A$11:$ZZ$200,226,FALSE))=TRUE,"",IF(VLOOKUP($A3,parlvotes_lh!$A$11:$ZZ$200,226,FALSE)=0,"",VLOOKUP($A3,parlvotes_lh!$A$11:$ZZ$200,226,FALSE)))</f>
        <v>0.50700000000000001</v>
      </c>
      <c r="V3" s="309">
        <f>IF(ISERROR(VLOOKUP($A3,parlvotes_lh!$A$11:$ZZ$200,246,FALSE))=TRUE,"",IF(VLOOKUP($A3,parlvotes_lh!$A$11:$ZZ$200,246,FALSE)=0,"",VLOOKUP($A3,parlvotes_lh!$A$11:$ZZ$200,246,FALSE)))</f>
        <v>0.48348342970695102</v>
      </c>
      <c r="W3" s="309">
        <f>IF(ISERROR(VLOOKUP($A3,parlvotes_lh!$A$11:$ZZ$200,266,FALSE))=TRUE,"",IF(VLOOKUP($A3,parlvotes_lh!$A$11:$ZZ$200,266,FALSE)=0,"",VLOOKUP($A3,parlvotes_lh!$A$11:$ZZ$200,266,FALSE)))</f>
        <v>0.44262922024205353</v>
      </c>
      <c r="X3" s="309">
        <f>IF(ISERROR(VLOOKUP($A3,parlvotes_lh!$A$11:$ZZ$200,286,FALSE))=TRUE,"",IF(VLOOKUP($A3,parlvotes_lh!$A$11:$ZZ$200,286,FALSE)=0,"",VLOOKUP($A3,parlvotes_lh!$A$11:$ZZ$200,286,FALSE)))</f>
        <v>0.47230601844518078</v>
      </c>
      <c r="Y3" s="309" t="str">
        <f>IF(ISERROR(VLOOKUP($A3,parlvotes_lh!$A$11:$ZZ$200,306,FALSE))=TRUE,"",IF(VLOOKUP($A3,parlvotes_lh!$A$11:$ZZ$200,306,FALSE)=0,"",VLOOKUP($A3,parlvotes_lh!$A$11:$ZZ$200,306,FALSE)))</f>
        <v/>
      </c>
      <c r="Z3" s="309" t="str">
        <f>IF(ISERROR(VLOOKUP($A3,parlvotes_lh!$A$11:$ZZ$200,326,FALSE))=TRUE,"",IF(VLOOKUP($A3,parlvotes_lh!$A$11:$ZZ$200,326,FALSE)=0,"",VLOOKUP($A3,parlvotes_lh!$A$11:$ZZ$200,326,FALSE)))</f>
        <v/>
      </c>
      <c r="AA3" s="309" t="str">
        <f>IF(ISERROR(VLOOKUP($A3,parlvotes_lh!$A$11:$ZZ$200,346,FALSE))=TRUE,"",IF(VLOOKUP($A3,parlvotes_lh!$A$11:$ZZ$200,346,FALSE)=0,"",VLOOKUP($A3,parlvotes_lh!$A$11:$ZZ$200,346,FALSE)))</f>
        <v/>
      </c>
      <c r="AB3" s="309" t="str">
        <f>IF(ISERROR(VLOOKUP($A3,parlvotes_lh!$A$11:$ZZ$200,366,FALSE))=TRUE,"",IF(VLOOKUP($A3,parlvotes_lh!$A$11:$ZZ$200,366,FALSE)=0,"",VLOOKUP($A3,parlvotes_lh!$A$11:$ZZ$200,366,FALSE)))</f>
        <v/>
      </c>
      <c r="AC3" s="309" t="str">
        <f>IF(ISERROR(VLOOKUP($A3,parlvotes_lh!$A$11:$ZZ$200,386,FALSE))=TRUE,"",IF(VLOOKUP($A3,parlvotes_lh!$A$11:$ZZ$200,386,FALSE)=0,"",VLOOKUP($A3,parlvotes_lh!$A$11:$ZZ$200,386,FALSE)))</f>
        <v/>
      </c>
      <c r="AD3" s="310"/>
    </row>
    <row r="4" spans="1:30" ht="13.5" customHeight="1">
      <c r="A4" s="302" t="str">
        <f>IF(info_parties!A4="","",info_parties!A4)</f>
        <v>us_lib01</v>
      </c>
      <c r="B4" s="303" t="str">
        <f>IF(A4="","",MID(info_weblinks!$C$3,32,3))</f>
        <v>usa</v>
      </c>
      <c r="C4" s="303" t="str">
        <f>IF(info_parties!G4="","",info_parties!G4)</f>
        <v>Libertarian Party</v>
      </c>
      <c r="D4" s="303" t="str">
        <f>IF(info_parties!K4="","",info_parties!K4)</f>
        <v>Libertarian Party</v>
      </c>
      <c r="E4" s="303" t="str">
        <f>IF(info_parties!H4="","",info_parties!H4)</f>
        <v>Lib</v>
      </c>
      <c r="F4" s="304">
        <f t="shared" si="0"/>
        <v>33911</v>
      </c>
      <c r="G4" s="305">
        <f t="shared" si="1"/>
        <v>44138</v>
      </c>
      <c r="H4" s="306">
        <f t="shared" si="2"/>
        <v>1.6E-2</v>
      </c>
      <c r="I4" s="307">
        <f t="shared" si="3"/>
        <v>36837</v>
      </c>
      <c r="J4" s="308">
        <f>IF(ISERROR(VLOOKUP($A4,parlvotes_lh!$A$11:$ZZ$200,6,FALSE))=TRUE,"",IF(VLOOKUP($A4,parlvotes_lh!$A$11:$ZZ$200,6,FALSE)=0,"",VLOOKUP($A4,parlvotes_lh!$A$11:$ZZ$200,6,FALSE)))</f>
        <v>9.0000000000000011E-3</v>
      </c>
      <c r="K4" s="308">
        <f>IF(ISERROR(VLOOKUP($A4,parlvotes_lh!$A$11:$ZZ$200,26,FALSE))=TRUE,"",IF(VLOOKUP($A4,parlvotes_lh!$A$11:$ZZ$200,26,FALSE)=0,"",VLOOKUP($A4,parlvotes_lh!$A$11:$ZZ$200,26,FALSE)))</f>
        <v>6.0000000000000001E-3</v>
      </c>
      <c r="L4" s="308">
        <f>IF(ISERROR(VLOOKUP($A4,parlvotes_lh!$A$11:$ZZ$200,46,FALSE))=TRUE,"",IF(VLOOKUP($A4,parlvotes_lh!$A$11:$ZZ$200,46,FALSE)=0,"",VLOOKUP($A4,parlvotes_lh!$A$11:$ZZ$200,46,FALSE)))</f>
        <v>6.9999999999999993E-3</v>
      </c>
      <c r="M4" s="308">
        <f>IF(ISERROR(VLOOKUP($A4,parlvotes_lh!$A$11:$ZZ$200,66,FALSE))=TRUE,"",IF(VLOOKUP($A4,parlvotes_lh!$A$11:$ZZ$200,66,FALSE)=0,"",VLOOKUP($A4,parlvotes_lh!$A$11:$ZZ$200,66,FALSE)))</f>
        <v>1.3000000000000001E-2</v>
      </c>
      <c r="N4" s="308">
        <f>IF(ISERROR(VLOOKUP($A4,parlvotes_lh!$A$11:$ZZ$200,86,FALSE))=TRUE,"",IF(VLOOKUP($A4,parlvotes_lh!$A$11:$ZZ$200,86,FALSE)=0,"",VLOOKUP($A4,parlvotes_lh!$A$11:$ZZ$200,86,FALSE)))</f>
        <v>1.6E-2</v>
      </c>
      <c r="O4" s="308">
        <f>IF(ISERROR(VLOOKUP($A4,parlvotes_lh!$A$11:$ZZ$200,106,FALSE))=TRUE,"",IF(VLOOKUP($A4,parlvotes_lh!$A$11:$ZZ$200,106,FALSE)=0,"",VLOOKUP($A4,parlvotes_lh!$A$11:$ZZ$200,106,FALSE)))</f>
        <v>1.3999999999999999E-2</v>
      </c>
      <c r="P4" s="308">
        <f>IF(ISERROR(VLOOKUP($A4,parlvotes_lh!$A$11:$ZZ$200,126,FALSE))=TRUE,"",IF(VLOOKUP($A4,parlvotes_lh!$A$11:$ZZ$200,126,FALSE)=0,"",VLOOKUP($A4,parlvotes_lh!$A$11:$ZZ$200,126,FALSE)))</f>
        <v>9.0000000000000011E-3</v>
      </c>
      <c r="Q4" s="309">
        <f>IF(ISERROR(VLOOKUP($A4,parlvotes_lh!$A$11:$ZZ$200,146,FALSE))=TRUE,"",IF(VLOOKUP($A4,parlvotes_lh!$A$11:$ZZ$200,146,FALSE)=0,"",VLOOKUP($A4,parlvotes_lh!$A$11:$ZZ$200,146,FALSE)))</f>
        <v>6.9999999999999993E-3</v>
      </c>
      <c r="R4" s="309">
        <f>IF(ISERROR(VLOOKUP($A4,parlvotes_lh!$A$11:$ZZ$200,166,FALSE))=TRUE,"",IF(VLOOKUP($A4,parlvotes_lh!$A$11:$ZZ$200,166,FALSE)=0,"",VLOOKUP($A4,parlvotes_lh!$A$11:$ZZ$200,166,FALSE)))</f>
        <v>9.0000000000000011E-3</v>
      </c>
      <c r="S4" s="309">
        <f>IF(ISERROR(VLOOKUP($A4,parlvotes_lh!$A$11:$ZZ$200,186,FALSE))=TRUE,"",IF(VLOOKUP($A4,parlvotes_lh!$A$11:$ZZ$200,186,FALSE)=0,"",VLOOKUP($A4,parlvotes_lh!$A$11:$ZZ$200,186,FALSE)))</f>
        <v>1.2E-2</v>
      </c>
      <c r="T4" s="309">
        <f>IF(ISERROR(VLOOKUP($A4,parlvotes_lh!$A$11:$ZZ$200,206,FALSE))=TRUE,"",IF(VLOOKUP($A4,parlvotes_lh!$A$11:$ZZ$200,206,FALSE)=0,"",VLOOKUP($A4,parlvotes_lh!$A$11:$ZZ$200,206,FALSE)))</f>
        <v>1.1000000000000001E-2</v>
      </c>
      <c r="U4" s="309">
        <f>IF(ISERROR(VLOOKUP($A4,parlvotes_lh!$A$11:$ZZ$200,226,FALSE))=TRUE,"",IF(VLOOKUP($A4,parlvotes_lh!$A$11:$ZZ$200,226,FALSE)=0,"",VLOOKUP($A4,parlvotes_lh!$A$11:$ZZ$200,226,FALSE)))</f>
        <v>1.2E-2</v>
      </c>
      <c r="V4" s="309">
        <f>IF(ISERROR(VLOOKUP($A4,parlvotes_lh!$A$11:$ZZ$200,246,FALSE))=TRUE,"",IF(VLOOKUP($A4,parlvotes_lh!$A$11:$ZZ$200,246,FALSE)=0,"",VLOOKUP($A4,parlvotes_lh!$A$11:$ZZ$200,246,FALSE)))</f>
        <v>1.2792739918318304E-2</v>
      </c>
      <c r="W4" s="309">
        <f>IF(ISERROR(VLOOKUP($A4,parlvotes_lh!$A$11:$ZZ$200,266,FALSE))=TRUE,"",IF(VLOOKUP($A4,parlvotes_lh!$A$11:$ZZ$200,266,FALSE)=0,"",VLOOKUP($A4,parlvotes_lh!$A$11:$ZZ$200,266,FALSE)))</f>
        <v>6.6524564254903731E-3</v>
      </c>
      <c r="X4" s="309">
        <f>IF(ISERROR(VLOOKUP($A4,parlvotes_lh!$A$11:$ZZ$200,286,FALSE))=TRUE,"",IF(VLOOKUP($A4,parlvotes_lh!$A$11:$ZZ$200,286,FALSE)=0,"",VLOOKUP($A4,parlvotes_lh!$A$11:$ZZ$200,286,FALSE)))</f>
        <v>7.1734922847118557E-3</v>
      </c>
      <c r="Y4" s="309" t="str">
        <f>IF(ISERROR(VLOOKUP($A4,parlvotes_lh!$A$11:$ZZ$200,306,FALSE))=TRUE,"",IF(VLOOKUP($A4,parlvotes_lh!$A$11:$ZZ$200,306,FALSE)=0,"",VLOOKUP($A4,parlvotes_lh!$A$11:$ZZ$200,306,FALSE)))</f>
        <v/>
      </c>
      <c r="Z4" s="309" t="str">
        <f>IF(ISERROR(VLOOKUP($A4,parlvotes_lh!$A$11:$ZZ$200,326,FALSE))=TRUE,"",IF(VLOOKUP($A4,parlvotes_lh!$A$11:$ZZ$200,326,FALSE)=0,"",VLOOKUP($A4,parlvotes_lh!$A$11:$ZZ$200,326,FALSE)))</f>
        <v/>
      </c>
      <c r="AA4" s="309" t="str">
        <f>IF(ISERROR(VLOOKUP($A4,parlvotes_lh!$A$11:$ZZ$200,346,FALSE))=TRUE,"",IF(VLOOKUP($A4,parlvotes_lh!$A$11:$ZZ$200,346,FALSE)=0,"",VLOOKUP($A4,parlvotes_lh!$A$11:$ZZ$200,346,FALSE)))</f>
        <v/>
      </c>
      <c r="AB4" s="309" t="str">
        <f>IF(ISERROR(VLOOKUP($A4,parlvotes_lh!$A$11:$ZZ$200,366,FALSE))=TRUE,"",IF(VLOOKUP($A4,parlvotes_lh!$A$11:$ZZ$200,366,FALSE)=0,"",VLOOKUP($A4,parlvotes_lh!$A$11:$ZZ$200,366,FALSE)))</f>
        <v/>
      </c>
      <c r="AC4" s="309" t="str">
        <f>IF(ISERROR(VLOOKUP($A4,parlvotes_lh!$A$11:$ZZ$200,386,FALSE))=TRUE,"",IF(VLOOKUP($A4,parlvotes_lh!$A$11:$ZZ$200,386,FALSE)=0,"",VLOOKUP($A4,parlvotes_lh!$A$11:$ZZ$200,386,FALSE)))</f>
        <v/>
      </c>
      <c r="AD4" s="310"/>
    </row>
    <row r="5" spans="1:30" ht="13.5" customHeight="1">
      <c r="A5" s="302" t="str">
        <f>IF(info_parties!A5="","",info_parties!A5)</f>
        <v>us_ref01</v>
      </c>
      <c r="B5" s="303" t="str">
        <f>IF(A5="","",MID(info_weblinks!$C$3,32,3))</f>
        <v>usa</v>
      </c>
      <c r="C5" s="303" t="str">
        <f>IF(info_parties!G5="","",info_parties!G5)</f>
        <v>Reform Party</v>
      </c>
      <c r="D5" s="303" t="str">
        <f>IF(info_parties!K5="","",info_parties!K5)</f>
        <v>Reform Party</v>
      </c>
      <c r="E5" s="303" t="str">
        <f>IF(info_parties!H5="","",info_parties!H5)</f>
        <v>RP</v>
      </c>
      <c r="F5" s="304" t="str">
        <f t="shared" si="0"/>
        <v/>
      </c>
      <c r="G5" s="305" t="str">
        <f t="shared" si="1"/>
        <v/>
      </c>
      <c r="H5" s="306" t="str">
        <f t="shared" si="2"/>
        <v/>
      </c>
      <c r="I5" s="307" t="str">
        <f t="shared" si="3"/>
        <v/>
      </c>
      <c r="J5" s="308" t="str">
        <f>IF(ISERROR(VLOOKUP($A5,parlvotes_lh!$A$11:$ZZ$200,6,FALSE))=TRUE,"",IF(VLOOKUP($A5,parlvotes_lh!$A$11:$ZZ$200,6,FALSE)=0,"",VLOOKUP($A5,parlvotes_lh!$A$11:$ZZ$200,6,FALSE)))</f>
        <v/>
      </c>
      <c r="K5" s="308" t="str">
        <f>IF(ISERROR(VLOOKUP($A5,parlvotes_lh!$A$11:$ZZ$200,26,FALSE))=TRUE,"",IF(VLOOKUP($A5,parlvotes_lh!$A$11:$ZZ$200,26,FALSE)=0,"",VLOOKUP($A5,parlvotes_lh!$A$11:$ZZ$200,26,FALSE)))</f>
        <v/>
      </c>
      <c r="L5" s="308" t="str">
        <f>IF(ISERROR(VLOOKUP($A5,parlvotes_lh!$A$11:$ZZ$200,46,FALSE))=TRUE,"",IF(VLOOKUP($A5,parlvotes_lh!$A$11:$ZZ$200,46,FALSE)=0,"",VLOOKUP($A5,parlvotes_lh!$A$11:$ZZ$200,46,FALSE)))</f>
        <v/>
      </c>
      <c r="M5" s="308" t="str">
        <f>IF(ISERROR(VLOOKUP($A5,parlvotes_lh!$A$11:$ZZ$200,66,FALSE))=TRUE,"",IF(VLOOKUP($A5,parlvotes_lh!$A$11:$ZZ$200,66,FALSE)=0,"",VLOOKUP($A5,parlvotes_lh!$A$11:$ZZ$200,66,FALSE)))</f>
        <v/>
      </c>
      <c r="N5" s="308" t="str">
        <f>IF(ISERROR(VLOOKUP($A5,parlvotes_lh!$A$11:$ZZ$200,86,FALSE))=TRUE,"",IF(VLOOKUP($A5,parlvotes_lh!$A$11:$ZZ$200,86,FALSE)=0,"",VLOOKUP($A5,parlvotes_lh!$A$11:$ZZ$200,86,FALSE)))</f>
        <v/>
      </c>
      <c r="O5" s="308" t="str">
        <f>IF(ISERROR(VLOOKUP($A5,parlvotes_lh!$A$11:$ZZ$200,106,FALSE))=TRUE,"",IF(VLOOKUP($A5,parlvotes_lh!$A$11:$ZZ$200,106,FALSE)=0,"",VLOOKUP($A5,parlvotes_lh!$A$11:$ZZ$200,106,FALSE)))</f>
        <v/>
      </c>
      <c r="P5" s="308" t="str">
        <f>IF(ISERROR(VLOOKUP($A5,parlvotes_lh!$A$11:$ZZ$200,126,FALSE))=TRUE,"",IF(VLOOKUP($A5,parlvotes_lh!$A$11:$ZZ$200,126,FALSE)=0,"",VLOOKUP($A5,parlvotes_lh!$A$11:$ZZ$200,126,FALSE)))</f>
        <v/>
      </c>
      <c r="Q5" s="309" t="str">
        <f>IF(ISERROR(VLOOKUP($A5,parlvotes_lh!$A$11:$ZZ$200,146,FALSE))=TRUE,"",IF(VLOOKUP($A5,parlvotes_lh!$A$11:$ZZ$200,146,FALSE)=0,"",VLOOKUP($A5,parlvotes_lh!$A$11:$ZZ$200,146,FALSE)))</f>
        <v/>
      </c>
      <c r="R5" s="309" t="str">
        <f>IF(ISERROR(VLOOKUP($A5,parlvotes_lh!$A$11:$ZZ$200,166,FALSE))=TRUE,"",IF(VLOOKUP($A5,parlvotes_lh!$A$11:$ZZ$200,166,FALSE)=0,"",VLOOKUP($A5,parlvotes_lh!$A$11:$ZZ$200,166,FALSE)))</f>
        <v/>
      </c>
      <c r="S5" s="309" t="str">
        <f>IF(ISERROR(VLOOKUP($A5,parlvotes_lh!$A$11:$ZZ$200,186,FALSE))=TRUE,"",IF(VLOOKUP($A5,parlvotes_lh!$A$11:$ZZ$200,186,FALSE)=0,"",VLOOKUP($A5,parlvotes_lh!$A$11:$ZZ$200,186,FALSE)))</f>
        <v/>
      </c>
      <c r="T5" s="309" t="str">
        <f>IF(ISERROR(VLOOKUP($A5,parlvotes_lh!$A$11:$ZZ$200,206,FALSE))=TRUE,"",IF(VLOOKUP($A5,parlvotes_lh!$A$11:$ZZ$200,206,FALSE)=0,"",VLOOKUP($A5,parlvotes_lh!$A$11:$ZZ$200,206,FALSE)))</f>
        <v/>
      </c>
      <c r="U5" s="309" t="str">
        <f>IF(ISERROR(VLOOKUP($A5,parlvotes_lh!$A$11:$ZZ$200,226,FALSE))=TRUE,"",IF(VLOOKUP($A5,parlvotes_lh!$A$11:$ZZ$200,226,FALSE)=0,"",VLOOKUP($A5,parlvotes_lh!$A$11:$ZZ$200,226,FALSE)))</f>
        <v/>
      </c>
      <c r="V5" s="309" t="str">
        <f>IF(ISERROR(VLOOKUP($A5,parlvotes_lh!$A$11:$ZZ$200,246,FALSE))=TRUE,"",IF(VLOOKUP($A5,parlvotes_lh!$A$11:$ZZ$200,246,FALSE)=0,"",VLOOKUP($A5,parlvotes_lh!$A$11:$ZZ$200,246,FALSE)))</f>
        <v/>
      </c>
      <c r="W5" s="309" t="str">
        <f>IF(ISERROR(VLOOKUP($A5,parlvotes_lh!$A$11:$ZZ$200,266,FALSE))=TRUE,"",IF(VLOOKUP($A5,parlvotes_lh!$A$11:$ZZ$200,266,FALSE)=0,"",VLOOKUP($A5,parlvotes_lh!$A$11:$ZZ$200,266,FALSE)))</f>
        <v/>
      </c>
      <c r="X5" s="309" t="str">
        <f>IF(ISERROR(VLOOKUP($A5,parlvotes_lh!$A$11:$ZZ$200,286,FALSE))=TRUE,"",IF(VLOOKUP($A5,parlvotes_lh!$A$11:$ZZ$200,286,FALSE)=0,"",VLOOKUP($A5,parlvotes_lh!$A$11:$ZZ$200,286,FALSE)))</f>
        <v/>
      </c>
      <c r="Y5" s="309" t="str">
        <f>IF(ISERROR(VLOOKUP($A5,parlvotes_lh!$A$11:$ZZ$200,306,FALSE))=TRUE,"",IF(VLOOKUP($A5,parlvotes_lh!$A$11:$ZZ$200,306,FALSE)=0,"",VLOOKUP($A5,parlvotes_lh!$A$11:$ZZ$200,306,FALSE)))</f>
        <v/>
      </c>
      <c r="Z5" s="309" t="str">
        <f>IF(ISERROR(VLOOKUP($A5,parlvotes_lh!$A$11:$ZZ$200,326,FALSE))=TRUE,"",IF(VLOOKUP($A5,parlvotes_lh!$A$11:$ZZ$200,326,FALSE)=0,"",VLOOKUP($A5,parlvotes_lh!$A$11:$ZZ$200,326,FALSE)))</f>
        <v/>
      </c>
      <c r="AA5" s="309" t="str">
        <f>IF(ISERROR(VLOOKUP($A5,parlvotes_lh!$A$11:$ZZ$200,346,FALSE))=TRUE,"",IF(VLOOKUP($A5,parlvotes_lh!$A$11:$ZZ$200,346,FALSE)=0,"",VLOOKUP($A5,parlvotes_lh!$A$11:$ZZ$200,346,FALSE)))</f>
        <v/>
      </c>
      <c r="AB5" s="309" t="str">
        <f>IF(ISERROR(VLOOKUP($A5,parlvotes_lh!$A$11:$ZZ$200,366,FALSE))=TRUE,"",IF(VLOOKUP($A5,parlvotes_lh!$A$11:$ZZ$200,366,FALSE)=0,"",VLOOKUP($A5,parlvotes_lh!$A$11:$ZZ$200,366,FALSE)))</f>
        <v/>
      </c>
      <c r="AC5" s="309" t="str">
        <f>IF(ISERROR(VLOOKUP($A5,parlvotes_lh!$A$11:$ZZ$200,386,FALSE))=TRUE,"",IF(VLOOKUP($A5,parlvotes_lh!$A$11:$ZZ$200,386,FALSE)=0,"",VLOOKUP($A5,parlvotes_lh!$A$11:$ZZ$200,386,FALSE)))</f>
        <v/>
      </c>
      <c r="AD5" s="310"/>
    </row>
    <row r="6" spans="1:30" ht="13.5" customHeight="1">
      <c r="A6" s="302" t="str">
        <f>IF(info_parties!A6="","",info_parties!A6)</f>
        <v>us_green01</v>
      </c>
      <c r="B6" s="303" t="str">
        <f>IF(A6="","",MID(info_weblinks!$C$3,32,3))</f>
        <v>usa</v>
      </c>
      <c r="C6" s="303" t="str">
        <f>IF(info_parties!G6="","",info_parties!G6)</f>
        <v>Green Party</v>
      </c>
      <c r="D6" s="303" t="str">
        <f>IF(info_parties!K6="","",info_parties!K6)</f>
        <v>Green Party</v>
      </c>
      <c r="E6" s="303" t="str">
        <f>IF(info_parties!H6="","",info_parties!H6)</f>
        <v>GP</v>
      </c>
      <c r="F6" s="304" t="str">
        <f t="shared" si="0"/>
        <v/>
      </c>
      <c r="G6" s="305" t="str">
        <f t="shared" si="1"/>
        <v/>
      </c>
      <c r="H6" s="306" t="str">
        <f t="shared" si="2"/>
        <v/>
      </c>
      <c r="I6" s="307" t="str">
        <f t="shared" si="3"/>
        <v/>
      </c>
      <c r="J6" s="308" t="str">
        <f>IF(ISERROR(VLOOKUP($A6,parlvotes_lh!$A$11:$ZZ$200,6,FALSE))=TRUE,"",IF(VLOOKUP($A6,parlvotes_lh!$A$11:$ZZ$200,6,FALSE)=0,"",VLOOKUP($A6,parlvotes_lh!$A$11:$ZZ$200,6,FALSE)))</f>
        <v/>
      </c>
      <c r="K6" s="308" t="str">
        <f>IF(ISERROR(VLOOKUP($A6,parlvotes_lh!$A$11:$ZZ$200,26,FALSE))=TRUE,"",IF(VLOOKUP($A6,parlvotes_lh!$A$11:$ZZ$200,26,FALSE)=0,"",VLOOKUP($A6,parlvotes_lh!$A$11:$ZZ$200,26,FALSE)))</f>
        <v/>
      </c>
      <c r="L6" s="308" t="str">
        <f>IF(ISERROR(VLOOKUP($A6,parlvotes_lh!$A$11:$ZZ$200,46,FALSE))=TRUE,"",IF(VLOOKUP($A6,parlvotes_lh!$A$11:$ZZ$200,46,FALSE)=0,"",VLOOKUP($A6,parlvotes_lh!$A$11:$ZZ$200,46,FALSE)))</f>
        <v/>
      </c>
      <c r="M6" s="308" t="str">
        <f>IF(ISERROR(VLOOKUP($A6,parlvotes_lh!$A$11:$ZZ$200,66,FALSE))=TRUE,"",IF(VLOOKUP($A6,parlvotes_lh!$A$11:$ZZ$200,66,FALSE)=0,"",VLOOKUP($A6,parlvotes_lh!$A$11:$ZZ$200,66,FALSE)))</f>
        <v/>
      </c>
      <c r="N6" s="308" t="str">
        <f>IF(ISERROR(VLOOKUP($A6,parlvotes_lh!$A$11:$ZZ$200,86,FALSE))=TRUE,"",IF(VLOOKUP($A6,parlvotes_lh!$A$11:$ZZ$200,86,FALSE)=0,"",VLOOKUP($A6,parlvotes_lh!$A$11:$ZZ$200,86,FALSE)))</f>
        <v/>
      </c>
      <c r="O6" s="308" t="str">
        <f>IF(ISERROR(VLOOKUP($A6,parlvotes_lh!$A$11:$ZZ$200,106,FALSE))=TRUE,"",IF(VLOOKUP($A6,parlvotes_lh!$A$11:$ZZ$200,106,FALSE)=0,"",VLOOKUP($A6,parlvotes_lh!$A$11:$ZZ$200,106,FALSE)))</f>
        <v/>
      </c>
      <c r="P6" s="308" t="str">
        <f>IF(ISERROR(VLOOKUP($A6,parlvotes_lh!$A$11:$ZZ$200,126,FALSE))=TRUE,"",IF(VLOOKUP($A6,parlvotes_lh!$A$11:$ZZ$200,126,FALSE)=0,"",VLOOKUP($A6,parlvotes_lh!$A$11:$ZZ$200,126,FALSE)))</f>
        <v/>
      </c>
      <c r="Q6" s="309" t="str">
        <f>IF(ISERROR(VLOOKUP($A6,parlvotes_lh!$A$11:$ZZ$200,146,FALSE))=TRUE,"",IF(VLOOKUP($A6,parlvotes_lh!$A$11:$ZZ$200,146,FALSE)=0,"",VLOOKUP($A6,parlvotes_lh!$A$11:$ZZ$200,146,FALSE)))</f>
        <v/>
      </c>
      <c r="R6" s="309" t="str">
        <f>IF(ISERROR(VLOOKUP($A6,parlvotes_lh!$A$11:$ZZ$200,166,FALSE))=TRUE,"",IF(VLOOKUP($A6,parlvotes_lh!$A$11:$ZZ$200,166,FALSE)=0,"",VLOOKUP($A6,parlvotes_lh!$A$11:$ZZ$200,166,FALSE)))</f>
        <v/>
      </c>
      <c r="S6" s="309" t="str">
        <f>IF(ISERROR(VLOOKUP($A6,parlvotes_lh!$A$11:$ZZ$200,186,FALSE))=TRUE,"",IF(VLOOKUP($A6,parlvotes_lh!$A$11:$ZZ$200,186,FALSE)=0,"",VLOOKUP($A6,parlvotes_lh!$A$11:$ZZ$200,186,FALSE)))</f>
        <v/>
      </c>
      <c r="T6" s="309" t="str">
        <f>IF(ISERROR(VLOOKUP($A6,parlvotes_lh!$A$11:$ZZ$200,206,FALSE))=TRUE,"",IF(VLOOKUP($A6,parlvotes_lh!$A$11:$ZZ$200,206,FALSE)=0,"",VLOOKUP($A6,parlvotes_lh!$A$11:$ZZ$200,206,FALSE)))</f>
        <v/>
      </c>
      <c r="U6" s="309" t="str">
        <f>IF(ISERROR(VLOOKUP($A6,parlvotes_lh!$A$11:$ZZ$200,226,FALSE))=TRUE,"",IF(VLOOKUP($A6,parlvotes_lh!$A$11:$ZZ$200,226,FALSE)=0,"",VLOOKUP($A6,parlvotes_lh!$A$11:$ZZ$200,226,FALSE)))</f>
        <v/>
      </c>
      <c r="V6" s="309" t="str">
        <f>IF(ISERROR(VLOOKUP($A6,parlvotes_lh!$A$11:$ZZ$200,246,FALSE))=TRUE,"",IF(VLOOKUP($A6,parlvotes_lh!$A$11:$ZZ$200,246,FALSE)=0,"",VLOOKUP($A6,parlvotes_lh!$A$11:$ZZ$200,246,FALSE)))</f>
        <v/>
      </c>
      <c r="W6" s="309" t="str">
        <f>IF(ISERROR(VLOOKUP($A6,parlvotes_lh!$A$11:$ZZ$200,266,FALSE))=TRUE,"",IF(VLOOKUP($A6,parlvotes_lh!$A$11:$ZZ$200,266,FALSE)=0,"",VLOOKUP($A6,parlvotes_lh!$A$11:$ZZ$200,266,FALSE)))</f>
        <v/>
      </c>
      <c r="X6" s="309" t="str">
        <f>IF(ISERROR(VLOOKUP($A6,parlvotes_lh!$A$11:$ZZ$200,286,FALSE))=TRUE,"",IF(VLOOKUP($A6,parlvotes_lh!$A$11:$ZZ$200,286,FALSE)=0,"",VLOOKUP($A6,parlvotes_lh!$A$11:$ZZ$200,286,FALSE)))</f>
        <v/>
      </c>
      <c r="Y6" s="309" t="str">
        <f>IF(ISERROR(VLOOKUP($A6,parlvotes_lh!$A$11:$ZZ$200,306,FALSE))=TRUE,"",IF(VLOOKUP($A6,parlvotes_lh!$A$11:$ZZ$200,306,FALSE)=0,"",VLOOKUP($A6,parlvotes_lh!$A$11:$ZZ$200,306,FALSE)))</f>
        <v/>
      </c>
      <c r="Z6" s="309" t="str">
        <f>IF(ISERROR(VLOOKUP($A6,parlvotes_lh!$A$11:$ZZ$200,326,FALSE))=TRUE,"",IF(VLOOKUP($A6,parlvotes_lh!$A$11:$ZZ$200,326,FALSE)=0,"",VLOOKUP($A6,parlvotes_lh!$A$11:$ZZ$200,326,FALSE)))</f>
        <v/>
      </c>
      <c r="AA6" s="309" t="str">
        <f>IF(ISERROR(VLOOKUP($A6,parlvotes_lh!$A$11:$ZZ$200,346,FALSE))=TRUE,"",IF(VLOOKUP($A6,parlvotes_lh!$A$11:$ZZ$200,346,FALSE)=0,"",VLOOKUP($A6,parlvotes_lh!$A$11:$ZZ$200,346,FALSE)))</f>
        <v/>
      </c>
      <c r="AB6" s="309" t="str">
        <f>IF(ISERROR(VLOOKUP($A6,parlvotes_lh!$A$11:$ZZ$200,366,FALSE))=TRUE,"",IF(VLOOKUP($A6,parlvotes_lh!$A$11:$ZZ$200,366,FALSE)=0,"",VLOOKUP($A6,parlvotes_lh!$A$11:$ZZ$200,366,FALSE)))</f>
        <v/>
      </c>
      <c r="AC6" s="309" t="str">
        <f>IF(ISERROR(VLOOKUP($A6,parlvotes_lh!$A$11:$ZZ$200,386,FALSE))=TRUE,"",IF(VLOOKUP($A6,parlvotes_lh!$A$11:$ZZ$200,386,FALSE)=0,"",VLOOKUP($A6,parlvotes_lh!$A$11:$ZZ$200,386,FALSE)))</f>
        <v/>
      </c>
      <c r="AD6" s="310"/>
    </row>
    <row r="7" spans="1:30" ht="13.5" customHeight="1">
      <c r="A7" s="302" t="str">
        <f>IF(info_parties!A7="","",info_parties!A7)</f>
        <v>us_indie01</v>
      </c>
      <c r="B7" s="303" t="str">
        <f>IF(A7="","",MID(info_weblinks!$C$3,32,3))</f>
        <v>usa</v>
      </c>
      <c r="C7" s="303" t="str">
        <f>IF(info_parties!G7="","",info_parties!G7)</f>
        <v>Independent</v>
      </c>
      <c r="D7" s="303" t="str">
        <f>IF(info_parties!K7="","",info_parties!K7)</f>
        <v>Independent</v>
      </c>
      <c r="E7" s="303" t="str">
        <f>IF(info_parties!H7="","",info_parties!H7)</f>
        <v>Independent</v>
      </c>
      <c r="F7" s="304" t="str">
        <f t="shared" si="0"/>
        <v/>
      </c>
      <c r="G7" s="305" t="str">
        <f t="shared" si="1"/>
        <v/>
      </c>
      <c r="H7" s="306" t="str">
        <f t="shared" si="2"/>
        <v/>
      </c>
      <c r="I7" s="307" t="str">
        <f t="shared" si="3"/>
        <v/>
      </c>
      <c r="J7" s="308" t="str">
        <f>IF(ISERROR(VLOOKUP($A7,parlvotes_lh!$A$11:$ZZ$200,6,FALSE))=TRUE,"",IF(VLOOKUP($A7,parlvotes_lh!$A$11:$ZZ$200,6,FALSE)=0,"",VLOOKUP($A7,parlvotes_lh!$A$11:$ZZ$200,6,FALSE)))</f>
        <v/>
      </c>
      <c r="K7" s="308" t="str">
        <f>IF(ISERROR(VLOOKUP($A7,parlvotes_lh!$A$11:$ZZ$200,26,FALSE))=TRUE,"",IF(VLOOKUP($A7,parlvotes_lh!$A$11:$ZZ$200,26,FALSE)=0,"",VLOOKUP($A7,parlvotes_lh!$A$11:$ZZ$200,26,FALSE)))</f>
        <v/>
      </c>
      <c r="L7" s="308" t="str">
        <f>IF(ISERROR(VLOOKUP($A7,parlvotes_lh!$A$11:$ZZ$200,46,FALSE))=TRUE,"",IF(VLOOKUP($A7,parlvotes_lh!$A$11:$ZZ$200,46,FALSE)=0,"",VLOOKUP($A7,parlvotes_lh!$A$11:$ZZ$200,46,FALSE)))</f>
        <v/>
      </c>
      <c r="M7" s="308" t="str">
        <f>IF(ISERROR(VLOOKUP($A7,parlvotes_lh!$A$11:$ZZ$200,66,FALSE))=TRUE,"",IF(VLOOKUP($A7,parlvotes_lh!$A$11:$ZZ$200,66,FALSE)=0,"",VLOOKUP($A7,parlvotes_lh!$A$11:$ZZ$200,66,FALSE)))</f>
        <v/>
      </c>
      <c r="N7" s="308" t="str">
        <f>IF(ISERROR(VLOOKUP($A7,parlvotes_lh!$A$11:$ZZ$200,86,FALSE))=TRUE,"",IF(VLOOKUP($A7,parlvotes_lh!$A$11:$ZZ$200,86,FALSE)=0,"",VLOOKUP($A7,parlvotes_lh!$A$11:$ZZ$200,86,FALSE)))</f>
        <v/>
      </c>
      <c r="O7" s="308" t="str">
        <f>IF(ISERROR(VLOOKUP($A7,parlvotes_lh!$A$11:$ZZ$200,106,FALSE))=TRUE,"",IF(VLOOKUP($A7,parlvotes_lh!$A$11:$ZZ$200,106,FALSE)=0,"",VLOOKUP($A7,parlvotes_lh!$A$11:$ZZ$200,106,FALSE)))</f>
        <v/>
      </c>
      <c r="P7" s="308" t="str">
        <f>IF(ISERROR(VLOOKUP($A7,parlvotes_lh!$A$11:$ZZ$200,126,FALSE))=TRUE,"",IF(VLOOKUP($A7,parlvotes_lh!$A$11:$ZZ$200,126,FALSE)=0,"",VLOOKUP($A7,parlvotes_lh!$A$11:$ZZ$200,126,FALSE)))</f>
        <v/>
      </c>
      <c r="Q7" s="309" t="str">
        <f>IF(ISERROR(VLOOKUP($A7,parlvotes_lh!$A$11:$ZZ$200,146,FALSE))=TRUE,"",IF(VLOOKUP($A7,parlvotes_lh!$A$11:$ZZ$200,146,FALSE)=0,"",VLOOKUP($A7,parlvotes_lh!$A$11:$ZZ$200,146,FALSE)))</f>
        <v/>
      </c>
      <c r="R7" s="309" t="str">
        <f>IF(ISERROR(VLOOKUP($A7,parlvotes_lh!$A$11:$ZZ$200,166,FALSE))=TRUE,"",IF(VLOOKUP($A7,parlvotes_lh!$A$11:$ZZ$200,166,FALSE)=0,"",VLOOKUP($A7,parlvotes_lh!$A$11:$ZZ$200,166,FALSE)))</f>
        <v/>
      </c>
      <c r="S7" s="309" t="str">
        <f>IF(ISERROR(VLOOKUP($A7,parlvotes_lh!$A$11:$ZZ$200,186,FALSE))=TRUE,"",IF(VLOOKUP($A7,parlvotes_lh!$A$11:$ZZ$200,186,FALSE)=0,"",VLOOKUP($A7,parlvotes_lh!$A$11:$ZZ$200,186,FALSE)))</f>
        <v/>
      </c>
      <c r="T7" s="309" t="str">
        <f>IF(ISERROR(VLOOKUP($A7,parlvotes_lh!$A$11:$ZZ$200,206,FALSE))=TRUE,"",IF(VLOOKUP($A7,parlvotes_lh!$A$11:$ZZ$200,206,FALSE)=0,"",VLOOKUP($A7,parlvotes_lh!$A$11:$ZZ$200,206,FALSE)))</f>
        <v/>
      </c>
      <c r="U7" s="309" t="str">
        <f>IF(ISERROR(VLOOKUP($A7,parlvotes_lh!$A$11:$ZZ$200,226,FALSE))=TRUE,"",IF(VLOOKUP($A7,parlvotes_lh!$A$11:$ZZ$200,226,FALSE)=0,"",VLOOKUP($A7,parlvotes_lh!$A$11:$ZZ$200,226,FALSE)))</f>
        <v/>
      </c>
      <c r="V7" s="309" t="str">
        <f>IF(ISERROR(VLOOKUP($A7,parlvotes_lh!$A$11:$ZZ$200,246,FALSE))=TRUE,"",IF(VLOOKUP($A7,parlvotes_lh!$A$11:$ZZ$200,246,FALSE)=0,"",VLOOKUP($A7,parlvotes_lh!$A$11:$ZZ$200,246,FALSE)))</f>
        <v/>
      </c>
      <c r="W7" s="309" t="str">
        <f>IF(ISERROR(VLOOKUP($A7,parlvotes_lh!$A$11:$ZZ$200,266,FALSE))=TRUE,"",IF(VLOOKUP($A7,parlvotes_lh!$A$11:$ZZ$200,266,FALSE)=0,"",VLOOKUP($A7,parlvotes_lh!$A$11:$ZZ$200,266,FALSE)))</f>
        <v/>
      </c>
      <c r="X7" s="309" t="str">
        <f>IF(ISERROR(VLOOKUP($A7,parlvotes_lh!$A$11:$ZZ$200,286,FALSE))=TRUE,"",IF(VLOOKUP($A7,parlvotes_lh!$A$11:$ZZ$200,286,FALSE)=0,"",VLOOKUP($A7,parlvotes_lh!$A$11:$ZZ$200,286,FALSE)))</f>
        <v/>
      </c>
      <c r="Y7" s="309" t="str">
        <f>IF(ISERROR(VLOOKUP($A7,parlvotes_lh!$A$11:$ZZ$200,306,FALSE))=TRUE,"",IF(VLOOKUP($A7,parlvotes_lh!$A$11:$ZZ$200,306,FALSE)=0,"",VLOOKUP($A7,parlvotes_lh!$A$11:$ZZ$200,306,FALSE)))</f>
        <v/>
      </c>
      <c r="Z7" s="309" t="str">
        <f>IF(ISERROR(VLOOKUP($A7,parlvotes_lh!$A$11:$ZZ$200,326,FALSE))=TRUE,"",IF(VLOOKUP($A7,parlvotes_lh!$A$11:$ZZ$200,326,FALSE)=0,"",VLOOKUP($A7,parlvotes_lh!$A$11:$ZZ$200,326,FALSE)))</f>
        <v/>
      </c>
      <c r="AA7" s="309" t="str">
        <f>IF(ISERROR(VLOOKUP($A7,parlvotes_lh!$A$11:$ZZ$200,346,FALSE))=TRUE,"",IF(VLOOKUP($A7,parlvotes_lh!$A$11:$ZZ$200,346,FALSE)=0,"",VLOOKUP($A7,parlvotes_lh!$A$11:$ZZ$200,346,FALSE)))</f>
        <v/>
      </c>
      <c r="AB7" s="309" t="str">
        <f>IF(ISERROR(VLOOKUP($A7,parlvotes_lh!$A$11:$ZZ$200,366,FALSE))=TRUE,"",IF(VLOOKUP($A7,parlvotes_lh!$A$11:$ZZ$200,366,FALSE)=0,"",VLOOKUP($A7,parlvotes_lh!$A$11:$ZZ$200,366,FALSE)))</f>
        <v/>
      </c>
      <c r="AC7" s="309" t="str">
        <f>IF(ISERROR(VLOOKUP($A7,parlvotes_lh!$A$11:$ZZ$200,386,FALSE))=TRUE,"",IF(VLOOKUP($A7,parlvotes_lh!$A$11:$ZZ$200,386,FALSE)=0,"",VLOOKUP($A7,parlvotes_lh!$A$11:$ZZ$200,386,FALSE)))</f>
        <v/>
      </c>
      <c r="AD7" s="310"/>
    </row>
    <row r="8" spans="1:30" ht="13.5" customHeight="1">
      <c r="A8" s="302" t="str">
        <f>IF(info_parties!A8="","",info_parties!A8)</f>
        <v>us_other01</v>
      </c>
      <c r="B8" s="303" t="str">
        <f>IF(A8="","",MID(info_weblinks!$C$3,32,3))</f>
        <v>usa</v>
      </c>
      <c r="C8" s="303" t="str">
        <f>IF(info_parties!G8="","",info_parties!G8)</f>
        <v>-</v>
      </c>
      <c r="D8" s="303" t="str">
        <f>IF(info_parties!K8="","",info_parties!K8)</f>
        <v>-</v>
      </c>
      <c r="E8" s="303" t="str">
        <f>IF(info_parties!H8="","",info_parties!H8)</f>
        <v>Other</v>
      </c>
      <c r="F8" s="304">
        <f t="shared" si="0"/>
        <v>33911</v>
      </c>
      <c r="G8" s="305">
        <f t="shared" si="1"/>
        <v>44138</v>
      </c>
      <c r="H8" s="306">
        <f t="shared" si="2"/>
        <v>4.4000000000000004E-2</v>
      </c>
      <c r="I8" s="307">
        <f t="shared" si="3"/>
        <v>33911</v>
      </c>
      <c r="J8" s="308">
        <f>IF(ISERROR(VLOOKUP($A8,parlvotes_lh!$A$11:$ZZ$200,6,FALSE))=TRUE,"",IF(VLOOKUP($A8,parlvotes_lh!$A$11:$ZZ$200,6,FALSE)=0,"",VLOOKUP($A8,parlvotes_lh!$A$11:$ZZ$200,6,FALSE)))</f>
        <v>4.4000000000000004E-2</v>
      </c>
      <c r="K8" s="308">
        <f>IF(ISERROR(VLOOKUP($A8,parlvotes_lh!$A$11:$ZZ$200,26,FALSE))=TRUE,"",IF(VLOOKUP($A8,parlvotes_lh!$A$11:$ZZ$200,26,FALSE)=0,"",VLOOKUP($A8,parlvotes_lh!$A$11:$ZZ$200,26,FALSE)))</f>
        <v>3.1000000000000003E-2</v>
      </c>
      <c r="L8" s="308">
        <f>IF(ISERROR(VLOOKUP($A8,parlvotes_lh!$A$11:$ZZ$200,46,FALSE))=TRUE,"",IF(VLOOKUP($A8,parlvotes_lh!$A$11:$ZZ$200,46,FALSE)=0,"",VLOOKUP($A8,parlvotes_lh!$A$11:$ZZ$200,46,FALSE)))</f>
        <v>3.4000000000000002E-2</v>
      </c>
      <c r="M8" s="308">
        <f>IF(ISERROR(VLOOKUP($A8,parlvotes_lh!$A$11:$ZZ$200,66,FALSE))=TRUE,"",IF(VLOOKUP($A8,parlvotes_lh!$A$11:$ZZ$200,66,FALSE)=0,"",VLOOKUP($A8,parlvotes_lh!$A$11:$ZZ$200,66,FALSE)))</f>
        <v>3.5000000000000003E-2</v>
      </c>
      <c r="N8" s="308">
        <f>IF(ISERROR(VLOOKUP($A8,parlvotes_lh!$A$11:$ZZ$200,86,FALSE))=TRUE,"",IF(VLOOKUP($A8,parlvotes_lh!$A$11:$ZZ$200,86,FALSE)=0,"",VLOOKUP($A8,parlvotes_lh!$A$11:$ZZ$200,86,FALSE)))</f>
        <v>4.0999999999999995E-2</v>
      </c>
      <c r="O8" s="308">
        <f>IF(ISERROR(VLOOKUP($A8,parlvotes_lh!$A$11:$ZZ$200,106,FALSE))=TRUE,"",IF(VLOOKUP($A8,parlvotes_lh!$A$11:$ZZ$200,106,FALSE)=0,"",VLOOKUP($A8,parlvotes_lh!$A$11:$ZZ$200,106,FALSE)))</f>
        <v>2.2000000000000002E-2</v>
      </c>
      <c r="P8" s="308">
        <f>IF(ISERROR(VLOOKUP($A8,parlvotes_lh!$A$11:$ZZ$200,126,FALSE))=TRUE,"",IF(VLOOKUP($A8,parlvotes_lh!$A$11:$ZZ$200,126,FALSE)=0,"",VLOOKUP($A8,parlvotes_lh!$A$11:$ZZ$200,126,FALSE)))</f>
        <v>3.3000000000000002E-2</v>
      </c>
      <c r="Q8" s="309">
        <f>IF(ISERROR(VLOOKUP($A8,parlvotes_lh!$A$11:$ZZ$200,146,FALSE))=TRUE,"",IF(VLOOKUP($A8,parlvotes_lh!$A$11:$ZZ$200,146,FALSE)=0,"",VLOOKUP($A8,parlvotes_lh!$A$11:$ZZ$200,146,FALSE)))</f>
        <v>2.7000000000000003E-2</v>
      </c>
      <c r="R8" s="309">
        <f>IF(ISERROR(VLOOKUP($A8,parlvotes_lh!$A$11:$ZZ$200,166,FALSE))=TRUE,"",IF(VLOOKUP($A8,parlvotes_lh!$A$11:$ZZ$200,166,FALSE)=0,"",VLOOKUP($A8,parlvotes_lh!$A$11:$ZZ$200,166,FALSE)))</f>
        <v>3.7999999999999999E-2</v>
      </c>
      <c r="S8" s="309">
        <f>IF(ISERROR(VLOOKUP($A8,parlvotes_lh!$A$11:$ZZ$200,186,FALSE))=TRUE,"",IF(VLOOKUP($A8,parlvotes_lh!$A$11:$ZZ$200,186,FALSE)=0,"",VLOOKUP($A8,parlvotes_lh!$A$11:$ZZ$200,186,FALSE)))</f>
        <v>2.7000000000000003E-2</v>
      </c>
      <c r="T8" s="309">
        <f>IF(ISERROR(VLOOKUP($A8,parlvotes_lh!$A$11:$ZZ$200,206,FALSE))=TRUE,"",IF(VLOOKUP($A8,parlvotes_lh!$A$11:$ZZ$200,206,FALSE)=0,"",VLOOKUP($A8,parlvotes_lh!$A$11:$ZZ$200,206,FALSE)))</f>
        <v>3.4000000000000002E-2</v>
      </c>
      <c r="U8" s="309">
        <f>IF(ISERROR(VLOOKUP($A8,parlvotes_lh!$A$11:$ZZ$200,226,FALSE))=TRUE,"",IF(VLOOKUP($A8,parlvotes_lh!$A$11:$ZZ$200,226,FALSE)=0,"",VLOOKUP($A8,parlvotes_lh!$A$11:$ZZ$200,226,FALSE)))</f>
        <v>3.3000000000000002E-2</v>
      </c>
      <c r="V8" s="309">
        <f>IF(ISERROR(VLOOKUP($A8,parlvotes_lh!$A$11:$ZZ$200,246,FALSE))=TRUE,"",IF(VLOOKUP($A8,parlvotes_lh!$A$11:$ZZ$200,246,FALSE)=0,"",VLOOKUP($A8,parlvotes_lh!$A$11:$ZZ$200,246,FALSE)))</f>
        <v>3.0675100561682003E-2</v>
      </c>
      <c r="W8" s="309">
        <f>IF(ISERROR(VLOOKUP($A8,parlvotes_lh!$A$11:$ZZ$200,266,FALSE))=TRUE,"",IF(VLOOKUP($A8,parlvotes_lh!$A$11:$ZZ$200,266,FALSE)=0,"",VLOOKUP($A8,parlvotes_lh!$A$11:$ZZ$200,266,FALSE)))</f>
        <v>1.2906296264276982E-2</v>
      </c>
      <c r="X8" s="309">
        <f>IF(ISERROR(VLOOKUP($A8,parlvotes_lh!$A$11:$ZZ$200,286,FALSE))=TRUE,"",IF(VLOOKUP($A8,parlvotes_lh!$A$11:$ZZ$200,286,FALSE)=0,"",VLOOKUP($A8,parlvotes_lh!$A$11:$ZZ$200,286,FALSE)))</f>
        <v>1.7867919543590179E-2</v>
      </c>
      <c r="Y8" s="309" t="str">
        <f>IF(ISERROR(VLOOKUP($A8,parlvotes_lh!$A$11:$ZZ$200,306,FALSE))=TRUE,"",IF(VLOOKUP($A8,parlvotes_lh!$A$11:$ZZ$200,306,FALSE)=0,"",VLOOKUP($A8,parlvotes_lh!$A$11:$ZZ$200,306,FALSE)))</f>
        <v/>
      </c>
      <c r="Z8" s="309" t="str">
        <f>IF(ISERROR(VLOOKUP($A8,parlvotes_lh!$A$11:$ZZ$200,326,FALSE))=TRUE,"",IF(VLOOKUP($A8,parlvotes_lh!$A$11:$ZZ$200,326,FALSE)=0,"",VLOOKUP($A8,parlvotes_lh!$A$11:$ZZ$200,326,FALSE)))</f>
        <v/>
      </c>
      <c r="AA8" s="309" t="str">
        <f>IF(ISERROR(VLOOKUP($A8,parlvotes_lh!$A$11:$ZZ$200,346,FALSE))=TRUE,"",IF(VLOOKUP($A8,parlvotes_lh!$A$11:$ZZ$200,346,FALSE)=0,"",VLOOKUP($A8,parlvotes_lh!$A$11:$ZZ$200,346,FALSE)))</f>
        <v/>
      </c>
      <c r="AB8" s="309" t="str">
        <f>IF(ISERROR(VLOOKUP($A8,parlvotes_lh!$A$11:$ZZ$200,366,FALSE))=TRUE,"",IF(VLOOKUP($A8,parlvotes_lh!$A$11:$ZZ$200,366,FALSE)=0,"",VLOOKUP($A8,parlvotes_lh!$A$11:$ZZ$200,366,FALSE)))</f>
        <v/>
      </c>
      <c r="AC8" s="309" t="str">
        <f>IF(ISERROR(VLOOKUP($A8,parlvotes_lh!$A$11:$ZZ$200,386,FALSE))=TRUE,"",IF(VLOOKUP($A8,parlvotes_lh!$A$11:$ZZ$200,386,FALSE)=0,"",VLOOKUP($A8,parlvotes_lh!$A$11:$ZZ$200,386,FALSE)))</f>
        <v/>
      </c>
      <c r="AD8" s="310"/>
    </row>
    <row r="9" spans="1:30" ht="13.5" customHeight="1">
      <c r="A9" s="302" t="str">
        <f>IF(info_parties!A9="","",info_parties!A9)</f>
        <v/>
      </c>
      <c r="B9" s="303" t="str">
        <f>IF(A9="","",MID(info_weblinks!$C$3,32,3))</f>
        <v/>
      </c>
      <c r="C9" s="303" t="str">
        <f>IF(info_parties!G9="","",info_parties!G9)</f>
        <v/>
      </c>
      <c r="D9" s="303" t="str">
        <f>IF(info_parties!K9="","",info_parties!K9)</f>
        <v/>
      </c>
      <c r="E9" s="303" t="str">
        <f>IF(info_parties!H9="","",info_parties!H9)</f>
        <v/>
      </c>
      <c r="F9" s="304" t="str">
        <f t="shared" si="0"/>
        <v/>
      </c>
      <c r="G9" s="305" t="str">
        <f t="shared" si="1"/>
        <v/>
      </c>
      <c r="H9" s="306" t="str">
        <f t="shared" si="2"/>
        <v/>
      </c>
      <c r="I9" s="307" t="str">
        <f t="shared" si="3"/>
        <v/>
      </c>
      <c r="J9" s="308" t="str">
        <f>IF(ISERROR(VLOOKUP($A9,parlvotes_lh!$A$11:$ZZ$200,6,FALSE))=TRUE,"",IF(VLOOKUP($A9,parlvotes_lh!$A$11:$ZZ$200,6,FALSE)=0,"",VLOOKUP($A9,parlvotes_lh!$A$11:$ZZ$200,6,FALSE)))</f>
        <v/>
      </c>
      <c r="K9" s="308" t="str">
        <f>IF(ISERROR(VLOOKUP($A9,parlvotes_lh!$A$11:$ZZ$200,26,FALSE))=TRUE,"",IF(VLOOKUP($A9,parlvotes_lh!$A$11:$ZZ$200,26,FALSE)=0,"",VLOOKUP($A9,parlvotes_lh!$A$11:$ZZ$200,26,FALSE)))</f>
        <v/>
      </c>
      <c r="L9" s="308" t="str">
        <f>IF(ISERROR(VLOOKUP($A9,parlvotes_lh!$A$11:$ZZ$200,46,FALSE))=TRUE,"",IF(VLOOKUP($A9,parlvotes_lh!$A$11:$ZZ$200,46,FALSE)=0,"",VLOOKUP($A9,parlvotes_lh!$A$11:$ZZ$200,46,FALSE)))</f>
        <v/>
      </c>
      <c r="M9" s="308" t="str">
        <f>IF(ISERROR(VLOOKUP($A9,parlvotes_lh!$A$11:$ZZ$200,66,FALSE))=TRUE,"",IF(VLOOKUP($A9,parlvotes_lh!$A$11:$ZZ$200,66,FALSE)=0,"",VLOOKUP($A9,parlvotes_lh!$A$11:$ZZ$200,66,FALSE)))</f>
        <v/>
      </c>
      <c r="N9" s="308" t="str">
        <f>IF(ISERROR(VLOOKUP($A9,parlvotes_lh!$A$11:$ZZ$200,86,FALSE))=TRUE,"",IF(VLOOKUP($A9,parlvotes_lh!$A$11:$ZZ$200,86,FALSE)=0,"",VLOOKUP($A9,parlvotes_lh!$A$11:$ZZ$200,86,FALSE)))</f>
        <v/>
      </c>
      <c r="O9" s="308" t="str">
        <f>IF(ISERROR(VLOOKUP($A9,parlvotes_lh!$A$11:$ZZ$200,106,FALSE))=TRUE,"",IF(VLOOKUP($A9,parlvotes_lh!$A$11:$ZZ$200,106,FALSE)=0,"",VLOOKUP($A9,parlvotes_lh!$A$11:$ZZ$200,106,FALSE)))</f>
        <v/>
      </c>
      <c r="P9" s="308" t="str">
        <f>IF(ISERROR(VLOOKUP($A9,parlvotes_lh!$A$11:$ZZ$200,126,FALSE))=TRUE,"",IF(VLOOKUP($A9,parlvotes_lh!$A$11:$ZZ$200,126,FALSE)=0,"",VLOOKUP($A9,parlvotes_lh!$A$11:$ZZ$200,126,FALSE)))</f>
        <v/>
      </c>
      <c r="Q9" s="309" t="str">
        <f>IF(ISERROR(VLOOKUP($A9,parlvotes_lh!$A$11:$ZZ$200,146,FALSE))=TRUE,"",IF(VLOOKUP($A9,parlvotes_lh!$A$11:$ZZ$200,146,FALSE)=0,"",VLOOKUP($A9,parlvotes_lh!$A$11:$ZZ$200,146,FALSE)))</f>
        <v/>
      </c>
      <c r="R9" s="309" t="str">
        <f>IF(ISERROR(VLOOKUP($A9,parlvotes_lh!$A$11:$ZZ$200,166,FALSE))=TRUE,"",IF(VLOOKUP($A9,parlvotes_lh!$A$11:$ZZ$200,166,FALSE)=0,"",VLOOKUP($A9,parlvotes_lh!$A$11:$ZZ$200,166,FALSE)))</f>
        <v/>
      </c>
      <c r="S9" s="309" t="str">
        <f>IF(ISERROR(VLOOKUP($A9,parlvotes_lh!$A$11:$ZZ$200,186,FALSE))=TRUE,"",IF(VLOOKUP($A9,parlvotes_lh!$A$11:$ZZ$200,186,FALSE)=0,"",VLOOKUP($A9,parlvotes_lh!$A$11:$ZZ$200,186,FALSE)))</f>
        <v/>
      </c>
      <c r="T9" s="309" t="str">
        <f>IF(ISERROR(VLOOKUP($A9,parlvotes_lh!$A$11:$ZZ$200,206,FALSE))=TRUE,"",IF(VLOOKUP($A9,parlvotes_lh!$A$11:$ZZ$200,206,FALSE)=0,"",VLOOKUP($A9,parlvotes_lh!$A$11:$ZZ$200,206,FALSE)))</f>
        <v/>
      </c>
      <c r="U9" s="309" t="str">
        <f>IF(ISERROR(VLOOKUP($A9,parlvotes_lh!$A$11:$ZZ$200,226,FALSE))=TRUE,"",IF(VLOOKUP($A9,parlvotes_lh!$A$11:$ZZ$200,226,FALSE)=0,"",VLOOKUP($A9,parlvotes_lh!$A$11:$ZZ$200,226,FALSE)))</f>
        <v/>
      </c>
      <c r="V9" s="309" t="str">
        <f>IF(ISERROR(VLOOKUP($A9,parlvotes_lh!$A$11:$ZZ$200,246,FALSE))=TRUE,"",IF(VLOOKUP($A9,parlvotes_lh!$A$11:$ZZ$200,246,FALSE)=0,"",VLOOKUP($A9,parlvotes_lh!$A$11:$ZZ$200,246,FALSE)))</f>
        <v/>
      </c>
      <c r="W9" s="309" t="str">
        <f>IF(ISERROR(VLOOKUP($A9,parlvotes_lh!$A$11:$ZZ$200,266,FALSE))=TRUE,"",IF(VLOOKUP($A9,parlvotes_lh!$A$11:$ZZ$200,266,FALSE)=0,"",VLOOKUP($A9,parlvotes_lh!$A$11:$ZZ$200,266,FALSE)))</f>
        <v/>
      </c>
      <c r="X9" s="309" t="str">
        <f>IF(ISERROR(VLOOKUP($A9,parlvotes_lh!$A$11:$ZZ$200,286,FALSE))=TRUE,"",IF(VLOOKUP($A9,parlvotes_lh!$A$11:$ZZ$200,286,FALSE)=0,"",VLOOKUP($A9,parlvotes_lh!$A$11:$ZZ$200,286,FALSE)))</f>
        <v/>
      </c>
      <c r="Y9" s="309" t="str">
        <f>IF(ISERROR(VLOOKUP($A9,parlvotes_lh!$A$11:$ZZ$200,306,FALSE))=TRUE,"",IF(VLOOKUP($A9,parlvotes_lh!$A$11:$ZZ$200,306,FALSE)=0,"",VLOOKUP($A9,parlvotes_lh!$A$11:$ZZ$200,306,FALSE)))</f>
        <v/>
      </c>
      <c r="Z9" s="309" t="str">
        <f>IF(ISERROR(VLOOKUP($A9,parlvotes_lh!$A$11:$ZZ$200,326,FALSE))=TRUE,"",IF(VLOOKUP($A9,parlvotes_lh!$A$11:$ZZ$200,326,FALSE)=0,"",VLOOKUP($A9,parlvotes_lh!$A$11:$ZZ$200,326,FALSE)))</f>
        <v/>
      </c>
      <c r="AA9" s="309" t="str">
        <f>IF(ISERROR(VLOOKUP($A9,parlvotes_lh!$A$11:$ZZ$200,346,FALSE))=TRUE,"",IF(VLOOKUP($A9,parlvotes_lh!$A$11:$ZZ$200,346,FALSE)=0,"",VLOOKUP($A9,parlvotes_lh!$A$11:$ZZ$200,346,FALSE)))</f>
        <v/>
      </c>
      <c r="AB9" s="309" t="str">
        <f>IF(ISERROR(VLOOKUP($A9,parlvotes_lh!$A$11:$ZZ$200,366,FALSE))=TRUE,"",IF(VLOOKUP($A9,parlvotes_lh!$A$11:$ZZ$200,366,FALSE)=0,"",VLOOKUP($A9,parlvotes_lh!$A$11:$ZZ$200,366,FALSE)))</f>
        <v/>
      </c>
      <c r="AC9" s="309" t="str">
        <f>IF(ISERROR(VLOOKUP($A9,parlvotes_lh!$A$11:$ZZ$200,386,FALSE))=TRUE,"",IF(VLOOKUP($A9,parlvotes_lh!$A$11:$ZZ$200,386,FALSE)=0,"",VLOOKUP($A9,parlvotes_lh!$A$11:$ZZ$200,386,FALSE)))</f>
        <v/>
      </c>
      <c r="AD9" s="310"/>
    </row>
    <row r="10" spans="1:30" ht="13.5" customHeight="1">
      <c r="A10" s="302" t="str">
        <f>IF(info_parties!A10="","",info_parties!A10)</f>
        <v/>
      </c>
      <c r="B10" s="303" t="str">
        <f>IF(A10="","",MID(info_weblinks!$C$3,32,3))</f>
        <v/>
      </c>
      <c r="C10" s="303" t="str">
        <f>IF(info_parties!G10="","",info_parties!G10)</f>
        <v/>
      </c>
      <c r="D10" s="303" t="str">
        <f>IF(info_parties!K10="","",info_parties!K10)</f>
        <v/>
      </c>
      <c r="E10" s="303" t="str">
        <f>IF(info_parties!H10="","",info_parties!H10)</f>
        <v/>
      </c>
      <c r="F10" s="304" t="str">
        <f t="shared" si="0"/>
        <v/>
      </c>
      <c r="G10" s="305" t="str">
        <f t="shared" si="1"/>
        <v/>
      </c>
      <c r="H10" s="306" t="str">
        <f t="shared" si="2"/>
        <v/>
      </c>
      <c r="I10" s="307" t="str">
        <f t="shared" si="3"/>
        <v/>
      </c>
      <c r="J10" s="308" t="str">
        <f>IF(ISERROR(VLOOKUP($A10,parlvotes_lh!$A$11:$ZZ$200,6,FALSE))=TRUE,"",IF(VLOOKUP($A10,parlvotes_lh!$A$11:$ZZ$200,6,FALSE)=0,"",VLOOKUP($A10,parlvotes_lh!$A$11:$ZZ$200,6,FALSE)))</f>
        <v/>
      </c>
      <c r="K10" s="308" t="str">
        <f>IF(ISERROR(VLOOKUP($A10,parlvotes_lh!$A$11:$ZZ$200,26,FALSE))=TRUE,"",IF(VLOOKUP($A10,parlvotes_lh!$A$11:$ZZ$200,26,FALSE)=0,"",VLOOKUP($A10,parlvotes_lh!$A$11:$ZZ$200,26,FALSE)))</f>
        <v/>
      </c>
      <c r="L10" s="308" t="str">
        <f>IF(ISERROR(VLOOKUP($A10,parlvotes_lh!$A$11:$ZZ$200,46,FALSE))=TRUE,"",IF(VLOOKUP($A10,parlvotes_lh!$A$11:$ZZ$200,46,FALSE)=0,"",VLOOKUP($A10,parlvotes_lh!$A$11:$ZZ$200,46,FALSE)))</f>
        <v/>
      </c>
      <c r="M10" s="308" t="str">
        <f>IF(ISERROR(VLOOKUP($A10,parlvotes_lh!$A$11:$ZZ$200,66,FALSE))=TRUE,"",IF(VLOOKUP($A10,parlvotes_lh!$A$11:$ZZ$200,66,FALSE)=0,"",VLOOKUP($A10,parlvotes_lh!$A$11:$ZZ$200,66,FALSE)))</f>
        <v/>
      </c>
      <c r="N10" s="308" t="str">
        <f>IF(ISERROR(VLOOKUP($A10,parlvotes_lh!$A$11:$ZZ$200,86,FALSE))=TRUE,"",IF(VLOOKUP($A10,parlvotes_lh!$A$11:$ZZ$200,86,FALSE)=0,"",VLOOKUP($A10,parlvotes_lh!$A$11:$ZZ$200,86,FALSE)))</f>
        <v/>
      </c>
      <c r="O10" s="308" t="str">
        <f>IF(ISERROR(VLOOKUP($A10,parlvotes_lh!$A$11:$ZZ$200,106,FALSE))=TRUE,"",IF(VLOOKUP($A10,parlvotes_lh!$A$11:$ZZ$200,106,FALSE)=0,"",VLOOKUP($A10,parlvotes_lh!$A$11:$ZZ$200,106,FALSE)))</f>
        <v/>
      </c>
      <c r="P10" s="308" t="str">
        <f>IF(ISERROR(VLOOKUP($A10,parlvotes_lh!$A$11:$ZZ$200,126,FALSE))=TRUE,"",IF(VLOOKUP($A10,parlvotes_lh!$A$11:$ZZ$200,126,FALSE)=0,"",VLOOKUP($A10,parlvotes_lh!$A$11:$ZZ$200,126,FALSE)))</f>
        <v/>
      </c>
      <c r="Q10" s="309" t="str">
        <f>IF(ISERROR(VLOOKUP($A10,parlvotes_lh!$A$11:$ZZ$200,146,FALSE))=TRUE,"",IF(VLOOKUP($A10,parlvotes_lh!$A$11:$ZZ$200,146,FALSE)=0,"",VLOOKUP($A10,parlvotes_lh!$A$11:$ZZ$200,146,FALSE)))</f>
        <v/>
      </c>
      <c r="R10" s="309" t="str">
        <f>IF(ISERROR(VLOOKUP($A10,parlvotes_lh!$A$11:$ZZ$200,166,FALSE))=TRUE,"",IF(VLOOKUP($A10,parlvotes_lh!$A$11:$ZZ$200,166,FALSE)=0,"",VLOOKUP($A10,parlvotes_lh!$A$11:$ZZ$200,166,FALSE)))</f>
        <v/>
      </c>
      <c r="S10" s="309" t="str">
        <f>IF(ISERROR(VLOOKUP($A10,parlvotes_lh!$A$11:$ZZ$200,186,FALSE))=TRUE,"",IF(VLOOKUP($A10,parlvotes_lh!$A$11:$ZZ$200,186,FALSE)=0,"",VLOOKUP($A10,parlvotes_lh!$A$11:$ZZ$200,186,FALSE)))</f>
        <v/>
      </c>
      <c r="T10" s="309" t="str">
        <f>IF(ISERROR(VLOOKUP($A10,parlvotes_lh!$A$11:$ZZ$200,206,FALSE))=TRUE,"",IF(VLOOKUP($A10,parlvotes_lh!$A$11:$ZZ$200,206,FALSE)=0,"",VLOOKUP($A10,parlvotes_lh!$A$11:$ZZ$200,206,FALSE)))</f>
        <v/>
      </c>
      <c r="U10" s="309" t="str">
        <f>IF(ISERROR(VLOOKUP($A10,parlvotes_lh!$A$11:$ZZ$200,226,FALSE))=TRUE,"",IF(VLOOKUP($A10,parlvotes_lh!$A$11:$ZZ$200,226,FALSE)=0,"",VLOOKUP($A10,parlvotes_lh!$A$11:$ZZ$200,226,FALSE)))</f>
        <v/>
      </c>
      <c r="V10" s="309" t="str">
        <f>IF(ISERROR(VLOOKUP($A10,parlvotes_lh!$A$11:$ZZ$200,246,FALSE))=TRUE,"",IF(VLOOKUP($A10,parlvotes_lh!$A$11:$ZZ$200,246,FALSE)=0,"",VLOOKUP($A10,parlvotes_lh!$A$11:$ZZ$200,246,FALSE)))</f>
        <v/>
      </c>
      <c r="W10" s="309" t="str">
        <f>IF(ISERROR(VLOOKUP($A10,parlvotes_lh!$A$11:$ZZ$200,266,FALSE))=TRUE,"",IF(VLOOKUP($A10,parlvotes_lh!$A$11:$ZZ$200,266,FALSE)=0,"",VLOOKUP($A10,parlvotes_lh!$A$11:$ZZ$200,266,FALSE)))</f>
        <v/>
      </c>
      <c r="X10" s="309" t="str">
        <f>IF(ISERROR(VLOOKUP($A10,parlvotes_lh!$A$11:$ZZ$200,286,FALSE))=TRUE,"",IF(VLOOKUP($A10,parlvotes_lh!$A$11:$ZZ$200,286,FALSE)=0,"",VLOOKUP($A10,parlvotes_lh!$A$11:$ZZ$200,286,FALSE)))</f>
        <v/>
      </c>
      <c r="Y10" s="309" t="str">
        <f>IF(ISERROR(VLOOKUP($A10,parlvotes_lh!$A$11:$ZZ$200,306,FALSE))=TRUE,"",IF(VLOOKUP($A10,parlvotes_lh!$A$11:$ZZ$200,306,FALSE)=0,"",VLOOKUP($A10,parlvotes_lh!$A$11:$ZZ$200,306,FALSE)))</f>
        <v/>
      </c>
      <c r="Z10" s="309" t="str">
        <f>IF(ISERROR(VLOOKUP($A10,parlvotes_lh!$A$11:$ZZ$200,326,FALSE))=TRUE,"",IF(VLOOKUP($A10,parlvotes_lh!$A$11:$ZZ$200,326,FALSE)=0,"",VLOOKUP($A10,parlvotes_lh!$A$11:$ZZ$200,326,FALSE)))</f>
        <v/>
      </c>
      <c r="AA10" s="309" t="str">
        <f>IF(ISERROR(VLOOKUP($A10,parlvotes_lh!$A$11:$ZZ$200,346,FALSE))=TRUE,"",IF(VLOOKUP($A10,parlvotes_lh!$A$11:$ZZ$200,346,FALSE)=0,"",VLOOKUP($A10,parlvotes_lh!$A$11:$ZZ$200,346,FALSE)))</f>
        <v/>
      </c>
      <c r="AB10" s="309" t="str">
        <f>IF(ISERROR(VLOOKUP($A10,parlvotes_lh!$A$11:$ZZ$200,366,FALSE))=TRUE,"",IF(VLOOKUP($A10,parlvotes_lh!$A$11:$ZZ$200,366,FALSE)=0,"",VLOOKUP($A10,parlvotes_lh!$A$11:$ZZ$200,366,FALSE)))</f>
        <v/>
      </c>
      <c r="AC10" s="309" t="str">
        <f>IF(ISERROR(VLOOKUP($A10,parlvotes_lh!$A$11:$ZZ$200,386,FALSE))=TRUE,"",IF(VLOOKUP($A10,parlvotes_lh!$A$11:$ZZ$200,386,FALSE)=0,"",VLOOKUP($A10,parlvotes_lh!$A$11:$ZZ$200,386,FALSE)))</f>
        <v/>
      </c>
      <c r="AD10" s="310"/>
    </row>
    <row r="11" spans="1:30" ht="13.5" customHeight="1">
      <c r="A11" s="302" t="str">
        <f>IF(info_parties!A11="","",info_parties!A11)</f>
        <v/>
      </c>
      <c r="B11" s="303" t="str">
        <f>IF(A11="","",MID(info_weblinks!$C$3,32,3))</f>
        <v/>
      </c>
      <c r="C11" s="303" t="str">
        <f>IF(info_parties!G11="","",info_parties!G11)</f>
        <v/>
      </c>
      <c r="D11" s="303" t="str">
        <f>IF(info_parties!K11="","",info_parties!K11)</f>
        <v/>
      </c>
      <c r="E11" s="303" t="str">
        <f>IF(info_parties!H11="","",info_parties!H11)</f>
        <v/>
      </c>
      <c r="F11" s="304" t="str">
        <f t="shared" si="0"/>
        <v/>
      </c>
      <c r="G11" s="305" t="str">
        <f t="shared" si="1"/>
        <v/>
      </c>
      <c r="H11" s="306" t="str">
        <f t="shared" si="2"/>
        <v/>
      </c>
      <c r="I11" s="307" t="str">
        <f t="shared" si="3"/>
        <v/>
      </c>
      <c r="J11" s="308" t="str">
        <f>IF(ISERROR(VLOOKUP($A11,parlvotes_lh!$A$11:$ZZ$200,6,FALSE))=TRUE,"",IF(VLOOKUP($A11,parlvotes_lh!$A$11:$ZZ$200,6,FALSE)=0,"",VLOOKUP($A11,parlvotes_lh!$A$11:$ZZ$200,6,FALSE)))</f>
        <v/>
      </c>
      <c r="K11" s="308" t="str">
        <f>IF(ISERROR(VLOOKUP($A11,parlvotes_lh!$A$11:$ZZ$200,26,FALSE))=TRUE,"",IF(VLOOKUP($A11,parlvotes_lh!$A$11:$ZZ$200,26,FALSE)=0,"",VLOOKUP($A11,parlvotes_lh!$A$11:$ZZ$200,26,FALSE)))</f>
        <v/>
      </c>
      <c r="L11" s="308" t="str">
        <f>IF(ISERROR(VLOOKUP($A11,parlvotes_lh!$A$11:$ZZ$200,46,FALSE))=TRUE,"",IF(VLOOKUP($A11,parlvotes_lh!$A$11:$ZZ$200,46,FALSE)=0,"",VLOOKUP($A11,parlvotes_lh!$A$11:$ZZ$200,46,FALSE)))</f>
        <v/>
      </c>
      <c r="M11" s="308" t="str">
        <f>IF(ISERROR(VLOOKUP($A11,parlvotes_lh!$A$11:$ZZ$200,66,FALSE))=TRUE,"",IF(VLOOKUP($A11,parlvotes_lh!$A$11:$ZZ$200,66,FALSE)=0,"",VLOOKUP($A11,parlvotes_lh!$A$11:$ZZ$200,66,FALSE)))</f>
        <v/>
      </c>
      <c r="N11" s="308" t="str">
        <f>IF(ISERROR(VLOOKUP($A11,parlvotes_lh!$A$11:$ZZ$200,86,FALSE))=TRUE,"",IF(VLOOKUP($A11,parlvotes_lh!$A$11:$ZZ$200,86,FALSE)=0,"",VLOOKUP($A11,parlvotes_lh!$A$11:$ZZ$200,86,FALSE)))</f>
        <v/>
      </c>
      <c r="O11" s="308" t="str">
        <f>IF(ISERROR(VLOOKUP($A11,parlvotes_lh!$A$11:$ZZ$200,106,FALSE))=TRUE,"",IF(VLOOKUP($A11,parlvotes_lh!$A$11:$ZZ$200,106,FALSE)=0,"",VLOOKUP($A11,parlvotes_lh!$A$11:$ZZ$200,106,FALSE)))</f>
        <v/>
      </c>
      <c r="P11" s="308" t="str">
        <f>IF(ISERROR(VLOOKUP($A11,parlvotes_lh!$A$11:$ZZ$200,126,FALSE))=TRUE,"",IF(VLOOKUP($A11,parlvotes_lh!$A$11:$ZZ$200,126,FALSE)=0,"",VLOOKUP($A11,parlvotes_lh!$A$11:$ZZ$200,126,FALSE)))</f>
        <v/>
      </c>
      <c r="Q11" s="309" t="str">
        <f>IF(ISERROR(VLOOKUP($A11,parlvotes_lh!$A$11:$ZZ$200,146,FALSE))=TRUE,"",IF(VLOOKUP($A11,parlvotes_lh!$A$11:$ZZ$200,146,FALSE)=0,"",VLOOKUP($A11,parlvotes_lh!$A$11:$ZZ$200,146,FALSE)))</f>
        <v/>
      </c>
      <c r="R11" s="309" t="str">
        <f>IF(ISERROR(VLOOKUP($A11,parlvotes_lh!$A$11:$ZZ$200,166,FALSE))=TRUE,"",IF(VLOOKUP($A11,parlvotes_lh!$A$11:$ZZ$200,166,FALSE)=0,"",VLOOKUP($A11,parlvotes_lh!$A$11:$ZZ$200,166,FALSE)))</f>
        <v/>
      </c>
      <c r="S11" s="309" t="str">
        <f>IF(ISERROR(VLOOKUP($A11,parlvotes_lh!$A$11:$ZZ$200,186,FALSE))=TRUE,"",IF(VLOOKUP($A11,parlvotes_lh!$A$11:$ZZ$200,186,FALSE)=0,"",VLOOKUP($A11,parlvotes_lh!$A$11:$ZZ$200,186,FALSE)))</f>
        <v/>
      </c>
      <c r="T11" s="309" t="str">
        <f>IF(ISERROR(VLOOKUP($A11,parlvotes_lh!$A$11:$ZZ$200,206,FALSE))=TRUE,"",IF(VLOOKUP($A11,parlvotes_lh!$A$11:$ZZ$200,206,FALSE)=0,"",VLOOKUP($A11,parlvotes_lh!$A$11:$ZZ$200,206,FALSE)))</f>
        <v/>
      </c>
      <c r="U11" s="309" t="str">
        <f>IF(ISERROR(VLOOKUP($A11,parlvotes_lh!$A$11:$ZZ$200,226,FALSE))=TRUE,"",IF(VLOOKUP($A11,parlvotes_lh!$A$11:$ZZ$200,226,FALSE)=0,"",VLOOKUP($A11,parlvotes_lh!$A$11:$ZZ$200,226,FALSE)))</f>
        <v/>
      </c>
      <c r="V11" s="309" t="str">
        <f>IF(ISERROR(VLOOKUP($A11,parlvotes_lh!$A$11:$ZZ$200,246,FALSE))=TRUE,"",IF(VLOOKUP($A11,parlvotes_lh!$A$11:$ZZ$200,246,FALSE)=0,"",VLOOKUP($A11,parlvotes_lh!$A$11:$ZZ$200,246,FALSE)))</f>
        <v/>
      </c>
      <c r="W11" s="309" t="str">
        <f>IF(ISERROR(VLOOKUP($A11,parlvotes_lh!$A$11:$ZZ$200,266,FALSE))=TRUE,"",IF(VLOOKUP($A11,parlvotes_lh!$A$11:$ZZ$200,266,FALSE)=0,"",VLOOKUP($A11,parlvotes_lh!$A$11:$ZZ$200,266,FALSE)))</f>
        <v/>
      </c>
      <c r="X11" s="309" t="str">
        <f>IF(ISERROR(VLOOKUP($A11,parlvotes_lh!$A$11:$ZZ$200,286,FALSE))=TRUE,"",IF(VLOOKUP($A11,parlvotes_lh!$A$11:$ZZ$200,286,FALSE)=0,"",VLOOKUP($A11,parlvotes_lh!$A$11:$ZZ$200,286,FALSE)))</f>
        <v/>
      </c>
      <c r="Y11" s="309" t="str">
        <f>IF(ISERROR(VLOOKUP($A11,parlvotes_lh!$A$11:$ZZ$200,306,FALSE))=TRUE,"",IF(VLOOKUP($A11,parlvotes_lh!$A$11:$ZZ$200,306,FALSE)=0,"",VLOOKUP($A11,parlvotes_lh!$A$11:$ZZ$200,306,FALSE)))</f>
        <v/>
      </c>
      <c r="Z11" s="309" t="str">
        <f>IF(ISERROR(VLOOKUP($A11,parlvotes_lh!$A$11:$ZZ$200,326,FALSE))=TRUE,"",IF(VLOOKUP($A11,parlvotes_lh!$A$11:$ZZ$200,326,FALSE)=0,"",VLOOKUP($A11,parlvotes_lh!$A$11:$ZZ$200,326,FALSE)))</f>
        <v/>
      </c>
      <c r="AA11" s="309" t="str">
        <f>IF(ISERROR(VLOOKUP($A11,parlvotes_lh!$A$11:$ZZ$200,346,FALSE))=TRUE,"",IF(VLOOKUP($A11,parlvotes_lh!$A$11:$ZZ$200,346,FALSE)=0,"",VLOOKUP($A11,parlvotes_lh!$A$11:$ZZ$200,346,FALSE)))</f>
        <v/>
      </c>
      <c r="AB11" s="309" t="str">
        <f>IF(ISERROR(VLOOKUP($A11,parlvotes_lh!$A$11:$ZZ$200,366,FALSE))=TRUE,"",IF(VLOOKUP($A11,parlvotes_lh!$A$11:$ZZ$200,366,FALSE)=0,"",VLOOKUP($A11,parlvotes_lh!$A$11:$ZZ$200,366,FALSE)))</f>
        <v/>
      </c>
      <c r="AC11" s="309" t="str">
        <f>IF(ISERROR(VLOOKUP($A11,parlvotes_lh!$A$11:$ZZ$200,386,FALSE))=TRUE,"",IF(VLOOKUP($A11,parlvotes_lh!$A$11:$ZZ$200,386,FALSE)=0,"",VLOOKUP($A11,parlvotes_lh!$A$11:$ZZ$200,386,FALSE)))</f>
        <v/>
      </c>
      <c r="AD11" s="310"/>
    </row>
    <row r="12" spans="1:30" ht="13.5" customHeight="1">
      <c r="A12" s="302" t="str">
        <f>IF(info_parties!A12="","",info_parties!A12)</f>
        <v/>
      </c>
      <c r="B12" s="303" t="str">
        <f>IF(A12="","",MID(info_weblinks!$C$3,32,3))</f>
        <v/>
      </c>
      <c r="C12" s="303" t="str">
        <f>IF(info_parties!G12="","",info_parties!G12)</f>
        <v/>
      </c>
      <c r="D12" s="303" t="str">
        <f>IF(info_parties!K12="","",info_parties!K12)</f>
        <v/>
      </c>
      <c r="E12" s="303" t="str">
        <f>IF(info_parties!H12="","",info_parties!H12)</f>
        <v/>
      </c>
      <c r="F12" s="304" t="str">
        <f t="shared" si="0"/>
        <v/>
      </c>
      <c r="G12" s="305" t="str">
        <f t="shared" si="1"/>
        <v/>
      </c>
      <c r="H12" s="306" t="str">
        <f t="shared" si="2"/>
        <v/>
      </c>
      <c r="I12" s="307" t="str">
        <f t="shared" si="3"/>
        <v/>
      </c>
      <c r="J12" s="308" t="str">
        <f>IF(ISERROR(VLOOKUP($A12,parlvotes_lh!$A$11:$ZZ$200,6,FALSE))=TRUE,"",IF(VLOOKUP($A12,parlvotes_lh!$A$11:$ZZ$200,6,FALSE)=0,"",VLOOKUP($A12,parlvotes_lh!$A$11:$ZZ$200,6,FALSE)))</f>
        <v/>
      </c>
      <c r="K12" s="308" t="str">
        <f>IF(ISERROR(VLOOKUP($A12,parlvotes_lh!$A$11:$ZZ$200,26,FALSE))=TRUE,"",IF(VLOOKUP($A12,parlvotes_lh!$A$11:$ZZ$200,26,FALSE)=0,"",VLOOKUP($A12,parlvotes_lh!$A$11:$ZZ$200,26,FALSE)))</f>
        <v/>
      </c>
      <c r="L12" s="308" t="str">
        <f>IF(ISERROR(VLOOKUP($A12,parlvotes_lh!$A$11:$ZZ$200,46,FALSE))=TRUE,"",IF(VLOOKUP($A12,parlvotes_lh!$A$11:$ZZ$200,46,FALSE)=0,"",VLOOKUP($A12,parlvotes_lh!$A$11:$ZZ$200,46,FALSE)))</f>
        <v/>
      </c>
      <c r="M12" s="308" t="str">
        <f>IF(ISERROR(VLOOKUP($A12,parlvotes_lh!$A$11:$ZZ$200,66,FALSE))=TRUE,"",IF(VLOOKUP($A12,parlvotes_lh!$A$11:$ZZ$200,66,FALSE)=0,"",VLOOKUP($A12,parlvotes_lh!$A$11:$ZZ$200,66,FALSE)))</f>
        <v/>
      </c>
      <c r="N12" s="308" t="str">
        <f>IF(ISERROR(VLOOKUP($A12,parlvotes_lh!$A$11:$ZZ$200,86,FALSE))=TRUE,"",IF(VLOOKUP($A12,parlvotes_lh!$A$11:$ZZ$200,86,FALSE)=0,"",VLOOKUP($A12,parlvotes_lh!$A$11:$ZZ$200,86,FALSE)))</f>
        <v/>
      </c>
      <c r="O12" s="308" t="str">
        <f>IF(ISERROR(VLOOKUP($A12,parlvotes_lh!$A$11:$ZZ$200,106,FALSE))=TRUE,"",IF(VLOOKUP($A12,parlvotes_lh!$A$11:$ZZ$200,106,FALSE)=0,"",VLOOKUP($A12,parlvotes_lh!$A$11:$ZZ$200,106,FALSE)))</f>
        <v/>
      </c>
      <c r="P12" s="308" t="str">
        <f>IF(ISERROR(VLOOKUP($A12,parlvotes_lh!$A$11:$ZZ$200,126,FALSE))=TRUE,"",IF(VLOOKUP($A12,parlvotes_lh!$A$11:$ZZ$200,126,FALSE)=0,"",VLOOKUP($A12,parlvotes_lh!$A$11:$ZZ$200,126,FALSE)))</f>
        <v/>
      </c>
      <c r="Q12" s="309" t="str">
        <f>IF(ISERROR(VLOOKUP($A12,parlvotes_lh!$A$11:$ZZ$200,146,FALSE))=TRUE,"",IF(VLOOKUP($A12,parlvotes_lh!$A$11:$ZZ$200,146,FALSE)=0,"",VLOOKUP($A12,parlvotes_lh!$A$11:$ZZ$200,146,FALSE)))</f>
        <v/>
      </c>
      <c r="R12" s="309" t="str">
        <f>IF(ISERROR(VLOOKUP($A12,parlvotes_lh!$A$11:$ZZ$200,166,FALSE))=TRUE,"",IF(VLOOKUP($A12,parlvotes_lh!$A$11:$ZZ$200,166,FALSE)=0,"",VLOOKUP($A12,parlvotes_lh!$A$11:$ZZ$200,166,FALSE)))</f>
        <v/>
      </c>
      <c r="S12" s="309" t="str">
        <f>IF(ISERROR(VLOOKUP($A12,parlvotes_lh!$A$11:$ZZ$200,186,FALSE))=TRUE,"",IF(VLOOKUP($A12,parlvotes_lh!$A$11:$ZZ$200,186,FALSE)=0,"",VLOOKUP($A12,parlvotes_lh!$A$11:$ZZ$200,186,FALSE)))</f>
        <v/>
      </c>
      <c r="T12" s="309" t="str">
        <f>IF(ISERROR(VLOOKUP($A12,parlvotes_lh!$A$11:$ZZ$200,206,FALSE))=TRUE,"",IF(VLOOKUP($A12,parlvotes_lh!$A$11:$ZZ$200,206,FALSE)=0,"",VLOOKUP($A12,parlvotes_lh!$A$11:$ZZ$200,206,FALSE)))</f>
        <v/>
      </c>
      <c r="U12" s="309" t="str">
        <f>IF(ISERROR(VLOOKUP($A12,parlvotes_lh!$A$11:$ZZ$200,226,FALSE))=TRUE,"",IF(VLOOKUP($A12,parlvotes_lh!$A$11:$ZZ$200,226,FALSE)=0,"",VLOOKUP($A12,parlvotes_lh!$A$11:$ZZ$200,226,FALSE)))</f>
        <v/>
      </c>
      <c r="V12" s="309" t="str">
        <f>IF(ISERROR(VLOOKUP($A12,parlvotes_lh!$A$11:$ZZ$200,246,FALSE))=TRUE,"",IF(VLOOKUP($A12,parlvotes_lh!$A$11:$ZZ$200,246,FALSE)=0,"",VLOOKUP($A12,parlvotes_lh!$A$11:$ZZ$200,246,FALSE)))</f>
        <v/>
      </c>
      <c r="W12" s="309" t="str">
        <f>IF(ISERROR(VLOOKUP($A12,parlvotes_lh!$A$11:$ZZ$200,266,FALSE))=TRUE,"",IF(VLOOKUP($A12,parlvotes_lh!$A$11:$ZZ$200,266,FALSE)=0,"",VLOOKUP($A12,parlvotes_lh!$A$11:$ZZ$200,266,FALSE)))</f>
        <v/>
      </c>
      <c r="X12" s="309" t="str">
        <f>IF(ISERROR(VLOOKUP($A12,parlvotes_lh!$A$11:$ZZ$200,286,FALSE))=TRUE,"",IF(VLOOKUP($A12,parlvotes_lh!$A$11:$ZZ$200,286,FALSE)=0,"",VLOOKUP($A12,parlvotes_lh!$A$11:$ZZ$200,286,FALSE)))</f>
        <v/>
      </c>
      <c r="Y12" s="309" t="str">
        <f>IF(ISERROR(VLOOKUP($A12,parlvotes_lh!$A$11:$ZZ$200,306,FALSE))=TRUE,"",IF(VLOOKUP($A12,parlvotes_lh!$A$11:$ZZ$200,306,FALSE)=0,"",VLOOKUP($A12,parlvotes_lh!$A$11:$ZZ$200,306,FALSE)))</f>
        <v/>
      </c>
      <c r="Z12" s="309" t="str">
        <f>IF(ISERROR(VLOOKUP($A12,parlvotes_lh!$A$11:$ZZ$200,326,FALSE))=TRUE,"",IF(VLOOKUP($A12,parlvotes_lh!$A$11:$ZZ$200,326,FALSE)=0,"",VLOOKUP($A12,parlvotes_lh!$A$11:$ZZ$200,326,FALSE)))</f>
        <v/>
      </c>
      <c r="AA12" s="309" t="str">
        <f>IF(ISERROR(VLOOKUP($A12,parlvotes_lh!$A$11:$ZZ$200,346,FALSE))=TRUE,"",IF(VLOOKUP($A12,parlvotes_lh!$A$11:$ZZ$200,346,FALSE)=0,"",VLOOKUP($A12,parlvotes_lh!$A$11:$ZZ$200,346,FALSE)))</f>
        <v/>
      </c>
      <c r="AB12" s="309" t="str">
        <f>IF(ISERROR(VLOOKUP($A12,parlvotes_lh!$A$11:$ZZ$200,366,FALSE))=TRUE,"",IF(VLOOKUP($A12,parlvotes_lh!$A$11:$ZZ$200,366,FALSE)=0,"",VLOOKUP($A12,parlvotes_lh!$A$11:$ZZ$200,366,FALSE)))</f>
        <v/>
      </c>
      <c r="AC12" s="309" t="str">
        <f>IF(ISERROR(VLOOKUP($A12,parlvotes_lh!$A$11:$ZZ$200,386,FALSE))=TRUE,"",IF(VLOOKUP($A12,parlvotes_lh!$A$11:$ZZ$200,386,FALSE)=0,"",VLOOKUP($A12,parlvotes_lh!$A$11:$ZZ$200,386,FALSE)))</f>
        <v/>
      </c>
      <c r="AD12" s="310"/>
    </row>
    <row r="13" spans="1:30" ht="13.5" customHeight="1">
      <c r="A13" s="302" t="str">
        <f>IF(info_parties!A13="","",info_parties!A13)</f>
        <v/>
      </c>
      <c r="B13" s="303" t="str">
        <f>IF(A13="","",MID(info_weblinks!$C$3,32,3))</f>
        <v/>
      </c>
      <c r="C13" s="303" t="str">
        <f>IF(info_parties!G13="","",info_parties!G13)</f>
        <v/>
      </c>
      <c r="D13" s="303" t="str">
        <f>IF(info_parties!K13="","",info_parties!K13)</f>
        <v/>
      </c>
      <c r="E13" s="303" t="str">
        <f>IF(info_parties!H13="","",info_parties!H13)</f>
        <v/>
      </c>
      <c r="F13" s="304" t="str">
        <f t="shared" si="0"/>
        <v/>
      </c>
      <c r="G13" s="305" t="str">
        <f t="shared" si="1"/>
        <v/>
      </c>
      <c r="H13" s="306" t="str">
        <f t="shared" si="2"/>
        <v/>
      </c>
      <c r="I13" s="307" t="str">
        <f t="shared" si="3"/>
        <v/>
      </c>
      <c r="J13" s="308" t="str">
        <f>IF(ISERROR(VLOOKUP($A13,parlvotes_lh!$A$11:$ZZ$200,6,FALSE))=TRUE,"",IF(VLOOKUP($A13,parlvotes_lh!$A$11:$ZZ$200,6,FALSE)=0,"",VLOOKUP($A13,parlvotes_lh!$A$11:$ZZ$200,6,FALSE)))</f>
        <v/>
      </c>
      <c r="K13" s="308" t="str">
        <f>IF(ISERROR(VLOOKUP($A13,parlvotes_lh!$A$11:$ZZ$200,26,FALSE))=TRUE,"",IF(VLOOKUP($A13,parlvotes_lh!$A$11:$ZZ$200,26,FALSE)=0,"",VLOOKUP($A13,parlvotes_lh!$A$11:$ZZ$200,26,FALSE)))</f>
        <v/>
      </c>
      <c r="L13" s="308" t="str">
        <f>IF(ISERROR(VLOOKUP($A13,parlvotes_lh!$A$11:$ZZ$200,46,FALSE))=TRUE,"",IF(VLOOKUP($A13,parlvotes_lh!$A$11:$ZZ$200,46,FALSE)=0,"",VLOOKUP($A13,parlvotes_lh!$A$11:$ZZ$200,46,FALSE)))</f>
        <v/>
      </c>
      <c r="M13" s="308" t="str">
        <f>IF(ISERROR(VLOOKUP($A13,parlvotes_lh!$A$11:$ZZ$200,66,FALSE))=TRUE,"",IF(VLOOKUP($A13,parlvotes_lh!$A$11:$ZZ$200,66,FALSE)=0,"",VLOOKUP($A13,parlvotes_lh!$A$11:$ZZ$200,66,FALSE)))</f>
        <v/>
      </c>
      <c r="N13" s="308" t="str">
        <f>IF(ISERROR(VLOOKUP($A13,parlvotes_lh!$A$11:$ZZ$200,86,FALSE))=TRUE,"",IF(VLOOKUP($A13,parlvotes_lh!$A$11:$ZZ$200,86,FALSE)=0,"",VLOOKUP($A13,parlvotes_lh!$A$11:$ZZ$200,86,FALSE)))</f>
        <v/>
      </c>
      <c r="O13" s="308" t="str">
        <f>IF(ISERROR(VLOOKUP($A13,parlvotes_lh!$A$11:$ZZ$200,106,FALSE))=TRUE,"",IF(VLOOKUP($A13,parlvotes_lh!$A$11:$ZZ$200,106,FALSE)=0,"",VLOOKUP($A13,parlvotes_lh!$A$11:$ZZ$200,106,FALSE)))</f>
        <v/>
      </c>
      <c r="P13" s="308" t="str">
        <f>IF(ISERROR(VLOOKUP($A13,parlvotes_lh!$A$11:$ZZ$200,126,FALSE))=TRUE,"",IF(VLOOKUP($A13,parlvotes_lh!$A$11:$ZZ$200,126,FALSE)=0,"",VLOOKUP($A13,parlvotes_lh!$A$11:$ZZ$200,126,FALSE)))</f>
        <v/>
      </c>
      <c r="Q13" s="309" t="str">
        <f>IF(ISERROR(VLOOKUP($A13,parlvotes_lh!$A$11:$ZZ$200,146,FALSE))=TRUE,"",IF(VLOOKUP($A13,parlvotes_lh!$A$11:$ZZ$200,146,FALSE)=0,"",VLOOKUP($A13,parlvotes_lh!$A$11:$ZZ$200,146,FALSE)))</f>
        <v/>
      </c>
      <c r="R13" s="309" t="str">
        <f>IF(ISERROR(VLOOKUP($A13,parlvotes_lh!$A$11:$ZZ$200,166,FALSE))=TRUE,"",IF(VLOOKUP($A13,parlvotes_lh!$A$11:$ZZ$200,166,FALSE)=0,"",VLOOKUP($A13,parlvotes_lh!$A$11:$ZZ$200,166,FALSE)))</f>
        <v/>
      </c>
      <c r="S13" s="309" t="str">
        <f>IF(ISERROR(VLOOKUP($A13,parlvotes_lh!$A$11:$ZZ$200,186,FALSE))=TRUE,"",IF(VLOOKUP($A13,parlvotes_lh!$A$11:$ZZ$200,186,FALSE)=0,"",VLOOKUP($A13,parlvotes_lh!$A$11:$ZZ$200,186,FALSE)))</f>
        <v/>
      </c>
      <c r="T13" s="309" t="str">
        <f>IF(ISERROR(VLOOKUP($A13,parlvotes_lh!$A$11:$ZZ$200,206,FALSE))=TRUE,"",IF(VLOOKUP($A13,parlvotes_lh!$A$11:$ZZ$200,206,FALSE)=0,"",VLOOKUP($A13,parlvotes_lh!$A$11:$ZZ$200,206,FALSE)))</f>
        <v/>
      </c>
      <c r="U13" s="309" t="str">
        <f>IF(ISERROR(VLOOKUP($A13,parlvotes_lh!$A$11:$ZZ$200,226,FALSE))=TRUE,"",IF(VLOOKUP($A13,parlvotes_lh!$A$11:$ZZ$200,226,FALSE)=0,"",VLOOKUP($A13,parlvotes_lh!$A$11:$ZZ$200,226,FALSE)))</f>
        <v/>
      </c>
      <c r="V13" s="309" t="str">
        <f>IF(ISERROR(VLOOKUP($A13,parlvotes_lh!$A$11:$ZZ$200,246,FALSE))=TRUE,"",IF(VLOOKUP($A13,parlvotes_lh!$A$11:$ZZ$200,246,FALSE)=0,"",VLOOKUP($A13,parlvotes_lh!$A$11:$ZZ$200,246,FALSE)))</f>
        <v/>
      </c>
      <c r="W13" s="309" t="str">
        <f>IF(ISERROR(VLOOKUP($A13,parlvotes_lh!$A$11:$ZZ$200,266,FALSE))=TRUE,"",IF(VLOOKUP($A13,parlvotes_lh!$A$11:$ZZ$200,266,FALSE)=0,"",VLOOKUP($A13,parlvotes_lh!$A$11:$ZZ$200,266,FALSE)))</f>
        <v/>
      </c>
      <c r="X13" s="309" t="str">
        <f>IF(ISERROR(VLOOKUP($A13,parlvotes_lh!$A$11:$ZZ$200,286,FALSE))=TRUE,"",IF(VLOOKUP($A13,parlvotes_lh!$A$11:$ZZ$200,286,FALSE)=0,"",VLOOKUP($A13,parlvotes_lh!$A$11:$ZZ$200,286,FALSE)))</f>
        <v/>
      </c>
      <c r="Y13" s="309" t="str">
        <f>IF(ISERROR(VLOOKUP($A13,parlvotes_lh!$A$11:$ZZ$200,306,FALSE))=TRUE,"",IF(VLOOKUP($A13,parlvotes_lh!$A$11:$ZZ$200,306,FALSE)=0,"",VLOOKUP($A13,parlvotes_lh!$A$11:$ZZ$200,306,FALSE)))</f>
        <v/>
      </c>
      <c r="Z13" s="309" t="str">
        <f>IF(ISERROR(VLOOKUP($A13,parlvotes_lh!$A$11:$ZZ$200,326,FALSE))=TRUE,"",IF(VLOOKUP($A13,parlvotes_lh!$A$11:$ZZ$200,326,FALSE)=0,"",VLOOKUP($A13,parlvotes_lh!$A$11:$ZZ$200,326,FALSE)))</f>
        <v/>
      </c>
      <c r="AA13" s="309" t="str">
        <f>IF(ISERROR(VLOOKUP($A13,parlvotes_lh!$A$11:$ZZ$200,346,FALSE))=TRUE,"",IF(VLOOKUP($A13,parlvotes_lh!$A$11:$ZZ$200,346,FALSE)=0,"",VLOOKUP($A13,parlvotes_lh!$A$11:$ZZ$200,346,FALSE)))</f>
        <v/>
      </c>
      <c r="AB13" s="309" t="str">
        <f>IF(ISERROR(VLOOKUP($A13,parlvotes_lh!$A$11:$ZZ$200,366,FALSE))=TRUE,"",IF(VLOOKUP($A13,parlvotes_lh!$A$11:$ZZ$200,366,FALSE)=0,"",VLOOKUP($A13,parlvotes_lh!$A$11:$ZZ$200,366,FALSE)))</f>
        <v/>
      </c>
      <c r="AC13" s="309" t="str">
        <f>IF(ISERROR(VLOOKUP($A13,parlvotes_lh!$A$11:$ZZ$200,386,FALSE))=TRUE,"",IF(VLOOKUP($A13,parlvotes_lh!$A$11:$ZZ$200,386,FALSE)=0,"",VLOOKUP($A13,parlvotes_lh!$A$11:$ZZ$200,386,FALSE)))</f>
        <v/>
      </c>
      <c r="AD13" s="310"/>
    </row>
    <row r="14" spans="1:30" ht="13.5" customHeight="1">
      <c r="A14" s="302" t="str">
        <f>IF(info_parties!A14="","",info_parties!A14)</f>
        <v/>
      </c>
      <c r="B14" s="303" t="str">
        <f>IF(A14="","",MID(info_weblinks!$C$3,32,3))</f>
        <v/>
      </c>
      <c r="C14" s="303" t="str">
        <f>IF(info_parties!G14="","",info_parties!G14)</f>
        <v/>
      </c>
      <c r="D14" s="303" t="str">
        <f>IF(info_parties!K14="","",info_parties!K14)</f>
        <v/>
      </c>
      <c r="E14" s="303" t="str">
        <f>IF(info_parties!H14="","",info_parties!H14)</f>
        <v/>
      </c>
      <c r="F14" s="304" t="str">
        <f t="shared" si="0"/>
        <v/>
      </c>
      <c r="G14" s="305" t="str">
        <f t="shared" si="1"/>
        <v/>
      </c>
      <c r="H14" s="306" t="str">
        <f t="shared" si="2"/>
        <v/>
      </c>
      <c r="I14" s="307" t="str">
        <f t="shared" si="3"/>
        <v/>
      </c>
      <c r="J14" s="308" t="str">
        <f>IF(ISERROR(VLOOKUP($A14,parlvotes_lh!$A$11:$ZZ$200,6,FALSE))=TRUE,"",IF(VLOOKUP($A14,parlvotes_lh!$A$11:$ZZ$200,6,FALSE)=0,"",VLOOKUP($A14,parlvotes_lh!$A$11:$ZZ$200,6,FALSE)))</f>
        <v/>
      </c>
      <c r="K14" s="308" t="str">
        <f>IF(ISERROR(VLOOKUP($A14,parlvotes_lh!$A$11:$ZZ$200,26,FALSE))=TRUE,"",IF(VLOOKUP($A14,parlvotes_lh!$A$11:$ZZ$200,26,FALSE)=0,"",VLOOKUP($A14,parlvotes_lh!$A$11:$ZZ$200,26,FALSE)))</f>
        <v/>
      </c>
      <c r="L14" s="308" t="str">
        <f>IF(ISERROR(VLOOKUP($A14,parlvotes_lh!$A$11:$ZZ$200,46,FALSE))=TRUE,"",IF(VLOOKUP($A14,parlvotes_lh!$A$11:$ZZ$200,46,FALSE)=0,"",VLOOKUP($A14,parlvotes_lh!$A$11:$ZZ$200,46,FALSE)))</f>
        <v/>
      </c>
      <c r="M14" s="308" t="str">
        <f>IF(ISERROR(VLOOKUP($A14,parlvotes_lh!$A$11:$ZZ$200,66,FALSE))=TRUE,"",IF(VLOOKUP($A14,parlvotes_lh!$A$11:$ZZ$200,66,FALSE)=0,"",VLOOKUP($A14,parlvotes_lh!$A$11:$ZZ$200,66,FALSE)))</f>
        <v/>
      </c>
      <c r="N14" s="308" t="str">
        <f>IF(ISERROR(VLOOKUP($A14,parlvotes_lh!$A$11:$ZZ$200,86,FALSE))=TRUE,"",IF(VLOOKUP($A14,parlvotes_lh!$A$11:$ZZ$200,86,FALSE)=0,"",VLOOKUP($A14,parlvotes_lh!$A$11:$ZZ$200,86,FALSE)))</f>
        <v/>
      </c>
      <c r="O14" s="308" t="str">
        <f>IF(ISERROR(VLOOKUP($A14,parlvotes_lh!$A$11:$ZZ$200,106,FALSE))=TRUE,"",IF(VLOOKUP($A14,parlvotes_lh!$A$11:$ZZ$200,106,FALSE)=0,"",VLOOKUP($A14,parlvotes_lh!$A$11:$ZZ$200,106,FALSE)))</f>
        <v/>
      </c>
      <c r="P14" s="308" t="str">
        <f>IF(ISERROR(VLOOKUP($A14,parlvotes_lh!$A$11:$ZZ$200,126,FALSE))=TRUE,"",IF(VLOOKUP($A14,parlvotes_lh!$A$11:$ZZ$200,126,FALSE)=0,"",VLOOKUP($A14,parlvotes_lh!$A$11:$ZZ$200,126,FALSE)))</f>
        <v/>
      </c>
      <c r="Q14" s="309" t="str">
        <f>IF(ISERROR(VLOOKUP($A14,parlvotes_lh!$A$11:$ZZ$200,146,FALSE))=TRUE,"",IF(VLOOKUP($A14,parlvotes_lh!$A$11:$ZZ$200,146,FALSE)=0,"",VLOOKUP($A14,parlvotes_lh!$A$11:$ZZ$200,146,FALSE)))</f>
        <v/>
      </c>
      <c r="R14" s="309" t="str">
        <f>IF(ISERROR(VLOOKUP($A14,parlvotes_lh!$A$11:$ZZ$200,166,FALSE))=TRUE,"",IF(VLOOKUP($A14,parlvotes_lh!$A$11:$ZZ$200,166,FALSE)=0,"",VLOOKUP($A14,parlvotes_lh!$A$11:$ZZ$200,166,FALSE)))</f>
        <v/>
      </c>
      <c r="S14" s="309" t="str">
        <f>IF(ISERROR(VLOOKUP($A14,parlvotes_lh!$A$11:$ZZ$200,186,FALSE))=TRUE,"",IF(VLOOKUP($A14,parlvotes_lh!$A$11:$ZZ$200,186,FALSE)=0,"",VLOOKUP($A14,parlvotes_lh!$A$11:$ZZ$200,186,FALSE)))</f>
        <v/>
      </c>
      <c r="T14" s="309" t="str">
        <f>IF(ISERROR(VLOOKUP($A14,parlvotes_lh!$A$11:$ZZ$200,206,FALSE))=TRUE,"",IF(VLOOKUP($A14,parlvotes_lh!$A$11:$ZZ$200,206,FALSE)=0,"",VLOOKUP($A14,parlvotes_lh!$A$11:$ZZ$200,206,FALSE)))</f>
        <v/>
      </c>
      <c r="U14" s="309" t="str">
        <f>IF(ISERROR(VLOOKUP($A14,parlvotes_lh!$A$11:$ZZ$200,226,FALSE))=TRUE,"",IF(VLOOKUP($A14,parlvotes_lh!$A$11:$ZZ$200,226,FALSE)=0,"",VLOOKUP($A14,parlvotes_lh!$A$11:$ZZ$200,226,FALSE)))</f>
        <v/>
      </c>
      <c r="V14" s="309" t="str">
        <f>IF(ISERROR(VLOOKUP($A14,parlvotes_lh!$A$11:$ZZ$200,246,FALSE))=TRUE,"",IF(VLOOKUP($A14,parlvotes_lh!$A$11:$ZZ$200,246,FALSE)=0,"",VLOOKUP($A14,parlvotes_lh!$A$11:$ZZ$200,246,FALSE)))</f>
        <v/>
      </c>
      <c r="W14" s="309" t="str">
        <f>IF(ISERROR(VLOOKUP($A14,parlvotes_lh!$A$11:$ZZ$200,266,FALSE))=TRUE,"",IF(VLOOKUP($A14,parlvotes_lh!$A$11:$ZZ$200,266,FALSE)=0,"",VLOOKUP($A14,parlvotes_lh!$A$11:$ZZ$200,266,FALSE)))</f>
        <v/>
      </c>
      <c r="X14" s="309" t="str">
        <f>IF(ISERROR(VLOOKUP($A14,parlvotes_lh!$A$11:$ZZ$200,286,FALSE))=TRUE,"",IF(VLOOKUP($A14,parlvotes_lh!$A$11:$ZZ$200,286,FALSE)=0,"",VLOOKUP($A14,parlvotes_lh!$A$11:$ZZ$200,286,FALSE)))</f>
        <v/>
      </c>
      <c r="Y14" s="309" t="str">
        <f>IF(ISERROR(VLOOKUP($A14,parlvotes_lh!$A$11:$ZZ$200,306,FALSE))=TRUE,"",IF(VLOOKUP($A14,parlvotes_lh!$A$11:$ZZ$200,306,FALSE)=0,"",VLOOKUP($A14,parlvotes_lh!$A$11:$ZZ$200,306,FALSE)))</f>
        <v/>
      </c>
      <c r="Z14" s="309" t="str">
        <f>IF(ISERROR(VLOOKUP($A14,parlvotes_lh!$A$11:$ZZ$200,326,FALSE))=TRUE,"",IF(VLOOKUP($A14,parlvotes_lh!$A$11:$ZZ$200,326,FALSE)=0,"",VLOOKUP($A14,parlvotes_lh!$A$11:$ZZ$200,326,FALSE)))</f>
        <v/>
      </c>
      <c r="AA14" s="309" t="str">
        <f>IF(ISERROR(VLOOKUP($A14,parlvotes_lh!$A$11:$ZZ$200,346,FALSE))=TRUE,"",IF(VLOOKUP($A14,parlvotes_lh!$A$11:$ZZ$200,346,FALSE)=0,"",VLOOKUP($A14,parlvotes_lh!$A$11:$ZZ$200,346,FALSE)))</f>
        <v/>
      </c>
      <c r="AB14" s="309" t="str">
        <f>IF(ISERROR(VLOOKUP($A14,parlvotes_lh!$A$11:$ZZ$200,366,FALSE))=TRUE,"",IF(VLOOKUP($A14,parlvotes_lh!$A$11:$ZZ$200,366,FALSE)=0,"",VLOOKUP($A14,parlvotes_lh!$A$11:$ZZ$200,366,FALSE)))</f>
        <v/>
      </c>
      <c r="AC14" s="309" t="str">
        <f>IF(ISERROR(VLOOKUP($A14,parlvotes_lh!$A$11:$ZZ$200,386,FALSE))=TRUE,"",IF(VLOOKUP($A14,parlvotes_lh!$A$11:$ZZ$200,386,FALSE)=0,"",VLOOKUP($A14,parlvotes_lh!$A$11:$ZZ$200,386,FALSE)))</f>
        <v/>
      </c>
      <c r="AD14" s="310"/>
    </row>
    <row r="15" spans="1:30" ht="13.5" customHeight="1">
      <c r="A15" s="302" t="str">
        <f>IF(info_parties!A15="","",info_parties!A15)</f>
        <v/>
      </c>
      <c r="B15" s="303" t="str">
        <f>IF(A15="","",MID(info_weblinks!$C$3,32,3))</f>
        <v/>
      </c>
      <c r="C15" s="303" t="str">
        <f>IF(info_parties!G15="","",info_parties!G15)</f>
        <v/>
      </c>
      <c r="D15" s="303" t="str">
        <f>IF(info_parties!K15="","",info_parties!K15)</f>
        <v/>
      </c>
      <c r="E15" s="303" t="str">
        <f>IF(info_parties!H15="","",info_parties!H15)</f>
        <v/>
      </c>
      <c r="F15" s="304" t="str">
        <f t="shared" si="0"/>
        <v/>
      </c>
      <c r="G15" s="305" t="str">
        <f t="shared" si="1"/>
        <v/>
      </c>
      <c r="H15" s="306" t="str">
        <f t="shared" si="2"/>
        <v/>
      </c>
      <c r="I15" s="307" t="str">
        <f t="shared" si="3"/>
        <v/>
      </c>
      <c r="J15" s="308" t="str">
        <f>IF(ISERROR(VLOOKUP($A15,parlvotes_lh!$A$11:$ZZ$200,6,FALSE))=TRUE,"",IF(VLOOKUP($A15,parlvotes_lh!$A$11:$ZZ$200,6,FALSE)=0,"",VLOOKUP($A15,parlvotes_lh!$A$11:$ZZ$200,6,FALSE)))</f>
        <v/>
      </c>
      <c r="K15" s="308" t="str">
        <f>IF(ISERROR(VLOOKUP($A15,parlvotes_lh!$A$11:$ZZ$200,26,FALSE))=TRUE,"",IF(VLOOKUP($A15,parlvotes_lh!$A$11:$ZZ$200,26,FALSE)=0,"",VLOOKUP($A15,parlvotes_lh!$A$11:$ZZ$200,26,FALSE)))</f>
        <v/>
      </c>
      <c r="L15" s="308" t="str">
        <f>IF(ISERROR(VLOOKUP($A15,parlvotes_lh!$A$11:$ZZ$200,46,FALSE))=TRUE,"",IF(VLOOKUP($A15,parlvotes_lh!$A$11:$ZZ$200,46,FALSE)=0,"",VLOOKUP($A15,parlvotes_lh!$A$11:$ZZ$200,46,FALSE)))</f>
        <v/>
      </c>
      <c r="M15" s="308" t="str">
        <f>IF(ISERROR(VLOOKUP($A15,parlvotes_lh!$A$11:$ZZ$200,66,FALSE))=TRUE,"",IF(VLOOKUP($A15,parlvotes_lh!$A$11:$ZZ$200,66,FALSE)=0,"",VLOOKUP($A15,parlvotes_lh!$A$11:$ZZ$200,66,FALSE)))</f>
        <v/>
      </c>
      <c r="N15" s="308" t="str">
        <f>IF(ISERROR(VLOOKUP($A15,parlvotes_lh!$A$11:$ZZ$200,86,FALSE))=TRUE,"",IF(VLOOKUP($A15,parlvotes_lh!$A$11:$ZZ$200,86,FALSE)=0,"",VLOOKUP($A15,parlvotes_lh!$A$11:$ZZ$200,86,FALSE)))</f>
        <v/>
      </c>
      <c r="O15" s="308" t="str">
        <f>IF(ISERROR(VLOOKUP($A15,parlvotes_lh!$A$11:$ZZ$200,106,FALSE))=TRUE,"",IF(VLOOKUP($A15,parlvotes_lh!$A$11:$ZZ$200,106,FALSE)=0,"",VLOOKUP($A15,parlvotes_lh!$A$11:$ZZ$200,106,FALSE)))</f>
        <v/>
      </c>
      <c r="P15" s="308" t="str">
        <f>IF(ISERROR(VLOOKUP($A15,parlvotes_lh!$A$11:$ZZ$200,126,FALSE))=TRUE,"",IF(VLOOKUP($A15,parlvotes_lh!$A$11:$ZZ$200,126,FALSE)=0,"",VLOOKUP($A15,parlvotes_lh!$A$11:$ZZ$200,126,FALSE)))</f>
        <v/>
      </c>
      <c r="Q15" s="309" t="str">
        <f>IF(ISERROR(VLOOKUP($A15,parlvotes_lh!$A$11:$ZZ$200,146,FALSE))=TRUE,"",IF(VLOOKUP($A15,parlvotes_lh!$A$11:$ZZ$200,146,FALSE)=0,"",VLOOKUP($A15,parlvotes_lh!$A$11:$ZZ$200,146,FALSE)))</f>
        <v/>
      </c>
      <c r="R15" s="309" t="str">
        <f>IF(ISERROR(VLOOKUP($A15,parlvotes_lh!$A$11:$ZZ$200,166,FALSE))=TRUE,"",IF(VLOOKUP($A15,parlvotes_lh!$A$11:$ZZ$200,166,FALSE)=0,"",VLOOKUP($A15,parlvotes_lh!$A$11:$ZZ$200,166,FALSE)))</f>
        <v/>
      </c>
      <c r="S15" s="309" t="str">
        <f>IF(ISERROR(VLOOKUP($A15,parlvotes_lh!$A$11:$ZZ$200,186,FALSE))=TRUE,"",IF(VLOOKUP($A15,parlvotes_lh!$A$11:$ZZ$200,186,FALSE)=0,"",VLOOKUP($A15,parlvotes_lh!$A$11:$ZZ$200,186,FALSE)))</f>
        <v/>
      </c>
      <c r="T15" s="309" t="str">
        <f>IF(ISERROR(VLOOKUP($A15,parlvotes_lh!$A$11:$ZZ$200,206,FALSE))=TRUE,"",IF(VLOOKUP($A15,parlvotes_lh!$A$11:$ZZ$200,206,FALSE)=0,"",VLOOKUP($A15,parlvotes_lh!$A$11:$ZZ$200,206,FALSE)))</f>
        <v/>
      </c>
      <c r="U15" s="309" t="str">
        <f>IF(ISERROR(VLOOKUP($A15,parlvotes_lh!$A$11:$ZZ$200,226,FALSE))=TRUE,"",IF(VLOOKUP($A15,parlvotes_lh!$A$11:$ZZ$200,226,FALSE)=0,"",VLOOKUP($A15,parlvotes_lh!$A$11:$ZZ$200,226,FALSE)))</f>
        <v/>
      </c>
      <c r="V15" s="309" t="str">
        <f>IF(ISERROR(VLOOKUP($A15,parlvotes_lh!$A$11:$ZZ$200,246,FALSE))=TRUE,"",IF(VLOOKUP($A15,parlvotes_lh!$A$11:$ZZ$200,246,FALSE)=0,"",VLOOKUP($A15,parlvotes_lh!$A$11:$ZZ$200,246,FALSE)))</f>
        <v/>
      </c>
      <c r="W15" s="309" t="str">
        <f>IF(ISERROR(VLOOKUP($A15,parlvotes_lh!$A$11:$ZZ$200,266,FALSE))=TRUE,"",IF(VLOOKUP($A15,parlvotes_lh!$A$11:$ZZ$200,266,FALSE)=0,"",VLOOKUP($A15,parlvotes_lh!$A$11:$ZZ$200,266,FALSE)))</f>
        <v/>
      </c>
      <c r="X15" s="309" t="str">
        <f>IF(ISERROR(VLOOKUP($A15,parlvotes_lh!$A$11:$ZZ$200,286,FALSE))=TRUE,"",IF(VLOOKUP($A15,parlvotes_lh!$A$11:$ZZ$200,286,FALSE)=0,"",VLOOKUP($A15,parlvotes_lh!$A$11:$ZZ$200,286,FALSE)))</f>
        <v/>
      </c>
      <c r="Y15" s="309" t="str">
        <f>IF(ISERROR(VLOOKUP($A15,parlvotes_lh!$A$11:$ZZ$200,306,FALSE))=TRUE,"",IF(VLOOKUP($A15,parlvotes_lh!$A$11:$ZZ$200,306,FALSE)=0,"",VLOOKUP($A15,parlvotes_lh!$A$11:$ZZ$200,306,FALSE)))</f>
        <v/>
      </c>
      <c r="Z15" s="309" t="str">
        <f>IF(ISERROR(VLOOKUP($A15,parlvotes_lh!$A$11:$ZZ$200,326,FALSE))=TRUE,"",IF(VLOOKUP($A15,parlvotes_lh!$A$11:$ZZ$200,326,FALSE)=0,"",VLOOKUP($A15,parlvotes_lh!$A$11:$ZZ$200,326,FALSE)))</f>
        <v/>
      </c>
      <c r="AA15" s="309" t="str">
        <f>IF(ISERROR(VLOOKUP($A15,parlvotes_lh!$A$11:$ZZ$200,346,FALSE))=TRUE,"",IF(VLOOKUP($A15,parlvotes_lh!$A$11:$ZZ$200,346,FALSE)=0,"",VLOOKUP($A15,parlvotes_lh!$A$11:$ZZ$200,346,FALSE)))</f>
        <v/>
      </c>
      <c r="AB15" s="309" t="str">
        <f>IF(ISERROR(VLOOKUP($A15,parlvotes_lh!$A$11:$ZZ$200,366,FALSE))=TRUE,"",IF(VLOOKUP($A15,parlvotes_lh!$A$11:$ZZ$200,366,FALSE)=0,"",VLOOKUP($A15,parlvotes_lh!$A$11:$ZZ$200,366,FALSE)))</f>
        <v/>
      </c>
      <c r="AC15" s="309" t="str">
        <f>IF(ISERROR(VLOOKUP($A15,parlvotes_lh!$A$11:$ZZ$200,386,FALSE))=TRUE,"",IF(VLOOKUP($A15,parlvotes_lh!$A$11:$ZZ$200,386,FALSE)=0,"",VLOOKUP($A15,parlvotes_lh!$A$11:$ZZ$200,386,FALSE)))</f>
        <v/>
      </c>
      <c r="AD15" s="310"/>
    </row>
    <row r="16" spans="1:30" ht="13.5" customHeight="1">
      <c r="A16" s="302" t="str">
        <f>IF(info_parties!A16="","",info_parties!A16)</f>
        <v/>
      </c>
      <c r="B16" s="303" t="str">
        <f>IF(A16="","",MID(info_weblinks!$C$3,32,3))</f>
        <v/>
      </c>
      <c r="C16" s="303" t="str">
        <f>IF(info_parties!G16="","",info_parties!G16)</f>
        <v/>
      </c>
      <c r="D16" s="303" t="str">
        <f>IF(info_parties!K16="","",info_parties!K16)</f>
        <v/>
      </c>
      <c r="E16" s="303" t="str">
        <f>IF(info_parties!H16="","",info_parties!H16)</f>
        <v/>
      </c>
      <c r="F16" s="304" t="str">
        <f t="shared" si="0"/>
        <v/>
      </c>
      <c r="G16" s="305" t="str">
        <f t="shared" si="1"/>
        <v/>
      </c>
      <c r="H16" s="306" t="str">
        <f t="shared" si="2"/>
        <v/>
      </c>
      <c r="I16" s="307" t="str">
        <f t="shared" si="3"/>
        <v/>
      </c>
      <c r="J16" s="308" t="str">
        <f>IF(ISERROR(VLOOKUP($A16,parlvotes_lh!$A$11:$ZZ$200,6,FALSE))=TRUE,"",IF(VLOOKUP($A16,parlvotes_lh!$A$11:$ZZ$200,6,FALSE)=0,"",VLOOKUP($A16,parlvotes_lh!$A$11:$ZZ$200,6,FALSE)))</f>
        <v/>
      </c>
      <c r="K16" s="308" t="str">
        <f>IF(ISERROR(VLOOKUP($A16,parlvotes_lh!$A$11:$ZZ$200,26,FALSE))=TRUE,"",IF(VLOOKUP($A16,parlvotes_lh!$A$11:$ZZ$200,26,FALSE)=0,"",VLOOKUP($A16,parlvotes_lh!$A$11:$ZZ$200,26,FALSE)))</f>
        <v/>
      </c>
      <c r="L16" s="308" t="str">
        <f>IF(ISERROR(VLOOKUP($A16,parlvotes_lh!$A$11:$ZZ$200,46,FALSE))=TRUE,"",IF(VLOOKUP($A16,parlvotes_lh!$A$11:$ZZ$200,46,FALSE)=0,"",VLOOKUP($A16,parlvotes_lh!$A$11:$ZZ$200,46,FALSE)))</f>
        <v/>
      </c>
      <c r="M16" s="308" t="str">
        <f>IF(ISERROR(VLOOKUP($A16,parlvotes_lh!$A$11:$ZZ$200,66,FALSE))=TRUE,"",IF(VLOOKUP($A16,parlvotes_lh!$A$11:$ZZ$200,66,FALSE)=0,"",VLOOKUP($A16,parlvotes_lh!$A$11:$ZZ$200,66,FALSE)))</f>
        <v/>
      </c>
      <c r="N16" s="308" t="str">
        <f>IF(ISERROR(VLOOKUP($A16,parlvotes_lh!$A$11:$ZZ$200,86,FALSE))=TRUE,"",IF(VLOOKUP($A16,parlvotes_lh!$A$11:$ZZ$200,86,FALSE)=0,"",VLOOKUP($A16,parlvotes_lh!$A$11:$ZZ$200,86,FALSE)))</f>
        <v/>
      </c>
      <c r="O16" s="308" t="str">
        <f>IF(ISERROR(VLOOKUP($A16,parlvotes_lh!$A$11:$ZZ$200,106,FALSE))=TRUE,"",IF(VLOOKUP($A16,parlvotes_lh!$A$11:$ZZ$200,106,FALSE)=0,"",VLOOKUP($A16,parlvotes_lh!$A$11:$ZZ$200,106,FALSE)))</f>
        <v/>
      </c>
      <c r="P16" s="308" t="str">
        <f>IF(ISERROR(VLOOKUP($A16,parlvotes_lh!$A$11:$ZZ$200,126,FALSE))=TRUE,"",IF(VLOOKUP($A16,parlvotes_lh!$A$11:$ZZ$200,126,FALSE)=0,"",VLOOKUP($A16,parlvotes_lh!$A$11:$ZZ$200,126,FALSE)))</f>
        <v/>
      </c>
      <c r="Q16" s="309" t="str">
        <f>IF(ISERROR(VLOOKUP($A16,parlvotes_lh!$A$11:$ZZ$200,146,FALSE))=TRUE,"",IF(VLOOKUP($A16,parlvotes_lh!$A$11:$ZZ$200,146,FALSE)=0,"",VLOOKUP($A16,parlvotes_lh!$A$11:$ZZ$200,146,FALSE)))</f>
        <v/>
      </c>
      <c r="R16" s="309" t="str">
        <f>IF(ISERROR(VLOOKUP($A16,parlvotes_lh!$A$11:$ZZ$200,166,FALSE))=TRUE,"",IF(VLOOKUP($A16,parlvotes_lh!$A$11:$ZZ$200,166,FALSE)=0,"",VLOOKUP($A16,parlvotes_lh!$A$11:$ZZ$200,166,FALSE)))</f>
        <v/>
      </c>
      <c r="S16" s="309" t="str">
        <f>IF(ISERROR(VLOOKUP($A16,parlvotes_lh!$A$11:$ZZ$200,186,FALSE))=TRUE,"",IF(VLOOKUP($A16,parlvotes_lh!$A$11:$ZZ$200,186,FALSE)=0,"",VLOOKUP($A16,parlvotes_lh!$A$11:$ZZ$200,186,FALSE)))</f>
        <v/>
      </c>
      <c r="T16" s="309" t="str">
        <f>IF(ISERROR(VLOOKUP($A16,parlvotes_lh!$A$11:$ZZ$200,206,FALSE))=TRUE,"",IF(VLOOKUP($A16,parlvotes_lh!$A$11:$ZZ$200,206,FALSE)=0,"",VLOOKUP($A16,parlvotes_lh!$A$11:$ZZ$200,206,FALSE)))</f>
        <v/>
      </c>
      <c r="U16" s="309" t="str">
        <f>IF(ISERROR(VLOOKUP($A16,parlvotes_lh!$A$11:$ZZ$200,226,FALSE))=TRUE,"",IF(VLOOKUP($A16,parlvotes_lh!$A$11:$ZZ$200,226,FALSE)=0,"",VLOOKUP($A16,parlvotes_lh!$A$11:$ZZ$200,226,FALSE)))</f>
        <v/>
      </c>
      <c r="V16" s="309" t="str">
        <f>IF(ISERROR(VLOOKUP($A16,parlvotes_lh!$A$11:$ZZ$200,246,FALSE))=TRUE,"",IF(VLOOKUP($A16,parlvotes_lh!$A$11:$ZZ$200,246,FALSE)=0,"",VLOOKUP($A16,parlvotes_lh!$A$11:$ZZ$200,246,FALSE)))</f>
        <v/>
      </c>
      <c r="W16" s="309" t="str">
        <f>IF(ISERROR(VLOOKUP($A16,parlvotes_lh!$A$11:$ZZ$200,266,FALSE))=TRUE,"",IF(VLOOKUP($A16,parlvotes_lh!$A$11:$ZZ$200,266,FALSE)=0,"",VLOOKUP($A16,parlvotes_lh!$A$11:$ZZ$200,266,FALSE)))</f>
        <v/>
      </c>
      <c r="X16" s="309" t="str">
        <f>IF(ISERROR(VLOOKUP($A16,parlvotes_lh!$A$11:$ZZ$200,286,FALSE))=TRUE,"",IF(VLOOKUP($A16,parlvotes_lh!$A$11:$ZZ$200,286,FALSE)=0,"",VLOOKUP($A16,parlvotes_lh!$A$11:$ZZ$200,286,FALSE)))</f>
        <v/>
      </c>
      <c r="Y16" s="309" t="str">
        <f>IF(ISERROR(VLOOKUP($A16,parlvotes_lh!$A$11:$ZZ$200,306,FALSE))=TRUE,"",IF(VLOOKUP($A16,parlvotes_lh!$A$11:$ZZ$200,306,FALSE)=0,"",VLOOKUP($A16,parlvotes_lh!$A$11:$ZZ$200,306,FALSE)))</f>
        <v/>
      </c>
      <c r="Z16" s="309" t="str">
        <f>IF(ISERROR(VLOOKUP($A16,parlvotes_lh!$A$11:$ZZ$200,326,FALSE))=TRUE,"",IF(VLOOKUP($A16,parlvotes_lh!$A$11:$ZZ$200,326,FALSE)=0,"",VLOOKUP($A16,parlvotes_lh!$A$11:$ZZ$200,326,FALSE)))</f>
        <v/>
      </c>
      <c r="AA16" s="309" t="str">
        <f>IF(ISERROR(VLOOKUP($A16,parlvotes_lh!$A$11:$ZZ$200,346,FALSE))=TRUE,"",IF(VLOOKUP($A16,parlvotes_lh!$A$11:$ZZ$200,346,FALSE)=0,"",VLOOKUP($A16,parlvotes_lh!$A$11:$ZZ$200,346,FALSE)))</f>
        <v/>
      </c>
      <c r="AB16" s="309" t="str">
        <f>IF(ISERROR(VLOOKUP($A16,parlvotes_lh!$A$11:$ZZ$200,366,FALSE))=TRUE,"",IF(VLOOKUP($A16,parlvotes_lh!$A$11:$ZZ$200,366,FALSE)=0,"",VLOOKUP($A16,parlvotes_lh!$A$11:$ZZ$200,366,FALSE)))</f>
        <v/>
      </c>
      <c r="AC16" s="309" t="str">
        <f>IF(ISERROR(VLOOKUP($A16,parlvotes_lh!$A$11:$ZZ$200,386,FALSE))=TRUE,"",IF(VLOOKUP($A16,parlvotes_lh!$A$11:$ZZ$200,386,FALSE)=0,"",VLOOKUP($A16,parlvotes_lh!$A$11:$ZZ$200,386,FALSE)))</f>
        <v/>
      </c>
      <c r="AD16" s="310"/>
    </row>
    <row r="17" spans="1:38" ht="13.5" customHeight="1">
      <c r="A17" s="302" t="str">
        <f>IF(info_parties!A17="","",info_parties!A17)</f>
        <v/>
      </c>
      <c r="B17" s="303" t="str">
        <f>IF(A17="","",MID(info_weblinks!$C$3,32,3))</f>
        <v/>
      </c>
      <c r="C17" s="303" t="str">
        <f>IF(info_parties!G17="","",info_parties!G17)</f>
        <v/>
      </c>
      <c r="D17" s="303" t="str">
        <f>IF(info_parties!K17="","",info_parties!K17)</f>
        <v/>
      </c>
      <c r="E17" s="303" t="str">
        <f>IF(info_parties!H17="","",info_parties!H17)</f>
        <v/>
      </c>
      <c r="F17" s="304" t="str">
        <f t="shared" si="0"/>
        <v/>
      </c>
      <c r="G17" s="305" t="str">
        <f t="shared" si="1"/>
        <v/>
      </c>
      <c r="H17" s="306" t="str">
        <f t="shared" si="2"/>
        <v/>
      </c>
      <c r="I17" s="307" t="str">
        <f t="shared" si="3"/>
        <v/>
      </c>
      <c r="J17" s="308" t="str">
        <f>IF(ISERROR(VLOOKUP($A17,parlvotes_lh!$A$11:$ZZ$200,6,FALSE))=TRUE,"",IF(VLOOKUP($A17,parlvotes_lh!$A$11:$ZZ$200,6,FALSE)=0,"",VLOOKUP($A17,parlvotes_lh!$A$11:$ZZ$200,6,FALSE)))</f>
        <v/>
      </c>
      <c r="K17" s="308" t="str">
        <f>IF(ISERROR(VLOOKUP($A17,parlvotes_lh!$A$11:$ZZ$200,26,FALSE))=TRUE,"",IF(VLOOKUP($A17,parlvotes_lh!$A$11:$ZZ$200,26,FALSE)=0,"",VLOOKUP($A17,parlvotes_lh!$A$11:$ZZ$200,26,FALSE)))</f>
        <v/>
      </c>
      <c r="L17" s="308" t="str">
        <f>IF(ISERROR(VLOOKUP($A17,parlvotes_lh!$A$11:$ZZ$200,46,FALSE))=TRUE,"",IF(VLOOKUP($A17,parlvotes_lh!$A$11:$ZZ$200,46,FALSE)=0,"",VLOOKUP($A17,parlvotes_lh!$A$11:$ZZ$200,46,FALSE)))</f>
        <v/>
      </c>
      <c r="M17" s="308" t="str">
        <f>IF(ISERROR(VLOOKUP($A17,parlvotes_lh!$A$11:$ZZ$200,66,FALSE))=TRUE,"",IF(VLOOKUP($A17,parlvotes_lh!$A$11:$ZZ$200,66,FALSE)=0,"",VLOOKUP($A17,parlvotes_lh!$A$11:$ZZ$200,66,FALSE)))</f>
        <v/>
      </c>
      <c r="N17" s="308" t="str">
        <f>IF(ISERROR(VLOOKUP($A17,parlvotes_lh!$A$11:$ZZ$200,86,FALSE))=TRUE,"",IF(VLOOKUP($A17,parlvotes_lh!$A$11:$ZZ$200,86,FALSE)=0,"",VLOOKUP($A17,parlvotes_lh!$A$11:$ZZ$200,86,FALSE)))</f>
        <v/>
      </c>
      <c r="O17" s="308" t="str">
        <f>IF(ISERROR(VLOOKUP($A17,parlvotes_lh!$A$11:$ZZ$200,106,FALSE))=TRUE,"",IF(VLOOKUP($A17,parlvotes_lh!$A$11:$ZZ$200,106,FALSE)=0,"",VLOOKUP($A17,parlvotes_lh!$A$11:$ZZ$200,106,FALSE)))</f>
        <v/>
      </c>
      <c r="P17" s="308" t="str">
        <f>IF(ISERROR(VLOOKUP($A17,parlvotes_lh!$A$11:$ZZ$200,126,FALSE))=TRUE,"",IF(VLOOKUP($A17,parlvotes_lh!$A$11:$ZZ$200,126,FALSE)=0,"",VLOOKUP($A17,parlvotes_lh!$A$11:$ZZ$200,126,FALSE)))</f>
        <v/>
      </c>
      <c r="Q17" s="309" t="str">
        <f>IF(ISERROR(VLOOKUP($A17,parlvotes_lh!$A$11:$ZZ$200,146,FALSE))=TRUE,"",IF(VLOOKUP($A17,parlvotes_lh!$A$11:$ZZ$200,146,FALSE)=0,"",VLOOKUP($A17,parlvotes_lh!$A$11:$ZZ$200,146,FALSE)))</f>
        <v/>
      </c>
      <c r="R17" s="309" t="str">
        <f>IF(ISERROR(VLOOKUP($A17,parlvotes_lh!$A$11:$ZZ$200,166,FALSE))=TRUE,"",IF(VLOOKUP($A17,parlvotes_lh!$A$11:$ZZ$200,166,FALSE)=0,"",VLOOKUP($A17,parlvotes_lh!$A$11:$ZZ$200,166,FALSE)))</f>
        <v/>
      </c>
      <c r="S17" s="309" t="str">
        <f>IF(ISERROR(VLOOKUP($A17,parlvotes_lh!$A$11:$ZZ$200,186,FALSE))=TRUE,"",IF(VLOOKUP($A17,parlvotes_lh!$A$11:$ZZ$200,186,FALSE)=0,"",VLOOKUP($A17,parlvotes_lh!$A$11:$ZZ$200,186,FALSE)))</f>
        <v/>
      </c>
      <c r="T17" s="309" t="str">
        <f>IF(ISERROR(VLOOKUP($A17,parlvotes_lh!$A$11:$ZZ$200,206,FALSE))=TRUE,"",IF(VLOOKUP($A17,parlvotes_lh!$A$11:$ZZ$200,206,FALSE)=0,"",VLOOKUP($A17,parlvotes_lh!$A$11:$ZZ$200,206,FALSE)))</f>
        <v/>
      </c>
      <c r="U17" s="309" t="str">
        <f>IF(ISERROR(VLOOKUP($A17,parlvotes_lh!$A$11:$ZZ$200,226,FALSE))=TRUE,"",IF(VLOOKUP($A17,parlvotes_lh!$A$11:$ZZ$200,226,FALSE)=0,"",VLOOKUP($A17,parlvotes_lh!$A$11:$ZZ$200,226,FALSE)))</f>
        <v/>
      </c>
      <c r="V17" s="309" t="str">
        <f>IF(ISERROR(VLOOKUP($A17,parlvotes_lh!$A$11:$ZZ$200,246,FALSE))=TRUE,"",IF(VLOOKUP($A17,parlvotes_lh!$A$11:$ZZ$200,246,FALSE)=0,"",VLOOKUP($A17,parlvotes_lh!$A$11:$ZZ$200,246,FALSE)))</f>
        <v/>
      </c>
      <c r="W17" s="309" t="str">
        <f>IF(ISERROR(VLOOKUP($A17,parlvotes_lh!$A$11:$ZZ$200,266,FALSE))=TRUE,"",IF(VLOOKUP($A17,parlvotes_lh!$A$11:$ZZ$200,266,FALSE)=0,"",VLOOKUP($A17,parlvotes_lh!$A$11:$ZZ$200,266,FALSE)))</f>
        <v/>
      </c>
      <c r="X17" s="309" t="str">
        <f>IF(ISERROR(VLOOKUP($A17,parlvotes_lh!$A$11:$ZZ$200,286,FALSE))=TRUE,"",IF(VLOOKUP($A17,parlvotes_lh!$A$11:$ZZ$200,286,FALSE)=0,"",VLOOKUP($A17,parlvotes_lh!$A$11:$ZZ$200,286,FALSE)))</f>
        <v/>
      </c>
      <c r="Y17" s="309" t="str">
        <f>IF(ISERROR(VLOOKUP($A17,parlvotes_lh!$A$11:$ZZ$200,306,FALSE))=TRUE,"",IF(VLOOKUP($A17,parlvotes_lh!$A$11:$ZZ$200,306,FALSE)=0,"",VLOOKUP($A17,parlvotes_lh!$A$11:$ZZ$200,306,FALSE)))</f>
        <v/>
      </c>
      <c r="Z17" s="309" t="str">
        <f>IF(ISERROR(VLOOKUP($A17,parlvotes_lh!$A$11:$ZZ$200,326,FALSE))=TRUE,"",IF(VLOOKUP($A17,parlvotes_lh!$A$11:$ZZ$200,326,FALSE)=0,"",VLOOKUP($A17,parlvotes_lh!$A$11:$ZZ$200,326,FALSE)))</f>
        <v/>
      </c>
      <c r="AA17" s="309" t="str">
        <f>IF(ISERROR(VLOOKUP($A17,parlvotes_lh!$A$11:$ZZ$200,346,FALSE))=TRUE,"",IF(VLOOKUP($A17,parlvotes_lh!$A$11:$ZZ$200,346,FALSE)=0,"",VLOOKUP($A17,parlvotes_lh!$A$11:$ZZ$200,346,FALSE)))</f>
        <v/>
      </c>
      <c r="AB17" s="309" t="str">
        <f>IF(ISERROR(VLOOKUP($A17,parlvotes_lh!$A$11:$ZZ$200,366,FALSE))=TRUE,"",IF(VLOOKUP($A17,parlvotes_lh!$A$11:$ZZ$200,366,FALSE)=0,"",VLOOKUP($A17,parlvotes_lh!$A$11:$ZZ$200,366,FALSE)))</f>
        <v/>
      </c>
      <c r="AC17" s="309" t="str">
        <f>IF(ISERROR(VLOOKUP($A17,parlvotes_lh!$A$11:$ZZ$200,386,FALSE))=TRUE,"",IF(VLOOKUP($A17,parlvotes_lh!$A$11:$ZZ$200,386,FALSE)=0,"",VLOOKUP($A17,parlvotes_lh!$A$11:$ZZ$200,386,FALSE)))</f>
        <v/>
      </c>
      <c r="AD17" s="310"/>
      <c r="AE17" s="311"/>
      <c r="AF17" s="311"/>
      <c r="AG17" s="311"/>
      <c r="AH17" s="311"/>
      <c r="AI17" s="311"/>
      <c r="AJ17" s="311"/>
      <c r="AK17" s="311"/>
      <c r="AL17" s="311"/>
    </row>
    <row r="18" spans="1:38" ht="13.5" customHeight="1">
      <c r="A18" s="302" t="str">
        <f>IF(info_parties!A18="","",info_parties!A18)</f>
        <v/>
      </c>
      <c r="B18" s="303" t="str">
        <f>IF(A18="","",MID(info_weblinks!$C$3,32,3))</f>
        <v/>
      </c>
      <c r="C18" s="303" t="str">
        <f>IF(info_parties!G18="","",info_parties!G18)</f>
        <v/>
      </c>
      <c r="D18" s="303" t="str">
        <f>IF(info_parties!K18="","",info_parties!K18)</f>
        <v/>
      </c>
      <c r="E18" s="303" t="str">
        <f>IF(info_parties!H18="","",info_parties!H18)</f>
        <v/>
      </c>
      <c r="F18" s="304" t="str">
        <f t="shared" si="0"/>
        <v/>
      </c>
      <c r="G18" s="305" t="str">
        <f t="shared" si="1"/>
        <v/>
      </c>
      <c r="H18" s="306" t="str">
        <f t="shared" si="2"/>
        <v/>
      </c>
      <c r="I18" s="307" t="str">
        <f t="shared" si="3"/>
        <v/>
      </c>
      <c r="J18" s="308" t="str">
        <f>IF(ISERROR(VLOOKUP($A18,parlvotes_lh!$A$11:$ZZ$200,6,FALSE))=TRUE,"",IF(VLOOKUP($A18,parlvotes_lh!$A$11:$ZZ$200,6,FALSE)=0,"",VLOOKUP($A18,parlvotes_lh!$A$11:$ZZ$200,6,FALSE)))</f>
        <v/>
      </c>
      <c r="K18" s="308" t="str">
        <f>IF(ISERROR(VLOOKUP($A18,parlvotes_lh!$A$11:$ZZ$200,26,FALSE))=TRUE,"",IF(VLOOKUP($A18,parlvotes_lh!$A$11:$ZZ$200,26,FALSE)=0,"",VLOOKUP($A18,parlvotes_lh!$A$11:$ZZ$200,26,FALSE)))</f>
        <v/>
      </c>
      <c r="L18" s="308" t="str">
        <f>IF(ISERROR(VLOOKUP($A18,parlvotes_lh!$A$11:$ZZ$200,46,FALSE))=TRUE,"",IF(VLOOKUP($A18,parlvotes_lh!$A$11:$ZZ$200,46,FALSE)=0,"",VLOOKUP($A18,parlvotes_lh!$A$11:$ZZ$200,46,FALSE)))</f>
        <v/>
      </c>
      <c r="M18" s="308" t="str">
        <f>IF(ISERROR(VLOOKUP($A18,parlvotes_lh!$A$11:$ZZ$200,66,FALSE))=TRUE,"",IF(VLOOKUP($A18,parlvotes_lh!$A$11:$ZZ$200,66,FALSE)=0,"",VLOOKUP($A18,parlvotes_lh!$A$11:$ZZ$200,66,FALSE)))</f>
        <v/>
      </c>
      <c r="N18" s="308" t="str">
        <f>IF(ISERROR(VLOOKUP($A18,parlvotes_lh!$A$11:$ZZ$200,86,FALSE))=TRUE,"",IF(VLOOKUP($A18,parlvotes_lh!$A$11:$ZZ$200,86,FALSE)=0,"",VLOOKUP($A18,parlvotes_lh!$A$11:$ZZ$200,86,FALSE)))</f>
        <v/>
      </c>
      <c r="O18" s="308" t="str">
        <f>IF(ISERROR(VLOOKUP($A18,parlvotes_lh!$A$11:$ZZ$200,106,FALSE))=TRUE,"",IF(VLOOKUP($A18,parlvotes_lh!$A$11:$ZZ$200,106,FALSE)=0,"",VLOOKUP($A18,parlvotes_lh!$A$11:$ZZ$200,106,FALSE)))</f>
        <v/>
      </c>
      <c r="P18" s="308" t="str">
        <f>IF(ISERROR(VLOOKUP($A18,parlvotes_lh!$A$11:$ZZ$200,126,FALSE))=TRUE,"",IF(VLOOKUP($A18,parlvotes_lh!$A$11:$ZZ$200,126,FALSE)=0,"",VLOOKUP($A18,parlvotes_lh!$A$11:$ZZ$200,126,FALSE)))</f>
        <v/>
      </c>
      <c r="Q18" s="309" t="str">
        <f>IF(ISERROR(VLOOKUP($A18,parlvotes_lh!$A$11:$ZZ$200,146,FALSE))=TRUE,"",IF(VLOOKUP($A18,parlvotes_lh!$A$11:$ZZ$200,146,FALSE)=0,"",VLOOKUP($A18,parlvotes_lh!$A$11:$ZZ$200,146,FALSE)))</f>
        <v/>
      </c>
      <c r="R18" s="309" t="str">
        <f>IF(ISERROR(VLOOKUP($A18,parlvotes_lh!$A$11:$ZZ$200,166,FALSE))=TRUE,"",IF(VLOOKUP($A18,parlvotes_lh!$A$11:$ZZ$200,166,FALSE)=0,"",VLOOKUP($A18,parlvotes_lh!$A$11:$ZZ$200,166,FALSE)))</f>
        <v/>
      </c>
      <c r="S18" s="309" t="str">
        <f>IF(ISERROR(VLOOKUP($A18,parlvotes_lh!$A$11:$ZZ$200,186,FALSE))=TRUE,"",IF(VLOOKUP($A18,parlvotes_lh!$A$11:$ZZ$200,186,FALSE)=0,"",VLOOKUP($A18,parlvotes_lh!$A$11:$ZZ$200,186,FALSE)))</f>
        <v/>
      </c>
      <c r="T18" s="309" t="str">
        <f>IF(ISERROR(VLOOKUP($A18,parlvotes_lh!$A$11:$ZZ$200,206,FALSE))=TRUE,"",IF(VLOOKUP($A18,parlvotes_lh!$A$11:$ZZ$200,206,FALSE)=0,"",VLOOKUP($A18,parlvotes_lh!$A$11:$ZZ$200,206,FALSE)))</f>
        <v/>
      </c>
      <c r="U18" s="309" t="str">
        <f>IF(ISERROR(VLOOKUP($A18,parlvotes_lh!$A$11:$ZZ$200,226,FALSE))=TRUE,"",IF(VLOOKUP($A18,parlvotes_lh!$A$11:$ZZ$200,226,FALSE)=0,"",VLOOKUP($A18,parlvotes_lh!$A$11:$ZZ$200,226,FALSE)))</f>
        <v/>
      </c>
      <c r="V18" s="309" t="str">
        <f>IF(ISERROR(VLOOKUP($A18,parlvotes_lh!$A$11:$ZZ$200,246,FALSE))=TRUE,"",IF(VLOOKUP($A18,parlvotes_lh!$A$11:$ZZ$200,246,FALSE)=0,"",VLOOKUP($A18,parlvotes_lh!$A$11:$ZZ$200,246,FALSE)))</f>
        <v/>
      </c>
      <c r="W18" s="309" t="str">
        <f>IF(ISERROR(VLOOKUP($A18,parlvotes_lh!$A$11:$ZZ$200,266,FALSE))=TRUE,"",IF(VLOOKUP($A18,parlvotes_lh!$A$11:$ZZ$200,266,FALSE)=0,"",VLOOKUP($A18,parlvotes_lh!$A$11:$ZZ$200,266,FALSE)))</f>
        <v/>
      </c>
      <c r="X18" s="309" t="str">
        <f>IF(ISERROR(VLOOKUP($A18,parlvotes_lh!$A$11:$ZZ$200,286,FALSE))=TRUE,"",IF(VLOOKUP($A18,parlvotes_lh!$A$11:$ZZ$200,286,FALSE)=0,"",VLOOKUP($A18,parlvotes_lh!$A$11:$ZZ$200,286,FALSE)))</f>
        <v/>
      </c>
      <c r="Y18" s="309" t="str">
        <f>IF(ISERROR(VLOOKUP($A18,parlvotes_lh!$A$11:$ZZ$200,306,FALSE))=TRUE,"",IF(VLOOKUP($A18,parlvotes_lh!$A$11:$ZZ$200,306,FALSE)=0,"",VLOOKUP($A18,parlvotes_lh!$A$11:$ZZ$200,306,FALSE)))</f>
        <v/>
      </c>
      <c r="Z18" s="309" t="str">
        <f>IF(ISERROR(VLOOKUP($A18,parlvotes_lh!$A$11:$ZZ$200,326,FALSE))=TRUE,"",IF(VLOOKUP($A18,parlvotes_lh!$A$11:$ZZ$200,326,FALSE)=0,"",VLOOKUP($A18,parlvotes_lh!$A$11:$ZZ$200,326,FALSE)))</f>
        <v/>
      </c>
      <c r="AA18" s="309" t="str">
        <f>IF(ISERROR(VLOOKUP($A18,parlvotes_lh!$A$11:$ZZ$200,346,FALSE))=TRUE,"",IF(VLOOKUP($A18,parlvotes_lh!$A$11:$ZZ$200,346,FALSE)=0,"",VLOOKUP($A18,parlvotes_lh!$A$11:$ZZ$200,346,FALSE)))</f>
        <v/>
      </c>
      <c r="AB18" s="309" t="str">
        <f>IF(ISERROR(VLOOKUP($A18,parlvotes_lh!$A$11:$ZZ$200,366,FALSE))=TRUE,"",IF(VLOOKUP($A18,parlvotes_lh!$A$11:$ZZ$200,366,FALSE)=0,"",VLOOKUP($A18,parlvotes_lh!$A$11:$ZZ$200,366,FALSE)))</f>
        <v/>
      </c>
      <c r="AC18" s="309" t="str">
        <f>IF(ISERROR(VLOOKUP($A18,parlvotes_lh!$A$11:$ZZ$200,386,FALSE))=TRUE,"",IF(VLOOKUP($A18,parlvotes_lh!$A$11:$ZZ$200,386,FALSE)=0,"",VLOOKUP($A18,parlvotes_lh!$A$11:$ZZ$200,386,FALSE)))</f>
        <v/>
      </c>
    </row>
    <row r="19" spans="1:38" ht="13.5" customHeight="1">
      <c r="A19" s="302" t="str">
        <f>IF(info_parties!A19="","",info_parties!A19)</f>
        <v/>
      </c>
      <c r="B19" s="303" t="str">
        <f>IF(A19="","",MID(info_weblinks!$C$3,32,3))</f>
        <v/>
      </c>
      <c r="C19" s="303" t="str">
        <f>IF(info_parties!G19="","",info_parties!G19)</f>
        <v/>
      </c>
      <c r="D19" s="303" t="str">
        <f>IF(info_parties!K19="","",info_parties!K19)</f>
        <v/>
      </c>
      <c r="E19" s="303" t="str">
        <f>IF(info_parties!H19="","",info_parties!H19)</f>
        <v/>
      </c>
      <c r="F19" s="304" t="str">
        <f t="shared" si="0"/>
        <v/>
      </c>
      <c r="G19" s="305" t="str">
        <f t="shared" si="1"/>
        <v/>
      </c>
      <c r="H19" s="306" t="str">
        <f t="shared" si="2"/>
        <v/>
      </c>
      <c r="I19" s="307" t="str">
        <f t="shared" si="3"/>
        <v/>
      </c>
      <c r="J19" s="308" t="str">
        <f>IF(ISERROR(VLOOKUP($A19,parlvotes_lh!$A$11:$ZZ$200,6,FALSE))=TRUE,"",IF(VLOOKUP($A19,parlvotes_lh!$A$11:$ZZ$200,6,FALSE)=0,"",VLOOKUP($A19,parlvotes_lh!$A$11:$ZZ$200,6,FALSE)))</f>
        <v/>
      </c>
      <c r="K19" s="308" t="str">
        <f>IF(ISERROR(VLOOKUP($A19,parlvotes_lh!$A$11:$ZZ$200,26,FALSE))=TRUE,"",IF(VLOOKUP($A19,parlvotes_lh!$A$11:$ZZ$200,26,FALSE)=0,"",VLOOKUP($A19,parlvotes_lh!$A$11:$ZZ$200,26,FALSE)))</f>
        <v/>
      </c>
      <c r="L19" s="308" t="str">
        <f>IF(ISERROR(VLOOKUP($A19,parlvotes_lh!$A$11:$ZZ$200,46,FALSE))=TRUE,"",IF(VLOOKUP($A19,parlvotes_lh!$A$11:$ZZ$200,46,FALSE)=0,"",VLOOKUP($A19,parlvotes_lh!$A$11:$ZZ$200,46,FALSE)))</f>
        <v/>
      </c>
      <c r="M19" s="308" t="str">
        <f>IF(ISERROR(VLOOKUP($A19,parlvotes_lh!$A$11:$ZZ$200,66,FALSE))=TRUE,"",IF(VLOOKUP($A19,parlvotes_lh!$A$11:$ZZ$200,66,FALSE)=0,"",VLOOKUP($A19,parlvotes_lh!$A$11:$ZZ$200,66,FALSE)))</f>
        <v/>
      </c>
      <c r="N19" s="308" t="str">
        <f>IF(ISERROR(VLOOKUP($A19,parlvotes_lh!$A$11:$ZZ$200,86,FALSE))=TRUE,"",IF(VLOOKUP($A19,parlvotes_lh!$A$11:$ZZ$200,86,FALSE)=0,"",VLOOKUP($A19,parlvotes_lh!$A$11:$ZZ$200,86,FALSE)))</f>
        <v/>
      </c>
      <c r="O19" s="308" t="str">
        <f>IF(ISERROR(VLOOKUP($A19,parlvotes_lh!$A$11:$ZZ$200,106,FALSE))=TRUE,"",IF(VLOOKUP($A19,parlvotes_lh!$A$11:$ZZ$200,106,FALSE)=0,"",VLOOKUP($A19,parlvotes_lh!$A$11:$ZZ$200,106,FALSE)))</f>
        <v/>
      </c>
      <c r="P19" s="308" t="str">
        <f>IF(ISERROR(VLOOKUP($A19,parlvotes_lh!$A$11:$ZZ$200,126,FALSE))=TRUE,"",IF(VLOOKUP($A19,parlvotes_lh!$A$11:$ZZ$200,126,FALSE)=0,"",VLOOKUP($A19,parlvotes_lh!$A$11:$ZZ$200,126,FALSE)))</f>
        <v/>
      </c>
      <c r="Q19" s="309" t="str">
        <f>IF(ISERROR(VLOOKUP($A19,parlvotes_lh!$A$11:$ZZ$200,146,FALSE))=TRUE,"",IF(VLOOKUP($A19,parlvotes_lh!$A$11:$ZZ$200,146,FALSE)=0,"",VLOOKUP($A19,parlvotes_lh!$A$11:$ZZ$200,146,FALSE)))</f>
        <v/>
      </c>
      <c r="R19" s="309" t="str">
        <f>IF(ISERROR(VLOOKUP($A19,parlvotes_lh!$A$11:$ZZ$200,166,FALSE))=TRUE,"",IF(VLOOKUP($A19,parlvotes_lh!$A$11:$ZZ$200,166,FALSE)=0,"",VLOOKUP($A19,parlvotes_lh!$A$11:$ZZ$200,166,FALSE)))</f>
        <v/>
      </c>
      <c r="S19" s="309" t="str">
        <f>IF(ISERROR(VLOOKUP($A19,parlvotes_lh!$A$11:$ZZ$200,186,FALSE))=TRUE,"",IF(VLOOKUP($A19,parlvotes_lh!$A$11:$ZZ$200,186,FALSE)=0,"",VLOOKUP($A19,parlvotes_lh!$A$11:$ZZ$200,186,FALSE)))</f>
        <v/>
      </c>
      <c r="T19" s="309" t="str">
        <f>IF(ISERROR(VLOOKUP($A19,parlvotes_lh!$A$11:$ZZ$200,206,FALSE))=TRUE,"",IF(VLOOKUP($A19,parlvotes_lh!$A$11:$ZZ$200,206,FALSE)=0,"",VLOOKUP($A19,parlvotes_lh!$A$11:$ZZ$200,206,FALSE)))</f>
        <v/>
      </c>
      <c r="U19" s="309" t="str">
        <f>IF(ISERROR(VLOOKUP($A19,parlvotes_lh!$A$11:$ZZ$200,226,FALSE))=TRUE,"",IF(VLOOKUP($A19,parlvotes_lh!$A$11:$ZZ$200,226,FALSE)=0,"",VLOOKUP($A19,parlvotes_lh!$A$11:$ZZ$200,226,FALSE)))</f>
        <v/>
      </c>
      <c r="V19" s="309" t="str">
        <f>IF(ISERROR(VLOOKUP($A19,parlvotes_lh!$A$11:$ZZ$200,246,FALSE))=TRUE,"",IF(VLOOKUP($A19,parlvotes_lh!$A$11:$ZZ$200,246,FALSE)=0,"",VLOOKUP($A19,parlvotes_lh!$A$11:$ZZ$200,246,FALSE)))</f>
        <v/>
      </c>
      <c r="W19" s="309" t="str">
        <f>IF(ISERROR(VLOOKUP($A19,parlvotes_lh!$A$11:$ZZ$200,266,FALSE))=TRUE,"",IF(VLOOKUP($A19,parlvotes_lh!$A$11:$ZZ$200,266,FALSE)=0,"",VLOOKUP($A19,parlvotes_lh!$A$11:$ZZ$200,266,FALSE)))</f>
        <v/>
      </c>
      <c r="X19" s="309" t="str">
        <f>IF(ISERROR(VLOOKUP($A19,parlvotes_lh!$A$11:$ZZ$200,286,FALSE))=TRUE,"",IF(VLOOKUP($A19,parlvotes_lh!$A$11:$ZZ$200,286,FALSE)=0,"",VLOOKUP($A19,parlvotes_lh!$A$11:$ZZ$200,286,FALSE)))</f>
        <v/>
      </c>
      <c r="Y19" s="309" t="str">
        <f>IF(ISERROR(VLOOKUP($A19,parlvotes_lh!$A$11:$ZZ$200,306,FALSE))=TRUE,"",IF(VLOOKUP($A19,parlvotes_lh!$A$11:$ZZ$200,306,FALSE)=0,"",VLOOKUP($A19,parlvotes_lh!$A$11:$ZZ$200,306,FALSE)))</f>
        <v/>
      </c>
      <c r="Z19" s="309" t="str">
        <f>IF(ISERROR(VLOOKUP($A19,parlvotes_lh!$A$11:$ZZ$200,326,FALSE))=TRUE,"",IF(VLOOKUP($A19,parlvotes_lh!$A$11:$ZZ$200,326,FALSE)=0,"",VLOOKUP($A19,parlvotes_lh!$A$11:$ZZ$200,326,FALSE)))</f>
        <v/>
      </c>
      <c r="AA19" s="309" t="str">
        <f>IF(ISERROR(VLOOKUP($A19,parlvotes_lh!$A$11:$ZZ$200,346,FALSE))=TRUE,"",IF(VLOOKUP($A19,parlvotes_lh!$A$11:$ZZ$200,346,FALSE)=0,"",VLOOKUP($A19,parlvotes_lh!$A$11:$ZZ$200,346,FALSE)))</f>
        <v/>
      </c>
      <c r="AB19" s="309" t="str">
        <f>IF(ISERROR(VLOOKUP($A19,parlvotes_lh!$A$11:$ZZ$200,366,FALSE))=TRUE,"",IF(VLOOKUP($A19,parlvotes_lh!$A$11:$ZZ$200,366,FALSE)=0,"",VLOOKUP($A19,parlvotes_lh!$A$11:$ZZ$200,366,FALSE)))</f>
        <v/>
      </c>
      <c r="AC19" s="309" t="str">
        <f>IF(ISERROR(VLOOKUP($A19,parlvotes_lh!$A$11:$ZZ$200,386,FALSE))=TRUE,"",IF(VLOOKUP($A19,parlvotes_lh!$A$11:$ZZ$200,386,FALSE)=0,"",VLOOKUP($A19,parlvotes_lh!$A$11:$ZZ$200,386,FALSE)))</f>
        <v/>
      </c>
    </row>
    <row r="20" spans="1:38" ht="13.5" customHeight="1">
      <c r="A20" s="302" t="str">
        <f>IF(info_parties!A20="","",info_parties!A20)</f>
        <v/>
      </c>
      <c r="B20" s="303" t="str">
        <f>IF(A20="","",MID(info_weblinks!$C$3,32,3))</f>
        <v/>
      </c>
      <c r="C20" s="303" t="str">
        <f>IF(info_parties!G20="","",info_parties!G20)</f>
        <v/>
      </c>
      <c r="D20" s="303" t="str">
        <f>IF(info_parties!K20="","",info_parties!K20)</f>
        <v/>
      </c>
      <c r="E20" s="303" t="str">
        <f>IF(info_parties!H20="","",info_parties!H20)</f>
        <v/>
      </c>
      <c r="F20" s="304" t="str">
        <f t="shared" si="0"/>
        <v/>
      </c>
      <c r="G20" s="305" t="str">
        <f t="shared" si="1"/>
        <v/>
      </c>
      <c r="H20" s="306" t="str">
        <f t="shared" si="2"/>
        <v/>
      </c>
      <c r="I20" s="307" t="str">
        <f t="shared" si="3"/>
        <v/>
      </c>
      <c r="J20" s="308" t="str">
        <f>IF(ISERROR(VLOOKUP($A20,parlvotes_lh!$A$11:$ZZ$200,6,FALSE))=TRUE,"",IF(VLOOKUP($A20,parlvotes_lh!$A$11:$ZZ$200,6,FALSE)=0,"",VLOOKUP($A20,parlvotes_lh!$A$11:$ZZ$200,6,FALSE)))</f>
        <v/>
      </c>
      <c r="K20" s="308" t="str">
        <f>IF(ISERROR(VLOOKUP($A20,parlvotes_lh!$A$11:$ZZ$200,26,FALSE))=TRUE,"",IF(VLOOKUP($A20,parlvotes_lh!$A$11:$ZZ$200,26,FALSE)=0,"",VLOOKUP($A20,parlvotes_lh!$A$11:$ZZ$200,26,FALSE)))</f>
        <v/>
      </c>
      <c r="L20" s="308" t="str">
        <f>IF(ISERROR(VLOOKUP($A20,parlvotes_lh!$A$11:$ZZ$200,46,FALSE))=TRUE,"",IF(VLOOKUP($A20,parlvotes_lh!$A$11:$ZZ$200,46,FALSE)=0,"",VLOOKUP($A20,parlvotes_lh!$A$11:$ZZ$200,46,FALSE)))</f>
        <v/>
      </c>
      <c r="M20" s="308" t="str">
        <f>IF(ISERROR(VLOOKUP($A20,parlvotes_lh!$A$11:$ZZ$200,66,FALSE))=TRUE,"",IF(VLOOKUP($A20,parlvotes_lh!$A$11:$ZZ$200,66,FALSE)=0,"",VLOOKUP($A20,parlvotes_lh!$A$11:$ZZ$200,66,FALSE)))</f>
        <v/>
      </c>
      <c r="N20" s="308" t="str">
        <f>IF(ISERROR(VLOOKUP($A20,parlvotes_lh!$A$11:$ZZ$200,86,FALSE))=TRUE,"",IF(VLOOKUP($A20,parlvotes_lh!$A$11:$ZZ$200,86,FALSE)=0,"",VLOOKUP($A20,parlvotes_lh!$A$11:$ZZ$200,86,FALSE)))</f>
        <v/>
      </c>
      <c r="O20" s="308" t="str">
        <f>IF(ISERROR(VLOOKUP($A20,parlvotes_lh!$A$11:$ZZ$200,106,FALSE))=TRUE,"",IF(VLOOKUP($A20,parlvotes_lh!$A$11:$ZZ$200,106,FALSE)=0,"",VLOOKUP($A20,parlvotes_lh!$A$11:$ZZ$200,106,FALSE)))</f>
        <v/>
      </c>
      <c r="P20" s="308" t="str">
        <f>IF(ISERROR(VLOOKUP($A20,parlvotes_lh!$A$11:$ZZ$200,126,FALSE))=TRUE,"",IF(VLOOKUP($A20,parlvotes_lh!$A$11:$ZZ$200,126,FALSE)=0,"",VLOOKUP($A20,parlvotes_lh!$A$11:$ZZ$200,126,FALSE)))</f>
        <v/>
      </c>
      <c r="Q20" s="309" t="str">
        <f>IF(ISERROR(VLOOKUP($A20,parlvotes_lh!$A$11:$ZZ$200,146,FALSE))=TRUE,"",IF(VLOOKUP($A20,parlvotes_lh!$A$11:$ZZ$200,146,FALSE)=0,"",VLOOKUP($A20,parlvotes_lh!$A$11:$ZZ$200,146,FALSE)))</f>
        <v/>
      </c>
      <c r="R20" s="309" t="str">
        <f>IF(ISERROR(VLOOKUP($A20,parlvotes_lh!$A$11:$ZZ$200,166,FALSE))=TRUE,"",IF(VLOOKUP($A20,parlvotes_lh!$A$11:$ZZ$200,166,FALSE)=0,"",VLOOKUP($A20,parlvotes_lh!$A$11:$ZZ$200,166,FALSE)))</f>
        <v/>
      </c>
      <c r="S20" s="309" t="str">
        <f>IF(ISERROR(VLOOKUP($A20,parlvotes_lh!$A$11:$ZZ$200,186,FALSE))=TRUE,"",IF(VLOOKUP($A20,parlvotes_lh!$A$11:$ZZ$200,186,FALSE)=0,"",VLOOKUP($A20,parlvotes_lh!$A$11:$ZZ$200,186,FALSE)))</f>
        <v/>
      </c>
      <c r="T20" s="309" t="str">
        <f>IF(ISERROR(VLOOKUP($A20,parlvotes_lh!$A$11:$ZZ$200,206,FALSE))=TRUE,"",IF(VLOOKUP($A20,parlvotes_lh!$A$11:$ZZ$200,206,FALSE)=0,"",VLOOKUP($A20,parlvotes_lh!$A$11:$ZZ$200,206,FALSE)))</f>
        <v/>
      </c>
      <c r="U20" s="309" t="str">
        <f>IF(ISERROR(VLOOKUP($A20,parlvotes_lh!$A$11:$ZZ$200,226,FALSE))=TRUE,"",IF(VLOOKUP($A20,parlvotes_lh!$A$11:$ZZ$200,226,FALSE)=0,"",VLOOKUP($A20,parlvotes_lh!$A$11:$ZZ$200,226,FALSE)))</f>
        <v/>
      </c>
      <c r="V20" s="309" t="str">
        <f>IF(ISERROR(VLOOKUP($A20,parlvotes_lh!$A$11:$ZZ$200,246,FALSE))=TRUE,"",IF(VLOOKUP($A20,parlvotes_lh!$A$11:$ZZ$200,246,FALSE)=0,"",VLOOKUP($A20,parlvotes_lh!$A$11:$ZZ$200,246,FALSE)))</f>
        <v/>
      </c>
      <c r="W20" s="309" t="str">
        <f>IF(ISERROR(VLOOKUP($A20,parlvotes_lh!$A$11:$ZZ$200,266,FALSE))=TRUE,"",IF(VLOOKUP($A20,parlvotes_lh!$A$11:$ZZ$200,266,FALSE)=0,"",VLOOKUP($A20,parlvotes_lh!$A$11:$ZZ$200,266,FALSE)))</f>
        <v/>
      </c>
      <c r="X20" s="309" t="str">
        <f>IF(ISERROR(VLOOKUP($A20,parlvotes_lh!$A$11:$ZZ$200,286,FALSE))=TRUE,"",IF(VLOOKUP($A20,parlvotes_lh!$A$11:$ZZ$200,286,FALSE)=0,"",VLOOKUP($A20,parlvotes_lh!$A$11:$ZZ$200,286,FALSE)))</f>
        <v/>
      </c>
      <c r="Y20" s="309" t="str">
        <f>IF(ISERROR(VLOOKUP($A20,parlvotes_lh!$A$11:$ZZ$200,306,FALSE))=TRUE,"",IF(VLOOKUP($A20,parlvotes_lh!$A$11:$ZZ$200,306,FALSE)=0,"",VLOOKUP($A20,parlvotes_lh!$A$11:$ZZ$200,306,FALSE)))</f>
        <v/>
      </c>
      <c r="Z20" s="309" t="str">
        <f>IF(ISERROR(VLOOKUP($A20,parlvotes_lh!$A$11:$ZZ$200,326,FALSE))=TRUE,"",IF(VLOOKUP($A20,parlvotes_lh!$A$11:$ZZ$200,326,FALSE)=0,"",VLOOKUP($A20,parlvotes_lh!$A$11:$ZZ$200,326,FALSE)))</f>
        <v/>
      </c>
      <c r="AA20" s="309" t="str">
        <f>IF(ISERROR(VLOOKUP($A20,parlvotes_lh!$A$11:$ZZ$200,346,FALSE))=TRUE,"",IF(VLOOKUP($A20,parlvotes_lh!$A$11:$ZZ$200,346,FALSE)=0,"",VLOOKUP($A20,parlvotes_lh!$A$11:$ZZ$200,346,FALSE)))</f>
        <v/>
      </c>
      <c r="AB20" s="309" t="str">
        <f>IF(ISERROR(VLOOKUP($A20,parlvotes_lh!$A$11:$ZZ$200,366,FALSE))=TRUE,"",IF(VLOOKUP($A20,parlvotes_lh!$A$11:$ZZ$200,366,FALSE)=0,"",VLOOKUP($A20,parlvotes_lh!$A$11:$ZZ$200,366,FALSE)))</f>
        <v/>
      </c>
      <c r="AC20" s="309" t="str">
        <f>IF(ISERROR(VLOOKUP($A20,parlvotes_lh!$A$11:$ZZ$200,386,FALSE))=TRUE,"",IF(VLOOKUP($A20,parlvotes_lh!$A$11:$ZZ$200,386,FALSE)=0,"",VLOOKUP($A20,parlvotes_lh!$A$11:$ZZ$200,386,FALSE)))</f>
        <v/>
      </c>
    </row>
    <row r="21" spans="1:38" ht="13.5" customHeight="1">
      <c r="A21" s="302" t="str">
        <f>IF(info_parties!A21="","",info_parties!A21)</f>
        <v/>
      </c>
      <c r="B21" s="303" t="str">
        <f>IF(A21="","",MID(info_weblinks!$C$3,32,3))</f>
        <v/>
      </c>
      <c r="C21" s="303" t="str">
        <f>IF(info_parties!G21="","",info_parties!G21)</f>
        <v/>
      </c>
      <c r="D21" s="303" t="str">
        <f>IF(info_parties!K21="","",info_parties!K21)</f>
        <v/>
      </c>
      <c r="E21" s="303" t="str">
        <f>IF(info_parties!H21="","",info_parties!H21)</f>
        <v/>
      </c>
      <c r="F21" s="304" t="str">
        <f t="shared" si="0"/>
        <v/>
      </c>
      <c r="G21" s="305" t="str">
        <f t="shared" si="1"/>
        <v/>
      </c>
      <c r="H21" s="306" t="str">
        <f t="shared" si="2"/>
        <v/>
      </c>
      <c r="I21" s="307" t="str">
        <f t="shared" si="3"/>
        <v/>
      </c>
      <c r="J21" s="308" t="str">
        <f>IF(ISERROR(VLOOKUP($A21,parlvotes_lh!$A$11:$ZZ$200,6,FALSE))=TRUE,"",IF(VLOOKUP($A21,parlvotes_lh!$A$11:$ZZ$200,6,FALSE)=0,"",VLOOKUP($A21,parlvotes_lh!$A$11:$ZZ$200,6,FALSE)))</f>
        <v/>
      </c>
      <c r="K21" s="308" t="str">
        <f>IF(ISERROR(VLOOKUP($A21,parlvotes_lh!$A$11:$ZZ$200,26,FALSE))=TRUE,"",IF(VLOOKUP($A21,parlvotes_lh!$A$11:$ZZ$200,26,FALSE)=0,"",VLOOKUP($A21,parlvotes_lh!$A$11:$ZZ$200,26,FALSE)))</f>
        <v/>
      </c>
      <c r="L21" s="308" t="str">
        <f>IF(ISERROR(VLOOKUP($A21,parlvotes_lh!$A$11:$ZZ$200,46,FALSE))=TRUE,"",IF(VLOOKUP($A21,parlvotes_lh!$A$11:$ZZ$200,46,FALSE)=0,"",VLOOKUP($A21,parlvotes_lh!$A$11:$ZZ$200,46,FALSE)))</f>
        <v/>
      </c>
      <c r="M21" s="308" t="str">
        <f>IF(ISERROR(VLOOKUP($A21,parlvotes_lh!$A$11:$ZZ$200,66,FALSE))=TRUE,"",IF(VLOOKUP($A21,parlvotes_lh!$A$11:$ZZ$200,66,FALSE)=0,"",VLOOKUP($A21,parlvotes_lh!$A$11:$ZZ$200,66,FALSE)))</f>
        <v/>
      </c>
      <c r="N21" s="308" t="str">
        <f>IF(ISERROR(VLOOKUP($A21,parlvotes_lh!$A$11:$ZZ$200,86,FALSE))=TRUE,"",IF(VLOOKUP($A21,parlvotes_lh!$A$11:$ZZ$200,86,FALSE)=0,"",VLOOKUP($A21,parlvotes_lh!$A$11:$ZZ$200,86,FALSE)))</f>
        <v/>
      </c>
      <c r="O21" s="308" t="str">
        <f>IF(ISERROR(VLOOKUP($A21,parlvotes_lh!$A$11:$ZZ$200,106,FALSE))=TRUE,"",IF(VLOOKUP($A21,parlvotes_lh!$A$11:$ZZ$200,106,FALSE)=0,"",VLOOKUP($A21,parlvotes_lh!$A$11:$ZZ$200,106,FALSE)))</f>
        <v/>
      </c>
      <c r="P21" s="308" t="str">
        <f>IF(ISERROR(VLOOKUP($A21,parlvotes_lh!$A$11:$ZZ$200,126,FALSE))=TRUE,"",IF(VLOOKUP($A21,parlvotes_lh!$A$11:$ZZ$200,126,FALSE)=0,"",VLOOKUP($A21,parlvotes_lh!$A$11:$ZZ$200,126,FALSE)))</f>
        <v/>
      </c>
      <c r="Q21" s="309" t="str">
        <f>IF(ISERROR(VLOOKUP($A21,parlvotes_lh!$A$11:$ZZ$200,146,FALSE))=TRUE,"",IF(VLOOKUP($A21,parlvotes_lh!$A$11:$ZZ$200,146,FALSE)=0,"",VLOOKUP($A21,parlvotes_lh!$A$11:$ZZ$200,146,FALSE)))</f>
        <v/>
      </c>
      <c r="R21" s="309" t="str">
        <f>IF(ISERROR(VLOOKUP($A21,parlvotes_lh!$A$11:$ZZ$200,166,FALSE))=TRUE,"",IF(VLOOKUP($A21,parlvotes_lh!$A$11:$ZZ$200,166,FALSE)=0,"",VLOOKUP($A21,parlvotes_lh!$A$11:$ZZ$200,166,FALSE)))</f>
        <v/>
      </c>
      <c r="S21" s="309" t="str">
        <f>IF(ISERROR(VLOOKUP($A21,parlvotes_lh!$A$11:$ZZ$200,186,FALSE))=TRUE,"",IF(VLOOKUP($A21,parlvotes_lh!$A$11:$ZZ$200,186,FALSE)=0,"",VLOOKUP($A21,parlvotes_lh!$A$11:$ZZ$200,186,FALSE)))</f>
        <v/>
      </c>
      <c r="T21" s="309" t="str">
        <f>IF(ISERROR(VLOOKUP($A21,parlvotes_lh!$A$11:$ZZ$200,206,FALSE))=TRUE,"",IF(VLOOKUP($A21,parlvotes_lh!$A$11:$ZZ$200,206,FALSE)=0,"",VLOOKUP($A21,parlvotes_lh!$A$11:$ZZ$200,206,FALSE)))</f>
        <v/>
      </c>
      <c r="U21" s="309" t="str">
        <f>IF(ISERROR(VLOOKUP($A21,parlvotes_lh!$A$11:$ZZ$200,226,FALSE))=TRUE,"",IF(VLOOKUP($A21,parlvotes_lh!$A$11:$ZZ$200,226,FALSE)=0,"",VLOOKUP($A21,parlvotes_lh!$A$11:$ZZ$200,226,FALSE)))</f>
        <v/>
      </c>
      <c r="V21" s="309" t="str">
        <f>IF(ISERROR(VLOOKUP($A21,parlvotes_lh!$A$11:$ZZ$200,246,FALSE))=TRUE,"",IF(VLOOKUP($A21,parlvotes_lh!$A$11:$ZZ$200,246,FALSE)=0,"",VLOOKUP($A21,parlvotes_lh!$A$11:$ZZ$200,246,FALSE)))</f>
        <v/>
      </c>
      <c r="W21" s="309" t="str">
        <f>IF(ISERROR(VLOOKUP($A21,parlvotes_lh!$A$11:$ZZ$200,266,FALSE))=TRUE,"",IF(VLOOKUP($A21,parlvotes_lh!$A$11:$ZZ$200,266,FALSE)=0,"",VLOOKUP($A21,parlvotes_lh!$A$11:$ZZ$200,266,FALSE)))</f>
        <v/>
      </c>
      <c r="X21" s="309" t="str">
        <f>IF(ISERROR(VLOOKUP($A21,parlvotes_lh!$A$11:$ZZ$200,286,FALSE))=TRUE,"",IF(VLOOKUP($A21,parlvotes_lh!$A$11:$ZZ$200,286,FALSE)=0,"",VLOOKUP($A21,parlvotes_lh!$A$11:$ZZ$200,286,FALSE)))</f>
        <v/>
      </c>
      <c r="Y21" s="309" t="str">
        <f>IF(ISERROR(VLOOKUP($A21,parlvotes_lh!$A$11:$ZZ$200,306,FALSE))=TRUE,"",IF(VLOOKUP($A21,parlvotes_lh!$A$11:$ZZ$200,306,FALSE)=0,"",VLOOKUP($A21,parlvotes_lh!$A$11:$ZZ$200,306,FALSE)))</f>
        <v/>
      </c>
      <c r="Z21" s="309" t="str">
        <f>IF(ISERROR(VLOOKUP($A21,parlvotes_lh!$A$11:$ZZ$200,326,FALSE))=TRUE,"",IF(VLOOKUP($A21,parlvotes_lh!$A$11:$ZZ$200,326,FALSE)=0,"",VLOOKUP($A21,parlvotes_lh!$A$11:$ZZ$200,326,FALSE)))</f>
        <v/>
      </c>
      <c r="AA21" s="309" t="str">
        <f>IF(ISERROR(VLOOKUP($A21,parlvotes_lh!$A$11:$ZZ$200,346,FALSE))=TRUE,"",IF(VLOOKUP($A21,parlvotes_lh!$A$11:$ZZ$200,346,FALSE)=0,"",VLOOKUP($A21,parlvotes_lh!$A$11:$ZZ$200,346,FALSE)))</f>
        <v/>
      </c>
      <c r="AB21" s="309" t="str">
        <f>IF(ISERROR(VLOOKUP($A21,parlvotes_lh!$A$11:$ZZ$200,366,FALSE))=TRUE,"",IF(VLOOKUP($A21,parlvotes_lh!$A$11:$ZZ$200,366,FALSE)=0,"",VLOOKUP($A21,parlvotes_lh!$A$11:$ZZ$200,366,FALSE)))</f>
        <v/>
      </c>
      <c r="AC21" s="309" t="str">
        <f>IF(ISERROR(VLOOKUP($A21,parlvotes_lh!$A$11:$ZZ$200,386,FALSE))=TRUE,"",IF(VLOOKUP($A21,parlvotes_lh!$A$11:$ZZ$200,386,FALSE)=0,"",VLOOKUP($A21,parlvotes_lh!$A$11:$ZZ$200,386,FALSE)))</f>
        <v/>
      </c>
    </row>
    <row r="22" spans="1:38" ht="13.5" customHeight="1">
      <c r="A22" s="302" t="str">
        <f>IF(info_parties!A22="","",info_parties!A22)</f>
        <v/>
      </c>
      <c r="B22" s="303" t="str">
        <f>IF(A22="","",MID(info_weblinks!$C$3,32,3))</f>
        <v/>
      </c>
      <c r="C22" s="303" t="str">
        <f>IF(info_parties!G22="","",info_parties!G22)</f>
        <v/>
      </c>
      <c r="D22" s="303" t="str">
        <f>IF(info_parties!K22="","",info_parties!K22)</f>
        <v/>
      </c>
      <c r="E22" s="303" t="str">
        <f>IF(info_parties!H22="","",info_parties!H22)</f>
        <v/>
      </c>
      <c r="F22" s="304" t="str">
        <f t="shared" si="0"/>
        <v/>
      </c>
      <c r="G22" s="305" t="str">
        <f t="shared" si="1"/>
        <v/>
      </c>
      <c r="H22" s="306" t="str">
        <f t="shared" si="2"/>
        <v/>
      </c>
      <c r="I22" s="307" t="str">
        <f t="shared" si="3"/>
        <v/>
      </c>
      <c r="J22" s="308" t="str">
        <f>IF(ISERROR(VLOOKUP($A22,parlvotes_lh!$A$11:$ZZ$200,6,FALSE))=TRUE,"",IF(VLOOKUP($A22,parlvotes_lh!$A$11:$ZZ$200,6,FALSE)=0,"",VLOOKUP($A22,parlvotes_lh!$A$11:$ZZ$200,6,FALSE)))</f>
        <v/>
      </c>
      <c r="K22" s="308" t="str">
        <f>IF(ISERROR(VLOOKUP($A22,parlvotes_lh!$A$11:$ZZ$200,26,FALSE))=TRUE,"",IF(VLOOKUP($A22,parlvotes_lh!$A$11:$ZZ$200,26,FALSE)=0,"",VLOOKUP($A22,parlvotes_lh!$A$11:$ZZ$200,26,FALSE)))</f>
        <v/>
      </c>
      <c r="L22" s="308" t="str">
        <f>IF(ISERROR(VLOOKUP($A22,parlvotes_lh!$A$11:$ZZ$200,46,FALSE))=TRUE,"",IF(VLOOKUP($A22,parlvotes_lh!$A$11:$ZZ$200,46,FALSE)=0,"",VLOOKUP($A22,parlvotes_lh!$A$11:$ZZ$200,46,FALSE)))</f>
        <v/>
      </c>
      <c r="M22" s="308" t="str">
        <f>IF(ISERROR(VLOOKUP($A22,parlvotes_lh!$A$11:$ZZ$200,66,FALSE))=TRUE,"",IF(VLOOKUP($A22,parlvotes_lh!$A$11:$ZZ$200,66,FALSE)=0,"",VLOOKUP($A22,parlvotes_lh!$A$11:$ZZ$200,66,FALSE)))</f>
        <v/>
      </c>
      <c r="N22" s="308" t="str">
        <f>IF(ISERROR(VLOOKUP($A22,parlvotes_lh!$A$11:$ZZ$200,86,FALSE))=TRUE,"",IF(VLOOKUP($A22,parlvotes_lh!$A$11:$ZZ$200,86,FALSE)=0,"",VLOOKUP($A22,parlvotes_lh!$A$11:$ZZ$200,86,FALSE)))</f>
        <v/>
      </c>
      <c r="O22" s="308" t="str">
        <f>IF(ISERROR(VLOOKUP($A22,parlvotes_lh!$A$11:$ZZ$200,106,FALSE))=TRUE,"",IF(VLOOKUP($A22,parlvotes_lh!$A$11:$ZZ$200,106,FALSE)=0,"",VLOOKUP($A22,parlvotes_lh!$A$11:$ZZ$200,106,FALSE)))</f>
        <v/>
      </c>
      <c r="P22" s="308" t="str">
        <f>IF(ISERROR(VLOOKUP($A22,parlvotes_lh!$A$11:$ZZ$200,126,FALSE))=TRUE,"",IF(VLOOKUP($A22,parlvotes_lh!$A$11:$ZZ$200,126,FALSE)=0,"",VLOOKUP($A22,parlvotes_lh!$A$11:$ZZ$200,126,FALSE)))</f>
        <v/>
      </c>
      <c r="Q22" s="309" t="str">
        <f>IF(ISERROR(VLOOKUP($A22,parlvotes_lh!$A$11:$ZZ$200,146,FALSE))=TRUE,"",IF(VLOOKUP($A22,parlvotes_lh!$A$11:$ZZ$200,146,FALSE)=0,"",VLOOKUP($A22,parlvotes_lh!$A$11:$ZZ$200,146,FALSE)))</f>
        <v/>
      </c>
      <c r="R22" s="309" t="str">
        <f>IF(ISERROR(VLOOKUP($A22,parlvotes_lh!$A$11:$ZZ$200,166,FALSE))=TRUE,"",IF(VLOOKUP($A22,parlvotes_lh!$A$11:$ZZ$200,166,FALSE)=0,"",VLOOKUP($A22,parlvotes_lh!$A$11:$ZZ$200,166,FALSE)))</f>
        <v/>
      </c>
      <c r="S22" s="309" t="str">
        <f>IF(ISERROR(VLOOKUP($A22,parlvotes_lh!$A$11:$ZZ$200,186,FALSE))=TRUE,"",IF(VLOOKUP($A22,parlvotes_lh!$A$11:$ZZ$200,186,FALSE)=0,"",VLOOKUP($A22,parlvotes_lh!$A$11:$ZZ$200,186,FALSE)))</f>
        <v/>
      </c>
      <c r="T22" s="309" t="str">
        <f>IF(ISERROR(VLOOKUP($A22,parlvotes_lh!$A$11:$ZZ$200,206,FALSE))=TRUE,"",IF(VLOOKUP($A22,parlvotes_lh!$A$11:$ZZ$200,206,FALSE)=0,"",VLOOKUP($A22,parlvotes_lh!$A$11:$ZZ$200,206,FALSE)))</f>
        <v/>
      </c>
      <c r="U22" s="309" t="str">
        <f>IF(ISERROR(VLOOKUP($A22,parlvotes_lh!$A$11:$ZZ$200,226,FALSE))=TRUE,"",IF(VLOOKUP($A22,parlvotes_lh!$A$11:$ZZ$200,226,FALSE)=0,"",VLOOKUP($A22,parlvotes_lh!$A$11:$ZZ$200,226,FALSE)))</f>
        <v/>
      </c>
      <c r="V22" s="309" t="str">
        <f>IF(ISERROR(VLOOKUP($A22,parlvotes_lh!$A$11:$ZZ$200,246,FALSE))=TRUE,"",IF(VLOOKUP($A22,parlvotes_lh!$A$11:$ZZ$200,246,FALSE)=0,"",VLOOKUP($A22,parlvotes_lh!$A$11:$ZZ$200,246,FALSE)))</f>
        <v/>
      </c>
      <c r="W22" s="309" t="str">
        <f>IF(ISERROR(VLOOKUP($A22,parlvotes_lh!$A$11:$ZZ$200,266,FALSE))=TRUE,"",IF(VLOOKUP($A22,parlvotes_lh!$A$11:$ZZ$200,266,FALSE)=0,"",VLOOKUP($A22,parlvotes_lh!$A$11:$ZZ$200,266,FALSE)))</f>
        <v/>
      </c>
      <c r="X22" s="309" t="str">
        <f>IF(ISERROR(VLOOKUP($A22,parlvotes_lh!$A$11:$ZZ$200,286,FALSE))=TRUE,"",IF(VLOOKUP($A22,parlvotes_lh!$A$11:$ZZ$200,286,FALSE)=0,"",VLOOKUP($A22,parlvotes_lh!$A$11:$ZZ$200,286,FALSE)))</f>
        <v/>
      </c>
      <c r="Y22" s="309" t="str">
        <f>IF(ISERROR(VLOOKUP($A22,parlvotes_lh!$A$11:$ZZ$200,306,FALSE))=TRUE,"",IF(VLOOKUP($A22,parlvotes_lh!$A$11:$ZZ$200,306,FALSE)=0,"",VLOOKUP($A22,parlvotes_lh!$A$11:$ZZ$200,306,FALSE)))</f>
        <v/>
      </c>
      <c r="Z22" s="309" t="str">
        <f>IF(ISERROR(VLOOKUP($A22,parlvotes_lh!$A$11:$ZZ$200,326,FALSE))=TRUE,"",IF(VLOOKUP($A22,parlvotes_lh!$A$11:$ZZ$200,326,FALSE)=0,"",VLOOKUP($A22,parlvotes_lh!$A$11:$ZZ$200,326,FALSE)))</f>
        <v/>
      </c>
      <c r="AA22" s="309" t="str">
        <f>IF(ISERROR(VLOOKUP($A22,parlvotes_lh!$A$11:$ZZ$200,346,FALSE))=TRUE,"",IF(VLOOKUP($A22,parlvotes_lh!$A$11:$ZZ$200,346,FALSE)=0,"",VLOOKUP($A22,parlvotes_lh!$A$11:$ZZ$200,346,FALSE)))</f>
        <v/>
      </c>
      <c r="AB22" s="309" t="str">
        <f>IF(ISERROR(VLOOKUP($A22,parlvotes_lh!$A$11:$ZZ$200,366,FALSE))=TRUE,"",IF(VLOOKUP($A22,parlvotes_lh!$A$11:$ZZ$200,366,FALSE)=0,"",VLOOKUP($A22,parlvotes_lh!$A$11:$ZZ$200,366,FALSE)))</f>
        <v/>
      </c>
      <c r="AC22" s="309" t="str">
        <f>IF(ISERROR(VLOOKUP($A22,parlvotes_lh!$A$11:$ZZ$200,386,FALSE))=TRUE,"",IF(VLOOKUP($A22,parlvotes_lh!$A$11:$ZZ$200,386,FALSE)=0,"",VLOOKUP($A22,parlvotes_lh!$A$11:$ZZ$200,386,FALSE)))</f>
        <v/>
      </c>
    </row>
    <row r="23" spans="1:38" ht="13.5" customHeight="1">
      <c r="A23" s="302" t="str">
        <f>IF(info_parties!A23="","",info_parties!A23)</f>
        <v/>
      </c>
      <c r="B23" s="303" t="str">
        <f>IF(A23="","",MID(info_weblinks!$C$3,32,3))</f>
        <v/>
      </c>
      <c r="C23" s="303" t="str">
        <f>IF(info_parties!G23="","",info_parties!G23)</f>
        <v/>
      </c>
      <c r="D23" s="303" t="str">
        <f>IF(info_parties!K23="","",info_parties!K23)</f>
        <v/>
      </c>
      <c r="E23" s="303" t="str">
        <f>IF(info_parties!H23="","",info_parties!H23)</f>
        <v/>
      </c>
      <c r="F23" s="304" t="str">
        <f t="shared" si="0"/>
        <v/>
      </c>
      <c r="G23" s="305" t="str">
        <f t="shared" si="1"/>
        <v/>
      </c>
      <c r="H23" s="306" t="str">
        <f t="shared" si="2"/>
        <v/>
      </c>
      <c r="I23" s="307" t="str">
        <f t="shared" si="3"/>
        <v/>
      </c>
      <c r="J23" s="308" t="str">
        <f>IF(ISERROR(VLOOKUP($A23,parlvotes_lh!$A$11:$ZZ$200,6,FALSE))=TRUE,"",IF(VLOOKUP($A23,parlvotes_lh!$A$11:$ZZ$200,6,FALSE)=0,"",VLOOKUP($A23,parlvotes_lh!$A$11:$ZZ$200,6,FALSE)))</f>
        <v/>
      </c>
      <c r="K23" s="308" t="str">
        <f>IF(ISERROR(VLOOKUP($A23,parlvotes_lh!$A$11:$ZZ$200,26,FALSE))=TRUE,"",IF(VLOOKUP($A23,parlvotes_lh!$A$11:$ZZ$200,26,FALSE)=0,"",VLOOKUP($A23,parlvotes_lh!$A$11:$ZZ$200,26,FALSE)))</f>
        <v/>
      </c>
      <c r="L23" s="308" t="str">
        <f>IF(ISERROR(VLOOKUP($A23,parlvotes_lh!$A$11:$ZZ$200,46,FALSE))=TRUE,"",IF(VLOOKUP($A23,parlvotes_lh!$A$11:$ZZ$200,46,FALSE)=0,"",VLOOKUP($A23,parlvotes_lh!$A$11:$ZZ$200,46,FALSE)))</f>
        <v/>
      </c>
      <c r="M23" s="308" t="str">
        <f>IF(ISERROR(VLOOKUP($A23,parlvotes_lh!$A$11:$ZZ$200,66,FALSE))=TRUE,"",IF(VLOOKUP($A23,parlvotes_lh!$A$11:$ZZ$200,66,FALSE)=0,"",VLOOKUP($A23,parlvotes_lh!$A$11:$ZZ$200,66,FALSE)))</f>
        <v/>
      </c>
      <c r="N23" s="308" t="str">
        <f>IF(ISERROR(VLOOKUP($A23,parlvotes_lh!$A$11:$ZZ$200,86,FALSE))=TRUE,"",IF(VLOOKUP($A23,parlvotes_lh!$A$11:$ZZ$200,86,FALSE)=0,"",VLOOKUP($A23,parlvotes_lh!$A$11:$ZZ$200,86,FALSE)))</f>
        <v/>
      </c>
      <c r="O23" s="308" t="str">
        <f>IF(ISERROR(VLOOKUP($A23,parlvotes_lh!$A$11:$ZZ$200,106,FALSE))=TRUE,"",IF(VLOOKUP($A23,parlvotes_lh!$A$11:$ZZ$200,106,FALSE)=0,"",VLOOKUP($A23,parlvotes_lh!$A$11:$ZZ$200,106,FALSE)))</f>
        <v/>
      </c>
      <c r="P23" s="308" t="str">
        <f>IF(ISERROR(VLOOKUP($A23,parlvotes_lh!$A$11:$ZZ$200,126,FALSE))=TRUE,"",IF(VLOOKUP($A23,parlvotes_lh!$A$11:$ZZ$200,126,FALSE)=0,"",VLOOKUP($A23,parlvotes_lh!$A$11:$ZZ$200,126,FALSE)))</f>
        <v/>
      </c>
      <c r="Q23" s="309" t="str">
        <f>IF(ISERROR(VLOOKUP($A23,parlvotes_lh!$A$11:$ZZ$200,146,FALSE))=TRUE,"",IF(VLOOKUP($A23,parlvotes_lh!$A$11:$ZZ$200,146,FALSE)=0,"",VLOOKUP($A23,parlvotes_lh!$A$11:$ZZ$200,146,FALSE)))</f>
        <v/>
      </c>
      <c r="R23" s="309" t="str">
        <f>IF(ISERROR(VLOOKUP($A23,parlvotes_lh!$A$11:$ZZ$200,166,FALSE))=TRUE,"",IF(VLOOKUP($A23,parlvotes_lh!$A$11:$ZZ$200,166,FALSE)=0,"",VLOOKUP($A23,parlvotes_lh!$A$11:$ZZ$200,166,FALSE)))</f>
        <v/>
      </c>
      <c r="S23" s="309" t="str">
        <f>IF(ISERROR(VLOOKUP($A23,parlvotes_lh!$A$11:$ZZ$200,186,FALSE))=TRUE,"",IF(VLOOKUP($A23,parlvotes_lh!$A$11:$ZZ$200,186,FALSE)=0,"",VLOOKUP($A23,parlvotes_lh!$A$11:$ZZ$200,186,FALSE)))</f>
        <v/>
      </c>
      <c r="T23" s="309" t="str">
        <f>IF(ISERROR(VLOOKUP($A23,parlvotes_lh!$A$11:$ZZ$200,206,FALSE))=TRUE,"",IF(VLOOKUP($A23,parlvotes_lh!$A$11:$ZZ$200,206,FALSE)=0,"",VLOOKUP($A23,parlvotes_lh!$A$11:$ZZ$200,206,FALSE)))</f>
        <v/>
      </c>
      <c r="U23" s="309" t="str">
        <f>IF(ISERROR(VLOOKUP($A23,parlvotes_lh!$A$11:$ZZ$200,226,FALSE))=TRUE,"",IF(VLOOKUP($A23,parlvotes_lh!$A$11:$ZZ$200,226,FALSE)=0,"",VLOOKUP($A23,parlvotes_lh!$A$11:$ZZ$200,226,FALSE)))</f>
        <v/>
      </c>
      <c r="V23" s="309" t="str">
        <f>IF(ISERROR(VLOOKUP($A23,parlvotes_lh!$A$11:$ZZ$200,246,FALSE))=TRUE,"",IF(VLOOKUP($A23,parlvotes_lh!$A$11:$ZZ$200,246,FALSE)=0,"",VLOOKUP($A23,parlvotes_lh!$A$11:$ZZ$200,246,FALSE)))</f>
        <v/>
      </c>
      <c r="W23" s="309" t="str">
        <f>IF(ISERROR(VLOOKUP($A23,parlvotes_lh!$A$11:$ZZ$200,266,FALSE))=TRUE,"",IF(VLOOKUP($A23,parlvotes_lh!$A$11:$ZZ$200,266,FALSE)=0,"",VLOOKUP($A23,parlvotes_lh!$A$11:$ZZ$200,266,FALSE)))</f>
        <v/>
      </c>
      <c r="X23" s="309" t="str">
        <f>IF(ISERROR(VLOOKUP($A23,parlvotes_lh!$A$11:$ZZ$200,286,FALSE))=TRUE,"",IF(VLOOKUP($A23,parlvotes_lh!$A$11:$ZZ$200,286,FALSE)=0,"",VLOOKUP($A23,parlvotes_lh!$A$11:$ZZ$200,286,FALSE)))</f>
        <v/>
      </c>
      <c r="Y23" s="309" t="str">
        <f>IF(ISERROR(VLOOKUP($A23,parlvotes_lh!$A$11:$ZZ$200,306,FALSE))=TRUE,"",IF(VLOOKUP($A23,parlvotes_lh!$A$11:$ZZ$200,306,FALSE)=0,"",VLOOKUP($A23,parlvotes_lh!$A$11:$ZZ$200,306,FALSE)))</f>
        <v/>
      </c>
      <c r="Z23" s="309" t="str">
        <f>IF(ISERROR(VLOOKUP($A23,parlvotes_lh!$A$11:$ZZ$200,326,FALSE))=TRUE,"",IF(VLOOKUP($A23,parlvotes_lh!$A$11:$ZZ$200,326,FALSE)=0,"",VLOOKUP($A23,parlvotes_lh!$A$11:$ZZ$200,326,FALSE)))</f>
        <v/>
      </c>
      <c r="AA23" s="309" t="str">
        <f>IF(ISERROR(VLOOKUP($A23,parlvotes_lh!$A$11:$ZZ$200,346,FALSE))=TRUE,"",IF(VLOOKUP($A23,parlvotes_lh!$A$11:$ZZ$200,346,FALSE)=0,"",VLOOKUP($A23,parlvotes_lh!$A$11:$ZZ$200,346,FALSE)))</f>
        <v/>
      </c>
      <c r="AB23" s="309" t="str">
        <f>IF(ISERROR(VLOOKUP($A23,parlvotes_lh!$A$11:$ZZ$200,366,FALSE))=TRUE,"",IF(VLOOKUP($A23,parlvotes_lh!$A$11:$ZZ$200,366,FALSE)=0,"",VLOOKUP($A23,parlvotes_lh!$A$11:$ZZ$200,366,FALSE)))</f>
        <v/>
      </c>
      <c r="AC23" s="309" t="str">
        <f>IF(ISERROR(VLOOKUP($A23,parlvotes_lh!$A$11:$ZZ$200,386,FALSE))=TRUE,"",IF(VLOOKUP($A23,parlvotes_lh!$A$11:$ZZ$200,386,FALSE)=0,"",VLOOKUP($A23,parlvotes_lh!$A$11:$ZZ$200,386,FALSE)))</f>
        <v/>
      </c>
    </row>
    <row r="24" spans="1:38" ht="13.5" customHeight="1">
      <c r="A24" s="302" t="str">
        <f>IF(info_parties!A24="","",info_parties!A24)</f>
        <v/>
      </c>
      <c r="B24" s="303" t="str">
        <f>IF(A24="","",MID(info_weblinks!$C$3,32,3))</f>
        <v/>
      </c>
      <c r="C24" s="303" t="str">
        <f>IF(info_parties!G24="","",info_parties!G24)</f>
        <v/>
      </c>
      <c r="D24" s="303" t="str">
        <f>IF(info_parties!K24="","",info_parties!K24)</f>
        <v/>
      </c>
      <c r="E24" s="303" t="str">
        <f>IF(info_parties!H24="","",info_parties!H24)</f>
        <v/>
      </c>
      <c r="F24" s="304" t="str">
        <f t="shared" si="0"/>
        <v/>
      </c>
      <c r="G24" s="305" t="str">
        <f t="shared" si="1"/>
        <v/>
      </c>
      <c r="H24" s="306" t="str">
        <f t="shared" si="2"/>
        <v/>
      </c>
      <c r="I24" s="307" t="str">
        <f t="shared" si="3"/>
        <v/>
      </c>
      <c r="J24" s="308" t="str">
        <f>IF(ISERROR(VLOOKUP($A24,parlvotes_lh!$A$11:$ZZ$200,6,FALSE))=TRUE,"",IF(VLOOKUP($A24,parlvotes_lh!$A$11:$ZZ$200,6,FALSE)=0,"",VLOOKUP($A24,parlvotes_lh!$A$11:$ZZ$200,6,FALSE)))</f>
        <v/>
      </c>
      <c r="K24" s="308" t="str">
        <f>IF(ISERROR(VLOOKUP($A24,parlvotes_lh!$A$11:$ZZ$200,26,FALSE))=TRUE,"",IF(VLOOKUP($A24,parlvotes_lh!$A$11:$ZZ$200,26,FALSE)=0,"",VLOOKUP($A24,parlvotes_lh!$A$11:$ZZ$200,26,FALSE)))</f>
        <v/>
      </c>
      <c r="L24" s="308" t="str">
        <f>IF(ISERROR(VLOOKUP($A24,parlvotes_lh!$A$11:$ZZ$200,46,FALSE))=TRUE,"",IF(VLOOKUP($A24,parlvotes_lh!$A$11:$ZZ$200,46,FALSE)=0,"",VLOOKUP($A24,parlvotes_lh!$A$11:$ZZ$200,46,FALSE)))</f>
        <v/>
      </c>
      <c r="M24" s="308" t="str">
        <f>IF(ISERROR(VLOOKUP($A24,parlvotes_lh!$A$11:$ZZ$200,66,FALSE))=TRUE,"",IF(VLOOKUP($A24,parlvotes_lh!$A$11:$ZZ$200,66,FALSE)=0,"",VLOOKUP($A24,parlvotes_lh!$A$11:$ZZ$200,66,FALSE)))</f>
        <v/>
      </c>
      <c r="N24" s="308" t="str">
        <f>IF(ISERROR(VLOOKUP($A24,parlvotes_lh!$A$11:$ZZ$200,86,FALSE))=TRUE,"",IF(VLOOKUP($A24,parlvotes_lh!$A$11:$ZZ$200,86,FALSE)=0,"",VLOOKUP($A24,parlvotes_lh!$A$11:$ZZ$200,86,FALSE)))</f>
        <v/>
      </c>
      <c r="O24" s="308" t="str">
        <f>IF(ISERROR(VLOOKUP($A24,parlvotes_lh!$A$11:$ZZ$200,106,FALSE))=TRUE,"",IF(VLOOKUP($A24,parlvotes_lh!$A$11:$ZZ$200,106,FALSE)=0,"",VLOOKUP($A24,parlvotes_lh!$A$11:$ZZ$200,106,FALSE)))</f>
        <v/>
      </c>
      <c r="P24" s="308" t="str">
        <f>IF(ISERROR(VLOOKUP($A24,parlvotes_lh!$A$11:$ZZ$200,126,FALSE))=TRUE,"",IF(VLOOKUP($A24,parlvotes_lh!$A$11:$ZZ$200,126,FALSE)=0,"",VLOOKUP($A24,parlvotes_lh!$A$11:$ZZ$200,126,FALSE)))</f>
        <v/>
      </c>
      <c r="Q24" s="309" t="str">
        <f>IF(ISERROR(VLOOKUP($A24,parlvotes_lh!$A$11:$ZZ$200,146,FALSE))=TRUE,"",IF(VLOOKUP($A24,parlvotes_lh!$A$11:$ZZ$200,146,FALSE)=0,"",VLOOKUP($A24,parlvotes_lh!$A$11:$ZZ$200,146,FALSE)))</f>
        <v/>
      </c>
      <c r="R24" s="309" t="str">
        <f>IF(ISERROR(VLOOKUP($A24,parlvotes_lh!$A$11:$ZZ$200,166,FALSE))=TRUE,"",IF(VLOOKUP($A24,parlvotes_lh!$A$11:$ZZ$200,166,FALSE)=0,"",VLOOKUP($A24,parlvotes_lh!$A$11:$ZZ$200,166,FALSE)))</f>
        <v/>
      </c>
      <c r="S24" s="309" t="str">
        <f>IF(ISERROR(VLOOKUP($A24,parlvotes_lh!$A$11:$ZZ$200,186,FALSE))=TRUE,"",IF(VLOOKUP($A24,parlvotes_lh!$A$11:$ZZ$200,186,FALSE)=0,"",VLOOKUP($A24,parlvotes_lh!$A$11:$ZZ$200,186,FALSE)))</f>
        <v/>
      </c>
      <c r="T24" s="309" t="str">
        <f>IF(ISERROR(VLOOKUP($A24,parlvotes_lh!$A$11:$ZZ$200,206,FALSE))=TRUE,"",IF(VLOOKUP($A24,parlvotes_lh!$A$11:$ZZ$200,206,FALSE)=0,"",VLOOKUP($A24,parlvotes_lh!$A$11:$ZZ$200,206,FALSE)))</f>
        <v/>
      </c>
      <c r="U24" s="309" t="str">
        <f>IF(ISERROR(VLOOKUP($A24,parlvotes_lh!$A$11:$ZZ$200,226,FALSE))=TRUE,"",IF(VLOOKUP($A24,parlvotes_lh!$A$11:$ZZ$200,226,FALSE)=0,"",VLOOKUP($A24,parlvotes_lh!$A$11:$ZZ$200,226,FALSE)))</f>
        <v/>
      </c>
      <c r="V24" s="309" t="str">
        <f>IF(ISERROR(VLOOKUP($A24,parlvotes_lh!$A$11:$ZZ$200,246,FALSE))=TRUE,"",IF(VLOOKUP($A24,parlvotes_lh!$A$11:$ZZ$200,246,FALSE)=0,"",VLOOKUP($A24,parlvotes_lh!$A$11:$ZZ$200,246,FALSE)))</f>
        <v/>
      </c>
      <c r="W24" s="309" t="str">
        <f>IF(ISERROR(VLOOKUP($A24,parlvotes_lh!$A$11:$ZZ$200,266,FALSE))=TRUE,"",IF(VLOOKUP($A24,parlvotes_lh!$A$11:$ZZ$200,266,FALSE)=0,"",VLOOKUP($A24,parlvotes_lh!$A$11:$ZZ$200,266,FALSE)))</f>
        <v/>
      </c>
      <c r="X24" s="309" t="str">
        <f>IF(ISERROR(VLOOKUP($A24,parlvotes_lh!$A$11:$ZZ$200,286,FALSE))=TRUE,"",IF(VLOOKUP($A24,parlvotes_lh!$A$11:$ZZ$200,286,FALSE)=0,"",VLOOKUP($A24,parlvotes_lh!$A$11:$ZZ$200,286,FALSE)))</f>
        <v/>
      </c>
      <c r="Y24" s="309" t="str">
        <f>IF(ISERROR(VLOOKUP($A24,parlvotes_lh!$A$11:$ZZ$200,306,FALSE))=TRUE,"",IF(VLOOKUP($A24,parlvotes_lh!$A$11:$ZZ$200,306,FALSE)=0,"",VLOOKUP($A24,parlvotes_lh!$A$11:$ZZ$200,306,FALSE)))</f>
        <v/>
      </c>
      <c r="Z24" s="309" t="str">
        <f>IF(ISERROR(VLOOKUP($A24,parlvotes_lh!$A$11:$ZZ$200,326,FALSE))=TRUE,"",IF(VLOOKUP($A24,parlvotes_lh!$A$11:$ZZ$200,326,FALSE)=0,"",VLOOKUP($A24,parlvotes_lh!$A$11:$ZZ$200,326,FALSE)))</f>
        <v/>
      </c>
      <c r="AA24" s="309" t="str">
        <f>IF(ISERROR(VLOOKUP($A24,parlvotes_lh!$A$11:$ZZ$200,346,FALSE))=TRUE,"",IF(VLOOKUP($A24,parlvotes_lh!$A$11:$ZZ$200,346,FALSE)=0,"",VLOOKUP($A24,parlvotes_lh!$A$11:$ZZ$200,346,FALSE)))</f>
        <v/>
      </c>
      <c r="AB24" s="309" t="str">
        <f>IF(ISERROR(VLOOKUP($A24,parlvotes_lh!$A$11:$ZZ$200,366,FALSE))=TRUE,"",IF(VLOOKUP($A24,parlvotes_lh!$A$11:$ZZ$200,366,FALSE)=0,"",VLOOKUP($A24,parlvotes_lh!$A$11:$ZZ$200,366,FALSE)))</f>
        <v/>
      </c>
      <c r="AC24" s="309" t="str">
        <f>IF(ISERROR(VLOOKUP($A24,parlvotes_lh!$A$11:$ZZ$200,386,FALSE))=TRUE,"",IF(VLOOKUP($A24,parlvotes_lh!$A$11:$ZZ$200,386,FALSE)=0,"",VLOOKUP($A24,parlvotes_lh!$A$11:$ZZ$200,386,FALSE)))</f>
        <v/>
      </c>
    </row>
    <row r="25" spans="1:38" ht="13.5" customHeight="1">
      <c r="A25" s="302" t="str">
        <f>IF(info_parties!A25="","",info_parties!A25)</f>
        <v/>
      </c>
      <c r="B25" s="303" t="str">
        <f>IF(A25="","",MID(info_weblinks!$C$3,32,3))</f>
        <v/>
      </c>
      <c r="C25" s="303" t="str">
        <f>IF(info_parties!G25="","",info_parties!G25)</f>
        <v/>
      </c>
      <c r="D25" s="303" t="str">
        <f>IF(info_parties!K25="","",info_parties!K25)</f>
        <v/>
      </c>
      <c r="E25" s="303" t="str">
        <f>IF(info_parties!H25="","",info_parties!H25)</f>
        <v/>
      </c>
      <c r="F25" s="304" t="str">
        <f t="shared" si="0"/>
        <v/>
      </c>
      <c r="G25" s="305" t="str">
        <f t="shared" si="1"/>
        <v/>
      </c>
      <c r="H25" s="306" t="str">
        <f t="shared" si="2"/>
        <v/>
      </c>
      <c r="I25" s="307" t="str">
        <f t="shared" si="3"/>
        <v/>
      </c>
      <c r="J25" s="308" t="str">
        <f>IF(ISERROR(VLOOKUP($A25,parlvotes_lh!$A$11:$ZZ$200,6,FALSE))=TRUE,"",IF(VLOOKUP($A25,parlvotes_lh!$A$11:$ZZ$200,6,FALSE)=0,"",VLOOKUP($A25,parlvotes_lh!$A$11:$ZZ$200,6,FALSE)))</f>
        <v/>
      </c>
      <c r="K25" s="308" t="str">
        <f>IF(ISERROR(VLOOKUP($A25,parlvotes_lh!$A$11:$ZZ$200,26,FALSE))=TRUE,"",IF(VLOOKUP($A25,parlvotes_lh!$A$11:$ZZ$200,26,FALSE)=0,"",VLOOKUP($A25,parlvotes_lh!$A$11:$ZZ$200,26,FALSE)))</f>
        <v/>
      </c>
      <c r="L25" s="308" t="str">
        <f>IF(ISERROR(VLOOKUP($A25,parlvotes_lh!$A$11:$ZZ$200,46,FALSE))=TRUE,"",IF(VLOOKUP($A25,parlvotes_lh!$A$11:$ZZ$200,46,FALSE)=0,"",VLOOKUP($A25,parlvotes_lh!$A$11:$ZZ$200,46,FALSE)))</f>
        <v/>
      </c>
      <c r="M25" s="308" t="str">
        <f>IF(ISERROR(VLOOKUP($A25,parlvotes_lh!$A$11:$ZZ$200,66,FALSE))=TRUE,"",IF(VLOOKUP($A25,parlvotes_lh!$A$11:$ZZ$200,66,FALSE)=0,"",VLOOKUP($A25,parlvotes_lh!$A$11:$ZZ$200,66,FALSE)))</f>
        <v/>
      </c>
      <c r="N25" s="308" t="str">
        <f>IF(ISERROR(VLOOKUP($A25,parlvotes_lh!$A$11:$ZZ$200,86,FALSE))=TRUE,"",IF(VLOOKUP($A25,parlvotes_lh!$A$11:$ZZ$200,86,FALSE)=0,"",VLOOKUP($A25,parlvotes_lh!$A$11:$ZZ$200,86,FALSE)))</f>
        <v/>
      </c>
      <c r="O25" s="308" t="str">
        <f>IF(ISERROR(VLOOKUP($A25,parlvotes_lh!$A$11:$ZZ$200,106,FALSE))=TRUE,"",IF(VLOOKUP($A25,parlvotes_lh!$A$11:$ZZ$200,106,FALSE)=0,"",VLOOKUP($A25,parlvotes_lh!$A$11:$ZZ$200,106,FALSE)))</f>
        <v/>
      </c>
      <c r="P25" s="308" t="str">
        <f>IF(ISERROR(VLOOKUP($A25,parlvotes_lh!$A$11:$ZZ$200,126,FALSE))=TRUE,"",IF(VLOOKUP($A25,parlvotes_lh!$A$11:$ZZ$200,126,FALSE)=0,"",VLOOKUP($A25,parlvotes_lh!$A$11:$ZZ$200,126,FALSE)))</f>
        <v/>
      </c>
      <c r="Q25" s="309" t="str">
        <f>IF(ISERROR(VLOOKUP($A25,parlvotes_lh!$A$11:$ZZ$200,146,FALSE))=TRUE,"",IF(VLOOKUP($A25,parlvotes_lh!$A$11:$ZZ$200,146,FALSE)=0,"",VLOOKUP($A25,parlvotes_lh!$A$11:$ZZ$200,146,FALSE)))</f>
        <v/>
      </c>
      <c r="R25" s="309" t="str">
        <f>IF(ISERROR(VLOOKUP($A25,parlvotes_lh!$A$11:$ZZ$200,166,FALSE))=TRUE,"",IF(VLOOKUP($A25,parlvotes_lh!$A$11:$ZZ$200,166,FALSE)=0,"",VLOOKUP($A25,parlvotes_lh!$A$11:$ZZ$200,166,FALSE)))</f>
        <v/>
      </c>
      <c r="S25" s="309" t="str">
        <f>IF(ISERROR(VLOOKUP($A25,parlvotes_lh!$A$11:$ZZ$200,186,FALSE))=TRUE,"",IF(VLOOKUP($A25,parlvotes_lh!$A$11:$ZZ$200,186,FALSE)=0,"",VLOOKUP($A25,parlvotes_lh!$A$11:$ZZ$200,186,FALSE)))</f>
        <v/>
      </c>
      <c r="T25" s="309" t="str">
        <f>IF(ISERROR(VLOOKUP($A25,parlvotes_lh!$A$11:$ZZ$200,206,FALSE))=TRUE,"",IF(VLOOKUP($A25,parlvotes_lh!$A$11:$ZZ$200,206,FALSE)=0,"",VLOOKUP($A25,parlvotes_lh!$A$11:$ZZ$200,206,FALSE)))</f>
        <v/>
      </c>
      <c r="U25" s="309" t="str">
        <f>IF(ISERROR(VLOOKUP($A25,parlvotes_lh!$A$11:$ZZ$200,226,FALSE))=TRUE,"",IF(VLOOKUP($A25,parlvotes_lh!$A$11:$ZZ$200,226,FALSE)=0,"",VLOOKUP($A25,parlvotes_lh!$A$11:$ZZ$200,226,FALSE)))</f>
        <v/>
      </c>
      <c r="V25" s="309" t="str">
        <f>IF(ISERROR(VLOOKUP($A25,parlvotes_lh!$A$11:$ZZ$200,246,FALSE))=TRUE,"",IF(VLOOKUP($A25,parlvotes_lh!$A$11:$ZZ$200,246,FALSE)=0,"",VLOOKUP($A25,parlvotes_lh!$A$11:$ZZ$200,246,FALSE)))</f>
        <v/>
      </c>
      <c r="W25" s="309" t="str">
        <f>IF(ISERROR(VLOOKUP($A25,parlvotes_lh!$A$11:$ZZ$200,266,FALSE))=TRUE,"",IF(VLOOKUP($A25,parlvotes_lh!$A$11:$ZZ$200,266,FALSE)=0,"",VLOOKUP($A25,parlvotes_lh!$A$11:$ZZ$200,266,FALSE)))</f>
        <v/>
      </c>
      <c r="X25" s="309" t="str">
        <f>IF(ISERROR(VLOOKUP($A25,parlvotes_lh!$A$11:$ZZ$200,286,FALSE))=TRUE,"",IF(VLOOKUP($A25,parlvotes_lh!$A$11:$ZZ$200,286,FALSE)=0,"",VLOOKUP($A25,parlvotes_lh!$A$11:$ZZ$200,286,FALSE)))</f>
        <v/>
      </c>
      <c r="Y25" s="309" t="str">
        <f>IF(ISERROR(VLOOKUP($A25,parlvotes_lh!$A$11:$ZZ$200,306,FALSE))=TRUE,"",IF(VLOOKUP($A25,parlvotes_lh!$A$11:$ZZ$200,306,FALSE)=0,"",VLOOKUP($A25,parlvotes_lh!$A$11:$ZZ$200,306,FALSE)))</f>
        <v/>
      </c>
      <c r="Z25" s="309" t="str">
        <f>IF(ISERROR(VLOOKUP($A25,parlvotes_lh!$A$11:$ZZ$200,326,FALSE))=TRUE,"",IF(VLOOKUP($A25,parlvotes_lh!$A$11:$ZZ$200,326,FALSE)=0,"",VLOOKUP($A25,parlvotes_lh!$A$11:$ZZ$200,326,FALSE)))</f>
        <v/>
      </c>
      <c r="AA25" s="309" t="str">
        <f>IF(ISERROR(VLOOKUP($A25,parlvotes_lh!$A$11:$ZZ$200,346,FALSE))=TRUE,"",IF(VLOOKUP($A25,parlvotes_lh!$A$11:$ZZ$200,346,FALSE)=0,"",VLOOKUP($A25,parlvotes_lh!$A$11:$ZZ$200,346,FALSE)))</f>
        <v/>
      </c>
      <c r="AB25" s="309" t="str">
        <f>IF(ISERROR(VLOOKUP($A25,parlvotes_lh!$A$11:$ZZ$200,366,FALSE))=TRUE,"",IF(VLOOKUP($A25,parlvotes_lh!$A$11:$ZZ$200,366,FALSE)=0,"",VLOOKUP($A25,parlvotes_lh!$A$11:$ZZ$200,366,FALSE)))</f>
        <v/>
      </c>
      <c r="AC25" s="309" t="str">
        <f>IF(ISERROR(VLOOKUP($A25,parlvotes_lh!$A$11:$ZZ$200,386,FALSE))=TRUE,"",IF(VLOOKUP($A25,parlvotes_lh!$A$11:$ZZ$200,386,FALSE)=0,"",VLOOKUP($A25,parlvotes_lh!$A$11:$ZZ$200,386,FALSE)))</f>
        <v/>
      </c>
    </row>
    <row r="26" spans="1:38" ht="13.5" customHeight="1">
      <c r="A26" s="302" t="str">
        <f>IF(info_parties!A26="","",info_parties!A26)</f>
        <v/>
      </c>
      <c r="B26" s="303" t="str">
        <f>IF(A26="","",MID(info_weblinks!$C$3,32,3))</f>
        <v/>
      </c>
      <c r="C26" s="303" t="str">
        <f>IF(info_parties!G26="","",info_parties!G26)</f>
        <v/>
      </c>
      <c r="D26" s="303" t="str">
        <f>IF(info_parties!K26="","",info_parties!K26)</f>
        <v/>
      </c>
      <c r="E26" s="303" t="str">
        <f>IF(info_parties!H26="","",info_parties!H26)</f>
        <v/>
      </c>
      <c r="F26" s="304" t="str">
        <f t="shared" si="0"/>
        <v/>
      </c>
      <c r="G26" s="305" t="str">
        <f t="shared" si="1"/>
        <v/>
      </c>
      <c r="H26" s="306" t="str">
        <f t="shared" si="2"/>
        <v/>
      </c>
      <c r="I26" s="307" t="str">
        <f t="shared" si="3"/>
        <v/>
      </c>
      <c r="J26" s="308" t="str">
        <f>IF(ISERROR(VLOOKUP($A26,parlvotes_lh!$A$11:$ZZ$200,6,FALSE))=TRUE,"",IF(VLOOKUP($A26,parlvotes_lh!$A$11:$ZZ$200,6,FALSE)=0,"",VLOOKUP($A26,parlvotes_lh!$A$11:$ZZ$200,6,FALSE)))</f>
        <v/>
      </c>
      <c r="K26" s="308" t="str">
        <f>IF(ISERROR(VLOOKUP($A26,parlvotes_lh!$A$11:$ZZ$200,26,FALSE))=TRUE,"",IF(VLOOKUP($A26,parlvotes_lh!$A$11:$ZZ$200,26,FALSE)=0,"",VLOOKUP($A26,parlvotes_lh!$A$11:$ZZ$200,26,FALSE)))</f>
        <v/>
      </c>
      <c r="L26" s="308" t="str">
        <f>IF(ISERROR(VLOOKUP($A26,parlvotes_lh!$A$11:$ZZ$200,46,FALSE))=TRUE,"",IF(VLOOKUP($A26,parlvotes_lh!$A$11:$ZZ$200,46,FALSE)=0,"",VLOOKUP($A26,parlvotes_lh!$A$11:$ZZ$200,46,FALSE)))</f>
        <v/>
      </c>
      <c r="M26" s="308" t="str">
        <f>IF(ISERROR(VLOOKUP($A26,parlvotes_lh!$A$11:$ZZ$200,66,FALSE))=TRUE,"",IF(VLOOKUP($A26,parlvotes_lh!$A$11:$ZZ$200,66,FALSE)=0,"",VLOOKUP($A26,parlvotes_lh!$A$11:$ZZ$200,66,FALSE)))</f>
        <v/>
      </c>
      <c r="N26" s="308" t="str">
        <f>IF(ISERROR(VLOOKUP($A26,parlvotes_lh!$A$11:$ZZ$200,86,FALSE))=TRUE,"",IF(VLOOKUP($A26,parlvotes_lh!$A$11:$ZZ$200,86,FALSE)=0,"",VLOOKUP($A26,parlvotes_lh!$A$11:$ZZ$200,86,FALSE)))</f>
        <v/>
      </c>
      <c r="O26" s="308" t="str">
        <f>IF(ISERROR(VLOOKUP($A26,parlvotes_lh!$A$11:$ZZ$200,106,FALSE))=TRUE,"",IF(VLOOKUP($A26,parlvotes_lh!$A$11:$ZZ$200,106,FALSE)=0,"",VLOOKUP($A26,parlvotes_lh!$A$11:$ZZ$200,106,FALSE)))</f>
        <v/>
      </c>
      <c r="P26" s="308" t="str">
        <f>IF(ISERROR(VLOOKUP($A26,parlvotes_lh!$A$11:$ZZ$200,126,FALSE))=TRUE,"",IF(VLOOKUP($A26,parlvotes_lh!$A$11:$ZZ$200,126,FALSE)=0,"",VLOOKUP($A26,parlvotes_lh!$A$11:$ZZ$200,126,FALSE)))</f>
        <v/>
      </c>
      <c r="Q26" s="309" t="str">
        <f>IF(ISERROR(VLOOKUP($A26,parlvotes_lh!$A$11:$ZZ$200,146,FALSE))=TRUE,"",IF(VLOOKUP($A26,parlvotes_lh!$A$11:$ZZ$200,146,FALSE)=0,"",VLOOKUP($A26,parlvotes_lh!$A$11:$ZZ$200,146,FALSE)))</f>
        <v/>
      </c>
      <c r="R26" s="309" t="str">
        <f>IF(ISERROR(VLOOKUP($A26,parlvotes_lh!$A$11:$ZZ$200,166,FALSE))=TRUE,"",IF(VLOOKUP($A26,parlvotes_lh!$A$11:$ZZ$200,166,FALSE)=0,"",VLOOKUP($A26,parlvotes_lh!$A$11:$ZZ$200,166,FALSE)))</f>
        <v/>
      </c>
      <c r="S26" s="309" t="str">
        <f>IF(ISERROR(VLOOKUP($A26,parlvotes_lh!$A$11:$ZZ$200,186,FALSE))=TRUE,"",IF(VLOOKUP($A26,parlvotes_lh!$A$11:$ZZ$200,186,FALSE)=0,"",VLOOKUP($A26,parlvotes_lh!$A$11:$ZZ$200,186,FALSE)))</f>
        <v/>
      </c>
      <c r="T26" s="309" t="str">
        <f>IF(ISERROR(VLOOKUP($A26,parlvotes_lh!$A$11:$ZZ$200,206,FALSE))=TRUE,"",IF(VLOOKUP($A26,parlvotes_lh!$A$11:$ZZ$200,206,FALSE)=0,"",VLOOKUP($A26,parlvotes_lh!$A$11:$ZZ$200,206,FALSE)))</f>
        <v/>
      </c>
      <c r="U26" s="309" t="str">
        <f>IF(ISERROR(VLOOKUP($A26,parlvotes_lh!$A$11:$ZZ$200,226,FALSE))=TRUE,"",IF(VLOOKUP($A26,parlvotes_lh!$A$11:$ZZ$200,226,FALSE)=0,"",VLOOKUP($A26,parlvotes_lh!$A$11:$ZZ$200,226,FALSE)))</f>
        <v/>
      </c>
      <c r="V26" s="309" t="str">
        <f>IF(ISERROR(VLOOKUP($A26,parlvotes_lh!$A$11:$ZZ$200,246,FALSE))=TRUE,"",IF(VLOOKUP($A26,parlvotes_lh!$A$11:$ZZ$200,246,FALSE)=0,"",VLOOKUP($A26,parlvotes_lh!$A$11:$ZZ$200,246,FALSE)))</f>
        <v/>
      </c>
      <c r="W26" s="309" t="str">
        <f>IF(ISERROR(VLOOKUP($A26,parlvotes_lh!$A$11:$ZZ$200,266,FALSE))=TRUE,"",IF(VLOOKUP($A26,parlvotes_lh!$A$11:$ZZ$200,266,FALSE)=0,"",VLOOKUP($A26,parlvotes_lh!$A$11:$ZZ$200,266,FALSE)))</f>
        <v/>
      </c>
      <c r="X26" s="309" t="str">
        <f>IF(ISERROR(VLOOKUP($A26,parlvotes_lh!$A$11:$ZZ$200,286,FALSE))=TRUE,"",IF(VLOOKUP($A26,parlvotes_lh!$A$11:$ZZ$200,286,FALSE)=0,"",VLOOKUP($A26,parlvotes_lh!$A$11:$ZZ$200,286,FALSE)))</f>
        <v/>
      </c>
      <c r="Y26" s="309" t="str">
        <f>IF(ISERROR(VLOOKUP($A26,parlvotes_lh!$A$11:$ZZ$200,306,FALSE))=TRUE,"",IF(VLOOKUP($A26,parlvotes_lh!$A$11:$ZZ$200,306,FALSE)=0,"",VLOOKUP($A26,parlvotes_lh!$A$11:$ZZ$200,306,FALSE)))</f>
        <v/>
      </c>
      <c r="Z26" s="309" t="str">
        <f>IF(ISERROR(VLOOKUP($A26,parlvotes_lh!$A$11:$ZZ$200,326,FALSE))=TRUE,"",IF(VLOOKUP($A26,parlvotes_lh!$A$11:$ZZ$200,326,FALSE)=0,"",VLOOKUP($A26,parlvotes_lh!$A$11:$ZZ$200,326,FALSE)))</f>
        <v/>
      </c>
      <c r="AA26" s="309" t="str">
        <f>IF(ISERROR(VLOOKUP($A26,parlvotes_lh!$A$11:$ZZ$200,346,FALSE))=TRUE,"",IF(VLOOKUP($A26,parlvotes_lh!$A$11:$ZZ$200,346,FALSE)=0,"",VLOOKUP($A26,parlvotes_lh!$A$11:$ZZ$200,346,FALSE)))</f>
        <v/>
      </c>
      <c r="AB26" s="309" t="str">
        <f>IF(ISERROR(VLOOKUP($A26,parlvotes_lh!$A$11:$ZZ$200,366,FALSE))=TRUE,"",IF(VLOOKUP($A26,parlvotes_lh!$A$11:$ZZ$200,366,FALSE)=0,"",VLOOKUP($A26,parlvotes_lh!$A$11:$ZZ$200,366,FALSE)))</f>
        <v/>
      </c>
      <c r="AC26" s="309" t="str">
        <f>IF(ISERROR(VLOOKUP($A26,parlvotes_lh!$A$11:$ZZ$200,386,FALSE))=TRUE,"",IF(VLOOKUP($A26,parlvotes_lh!$A$11:$ZZ$200,386,FALSE)=0,"",VLOOKUP($A26,parlvotes_lh!$A$11:$ZZ$200,386,FALSE)))</f>
        <v/>
      </c>
    </row>
    <row r="27" spans="1:38" ht="13.5" customHeight="1">
      <c r="A27" s="302" t="str">
        <f>IF(info_parties!A27="","",info_parties!A27)</f>
        <v/>
      </c>
      <c r="B27" s="303" t="str">
        <f>IF(A27="","",MID(info_weblinks!$C$3,32,3))</f>
        <v/>
      </c>
      <c r="C27" s="303" t="str">
        <f>IF(info_parties!G27="","",info_parties!G27)</f>
        <v/>
      </c>
      <c r="D27" s="303" t="str">
        <f>IF(info_parties!K27="","",info_parties!K27)</f>
        <v/>
      </c>
      <c r="E27" s="303" t="str">
        <f>IF(info_parties!H27="","",info_parties!H27)</f>
        <v/>
      </c>
      <c r="F27" s="304" t="str">
        <f t="shared" si="0"/>
        <v/>
      </c>
      <c r="G27" s="305" t="str">
        <f t="shared" si="1"/>
        <v/>
      </c>
      <c r="H27" s="306" t="str">
        <f t="shared" si="2"/>
        <v/>
      </c>
      <c r="I27" s="307" t="str">
        <f t="shared" si="3"/>
        <v/>
      </c>
      <c r="J27" s="308" t="str">
        <f>IF(ISERROR(VLOOKUP($A27,parlvotes_lh!$A$11:$ZZ$200,6,FALSE))=TRUE,"",IF(VLOOKUP($A27,parlvotes_lh!$A$11:$ZZ$200,6,FALSE)=0,"",VLOOKUP($A27,parlvotes_lh!$A$11:$ZZ$200,6,FALSE)))</f>
        <v/>
      </c>
      <c r="K27" s="308" t="str">
        <f>IF(ISERROR(VLOOKUP($A27,parlvotes_lh!$A$11:$ZZ$200,26,FALSE))=TRUE,"",IF(VLOOKUP($A27,parlvotes_lh!$A$11:$ZZ$200,26,FALSE)=0,"",VLOOKUP($A27,parlvotes_lh!$A$11:$ZZ$200,26,FALSE)))</f>
        <v/>
      </c>
      <c r="L27" s="308" t="str">
        <f>IF(ISERROR(VLOOKUP($A27,parlvotes_lh!$A$11:$ZZ$200,46,FALSE))=TRUE,"",IF(VLOOKUP($A27,parlvotes_lh!$A$11:$ZZ$200,46,FALSE)=0,"",VLOOKUP($A27,parlvotes_lh!$A$11:$ZZ$200,46,FALSE)))</f>
        <v/>
      </c>
      <c r="M27" s="308" t="str">
        <f>IF(ISERROR(VLOOKUP($A27,parlvotes_lh!$A$11:$ZZ$200,66,FALSE))=TRUE,"",IF(VLOOKUP($A27,parlvotes_lh!$A$11:$ZZ$200,66,FALSE)=0,"",VLOOKUP($A27,parlvotes_lh!$A$11:$ZZ$200,66,FALSE)))</f>
        <v/>
      </c>
      <c r="N27" s="308" t="str">
        <f>IF(ISERROR(VLOOKUP($A27,parlvotes_lh!$A$11:$ZZ$200,86,FALSE))=TRUE,"",IF(VLOOKUP($A27,parlvotes_lh!$A$11:$ZZ$200,86,FALSE)=0,"",VLOOKUP($A27,parlvotes_lh!$A$11:$ZZ$200,86,FALSE)))</f>
        <v/>
      </c>
      <c r="O27" s="308" t="str">
        <f>IF(ISERROR(VLOOKUP($A27,parlvotes_lh!$A$11:$ZZ$200,106,FALSE))=TRUE,"",IF(VLOOKUP($A27,parlvotes_lh!$A$11:$ZZ$200,106,FALSE)=0,"",VLOOKUP($A27,parlvotes_lh!$A$11:$ZZ$200,106,FALSE)))</f>
        <v/>
      </c>
      <c r="P27" s="308" t="str">
        <f>IF(ISERROR(VLOOKUP($A27,parlvotes_lh!$A$11:$ZZ$200,126,FALSE))=TRUE,"",IF(VLOOKUP($A27,parlvotes_lh!$A$11:$ZZ$200,126,FALSE)=0,"",VLOOKUP($A27,parlvotes_lh!$A$11:$ZZ$200,126,FALSE)))</f>
        <v/>
      </c>
      <c r="Q27" s="309" t="str">
        <f>IF(ISERROR(VLOOKUP($A27,parlvotes_lh!$A$11:$ZZ$200,146,FALSE))=TRUE,"",IF(VLOOKUP($A27,parlvotes_lh!$A$11:$ZZ$200,146,FALSE)=0,"",VLOOKUP($A27,parlvotes_lh!$A$11:$ZZ$200,146,FALSE)))</f>
        <v/>
      </c>
      <c r="R27" s="309" t="str">
        <f>IF(ISERROR(VLOOKUP($A27,parlvotes_lh!$A$11:$ZZ$200,166,FALSE))=TRUE,"",IF(VLOOKUP($A27,parlvotes_lh!$A$11:$ZZ$200,166,FALSE)=0,"",VLOOKUP($A27,parlvotes_lh!$A$11:$ZZ$200,166,FALSE)))</f>
        <v/>
      </c>
      <c r="S27" s="309" t="str">
        <f>IF(ISERROR(VLOOKUP($A27,parlvotes_lh!$A$11:$ZZ$200,186,FALSE))=TRUE,"",IF(VLOOKUP($A27,parlvotes_lh!$A$11:$ZZ$200,186,FALSE)=0,"",VLOOKUP($A27,parlvotes_lh!$A$11:$ZZ$200,186,FALSE)))</f>
        <v/>
      </c>
      <c r="T27" s="309" t="str">
        <f>IF(ISERROR(VLOOKUP($A27,parlvotes_lh!$A$11:$ZZ$200,206,FALSE))=TRUE,"",IF(VLOOKUP($A27,parlvotes_lh!$A$11:$ZZ$200,206,FALSE)=0,"",VLOOKUP($A27,parlvotes_lh!$A$11:$ZZ$200,206,FALSE)))</f>
        <v/>
      </c>
      <c r="U27" s="309" t="str">
        <f>IF(ISERROR(VLOOKUP($A27,parlvotes_lh!$A$11:$ZZ$200,226,FALSE))=TRUE,"",IF(VLOOKUP($A27,parlvotes_lh!$A$11:$ZZ$200,226,FALSE)=0,"",VLOOKUP($A27,parlvotes_lh!$A$11:$ZZ$200,226,FALSE)))</f>
        <v/>
      </c>
      <c r="V27" s="309" t="str">
        <f>IF(ISERROR(VLOOKUP($A27,parlvotes_lh!$A$11:$ZZ$200,246,FALSE))=TRUE,"",IF(VLOOKUP($A27,parlvotes_lh!$A$11:$ZZ$200,246,FALSE)=0,"",VLOOKUP($A27,parlvotes_lh!$A$11:$ZZ$200,246,FALSE)))</f>
        <v/>
      </c>
      <c r="W27" s="309" t="str">
        <f>IF(ISERROR(VLOOKUP($A27,parlvotes_lh!$A$11:$ZZ$200,266,FALSE))=TRUE,"",IF(VLOOKUP($A27,parlvotes_lh!$A$11:$ZZ$200,266,FALSE)=0,"",VLOOKUP($A27,parlvotes_lh!$A$11:$ZZ$200,266,FALSE)))</f>
        <v/>
      </c>
      <c r="X27" s="309" t="str">
        <f>IF(ISERROR(VLOOKUP($A27,parlvotes_lh!$A$11:$ZZ$200,286,FALSE))=TRUE,"",IF(VLOOKUP($A27,parlvotes_lh!$A$11:$ZZ$200,286,FALSE)=0,"",VLOOKUP($A27,parlvotes_lh!$A$11:$ZZ$200,286,FALSE)))</f>
        <v/>
      </c>
      <c r="Y27" s="309" t="str">
        <f>IF(ISERROR(VLOOKUP($A27,parlvotes_lh!$A$11:$ZZ$200,306,FALSE))=TRUE,"",IF(VLOOKUP($A27,parlvotes_lh!$A$11:$ZZ$200,306,FALSE)=0,"",VLOOKUP($A27,parlvotes_lh!$A$11:$ZZ$200,306,FALSE)))</f>
        <v/>
      </c>
      <c r="Z27" s="309" t="str">
        <f>IF(ISERROR(VLOOKUP($A27,parlvotes_lh!$A$11:$ZZ$200,326,FALSE))=TRUE,"",IF(VLOOKUP($A27,parlvotes_lh!$A$11:$ZZ$200,326,FALSE)=0,"",VLOOKUP($A27,parlvotes_lh!$A$11:$ZZ$200,326,FALSE)))</f>
        <v/>
      </c>
      <c r="AA27" s="309" t="str">
        <f>IF(ISERROR(VLOOKUP($A27,parlvotes_lh!$A$11:$ZZ$200,346,FALSE))=TRUE,"",IF(VLOOKUP($A27,parlvotes_lh!$A$11:$ZZ$200,346,FALSE)=0,"",VLOOKUP($A27,parlvotes_lh!$A$11:$ZZ$200,346,FALSE)))</f>
        <v/>
      </c>
      <c r="AB27" s="309" t="str">
        <f>IF(ISERROR(VLOOKUP($A27,parlvotes_lh!$A$11:$ZZ$200,366,FALSE))=TRUE,"",IF(VLOOKUP($A27,parlvotes_lh!$A$11:$ZZ$200,366,FALSE)=0,"",VLOOKUP($A27,parlvotes_lh!$A$11:$ZZ$200,366,FALSE)))</f>
        <v/>
      </c>
      <c r="AC27" s="309" t="str">
        <f>IF(ISERROR(VLOOKUP($A27,parlvotes_lh!$A$11:$ZZ$200,386,FALSE))=TRUE,"",IF(VLOOKUP($A27,parlvotes_lh!$A$11:$ZZ$200,386,FALSE)=0,"",VLOOKUP($A27,parlvotes_lh!$A$11:$ZZ$200,386,FALSE)))</f>
        <v/>
      </c>
    </row>
    <row r="28" spans="1:38" ht="13.5" customHeight="1">
      <c r="A28" s="302" t="str">
        <f>IF(info_parties!A28="","",info_parties!A28)</f>
        <v/>
      </c>
      <c r="B28" s="303" t="str">
        <f>IF(A28="","",MID(info_weblinks!$C$3,32,3))</f>
        <v/>
      </c>
      <c r="C28" s="303" t="str">
        <f>IF(info_parties!G28="","",info_parties!G28)</f>
        <v/>
      </c>
      <c r="D28" s="303" t="str">
        <f>IF(info_parties!K28="","",info_parties!K28)</f>
        <v/>
      </c>
      <c r="E28" s="303" t="str">
        <f>IF(info_parties!H28="","",info_parties!H28)</f>
        <v/>
      </c>
      <c r="F28" s="304" t="str">
        <f t="shared" si="0"/>
        <v/>
      </c>
      <c r="G28" s="305" t="str">
        <f t="shared" si="1"/>
        <v/>
      </c>
      <c r="H28" s="306" t="str">
        <f t="shared" si="2"/>
        <v/>
      </c>
      <c r="I28" s="307" t="str">
        <f t="shared" si="3"/>
        <v/>
      </c>
      <c r="J28" s="308" t="str">
        <f>IF(ISERROR(VLOOKUP($A28,parlvotes_lh!$A$11:$ZZ$200,6,FALSE))=TRUE,"",IF(VLOOKUP($A28,parlvotes_lh!$A$11:$ZZ$200,6,FALSE)=0,"",VLOOKUP($A28,parlvotes_lh!$A$11:$ZZ$200,6,FALSE)))</f>
        <v/>
      </c>
      <c r="K28" s="308" t="str">
        <f>IF(ISERROR(VLOOKUP($A28,parlvotes_lh!$A$11:$ZZ$200,26,FALSE))=TRUE,"",IF(VLOOKUP($A28,parlvotes_lh!$A$11:$ZZ$200,26,FALSE)=0,"",VLOOKUP($A28,parlvotes_lh!$A$11:$ZZ$200,26,FALSE)))</f>
        <v/>
      </c>
      <c r="L28" s="308" t="str">
        <f>IF(ISERROR(VLOOKUP($A28,parlvotes_lh!$A$11:$ZZ$200,46,FALSE))=TRUE,"",IF(VLOOKUP($A28,parlvotes_lh!$A$11:$ZZ$200,46,FALSE)=0,"",VLOOKUP($A28,parlvotes_lh!$A$11:$ZZ$200,46,FALSE)))</f>
        <v/>
      </c>
      <c r="M28" s="308" t="str">
        <f>IF(ISERROR(VLOOKUP($A28,parlvotes_lh!$A$11:$ZZ$200,66,FALSE))=TRUE,"",IF(VLOOKUP($A28,parlvotes_lh!$A$11:$ZZ$200,66,FALSE)=0,"",VLOOKUP($A28,parlvotes_lh!$A$11:$ZZ$200,66,FALSE)))</f>
        <v/>
      </c>
      <c r="N28" s="308" t="str">
        <f>IF(ISERROR(VLOOKUP($A28,parlvotes_lh!$A$11:$ZZ$200,86,FALSE))=TRUE,"",IF(VLOOKUP($A28,parlvotes_lh!$A$11:$ZZ$200,86,FALSE)=0,"",VLOOKUP($A28,parlvotes_lh!$A$11:$ZZ$200,86,FALSE)))</f>
        <v/>
      </c>
      <c r="O28" s="308" t="str">
        <f>IF(ISERROR(VLOOKUP($A28,parlvotes_lh!$A$11:$ZZ$200,106,FALSE))=TRUE,"",IF(VLOOKUP($A28,parlvotes_lh!$A$11:$ZZ$200,106,FALSE)=0,"",VLOOKUP($A28,parlvotes_lh!$A$11:$ZZ$200,106,FALSE)))</f>
        <v/>
      </c>
      <c r="P28" s="308" t="str">
        <f>IF(ISERROR(VLOOKUP($A28,parlvotes_lh!$A$11:$ZZ$200,126,FALSE))=TRUE,"",IF(VLOOKUP($A28,parlvotes_lh!$A$11:$ZZ$200,126,FALSE)=0,"",VLOOKUP($A28,parlvotes_lh!$A$11:$ZZ$200,126,FALSE)))</f>
        <v/>
      </c>
      <c r="Q28" s="309" t="str">
        <f>IF(ISERROR(VLOOKUP($A28,parlvotes_lh!$A$11:$ZZ$200,146,FALSE))=TRUE,"",IF(VLOOKUP($A28,parlvotes_lh!$A$11:$ZZ$200,146,FALSE)=0,"",VLOOKUP($A28,parlvotes_lh!$A$11:$ZZ$200,146,FALSE)))</f>
        <v/>
      </c>
      <c r="R28" s="309" t="str">
        <f>IF(ISERROR(VLOOKUP($A28,parlvotes_lh!$A$11:$ZZ$200,166,FALSE))=TRUE,"",IF(VLOOKUP($A28,parlvotes_lh!$A$11:$ZZ$200,166,FALSE)=0,"",VLOOKUP($A28,parlvotes_lh!$A$11:$ZZ$200,166,FALSE)))</f>
        <v/>
      </c>
      <c r="S28" s="309" t="str">
        <f>IF(ISERROR(VLOOKUP($A28,parlvotes_lh!$A$11:$ZZ$200,186,FALSE))=TRUE,"",IF(VLOOKUP($A28,parlvotes_lh!$A$11:$ZZ$200,186,FALSE)=0,"",VLOOKUP($A28,parlvotes_lh!$A$11:$ZZ$200,186,FALSE)))</f>
        <v/>
      </c>
      <c r="T28" s="309" t="str">
        <f>IF(ISERROR(VLOOKUP($A28,parlvotes_lh!$A$11:$ZZ$200,206,FALSE))=TRUE,"",IF(VLOOKUP($A28,parlvotes_lh!$A$11:$ZZ$200,206,FALSE)=0,"",VLOOKUP($A28,parlvotes_lh!$A$11:$ZZ$200,206,FALSE)))</f>
        <v/>
      </c>
      <c r="U28" s="309" t="str">
        <f>IF(ISERROR(VLOOKUP($A28,parlvotes_lh!$A$11:$ZZ$200,226,FALSE))=TRUE,"",IF(VLOOKUP($A28,parlvotes_lh!$A$11:$ZZ$200,226,FALSE)=0,"",VLOOKUP($A28,parlvotes_lh!$A$11:$ZZ$200,226,FALSE)))</f>
        <v/>
      </c>
      <c r="V28" s="309" t="str">
        <f>IF(ISERROR(VLOOKUP($A28,parlvotes_lh!$A$11:$ZZ$200,246,FALSE))=TRUE,"",IF(VLOOKUP($A28,parlvotes_lh!$A$11:$ZZ$200,246,FALSE)=0,"",VLOOKUP($A28,parlvotes_lh!$A$11:$ZZ$200,246,FALSE)))</f>
        <v/>
      </c>
      <c r="W28" s="309" t="str">
        <f>IF(ISERROR(VLOOKUP($A28,parlvotes_lh!$A$11:$ZZ$200,266,FALSE))=TRUE,"",IF(VLOOKUP($A28,parlvotes_lh!$A$11:$ZZ$200,266,FALSE)=0,"",VLOOKUP($A28,parlvotes_lh!$A$11:$ZZ$200,266,FALSE)))</f>
        <v/>
      </c>
      <c r="X28" s="309" t="str">
        <f>IF(ISERROR(VLOOKUP($A28,parlvotes_lh!$A$11:$ZZ$200,286,FALSE))=TRUE,"",IF(VLOOKUP($A28,parlvotes_lh!$A$11:$ZZ$200,286,FALSE)=0,"",VLOOKUP($A28,parlvotes_lh!$A$11:$ZZ$200,286,FALSE)))</f>
        <v/>
      </c>
      <c r="Y28" s="309" t="str">
        <f>IF(ISERROR(VLOOKUP($A28,parlvotes_lh!$A$11:$ZZ$200,306,FALSE))=TRUE,"",IF(VLOOKUP($A28,parlvotes_lh!$A$11:$ZZ$200,306,FALSE)=0,"",VLOOKUP($A28,parlvotes_lh!$A$11:$ZZ$200,306,FALSE)))</f>
        <v/>
      </c>
      <c r="Z28" s="309" t="str">
        <f>IF(ISERROR(VLOOKUP($A28,parlvotes_lh!$A$11:$ZZ$200,326,FALSE))=TRUE,"",IF(VLOOKUP($A28,parlvotes_lh!$A$11:$ZZ$200,326,FALSE)=0,"",VLOOKUP($A28,parlvotes_lh!$A$11:$ZZ$200,326,FALSE)))</f>
        <v/>
      </c>
      <c r="AA28" s="309" t="str">
        <f>IF(ISERROR(VLOOKUP($A28,parlvotes_lh!$A$11:$ZZ$200,346,FALSE))=TRUE,"",IF(VLOOKUP($A28,parlvotes_lh!$A$11:$ZZ$200,346,FALSE)=0,"",VLOOKUP($A28,parlvotes_lh!$A$11:$ZZ$200,346,FALSE)))</f>
        <v/>
      </c>
      <c r="AB28" s="309" t="str">
        <f>IF(ISERROR(VLOOKUP($A28,parlvotes_lh!$A$11:$ZZ$200,366,FALSE))=TRUE,"",IF(VLOOKUP($A28,parlvotes_lh!$A$11:$ZZ$200,366,FALSE)=0,"",VLOOKUP($A28,parlvotes_lh!$A$11:$ZZ$200,366,FALSE)))</f>
        <v/>
      </c>
      <c r="AC28" s="309" t="str">
        <f>IF(ISERROR(VLOOKUP($A28,parlvotes_lh!$A$11:$ZZ$200,386,FALSE))=TRUE,"",IF(VLOOKUP($A28,parlvotes_lh!$A$11:$ZZ$200,386,FALSE)=0,"",VLOOKUP($A28,parlvotes_lh!$A$11:$ZZ$200,386,FALSE)))</f>
        <v/>
      </c>
    </row>
    <row r="29" spans="1:38" ht="13.5" customHeight="1">
      <c r="A29" s="302" t="str">
        <f>IF(info_parties!A29="","",info_parties!A29)</f>
        <v/>
      </c>
      <c r="B29" s="303" t="str">
        <f>IF(A29="","",MID(info_weblinks!$C$3,32,3))</f>
        <v/>
      </c>
      <c r="C29" s="303" t="str">
        <f>IF(info_parties!G29="","",info_parties!G29)</f>
        <v/>
      </c>
      <c r="D29" s="303" t="str">
        <f>IF(info_parties!K29="","",info_parties!K29)</f>
        <v/>
      </c>
      <c r="E29" s="303" t="str">
        <f>IF(info_parties!H29="","",info_parties!H29)</f>
        <v/>
      </c>
      <c r="F29" s="304" t="str">
        <f t="shared" si="0"/>
        <v/>
      </c>
      <c r="G29" s="305" t="str">
        <f t="shared" si="1"/>
        <v/>
      </c>
      <c r="H29" s="306" t="str">
        <f t="shared" si="2"/>
        <v/>
      </c>
      <c r="I29" s="307" t="str">
        <f t="shared" si="3"/>
        <v/>
      </c>
      <c r="J29" s="308" t="str">
        <f>IF(ISERROR(VLOOKUP($A29,parlvotes_lh!$A$11:$ZZ$200,6,FALSE))=TRUE,"",IF(VLOOKUP($A29,parlvotes_lh!$A$11:$ZZ$200,6,FALSE)=0,"",VLOOKUP($A29,parlvotes_lh!$A$11:$ZZ$200,6,FALSE)))</f>
        <v/>
      </c>
      <c r="K29" s="308" t="str">
        <f>IF(ISERROR(VLOOKUP($A29,parlvotes_lh!$A$11:$ZZ$200,26,FALSE))=TRUE,"",IF(VLOOKUP($A29,parlvotes_lh!$A$11:$ZZ$200,26,FALSE)=0,"",VLOOKUP($A29,parlvotes_lh!$A$11:$ZZ$200,26,FALSE)))</f>
        <v/>
      </c>
      <c r="L29" s="308" t="str">
        <f>IF(ISERROR(VLOOKUP($A29,parlvotes_lh!$A$11:$ZZ$200,46,FALSE))=TRUE,"",IF(VLOOKUP($A29,parlvotes_lh!$A$11:$ZZ$200,46,FALSE)=0,"",VLOOKUP($A29,parlvotes_lh!$A$11:$ZZ$200,46,FALSE)))</f>
        <v/>
      </c>
      <c r="M29" s="308" t="str">
        <f>IF(ISERROR(VLOOKUP($A29,parlvotes_lh!$A$11:$ZZ$200,66,FALSE))=TRUE,"",IF(VLOOKUP($A29,parlvotes_lh!$A$11:$ZZ$200,66,FALSE)=0,"",VLOOKUP($A29,parlvotes_lh!$A$11:$ZZ$200,66,FALSE)))</f>
        <v/>
      </c>
      <c r="N29" s="308" t="str">
        <f>IF(ISERROR(VLOOKUP($A29,parlvotes_lh!$A$11:$ZZ$200,86,FALSE))=TRUE,"",IF(VLOOKUP($A29,parlvotes_lh!$A$11:$ZZ$200,86,FALSE)=0,"",VLOOKUP($A29,parlvotes_lh!$A$11:$ZZ$200,86,FALSE)))</f>
        <v/>
      </c>
      <c r="O29" s="308" t="str">
        <f>IF(ISERROR(VLOOKUP($A29,parlvotes_lh!$A$11:$ZZ$200,106,FALSE))=TRUE,"",IF(VLOOKUP($A29,parlvotes_lh!$A$11:$ZZ$200,106,FALSE)=0,"",VLOOKUP($A29,parlvotes_lh!$A$11:$ZZ$200,106,FALSE)))</f>
        <v/>
      </c>
      <c r="P29" s="308" t="str">
        <f>IF(ISERROR(VLOOKUP($A29,parlvotes_lh!$A$11:$ZZ$200,126,FALSE))=TRUE,"",IF(VLOOKUP($A29,parlvotes_lh!$A$11:$ZZ$200,126,FALSE)=0,"",VLOOKUP($A29,parlvotes_lh!$A$11:$ZZ$200,126,FALSE)))</f>
        <v/>
      </c>
      <c r="Q29" s="309" t="str">
        <f>IF(ISERROR(VLOOKUP($A29,parlvotes_lh!$A$11:$ZZ$200,146,FALSE))=TRUE,"",IF(VLOOKUP($A29,parlvotes_lh!$A$11:$ZZ$200,146,FALSE)=0,"",VLOOKUP($A29,parlvotes_lh!$A$11:$ZZ$200,146,FALSE)))</f>
        <v/>
      </c>
      <c r="R29" s="309" t="str">
        <f>IF(ISERROR(VLOOKUP($A29,parlvotes_lh!$A$11:$ZZ$200,166,FALSE))=TRUE,"",IF(VLOOKUP($A29,parlvotes_lh!$A$11:$ZZ$200,166,FALSE)=0,"",VLOOKUP($A29,parlvotes_lh!$A$11:$ZZ$200,166,FALSE)))</f>
        <v/>
      </c>
      <c r="S29" s="309" t="str">
        <f>IF(ISERROR(VLOOKUP($A29,parlvotes_lh!$A$11:$ZZ$200,186,FALSE))=TRUE,"",IF(VLOOKUP($A29,parlvotes_lh!$A$11:$ZZ$200,186,FALSE)=0,"",VLOOKUP($A29,parlvotes_lh!$A$11:$ZZ$200,186,FALSE)))</f>
        <v/>
      </c>
      <c r="T29" s="309" t="str">
        <f>IF(ISERROR(VLOOKUP($A29,parlvotes_lh!$A$11:$ZZ$200,206,FALSE))=TRUE,"",IF(VLOOKUP($A29,parlvotes_lh!$A$11:$ZZ$200,206,FALSE)=0,"",VLOOKUP($A29,parlvotes_lh!$A$11:$ZZ$200,206,FALSE)))</f>
        <v/>
      </c>
      <c r="U29" s="309" t="str">
        <f>IF(ISERROR(VLOOKUP($A29,parlvotes_lh!$A$11:$ZZ$200,226,FALSE))=TRUE,"",IF(VLOOKUP($A29,parlvotes_lh!$A$11:$ZZ$200,226,FALSE)=0,"",VLOOKUP($A29,parlvotes_lh!$A$11:$ZZ$200,226,FALSE)))</f>
        <v/>
      </c>
      <c r="V29" s="309" t="str">
        <f>IF(ISERROR(VLOOKUP($A29,parlvotes_lh!$A$11:$ZZ$200,246,FALSE))=TRUE,"",IF(VLOOKUP($A29,parlvotes_lh!$A$11:$ZZ$200,246,FALSE)=0,"",VLOOKUP($A29,parlvotes_lh!$A$11:$ZZ$200,246,FALSE)))</f>
        <v/>
      </c>
      <c r="W29" s="309" t="str">
        <f>IF(ISERROR(VLOOKUP($A29,parlvotes_lh!$A$11:$ZZ$200,266,FALSE))=TRUE,"",IF(VLOOKUP($A29,parlvotes_lh!$A$11:$ZZ$200,266,FALSE)=0,"",VLOOKUP($A29,parlvotes_lh!$A$11:$ZZ$200,266,FALSE)))</f>
        <v/>
      </c>
      <c r="X29" s="309" t="str">
        <f>IF(ISERROR(VLOOKUP($A29,parlvotes_lh!$A$11:$ZZ$200,286,FALSE))=TRUE,"",IF(VLOOKUP($A29,parlvotes_lh!$A$11:$ZZ$200,286,FALSE)=0,"",VLOOKUP($A29,parlvotes_lh!$A$11:$ZZ$200,286,FALSE)))</f>
        <v/>
      </c>
      <c r="Y29" s="309" t="str">
        <f>IF(ISERROR(VLOOKUP($A29,parlvotes_lh!$A$11:$ZZ$200,306,FALSE))=TRUE,"",IF(VLOOKUP($A29,parlvotes_lh!$A$11:$ZZ$200,306,FALSE)=0,"",VLOOKUP($A29,parlvotes_lh!$A$11:$ZZ$200,306,FALSE)))</f>
        <v/>
      </c>
      <c r="Z29" s="309" t="str">
        <f>IF(ISERROR(VLOOKUP($A29,parlvotes_lh!$A$11:$ZZ$200,326,FALSE))=TRUE,"",IF(VLOOKUP($A29,parlvotes_lh!$A$11:$ZZ$200,326,FALSE)=0,"",VLOOKUP($A29,parlvotes_lh!$A$11:$ZZ$200,326,FALSE)))</f>
        <v/>
      </c>
      <c r="AA29" s="309" t="str">
        <f>IF(ISERROR(VLOOKUP($A29,parlvotes_lh!$A$11:$ZZ$200,346,FALSE))=TRUE,"",IF(VLOOKUP($A29,parlvotes_lh!$A$11:$ZZ$200,346,FALSE)=0,"",VLOOKUP($A29,parlvotes_lh!$A$11:$ZZ$200,346,FALSE)))</f>
        <v/>
      </c>
      <c r="AB29" s="309" t="str">
        <f>IF(ISERROR(VLOOKUP($A29,parlvotes_lh!$A$11:$ZZ$200,366,FALSE))=TRUE,"",IF(VLOOKUP($A29,parlvotes_lh!$A$11:$ZZ$200,366,FALSE)=0,"",VLOOKUP($A29,parlvotes_lh!$A$11:$ZZ$200,366,FALSE)))</f>
        <v/>
      </c>
      <c r="AC29" s="309" t="str">
        <f>IF(ISERROR(VLOOKUP($A29,parlvotes_lh!$A$11:$ZZ$200,386,FALSE))=TRUE,"",IF(VLOOKUP($A29,parlvotes_lh!$A$11:$ZZ$200,386,FALSE)=0,"",VLOOKUP($A29,parlvotes_lh!$A$11:$ZZ$200,386,FALSE)))</f>
        <v/>
      </c>
    </row>
    <row r="30" spans="1:38" ht="13.5" customHeight="1">
      <c r="A30" s="302" t="str">
        <f>IF(info_parties!A30="","",info_parties!A30)</f>
        <v/>
      </c>
      <c r="B30" s="303" t="str">
        <f>IF(A30="","",MID(info_weblinks!$C$3,32,3))</f>
        <v/>
      </c>
      <c r="C30" s="303" t="str">
        <f>IF(info_parties!G30="","",info_parties!G30)</f>
        <v/>
      </c>
      <c r="D30" s="303" t="str">
        <f>IF(info_parties!K30="","",info_parties!K30)</f>
        <v/>
      </c>
      <c r="E30" s="303" t="str">
        <f>IF(info_parties!H30="","",info_parties!H30)</f>
        <v/>
      </c>
      <c r="F30" s="304" t="str">
        <f t="shared" si="0"/>
        <v/>
      </c>
      <c r="G30" s="305" t="str">
        <f t="shared" si="1"/>
        <v/>
      </c>
      <c r="H30" s="306" t="str">
        <f t="shared" si="2"/>
        <v/>
      </c>
      <c r="I30" s="307" t="str">
        <f t="shared" si="3"/>
        <v/>
      </c>
      <c r="J30" s="308" t="str">
        <f>IF(ISERROR(VLOOKUP($A30,parlvotes_lh!$A$11:$ZZ$200,6,FALSE))=TRUE,"",IF(VLOOKUP($A30,parlvotes_lh!$A$11:$ZZ$200,6,FALSE)=0,"",VLOOKUP($A30,parlvotes_lh!$A$11:$ZZ$200,6,FALSE)))</f>
        <v/>
      </c>
      <c r="K30" s="308" t="str">
        <f>IF(ISERROR(VLOOKUP($A30,parlvotes_lh!$A$11:$ZZ$200,26,FALSE))=TRUE,"",IF(VLOOKUP($A30,parlvotes_lh!$A$11:$ZZ$200,26,FALSE)=0,"",VLOOKUP($A30,parlvotes_lh!$A$11:$ZZ$200,26,FALSE)))</f>
        <v/>
      </c>
      <c r="L30" s="308" t="str">
        <f>IF(ISERROR(VLOOKUP($A30,parlvotes_lh!$A$11:$ZZ$200,46,FALSE))=TRUE,"",IF(VLOOKUP($A30,parlvotes_lh!$A$11:$ZZ$200,46,FALSE)=0,"",VLOOKUP($A30,parlvotes_lh!$A$11:$ZZ$200,46,FALSE)))</f>
        <v/>
      </c>
      <c r="M30" s="308" t="str">
        <f>IF(ISERROR(VLOOKUP($A30,parlvotes_lh!$A$11:$ZZ$200,66,FALSE))=TRUE,"",IF(VLOOKUP($A30,parlvotes_lh!$A$11:$ZZ$200,66,FALSE)=0,"",VLOOKUP($A30,parlvotes_lh!$A$11:$ZZ$200,66,FALSE)))</f>
        <v/>
      </c>
      <c r="N30" s="308" t="str">
        <f>IF(ISERROR(VLOOKUP($A30,parlvotes_lh!$A$11:$ZZ$200,86,FALSE))=TRUE,"",IF(VLOOKUP($A30,parlvotes_lh!$A$11:$ZZ$200,86,FALSE)=0,"",VLOOKUP($A30,parlvotes_lh!$A$11:$ZZ$200,86,FALSE)))</f>
        <v/>
      </c>
      <c r="O30" s="308" t="str">
        <f>IF(ISERROR(VLOOKUP($A30,parlvotes_lh!$A$11:$ZZ$200,106,FALSE))=TRUE,"",IF(VLOOKUP($A30,parlvotes_lh!$A$11:$ZZ$200,106,FALSE)=0,"",VLOOKUP($A30,parlvotes_lh!$A$11:$ZZ$200,106,FALSE)))</f>
        <v/>
      </c>
      <c r="P30" s="308" t="str">
        <f>IF(ISERROR(VLOOKUP($A30,parlvotes_lh!$A$11:$ZZ$200,126,FALSE))=TRUE,"",IF(VLOOKUP($A30,parlvotes_lh!$A$11:$ZZ$200,126,FALSE)=0,"",VLOOKUP($A30,parlvotes_lh!$A$11:$ZZ$200,126,FALSE)))</f>
        <v/>
      </c>
      <c r="Q30" s="309" t="str">
        <f>IF(ISERROR(VLOOKUP($A30,parlvotes_lh!$A$11:$ZZ$200,146,FALSE))=TRUE,"",IF(VLOOKUP($A30,parlvotes_lh!$A$11:$ZZ$200,146,FALSE)=0,"",VLOOKUP($A30,parlvotes_lh!$A$11:$ZZ$200,146,FALSE)))</f>
        <v/>
      </c>
      <c r="R30" s="309" t="str">
        <f>IF(ISERROR(VLOOKUP($A30,parlvotes_lh!$A$11:$ZZ$200,166,FALSE))=TRUE,"",IF(VLOOKUP($A30,parlvotes_lh!$A$11:$ZZ$200,166,FALSE)=0,"",VLOOKUP($A30,parlvotes_lh!$A$11:$ZZ$200,166,FALSE)))</f>
        <v/>
      </c>
      <c r="S30" s="309" t="str">
        <f>IF(ISERROR(VLOOKUP($A30,parlvotes_lh!$A$11:$ZZ$200,186,FALSE))=TRUE,"",IF(VLOOKUP($A30,parlvotes_lh!$A$11:$ZZ$200,186,FALSE)=0,"",VLOOKUP($A30,parlvotes_lh!$A$11:$ZZ$200,186,FALSE)))</f>
        <v/>
      </c>
      <c r="T30" s="309" t="str">
        <f>IF(ISERROR(VLOOKUP($A30,parlvotes_lh!$A$11:$ZZ$200,206,FALSE))=TRUE,"",IF(VLOOKUP($A30,parlvotes_lh!$A$11:$ZZ$200,206,FALSE)=0,"",VLOOKUP($A30,parlvotes_lh!$A$11:$ZZ$200,206,FALSE)))</f>
        <v/>
      </c>
      <c r="U30" s="309" t="str">
        <f>IF(ISERROR(VLOOKUP($A30,parlvotes_lh!$A$11:$ZZ$200,226,FALSE))=TRUE,"",IF(VLOOKUP($A30,parlvotes_lh!$A$11:$ZZ$200,226,FALSE)=0,"",VLOOKUP($A30,parlvotes_lh!$A$11:$ZZ$200,226,FALSE)))</f>
        <v/>
      </c>
      <c r="V30" s="309" t="str">
        <f>IF(ISERROR(VLOOKUP($A30,parlvotes_lh!$A$11:$ZZ$200,246,FALSE))=TRUE,"",IF(VLOOKUP($A30,parlvotes_lh!$A$11:$ZZ$200,246,FALSE)=0,"",VLOOKUP($A30,parlvotes_lh!$A$11:$ZZ$200,246,FALSE)))</f>
        <v/>
      </c>
      <c r="W30" s="309" t="str">
        <f>IF(ISERROR(VLOOKUP($A30,parlvotes_lh!$A$11:$ZZ$200,266,FALSE))=TRUE,"",IF(VLOOKUP($A30,parlvotes_lh!$A$11:$ZZ$200,266,FALSE)=0,"",VLOOKUP($A30,parlvotes_lh!$A$11:$ZZ$200,266,FALSE)))</f>
        <v/>
      </c>
      <c r="X30" s="309" t="str">
        <f>IF(ISERROR(VLOOKUP($A30,parlvotes_lh!$A$11:$ZZ$200,286,FALSE))=TRUE,"",IF(VLOOKUP($A30,parlvotes_lh!$A$11:$ZZ$200,286,FALSE)=0,"",VLOOKUP($A30,parlvotes_lh!$A$11:$ZZ$200,286,FALSE)))</f>
        <v/>
      </c>
      <c r="Y30" s="309" t="str">
        <f>IF(ISERROR(VLOOKUP($A30,parlvotes_lh!$A$11:$ZZ$200,306,FALSE))=TRUE,"",IF(VLOOKUP($A30,parlvotes_lh!$A$11:$ZZ$200,306,FALSE)=0,"",VLOOKUP($A30,parlvotes_lh!$A$11:$ZZ$200,306,FALSE)))</f>
        <v/>
      </c>
      <c r="Z30" s="309" t="str">
        <f>IF(ISERROR(VLOOKUP($A30,parlvotes_lh!$A$11:$ZZ$200,326,FALSE))=TRUE,"",IF(VLOOKUP($A30,parlvotes_lh!$A$11:$ZZ$200,326,FALSE)=0,"",VLOOKUP($A30,parlvotes_lh!$A$11:$ZZ$200,326,FALSE)))</f>
        <v/>
      </c>
      <c r="AA30" s="309" t="str">
        <f>IF(ISERROR(VLOOKUP($A30,parlvotes_lh!$A$11:$ZZ$200,346,FALSE))=TRUE,"",IF(VLOOKUP($A30,parlvotes_lh!$A$11:$ZZ$200,346,FALSE)=0,"",VLOOKUP($A30,parlvotes_lh!$A$11:$ZZ$200,346,FALSE)))</f>
        <v/>
      </c>
      <c r="AB30" s="309" t="str">
        <f>IF(ISERROR(VLOOKUP($A30,parlvotes_lh!$A$11:$ZZ$200,366,FALSE))=TRUE,"",IF(VLOOKUP($A30,parlvotes_lh!$A$11:$ZZ$200,366,FALSE)=0,"",VLOOKUP($A30,parlvotes_lh!$A$11:$ZZ$200,366,FALSE)))</f>
        <v/>
      </c>
      <c r="AC30" s="309" t="str">
        <f>IF(ISERROR(VLOOKUP($A30,parlvotes_lh!$A$11:$ZZ$200,386,FALSE))=TRUE,"",IF(VLOOKUP($A30,parlvotes_lh!$A$11:$ZZ$200,386,FALSE)=0,"",VLOOKUP($A30,parlvotes_lh!$A$11:$ZZ$200,386,FALSE)))</f>
        <v/>
      </c>
    </row>
    <row r="31" spans="1:38" ht="13.5" customHeight="1">
      <c r="A31" s="302" t="str">
        <f>IF(info_parties!A31="","",info_parties!A31)</f>
        <v/>
      </c>
      <c r="B31" s="303" t="str">
        <f>IF(A31="","",MID(info_weblinks!$C$3,32,3))</f>
        <v/>
      </c>
      <c r="C31" s="303" t="str">
        <f>IF(info_parties!G31="","",info_parties!G31)</f>
        <v/>
      </c>
      <c r="D31" s="303" t="str">
        <f>IF(info_parties!K31="","",info_parties!K31)</f>
        <v/>
      </c>
      <c r="E31" s="303" t="str">
        <f>IF(info_parties!H31="","",info_parties!H31)</f>
        <v/>
      </c>
      <c r="F31" s="304" t="str">
        <f t="shared" si="0"/>
        <v/>
      </c>
      <c r="G31" s="305" t="str">
        <f t="shared" si="1"/>
        <v/>
      </c>
      <c r="H31" s="306" t="str">
        <f t="shared" si="2"/>
        <v/>
      </c>
      <c r="I31" s="307" t="str">
        <f t="shared" si="3"/>
        <v/>
      </c>
      <c r="J31" s="308" t="str">
        <f>IF(ISERROR(VLOOKUP($A31,parlvotes_lh!$A$11:$ZZ$200,6,FALSE))=TRUE,"",IF(VLOOKUP($A31,parlvotes_lh!$A$11:$ZZ$200,6,FALSE)=0,"",VLOOKUP($A31,parlvotes_lh!$A$11:$ZZ$200,6,FALSE)))</f>
        <v/>
      </c>
      <c r="K31" s="308" t="str">
        <f>IF(ISERROR(VLOOKUP($A31,parlvotes_lh!$A$11:$ZZ$200,26,FALSE))=TRUE,"",IF(VLOOKUP($A31,parlvotes_lh!$A$11:$ZZ$200,26,FALSE)=0,"",VLOOKUP($A31,parlvotes_lh!$A$11:$ZZ$200,26,FALSE)))</f>
        <v/>
      </c>
      <c r="L31" s="308" t="str">
        <f>IF(ISERROR(VLOOKUP($A31,parlvotes_lh!$A$11:$ZZ$200,46,FALSE))=TRUE,"",IF(VLOOKUP($A31,parlvotes_lh!$A$11:$ZZ$200,46,FALSE)=0,"",VLOOKUP($A31,parlvotes_lh!$A$11:$ZZ$200,46,FALSE)))</f>
        <v/>
      </c>
      <c r="M31" s="308" t="str">
        <f>IF(ISERROR(VLOOKUP($A31,parlvotes_lh!$A$11:$ZZ$200,66,FALSE))=TRUE,"",IF(VLOOKUP($A31,parlvotes_lh!$A$11:$ZZ$200,66,FALSE)=0,"",VLOOKUP($A31,parlvotes_lh!$A$11:$ZZ$200,66,FALSE)))</f>
        <v/>
      </c>
      <c r="N31" s="308" t="str">
        <f>IF(ISERROR(VLOOKUP($A31,parlvotes_lh!$A$11:$ZZ$200,86,FALSE))=TRUE,"",IF(VLOOKUP($A31,parlvotes_lh!$A$11:$ZZ$200,86,FALSE)=0,"",VLOOKUP($A31,parlvotes_lh!$A$11:$ZZ$200,86,FALSE)))</f>
        <v/>
      </c>
      <c r="O31" s="308" t="str">
        <f>IF(ISERROR(VLOOKUP($A31,parlvotes_lh!$A$11:$ZZ$200,106,FALSE))=TRUE,"",IF(VLOOKUP($A31,parlvotes_lh!$A$11:$ZZ$200,106,FALSE)=0,"",VLOOKUP($A31,parlvotes_lh!$A$11:$ZZ$200,106,FALSE)))</f>
        <v/>
      </c>
      <c r="P31" s="308" t="str">
        <f>IF(ISERROR(VLOOKUP($A31,parlvotes_lh!$A$11:$ZZ$200,126,FALSE))=TRUE,"",IF(VLOOKUP($A31,parlvotes_lh!$A$11:$ZZ$200,126,FALSE)=0,"",VLOOKUP($A31,parlvotes_lh!$A$11:$ZZ$200,126,FALSE)))</f>
        <v/>
      </c>
      <c r="Q31" s="309" t="str">
        <f>IF(ISERROR(VLOOKUP($A31,parlvotes_lh!$A$11:$ZZ$200,146,FALSE))=TRUE,"",IF(VLOOKUP($A31,parlvotes_lh!$A$11:$ZZ$200,146,FALSE)=0,"",VLOOKUP($A31,parlvotes_lh!$A$11:$ZZ$200,146,FALSE)))</f>
        <v/>
      </c>
      <c r="R31" s="309" t="str">
        <f>IF(ISERROR(VLOOKUP($A31,parlvotes_lh!$A$11:$ZZ$200,166,FALSE))=TRUE,"",IF(VLOOKUP($A31,parlvotes_lh!$A$11:$ZZ$200,166,FALSE)=0,"",VLOOKUP($A31,parlvotes_lh!$A$11:$ZZ$200,166,FALSE)))</f>
        <v/>
      </c>
      <c r="S31" s="309" t="str">
        <f>IF(ISERROR(VLOOKUP($A31,parlvotes_lh!$A$11:$ZZ$200,186,FALSE))=TRUE,"",IF(VLOOKUP($A31,parlvotes_lh!$A$11:$ZZ$200,186,FALSE)=0,"",VLOOKUP($A31,parlvotes_lh!$A$11:$ZZ$200,186,FALSE)))</f>
        <v/>
      </c>
      <c r="T31" s="309" t="str">
        <f>IF(ISERROR(VLOOKUP($A31,parlvotes_lh!$A$11:$ZZ$200,206,FALSE))=TRUE,"",IF(VLOOKUP($A31,parlvotes_lh!$A$11:$ZZ$200,206,FALSE)=0,"",VLOOKUP($A31,parlvotes_lh!$A$11:$ZZ$200,206,FALSE)))</f>
        <v/>
      </c>
      <c r="U31" s="309" t="str">
        <f>IF(ISERROR(VLOOKUP($A31,parlvotes_lh!$A$11:$ZZ$200,226,FALSE))=TRUE,"",IF(VLOOKUP($A31,parlvotes_lh!$A$11:$ZZ$200,226,FALSE)=0,"",VLOOKUP($A31,parlvotes_lh!$A$11:$ZZ$200,226,FALSE)))</f>
        <v/>
      </c>
      <c r="V31" s="309" t="str">
        <f>IF(ISERROR(VLOOKUP($A31,parlvotes_lh!$A$11:$ZZ$200,246,FALSE))=TRUE,"",IF(VLOOKUP($A31,parlvotes_lh!$A$11:$ZZ$200,246,FALSE)=0,"",VLOOKUP($A31,parlvotes_lh!$A$11:$ZZ$200,246,FALSE)))</f>
        <v/>
      </c>
      <c r="W31" s="309" t="str">
        <f>IF(ISERROR(VLOOKUP($A31,parlvotes_lh!$A$11:$ZZ$200,266,FALSE))=TRUE,"",IF(VLOOKUP($A31,parlvotes_lh!$A$11:$ZZ$200,266,FALSE)=0,"",VLOOKUP($A31,parlvotes_lh!$A$11:$ZZ$200,266,FALSE)))</f>
        <v/>
      </c>
      <c r="X31" s="309" t="str">
        <f>IF(ISERROR(VLOOKUP($A31,parlvotes_lh!$A$11:$ZZ$200,286,FALSE))=TRUE,"",IF(VLOOKUP($A31,parlvotes_lh!$A$11:$ZZ$200,286,FALSE)=0,"",VLOOKUP($A31,parlvotes_lh!$A$11:$ZZ$200,286,FALSE)))</f>
        <v/>
      </c>
      <c r="Y31" s="309" t="str">
        <f>IF(ISERROR(VLOOKUP($A31,parlvotes_lh!$A$11:$ZZ$200,306,FALSE))=TRUE,"",IF(VLOOKUP($A31,parlvotes_lh!$A$11:$ZZ$200,306,FALSE)=0,"",VLOOKUP($A31,parlvotes_lh!$A$11:$ZZ$200,306,FALSE)))</f>
        <v/>
      </c>
      <c r="Z31" s="309" t="str">
        <f>IF(ISERROR(VLOOKUP($A31,parlvotes_lh!$A$11:$ZZ$200,326,FALSE))=TRUE,"",IF(VLOOKUP($A31,parlvotes_lh!$A$11:$ZZ$200,326,FALSE)=0,"",VLOOKUP($A31,parlvotes_lh!$A$11:$ZZ$200,326,FALSE)))</f>
        <v/>
      </c>
      <c r="AA31" s="309" t="str">
        <f>IF(ISERROR(VLOOKUP($A31,parlvotes_lh!$A$11:$ZZ$200,346,FALSE))=TRUE,"",IF(VLOOKUP($A31,parlvotes_lh!$A$11:$ZZ$200,346,FALSE)=0,"",VLOOKUP($A31,parlvotes_lh!$A$11:$ZZ$200,346,FALSE)))</f>
        <v/>
      </c>
      <c r="AB31" s="309" t="str">
        <f>IF(ISERROR(VLOOKUP($A31,parlvotes_lh!$A$11:$ZZ$200,366,FALSE))=TRUE,"",IF(VLOOKUP($A31,parlvotes_lh!$A$11:$ZZ$200,366,FALSE)=0,"",VLOOKUP($A31,parlvotes_lh!$A$11:$ZZ$200,366,FALSE)))</f>
        <v/>
      </c>
      <c r="AC31" s="309" t="str">
        <f>IF(ISERROR(VLOOKUP($A31,parlvotes_lh!$A$11:$ZZ$200,386,FALSE))=TRUE,"",IF(VLOOKUP($A31,parlvotes_lh!$A$11:$ZZ$200,386,FALSE)=0,"",VLOOKUP($A31,parlvotes_lh!$A$11:$ZZ$200,386,FALSE)))</f>
        <v/>
      </c>
    </row>
    <row r="32" spans="1:38" ht="13.5" customHeight="1">
      <c r="A32" s="302" t="str">
        <f>IF(info_parties!A32="","",info_parties!A32)</f>
        <v/>
      </c>
      <c r="B32" s="303" t="str">
        <f>IF(A32="","",MID(info_weblinks!$C$3,32,3))</f>
        <v/>
      </c>
      <c r="C32" s="303" t="str">
        <f>IF(info_parties!G32="","",info_parties!G32)</f>
        <v/>
      </c>
      <c r="D32" s="303" t="str">
        <f>IF(info_parties!K32="","",info_parties!K32)</f>
        <v/>
      </c>
      <c r="E32" s="303" t="str">
        <f>IF(info_parties!H32="","",info_parties!H32)</f>
        <v/>
      </c>
      <c r="F32" s="304" t="str">
        <f t="shared" si="0"/>
        <v/>
      </c>
      <c r="G32" s="305" t="str">
        <f t="shared" si="1"/>
        <v/>
      </c>
      <c r="H32" s="306" t="str">
        <f t="shared" si="2"/>
        <v/>
      </c>
      <c r="I32" s="307" t="str">
        <f t="shared" si="3"/>
        <v/>
      </c>
      <c r="J32" s="308" t="str">
        <f>IF(ISERROR(VLOOKUP($A32,parlvotes_lh!$A$11:$ZZ$200,6,FALSE))=TRUE,"",IF(VLOOKUP($A32,parlvotes_lh!$A$11:$ZZ$200,6,FALSE)=0,"",VLOOKUP($A32,parlvotes_lh!$A$11:$ZZ$200,6,FALSE)))</f>
        <v/>
      </c>
      <c r="K32" s="308" t="str">
        <f>IF(ISERROR(VLOOKUP($A32,parlvotes_lh!$A$11:$ZZ$200,26,FALSE))=TRUE,"",IF(VLOOKUP($A32,parlvotes_lh!$A$11:$ZZ$200,26,FALSE)=0,"",VLOOKUP($A32,parlvotes_lh!$A$11:$ZZ$200,26,FALSE)))</f>
        <v/>
      </c>
      <c r="L32" s="308" t="str">
        <f>IF(ISERROR(VLOOKUP($A32,parlvotes_lh!$A$11:$ZZ$200,46,FALSE))=TRUE,"",IF(VLOOKUP($A32,parlvotes_lh!$A$11:$ZZ$200,46,FALSE)=0,"",VLOOKUP($A32,parlvotes_lh!$A$11:$ZZ$200,46,FALSE)))</f>
        <v/>
      </c>
      <c r="M32" s="308" t="str">
        <f>IF(ISERROR(VLOOKUP($A32,parlvotes_lh!$A$11:$ZZ$200,66,FALSE))=TRUE,"",IF(VLOOKUP($A32,parlvotes_lh!$A$11:$ZZ$200,66,FALSE)=0,"",VLOOKUP($A32,parlvotes_lh!$A$11:$ZZ$200,66,FALSE)))</f>
        <v/>
      </c>
      <c r="N32" s="308" t="str">
        <f>IF(ISERROR(VLOOKUP($A32,parlvotes_lh!$A$11:$ZZ$200,86,FALSE))=TRUE,"",IF(VLOOKUP($A32,parlvotes_lh!$A$11:$ZZ$200,86,FALSE)=0,"",VLOOKUP($A32,parlvotes_lh!$A$11:$ZZ$200,86,FALSE)))</f>
        <v/>
      </c>
      <c r="O32" s="308" t="str">
        <f>IF(ISERROR(VLOOKUP($A32,parlvotes_lh!$A$11:$ZZ$200,106,FALSE))=TRUE,"",IF(VLOOKUP($A32,parlvotes_lh!$A$11:$ZZ$200,106,FALSE)=0,"",VLOOKUP($A32,parlvotes_lh!$A$11:$ZZ$200,106,FALSE)))</f>
        <v/>
      </c>
      <c r="P32" s="308" t="str">
        <f>IF(ISERROR(VLOOKUP($A32,parlvotes_lh!$A$11:$ZZ$200,126,FALSE))=TRUE,"",IF(VLOOKUP($A32,parlvotes_lh!$A$11:$ZZ$200,126,FALSE)=0,"",VLOOKUP($A32,parlvotes_lh!$A$11:$ZZ$200,126,FALSE)))</f>
        <v/>
      </c>
      <c r="Q32" s="309" t="str">
        <f>IF(ISERROR(VLOOKUP($A32,parlvotes_lh!$A$11:$ZZ$200,146,FALSE))=TRUE,"",IF(VLOOKUP($A32,parlvotes_lh!$A$11:$ZZ$200,146,FALSE)=0,"",VLOOKUP($A32,parlvotes_lh!$A$11:$ZZ$200,146,FALSE)))</f>
        <v/>
      </c>
      <c r="R32" s="309" t="str">
        <f>IF(ISERROR(VLOOKUP($A32,parlvotes_lh!$A$11:$ZZ$200,166,FALSE))=TRUE,"",IF(VLOOKUP($A32,parlvotes_lh!$A$11:$ZZ$200,166,FALSE)=0,"",VLOOKUP($A32,parlvotes_lh!$A$11:$ZZ$200,166,FALSE)))</f>
        <v/>
      </c>
      <c r="S32" s="309" t="str">
        <f>IF(ISERROR(VLOOKUP($A32,parlvotes_lh!$A$11:$ZZ$200,186,FALSE))=TRUE,"",IF(VLOOKUP($A32,parlvotes_lh!$A$11:$ZZ$200,186,FALSE)=0,"",VLOOKUP($A32,parlvotes_lh!$A$11:$ZZ$200,186,FALSE)))</f>
        <v/>
      </c>
      <c r="T32" s="309" t="str">
        <f>IF(ISERROR(VLOOKUP($A32,parlvotes_lh!$A$11:$ZZ$200,206,FALSE))=TRUE,"",IF(VLOOKUP($A32,parlvotes_lh!$A$11:$ZZ$200,206,FALSE)=0,"",VLOOKUP($A32,parlvotes_lh!$A$11:$ZZ$200,206,FALSE)))</f>
        <v/>
      </c>
      <c r="U32" s="309" t="str">
        <f>IF(ISERROR(VLOOKUP($A32,parlvotes_lh!$A$11:$ZZ$200,226,FALSE))=TRUE,"",IF(VLOOKUP($A32,parlvotes_lh!$A$11:$ZZ$200,226,FALSE)=0,"",VLOOKUP($A32,parlvotes_lh!$A$11:$ZZ$200,226,FALSE)))</f>
        <v/>
      </c>
      <c r="V32" s="309" t="str">
        <f>IF(ISERROR(VLOOKUP($A32,parlvotes_lh!$A$11:$ZZ$200,246,FALSE))=TRUE,"",IF(VLOOKUP($A32,parlvotes_lh!$A$11:$ZZ$200,246,FALSE)=0,"",VLOOKUP($A32,parlvotes_lh!$A$11:$ZZ$200,246,FALSE)))</f>
        <v/>
      </c>
      <c r="W32" s="309" t="str">
        <f>IF(ISERROR(VLOOKUP($A32,parlvotes_lh!$A$11:$ZZ$200,266,FALSE))=TRUE,"",IF(VLOOKUP($A32,parlvotes_lh!$A$11:$ZZ$200,266,FALSE)=0,"",VLOOKUP($A32,parlvotes_lh!$A$11:$ZZ$200,266,FALSE)))</f>
        <v/>
      </c>
      <c r="X32" s="309" t="str">
        <f>IF(ISERROR(VLOOKUP($A32,parlvotes_lh!$A$11:$ZZ$200,286,FALSE))=TRUE,"",IF(VLOOKUP($A32,parlvotes_lh!$A$11:$ZZ$200,286,FALSE)=0,"",VLOOKUP($A32,parlvotes_lh!$A$11:$ZZ$200,286,FALSE)))</f>
        <v/>
      </c>
      <c r="Y32" s="309" t="str">
        <f>IF(ISERROR(VLOOKUP($A32,parlvotes_lh!$A$11:$ZZ$200,306,FALSE))=TRUE,"",IF(VLOOKUP($A32,parlvotes_lh!$A$11:$ZZ$200,306,FALSE)=0,"",VLOOKUP($A32,parlvotes_lh!$A$11:$ZZ$200,306,FALSE)))</f>
        <v/>
      </c>
      <c r="Z32" s="309" t="str">
        <f>IF(ISERROR(VLOOKUP($A32,parlvotes_lh!$A$11:$ZZ$200,326,FALSE))=TRUE,"",IF(VLOOKUP($A32,parlvotes_lh!$A$11:$ZZ$200,326,FALSE)=0,"",VLOOKUP($A32,parlvotes_lh!$A$11:$ZZ$200,326,FALSE)))</f>
        <v/>
      </c>
      <c r="AA32" s="309" t="str">
        <f>IF(ISERROR(VLOOKUP($A32,parlvotes_lh!$A$11:$ZZ$200,346,FALSE))=TRUE,"",IF(VLOOKUP($A32,parlvotes_lh!$A$11:$ZZ$200,346,FALSE)=0,"",VLOOKUP($A32,parlvotes_lh!$A$11:$ZZ$200,346,FALSE)))</f>
        <v/>
      </c>
      <c r="AB32" s="309" t="str">
        <f>IF(ISERROR(VLOOKUP($A32,parlvotes_lh!$A$11:$ZZ$200,366,FALSE))=TRUE,"",IF(VLOOKUP($A32,parlvotes_lh!$A$11:$ZZ$200,366,FALSE)=0,"",VLOOKUP($A32,parlvotes_lh!$A$11:$ZZ$200,366,FALSE)))</f>
        <v/>
      </c>
      <c r="AC32" s="309" t="str">
        <f>IF(ISERROR(VLOOKUP($A32,parlvotes_lh!$A$11:$ZZ$200,386,FALSE))=TRUE,"",IF(VLOOKUP($A32,parlvotes_lh!$A$11:$ZZ$200,386,FALSE)=0,"",VLOOKUP($A32,parlvotes_lh!$A$11:$ZZ$200,386,FALSE)))</f>
        <v/>
      </c>
    </row>
    <row r="33" spans="1:29" ht="13.5" customHeight="1">
      <c r="A33" s="302" t="str">
        <f>IF(info_parties!A33="","",info_parties!A33)</f>
        <v/>
      </c>
      <c r="B33" s="303" t="str">
        <f>IF(A33="","",MID(info_weblinks!$C$3,32,3))</f>
        <v/>
      </c>
      <c r="C33" s="303" t="str">
        <f>IF(info_parties!G33="","",info_parties!G33)</f>
        <v/>
      </c>
      <c r="D33" s="303" t="str">
        <f>IF(info_parties!K33="","",info_parties!K33)</f>
        <v/>
      </c>
      <c r="E33" s="303" t="str">
        <f>IF(info_parties!H33="","",info_parties!H33)</f>
        <v/>
      </c>
      <c r="F33" s="304" t="str">
        <f t="shared" si="0"/>
        <v/>
      </c>
      <c r="G33" s="305" t="str">
        <f t="shared" si="1"/>
        <v/>
      </c>
      <c r="H33" s="306" t="str">
        <f t="shared" si="2"/>
        <v/>
      </c>
      <c r="I33" s="307" t="str">
        <f t="shared" si="3"/>
        <v/>
      </c>
      <c r="J33" s="308" t="str">
        <f>IF(ISERROR(VLOOKUP($A33,parlvotes_lh!$A$11:$ZZ$200,6,FALSE))=TRUE,"",IF(VLOOKUP($A33,parlvotes_lh!$A$11:$ZZ$200,6,FALSE)=0,"",VLOOKUP($A33,parlvotes_lh!$A$11:$ZZ$200,6,FALSE)))</f>
        <v/>
      </c>
      <c r="K33" s="308" t="str">
        <f>IF(ISERROR(VLOOKUP($A33,parlvotes_lh!$A$11:$ZZ$200,26,FALSE))=TRUE,"",IF(VLOOKUP($A33,parlvotes_lh!$A$11:$ZZ$200,26,FALSE)=0,"",VLOOKUP($A33,parlvotes_lh!$A$11:$ZZ$200,26,FALSE)))</f>
        <v/>
      </c>
      <c r="L33" s="308" t="str">
        <f>IF(ISERROR(VLOOKUP($A33,parlvotes_lh!$A$11:$ZZ$200,46,FALSE))=TRUE,"",IF(VLOOKUP($A33,parlvotes_lh!$A$11:$ZZ$200,46,FALSE)=0,"",VLOOKUP($A33,parlvotes_lh!$A$11:$ZZ$200,46,FALSE)))</f>
        <v/>
      </c>
      <c r="M33" s="308" t="str">
        <f>IF(ISERROR(VLOOKUP($A33,parlvotes_lh!$A$11:$ZZ$200,66,FALSE))=TRUE,"",IF(VLOOKUP($A33,parlvotes_lh!$A$11:$ZZ$200,66,FALSE)=0,"",VLOOKUP($A33,parlvotes_lh!$A$11:$ZZ$200,66,FALSE)))</f>
        <v/>
      </c>
      <c r="N33" s="308" t="str">
        <f>IF(ISERROR(VLOOKUP($A33,parlvotes_lh!$A$11:$ZZ$200,86,FALSE))=TRUE,"",IF(VLOOKUP($A33,parlvotes_lh!$A$11:$ZZ$200,86,FALSE)=0,"",VLOOKUP($A33,parlvotes_lh!$A$11:$ZZ$200,86,FALSE)))</f>
        <v/>
      </c>
      <c r="O33" s="308" t="str">
        <f>IF(ISERROR(VLOOKUP($A33,parlvotes_lh!$A$11:$ZZ$200,106,FALSE))=TRUE,"",IF(VLOOKUP($A33,parlvotes_lh!$A$11:$ZZ$200,106,FALSE)=0,"",VLOOKUP($A33,parlvotes_lh!$A$11:$ZZ$200,106,FALSE)))</f>
        <v/>
      </c>
      <c r="P33" s="308" t="str">
        <f>IF(ISERROR(VLOOKUP($A33,parlvotes_lh!$A$11:$ZZ$200,126,FALSE))=TRUE,"",IF(VLOOKUP($A33,parlvotes_lh!$A$11:$ZZ$200,126,FALSE)=0,"",VLOOKUP($A33,parlvotes_lh!$A$11:$ZZ$200,126,FALSE)))</f>
        <v/>
      </c>
      <c r="Q33" s="309" t="str">
        <f>IF(ISERROR(VLOOKUP($A33,parlvotes_lh!$A$11:$ZZ$200,146,FALSE))=TRUE,"",IF(VLOOKUP($A33,parlvotes_lh!$A$11:$ZZ$200,146,FALSE)=0,"",VLOOKUP($A33,parlvotes_lh!$A$11:$ZZ$200,146,FALSE)))</f>
        <v/>
      </c>
      <c r="R33" s="309" t="str">
        <f>IF(ISERROR(VLOOKUP($A33,parlvotes_lh!$A$11:$ZZ$200,166,FALSE))=TRUE,"",IF(VLOOKUP($A33,parlvotes_lh!$A$11:$ZZ$200,166,FALSE)=0,"",VLOOKUP($A33,parlvotes_lh!$A$11:$ZZ$200,166,FALSE)))</f>
        <v/>
      </c>
      <c r="S33" s="309" t="str">
        <f>IF(ISERROR(VLOOKUP($A33,parlvotes_lh!$A$11:$ZZ$200,186,FALSE))=TRUE,"",IF(VLOOKUP($A33,parlvotes_lh!$A$11:$ZZ$200,186,FALSE)=0,"",VLOOKUP($A33,parlvotes_lh!$A$11:$ZZ$200,186,FALSE)))</f>
        <v/>
      </c>
      <c r="T33" s="309" t="str">
        <f>IF(ISERROR(VLOOKUP($A33,parlvotes_lh!$A$11:$ZZ$200,206,FALSE))=TRUE,"",IF(VLOOKUP($A33,parlvotes_lh!$A$11:$ZZ$200,206,FALSE)=0,"",VLOOKUP($A33,parlvotes_lh!$A$11:$ZZ$200,206,FALSE)))</f>
        <v/>
      </c>
      <c r="U33" s="309" t="str">
        <f>IF(ISERROR(VLOOKUP($A33,parlvotes_lh!$A$11:$ZZ$200,226,FALSE))=TRUE,"",IF(VLOOKUP($A33,parlvotes_lh!$A$11:$ZZ$200,226,FALSE)=0,"",VLOOKUP($A33,parlvotes_lh!$A$11:$ZZ$200,226,FALSE)))</f>
        <v/>
      </c>
      <c r="V33" s="309" t="str">
        <f>IF(ISERROR(VLOOKUP($A33,parlvotes_lh!$A$11:$ZZ$200,246,FALSE))=TRUE,"",IF(VLOOKUP($A33,parlvotes_lh!$A$11:$ZZ$200,246,FALSE)=0,"",VLOOKUP($A33,parlvotes_lh!$A$11:$ZZ$200,246,FALSE)))</f>
        <v/>
      </c>
      <c r="W33" s="309" t="str">
        <f>IF(ISERROR(VLOOKUP($A33,parlvotes_lh!$A$11:$ZZ$200,266,FALSE))=TRUE,"",IF(VLOOKUP($A33,parlvotes_lh!$A$11:$ZZ$200,266,FALSE)=0,"",VLOOKUP($A33,parlvotes_lh!$A$11:$ZZ$200,266,FALSE)))</f>
        <v/>
      </c>
      <c r="X33" s="309" t="str">
        <f>IF(ISERROR(VLOOKUP($A33,parlvotes_lh!$A$11:$ZZ$200,286,FALSE))=TRUE,"",IF(VLOOKUP($A33,parlvotes_lh!$A$11:$ZZ$200,286,FALSE)=0,"",VLOOKUP($A33,parlvotes_lh!$A$11:$ZZ$200,286,FALSE)))</f>
        <v/>
      </c>
      <c r="Y33" s="309" t="str">
        <f>IF(ISERROR(VLOOKUP($A33,parlvotes_lh!$A$11:$ZZ$200,306,FALSE))=TRUE,"",IF(VLOOKUP($A33,parlvotes_lh!$A$11:$ZZ$200,306,FALSE)=0,"",VLOOKUP($A33,parlvotes_lh!$A$11:$ZZ$200,306,FALSE)))</f>
        <v/>
      </c>
      <c r="Z33" s="309" t="str">
        <f>IF(ISERROR(VLOOKUP($A33,parlvotes_lh!$A$11:$ZZ$200,326,FALSE))=TRUE,"",IF(VLOOKUP($A33,parlvotes_lh!$A$11:$ZZ$200,326,FALSE)=0,"",VLOOKUP($A33,parlvotes_lh!$A$11:$ZZ$200,326,FALSE)))</f>
        <v/>
      </c>
      <c r="AA33" s="309" t="str">
        <f>IF(ISERROR(VLOOKUP($A33,parlvotes_lh!$A$11:$ZZ$200,346,FALSE))=TRUE,"",IF(VLOOKUP($A33,parlvotes_lh!$A$11:$ZZ$200,346,FALSE)=0,"",VLOOKUP($A33,parlvotes_lh!$A$11:$ZZ$200,346,FALSE)))</f>
        <v/>
      </c>
      <c r="AB33" s="309" t="str">
        <f>IF(ISERROR(VLOOKUP($A33,parlvotes_lh!$A$11:$ZZ$200,366,FALSE))=TRUE,"",IF(VLOOKUP($A33,parlvotes_lh!$A$11:$ZZ$200,366,FALSE)=0,"",VLOOKUP($A33,parlvotes_lh!$A$11:$ZZ$200,366,FALSE)))</f>
        <v/>
      </c>
      <c r="AC33" s="309" t="str">
        <f>IF(ISERROR(VLOOKUP($A33,parlvotes_lh!$A$11:$ZZ$200,386,FALSE))=TRUE,"",IF(VLOOKUP($A33,parlvotes_lh!$A$11:$ZZ$200,386,FALSE)=0,"",VLOOKUP($A33,parlvotes_lh!$A$11:$ZZ$200,386,FALSE)))</f>
        <v/>
      </c>
    </row>
    <row r="34" spans="1:29" ht="13.5" customHeight="1">
      <c r="A34" s="302" t="str">
        <f>IF(info_parties!A34="","",info_parties!A34)</f>
        <v/>
      </c>
      <c r="B34" s="303" t="str">
        <f>IF(A34="","",MID(info_weblinks!$C$3,32,3))</f>
        <v/>
      </c>
      <c r="C34" s="303" t="str">
        <f>IF(info_parties!G34="","",info_parties!G34)</f>
        <v/>
      </c>
      <c r="D34" s="303" t="str">
        <f>IF(info_parties!K34="","",info_parties!K34)</f>
        <v/>
      </c>
      <c r="E34" s="303" t="str">
        <f>IF(info_parties!H34="","",info_parties!H34)</f>
        <v/>
      </c>
      <c r="F34" s="304" t="str">
        <f t="shared" si="0"/>
        <v/>
      </c>
      <c r="G34" s="305" t="str">
        <f t="shared" si="1"/>
        <v/>
      </c>
      <c r="H34" s="306" t="str">
        <f t="shared" si="2"/>
        <v/>
      </c>
      <c r="I34" s="307" t="str">
        <f t="shared" si="3"/>
        <v/>
      </c>
      <c r="J34" s="308" t="str">
        <f>IF(ISERROR(VLOOKUP($A34,parlvotes_lh!$A$11:$ZZ$200,6,FALSE))=TRUE,"",IF(VLOOKUP($A34,parlvotes_lh!$A$11:$ZZ$200,6,FALSE)=0,"",VLOOKUP($A34,parlvotes_lh!$A$11:$ZZ$200,6,FALSE)))</f>
        <v/>
      </c>
      <c r="K34" s="308" t="str">
        <f>IF(ISERROR(VLOOKUP($A34,parlvotes_lh!$A$11:$ZZ$200,26,FALSE))=TRUE,"",IF(VLOOKUP($A34,parlvotes_lh!$A$11:$ZZ$200,26,FALSE)=0,"",VLOOKUP($A34,parlvotes_lh!$A$11:$ZZ$200,26,FALSE)))</f>
        <v/>
      </c>
      <c r="L34" s="308" t="str">
        <f>IF(ISERROR(VLOOKUP($A34,parlvotes_lh!$A$11:$ZZ$200,46,FALSE))=TRUE,"",IF(VLOOKUP($A34,parlvotes_lh!$A$11:$ZZ$200,46,FALSE)=0,"",VLOOKUP($A34,parlvotes_lh!$A$11:$ZZ$200,46,FALSE)))</f>
        <v/>
      </c>
      <c r="M34" s="308" t="str">
        <f>IF(ISERROR(VLOOKUP($A34,parlvotes_lh!$A$11:$ZZ$200,66,FALSE))=TRUE,"",IF(VLOOKUP($A34,parlvotes_lh!$A$11:$ZZ$200,66,FALSE)=0,"",VLOOKUP($A34,parlvotes_lh!$A$11:$ZZ$200,66,FALSE)))</f>
        <v/>
      </c>
      <c r="N34" s="308" t="str">
        <f>IF(ISERROR(VLOOKUP($A34,parlvotes_lh!$A$11:$ZZ$200,86,FALSE))=TRUE,"",IF(VLOOKUP($A34,parlvotes_lh!$A$11:$ZZ$200,86,FALSE)=0,"",VLOOKUP($A34,parlvotes_lh!$A$11:$ZZ$200,86,FALSE)))</f>
        <v/>
      </c>
      <c r="O34" s="308" t="str">
        <f>IF(ISERROR(VLOOKUP($A34,parlvotes_lh!$A$11:$ZZ$200,106,FALSE))=TRUE,"",IF(VLOOKUP($A34,parlvotes_lh!$A$11:$ZZ$200,106,FALSE)=0,"",VLOOKUP($A34,parlvotes_lh!$A$11:$ZZ$200,106,FALSE)))</f>
        <v/>
      </c>
      <c r="P34" s="308" t="str">
        <f>IF(ISERROR(VLOOKUP($A34,parlvotes_lh!$A$11:$ZZ$200,126,FALSE))=TRUE,"",IF(VLOOKUP($A34,parlvotes_lh!$A$11:$ZZ$200,126,FALSE)=0,"",VLOOKUP($A34,parlvotes_lh!$A$11:$ZZ$200,126,FALSE)))</f>
        <v/>
      </c>
      <c r="Q34" s="309" t="str">
        <f>IF(ISERROR(VLOOKUP($A34,parlvotes_lh!$A$11:$ZZ$200,146,FALSE))=TRUE,"",IF(VLOOKUP($A34,parlvotes_lh!$A$11:$ZZ$200,146,FALSE)=0,"",VLOOKUP($A34,parlvotes_lh!$A$11:$ZZ$200,146,FALSE)))</f>
        <v/>
      </c>
      <c r="R34" s="309" t="str">
        <f>IF(ISERROR(VLOOKUP($A34,parlvotes_lh!$A$11:$ZZ$200,166,FALSE))=TRUE,"",IF(VLOOKUP($A34,parlvotes_lh!$A$11:$ZZ$200,166,FALSE)=0,"",VLOOKUP($A34,parlvotes_lh!$A$11:$ZZ$200,166,FALSE)))</f>
        <v/>
      </c>
      <c r="S34" s="309" t="str">
        <f>IF(ISERROR(VLOOKUP($A34,parlvotes_lh!$A$11:$ZZ$200,186,FALSE))=TRUE,"",IF(VLOOKUP($A34,parlvotes_lh!$A$11:$ZZ$200,186,FALSE)=0,"",VLOOKUP($A34,parlvotes_lh!$A$11:$ZZ$200,186,FALSE)))</f>
        <v/>
      </c>
      <c r="T34" s="309" t="str">
        <f>IF(ISERROR(VLOOKUP($A34,parlvotes_lh!$A$11:$ZZ$200,206,FALSE))=TRUE,"",IF(VLOOKUP($A34,parlvotes_lh!$A$11:$ZZ$200,206,FALSE)=0,"",VLOOKUP($A34,parlvotes_lh!$A$11:$ZZ$200,206,FALSE)))</f>
        <v/>
      </c>
      <c r="U34" s="309" t="str">
        <f>IF(ISERROR(VLOOKUP($A34,parlvotes_lh!$A$11:$ZZ$200,226,FALSE))=TRUE,"",IF(VLOOKUP($A34,parlvotes_lh!$A$11:$ZZ$200,226,FALSE)=0,"",VLOOKUP($A34,parlvotes_lh!$A$11:$ZZ$200,226,FALSE)))</f>
        <v/>
      </c>
      <c r="V34" s="309" t="str">
        <f>IF(ISERROR(VLOOKUP($A34,parlvotes_lh!$A$11:$ZZ$200,246,FALSE))=TRUE,"",IF(VLOOKUP($A34,parlvotes_lh!$A$11:$ZZ$200,246,FALSE)=0,"",VLOOKUP($A34,parlvotes_lh!$A$11:$ZZ$200,246,FALSE)))</f>
        <v/>
      </c>
      <c r="W34" s="309" t="str">
        <f>IF(ISERROR(VLOOKUP($A34,parlvotes_lh!$A$11:$ZZ$200,266,FALSE))=TRUE,"",IF(VLOOKUP($A34,parlvotes_lh!$A$11:$ZZ$200,266,FALSE)=0,"",VLOOKUP($A34,parlvotes_lh!$A$11:$ZZ$200,266,FALSE)))</f>
        <v/>
      </c>
      <c r="X34" s="309" t="str">
        <f>IF(ISERROR(VLOOKUP($A34,parlvotes_lh!$A$11:$ZZ$200,286,FALSE))=TRUE,"",IF(VLOOKUP($A34,parlvotes_lh!$A$11:$ZZ$200,286,FALSE)=0,"",VLOOKUP($A34,parlvotes_lh!$A$11:$ZZ$200,286,FALSE)))</f>
        <v/>
      </c>
      <c r="Y34" s="309" t="str">
        <f>IF(ISERROR(VLOOKUP($A34,parlvotes_lh!$A$11:$ZZ$200,306,FALSE))=TRUE,"",IF(VLOOKUP($A34,parlvotes_lh!$A$11:$ZZ$200,306,FALSE)=0,"",VLOOKUP($A34,parlvotes_lh!$A$11:$ZZ$200,306,FALSE)))</f>
        <v/>
      </c>
      <c r="Z34" s="309" t="str">
        <f>IF(ISERROR(VLOOKUP($A34,parlvotes_lh!$A$11:$ZZ$200,326,FALSE))=TRUE,"",IF(VLOOKUP($A34,parlvotes_lh!$A$11:$ZZ$200,326,FALSE)=0,"",VLOOKUP($A34,parlvotes_lh!$A$11:$ZZ$200,326,FALSE)))</f>
        <v/>
      </c>
      <c r="AA34" s="309" t="str">
        <f>IF(ISERROR(VLOOKUP($A34,parlvotes_lh!$A$11:$ZZ$200,346,FALSE))=TRUE,"",IF(VLOOKUP($A34,parlvotes_lh!$A$11:$ZZ$200,346,FALSE)=0,"",VLOOKUP($A34,parlvotes_lh!$A$11:$ZZ$200,346,FALSE)))</f>
        <v/>
      </c>
      <c r="AB34" s="309" t="str">
        <f>IF(ISERROR(VLOOKUP($A34,parlvotes_lh!$A$11:$ZZ$200,366,FALSE))=TRUE,"",IF(VLOOKUP($A34,parlvotes_lh!$A$11:$ZZ$200,366,FALSE)=0,"",VLOOKUP($A34,parlvotes_lh!$A$11:$ZZ$200,366,FALSE)))</f>
        <v/>
      </c>
      <c r="AC34" s="309" t="str">
        <f>IF(ISERROR(VLOOKUP($A34,parlvotes_lh!$A$11:$ZZ$200,386,FALSE))=TRUE,"",IF(VLOOKUP($A34,parlvotes_lh!$A$11:$ZZ$200,386,FALSE)=0,"",VLOOKUP($A34,parlvotes_lh!$A$11:$ZZ$200,386,FALSE)))</f>
        <v/>
      </c>
    </row>
    <row r="35" spans="1:29" ht="13.5" customHeight="1">
      <c r="A35" s="302" t="str">
        <f>IF(info_parties!A35="","",info_parties!A35)</f>
        <v/>
      </c>
      <c r="B35" s="303" t="str">
        <f>IF(A35="","",MID(info_weblinks!$C$3,32,3))</f>
        <v/>
      </c>
      <c r="C35" s="303" t="str">
        <f>IF(info_parties!G35="","",info_parties!G35)</f>
        <v/>
      </c>
      <c r="D35" s="303" t="str">
        <f>IF(info_parties!K35="","",info_parties!K35)</f>
        <v/>
      </c>
      <c r="E35" s="303" t="str">
        <f>IF(info_parties!H35="","",info_parties!H35)</f>
        <v/>
      </c>
      <c r="F35" s="304" t="str">
        <f t="shared" si="0"/>
        <v/>
      </c>
      <c r="G35" s="305" t="str">
        <f t="shared" si="1"/>
        <v/>
      </c>
      <c r="H35" s="306" t="str">
        <f t="shared" si="2"/>
        <v/>
      </c>
      <c r="I35" s="307" t="str">
        <f t="shared" si="3"/>
        <v/>
      </c>
      <c r="J35" s="308" t="str">
        <f>IF(ISERROR(VLOOKUP($A35,parlvotes_lh!$A$11:$ZZ$200,6,FALSE))=TRUE,"",IF(VLOOKUP($A35,parlvotes_lh!$A$11:$ZZ$200,6,FALSE)=0,"",VLOOKUP($A35,parlvotes_lh!$A$11:$ZZ$200,6,FALSE)))</f>
        <v/>
      </c>
      <c r="K35" s="308" t="str">
        <f>IF(ISERROR(VLOOKUP($A35,parlvotes_lh!$A$11:$ZZ$200,26,FALSE))=TRUE,"",IF(VLOOKUP($A35,parlvotes_lh!$A$11:$ZZ$200,26,FALSE)=0,"",VLOOKUP($A35,parlvotes_lh!$A$11:$ZZ$200,26,FALSE)))</f>
        <v/>
      </c>
      <c r="L35" s="308" t="str">
        <f>IF(ISERROR(VLOOKUP($A35,parlvotes_lh!$A$11:$ZZ$200,46,FALSE))=TRUE,"",IF(VLOOKUP($A35,parlvotes_lh!$A$11:$ZZ$200,46,FALSE)=0,"",VLOOKUP($A35,parlvotes_lh!$A$11:$ZZ$200,46,FALSE)))</f>
        <v/>
      </c>
      <c r="M35" s="308" t="str">
        <f>IF(ISERROR(VLOOKUP($A35,parlvotes_lh!$A$11:$ZZ$200,66,FALSE))=TRUE,"",IF(VLOOKUP($A35,parlvotes_lh!$A$11:$ZZ$200,66,FALSE)=0,"",VLOOKUP($A35,parlvotes_lh!$A$11:$ZZ$200,66,FALSE)))</f>
        <v/>
      </c>
      <c r="N35" s="308" t="str">
        <f>IF(ISERROR(VLOOKUP($A35,parlvotes_lh!$A$11:$ZZ$200,86,FALSE))=TRUE,"",IF(VLOOKUP($A35,parlvotes_lh!$A$11:$ZZ$200,86,FALSE)=0,"",VLOOKUP($A35,parlvotes_lh!$A$11:$ZZ$200,86,FALSE)))</f>
        <v/>
      </c>
      <c r="O35" s="308" t="str">
        <f>IF(ISERROR(VLOOKUP($A35,parlvotes_lh!$A$11:$ZZ$200,106,FALSE))=TRUE,"",IF(VLOOKUP($A35,parlvotes_lh!$A$11:$ZZ$200,106,FALSE)=0,"",VLOOKUP($A35,parlvotes_lh!$A$11:$ZZ$200,106,FALSE)))</f>
        <v/>
      </c>
      <c r="P35" s="308" t="str">
        <f>IF(ISERROR(VLOOKUP($A35,parlvotes_lh!$A$11:$ZZ$200,126,FALSE))=TRUE,"",IF(VLOOKUP($A35,parlvotes_lh!$A$11:$ZZ$200,126,FALSE)=0,"",VLOOKUP($A35,parlvotes_lh!$A$11:$ZZ$200,126,FALSE)))</f>
        <v/>
      </c>
      <c r="Q35" s="309" t="str">
        <f>IF(ISERROR(VLOOKUP($A35,parlvotes_lh!$A$11:$ZZ$200,146,FALSE))=TRUE,"",IF(VLOOKUP($A35,parlvotes_lh!$A$11:$ZZ$200,146,FALSE)=0,"",VLOOKUP($A35,parlvotes_lh!$A$11:$ZZ$200,146,FALSE)))</f>
        <v/>
      </c>
      <c r="R35" s="309" t="str">
        <f>IF(ISERROR(VLOOKUP($A35,parlvotes_lh!$A$11:$ZZ$200,166,FALSE))=TRUE,"",IF(VLOOKUP($A35,parlvotes_lh!$A$11:$ZZ$200,166,FALSE)=0,"",VLOOKUP($A35,parlvotes_lh!$A$11:$ZZ$200,166,FALSE)))</f>
        <v/>
      </c>
      <c r="S35" s="309" t="str">
        <f>IF(ISERROR(VLOOKUP($A35,parlvotes_lh!$A$11:$ZZ$200,186,FALSE))=TRUE,"",IF(VLOOKUP($A35,parlvotes_lh!$A$11:$ZZ$200,186,FALSE)=0,"",VLOOKUP($A35,parlvotes_lh!$A$11:$ZZ$200,186,FALSE)))</f>
        <v/>
      </c>
      <c r="T35" s="309" t="str">
        <f>IF(ISERROR(VLOOKUP($A35,parlvotes_lh!$A$11:$ZZ$200,206,FALSE))=TRUE,"",IF(VLOOKUP($A35,parlvotes_lh!$A$11:$ZZ$200,206,FALSE)=0,"",VLOOKUP($A35,parlvotes_lh!$A$11:$ZZ$200,206,FALSE)))</f>
        <v/>
      </c>
      <c r="U35" s="309" t="str">
        <f>IF(ISERROR(VLOOKUP($A35,parlvotes_lh!$A$11:$ZZ$200,226,FALSE))=TRUE,"",IF(VLOOKUP($A35,parlvotes_lh!$A$11:$ZZ$200,226,FALSE)=0,"",VLOOKUP($A35,parlvotes_lh!$A$11:$ZZ$200,226,FALSE)))</f>
        <v/>
      </c>
      <c r="V35" s="309" t="str">
        <f>IF(ISERROR(VLOOKUP($A35,parlvotes_lh!$A$11:$ZZ$200,246,FALSE))=TRUE,"",IF(VLOOKUP($A35,parlvotes_lh!$A$11:$ZZ$200,246,FALSE)=0,"",VLOOKUP($A35,parlvotes_lh!$A$11:$ZZ$200,246,FALSE)))</f>
        <v/>
      </c>
      <c r="W35" s="309" t="str">
        <f>IF(ISERROR(VLOOKUP($A35,parlvotes_lh!$A$11:$ZZ$200,266,FALSE))=TRUE,"",IF(VLOOKUP($A35,parlvotes_lh!$A$11:$ZZ$200,266,FALSE)=0,"",VLOOKUP($A35,parlvotes_lh!$A$11:$ZZ$200,266,FALSE)))</f>
        <v/>
      </c>
      <c r="X35" s="309" t="str">
        <f>IF(ISERROR(VLOOKUP($A35,parlvotes_lh!$A$11:$ZZ$200,286,FALSE))=TRUE,"",IF(VLOOKUP($A35,parlvotes_lh!$A$11:$ZZ$200,286,FALSE)=0,"",VLOOKUP($A35,parlvotes_lh!$A$11:$ZZ$200,286,FALSE)))</f>
        <v/>
      </c>
      <c r="Y35" s="309" t="str">
        <f>IF(ISERROR(VLOOKUP($A35,parlvotes_lh!$A$11:$ZZ$200,306,FALSE))=TRUE,"",IF(VLOOKUP($A35,parlvotes_lh!$A$11:$ZZ$200,306,FALSE)=0,"",VLOOKUP($A35,parlvotes_lh!$A$11:$ZZ$200,306,FALSE)))</f>
        <v/>
      </c>
      <c r="Z35" s="309" t="str">
        <f>IF(ISERROR(VLOOKUP($A35,parlvotes_lh!$A$11:$ZZ$200,326,FALSE))=TRUE,"",IF(VLOOKUP($A35,parlvotes_lh!$A$11:$ZZ$200,326,FALSE)=0,"",VLOOKUP($A35,parlvotes_lh!$A$11:$ZZ$200,326,FALSE)))</f>
        <v/>
      </c>
      <c r="AA35" s="309" t="str">
        <f>IF(ISERROR(VLOOKUP($A35,parlvotes_lh!$A$11:$ZZ$200,346,FALSE))=TRUE,"",IF(VLOOKUP($A35,parlvotes_lh!$A$11:$ZZ$200,346,FALSE)=0,"",VLOOKUP($A35,parlvotes_lh!$A$11:$ZZ$200,346,FALSE)))</f>
        <v/>
      </c>
      <c r="AB35" s="309" t="str">
        <f>IF(ISERROR(VLOOKUP($A35,parlvotes_lh!$A$11:$ZZ$200,366,FALSE))=TRUE,"",IF(VLOOKUP($A35,parlvotes_lh!$A$11:$ZZ$200,366,FALSE)=0,"",VLOOKUP($A35,parlvotes_lh!$A$11:$ZZ$200,366,FALSE)))</f>
        <v/>
      </c>
      <c r="AC35" s="309" t="str">
        <f>IF(ISERROR(VLOOKUP($A35,parlvotes_lh!$A$11:$ZZ$200,386,FALSE))=TRUE,"",IF(VLOOKUP($A35,parlvotes_lh!$A$11:$ZZ$200,386,FALSE)=0,"",VLOOKUP($A35,parlvotes_lh!$A$11:$ZZ$200,386,FALSE)))</f>
        <v/>
      </c>
    </row>
    <row r="36" spans="1:29" ht="13.5" customHeight="1">
      <c r="A36" s="302" t="str">
        <f>IF(info_parties!A36="","",info_parties!A36)</f>
        <v/>
      </c>
      <c r="B36" s="303" t="str">
        <f>IF(A36="","",MID(info_weblinks!$C$3,32,3))</f>
        <v/>
      </c>
      <c r="C36" s="303" t="str">
        <f>IF(info_parties!G36="","",info_parties!G36)</f>
        <v/>
      </c>
      <c r="D36" s="303" t="str">
        <f>IF(info_parties!K36="","",info_parties!K36)</f>
        <v/>
      </c>
      <c r="E36" s="303" t="str">
        <f>IF(info_parties!H36="","",info_parties!H36)</f>
        <v/>
      </c>
      <c r="F36" s="304" t="str">
        <f t="shared" si="0"/>
        <v/>
      </c>
      <c r="G36" s="305" t="str">
        <f t="shared" si="1"/>
        <v/>
      </c>
      <c r="H36" s="306" t="str">
        <f t="shared" si="2"/>
        <v/>
      </c>
      <c r="I36" s="307" t="str">
        <f t="shared" si="3"/>
        <v/>
      </c>
      <c r="J36" s="308" t="str">
        <f>IF(ISERROR(VLOOKUP($A36,parlvotes_lh!$A$11:$ZZ$200,6,FALSE))=TRUE,"",IF(VLOOKUP($A36,parlvotes_lh!$A$11:$ZZ$200,6,FALSE)=0,"",VLOOKUP($A36,parlvotes_lh!$A$11:$ZZ$200,6,FALSE)))</f>
        <v/>
      </c>
      <c r="K36" s="308" t="str">
        <f>IF(ISERROR(VLOOKUP($A36,parlvotes_lh!$A$11:$ZZ$200,26,FALSE))=TRUE,"",IF(VLOOKUP($A36,parlvotes_lh!$A$11:$ZZ$200,26,FALSE)=0,"",VLOOKUP($A36,parlvotes_lh!$A$11:$ZZ$200,26,FALSE)))</f>
        <v/>
      </c>
      <c r="L36" s="308" t="str">
        <f>IF(ISERROR(VLOOKUP($A36,parlvotes_lh!$A$11:$ZZ$200,46,FALSE))=TRUE,"",IF(VLOOKUP($A36,parlvotes_lh!$A$11:$ZZ$200,46,FALSE)=0,"",VLOOKUP($A36,parlvotes_lh!$A$11:$ZZ$200,46,FALSE)))</f>
        <v/>
      </c>
      <c r="M36" s="308" t="str">
        <f>IF(ISERROR(VLOOKUP($A36,parlvotes_lh!$A$11:$ZZ$200,66,FALSE))=TRUE,"",IF(VLOOKUP($A36,parlvotes_lh!$A$11:$ZZ$200,66,FALSE)=0,"",VLOOKUP($A36,parlvotes_lh!$A$11:$ZZ$200,66,FALSE)))</f>
        <v/>
      </c>
      <c r="N36" s="308" t="str">
        <f>IF(ISERROR(VLOOKUP($A36,parlvotes_lh!$A$11:$ZZ$200,86,FALSE))=TRUE,"",IF(VLOOKUP($A36,parlvotes_lh!$A$11:$ZZ$200,86,FALSE)=0,"",VLOOKUP($A36,parlvotes_lh!$A$11:$ZZ$200,86,FALSE)))</f>
        <v/>
      </c>
      <c r="O36" s="308" t="str">
        <f>IF(ISERROR(VLOOKUP($A36,parlvotes_lh!$A$11:$ZZ$200,106,FALSE))=TRUE,"",IF(VLOOKUP($A36,parlvotes_lh!$A$11:$ZZ$200,106,FALSE)=0,"",VLOOKUP($A36,parlvotes_lh!$A$11:$ZZ$200,106,FALSE)))</f>
        <v/>
      </c>
      <c r="P36" s="308" t="str">
        <f>IF(ISERROR(VLOOKUP($A36,parlvotes_lh!$A$11:$ZZ$200,126,FALSE))=TRUE,"",IF(VLOOKUP($A36,parlvotes_lh!$A$11:$ZZ$200,126,FALSE)=0,"",VLOOKUP($A36,parlvotes_lh!$A$11:$ZZ$200,126,FALSE)))</f>
        <v/>
      </c>
      <c r="Q36" s="309" t="str">
        <f>IF(ISERROR(VLOOKUP($A36,parlvotes_lh!$A$11:$ZZ$200,146,FALSE))=TRUE,"",IF(VLOOKUP($A36,parlvotes_lh!$A$11:$ZZ$200,146,FALSE)=0,"",VLOOKUP($A36,parlvotes_lh!$A$11:$ZZ$200,146,FALSE)))</f>
        <v/>
      </c>
      <c r="R36" s="309" t="str">
        <f>IF(ISERROR(VLOOKUP($A36,parlvotes_lh!$A$11:$ZZ$200,166,FALSE))=TRUE,"",IF(VLOOKUP($A36,parlvotes_lh!$A$11:$ZZ$200,166,FALSE)=0,"",VLOOKUP($A36,parlvotes_lh!$A$11:$ZZ$200,166,FALSE)))</f>
        <v/>
      </c>
      <c r="S36" s="309" t="str">
        <f>IF(ISERROR(VLOOKUP($A36,parlvotes_lh!$A$11:$ZZ$200,186,FALSE))=TRUE,"",IF(VLOOKUP($A36,parlvotes_lh!$A$11:$ZZ$200,186,FALSE)=0,"",VLOOKUP($A36,parlvotes_lh!$A$11:$ZZ$200,186,FALSE)))</f>
        <v/>
      </c>
      <c r="T36" s="309" t="str">
        <f>IF(ISERROR(VLOOKUP($A36,parlvotes_lh!$A$11:$ZZ$200,206,FALSE))=TRUE,"",IF(VLOOKUP($A36,parlvotes_lh!$A$11:$ZZ$200,206,FALSE)=0,"",VLOOKUP($A36,parlvotes_lh!$A$11:$ZZ$200,206,FALSE)))</f>
        <v/>
      </c>
      <c r="U36" s="309" t="str">
        <f>IF(ISERROR(VLOOKUP($A36,parlvotes_lh!$A$11:$ZZ$200,226,FALSE))=TRUE,"",IF(VLOOKUP($A36,parlvotes_lh!$A$11:$ZZ$200,226,FALSE)=0,"",VLOOKUP($A36,parlvotes_lh!$A$11:$ZZ$200,226,FALSE)))</f>
        <v/>
      </c>
      <c r="V36" s="309" t="str">
        <f>IF(ISERROR(VLOOKUP($A36,parlvotes_lh!$A$11:$ZZ$200,246,FALSE))=TRUE,"",IF(VLOOKUP($A36,parlvotes_lh!$A$11:$ZZ$200,246,FALSE)=0,"",VLOOKUP($A36,parlvotes_lh!$A$11:$ZZ$200,246,FALSE)))</f>
        <v/>
      </c>
      <c r="W36" s="309" t="str">
        <f>IF(ISERROR(VLOOKUP($A36,parlvotes_lh!$A$11:$ZZ$200,266,FALSE))=TRUE,"",IF(VLOOKUP($A36,parlvotes_lh!$A$11:$ZZ$200,266,FALSE)=0,"",VLOOKUP($A36,parlvotes_lh!$A$11:$ZZ$200,266,FALSE)))</f>
        <v/>
      </c>
      <c r="X36" s="309" t="str">
        <f>IF(ISERROR(VLOOKUP($A36,parlvotes_lh!$A$11:$ZZ$200,286,FALSE))=TRUE,"",IF(VLOOKUP($A36,parlvotes_lh!$A$11:$ZZ$200,286,FALSE)=0,"",VLOOKUP($A36,parlvotes_lh!$A$11:$ZZ$200,286,FALSE)))</f>
        <v/>
      </c>
      <c r="Y36" s="309" t="str">
        <f>IF(ISERROR(VLOOKUP($A36,parlvotes_lh!$A$11:$ZZ$200,306,FALSE))=TRUE,"",IF(VLOOKUP($A36,parlvotes_lh!$A$11:$ZZ$200,306,FALSE)=0,"",VLOOKUP($A36,parlvotes_lh!$A$11:$ZZ$200,306,FALSE)))</f>
        <v/>
      </c>
      <c r="Z36" s="309" t="str">
        <f>IF(ISERROR(VLOOKUP($A36,parlvotes_lh!$A$11:$ZZ$200,326,FALSE))=TRUE,"",IF(VLOOKUP($A36,parlvotes_lh!$A$11:$ZZ$200,326,FALSE)=0,"",VLOOKUP($A36,parlvotes_lh!$A$11:$ZZ$200,326,FALSE)))</f>
        <v/>
      </c>
      <c r="AA36" s="309" t="str">
        <f>IF(ISERROR(VLOOKUP($A36,parlvotes_lh!$A$11:$ZZ$200,346,FALSE))=TRUE,"",IF(VLOOKUP($A36,parlvotes_lh!$A$11:$ZZ$200,346,FALSE)=0,"",VLOOKUP($A36,parlvotes_lh!$A$11:$ZZ$200,346,FALSE)))</f>
        <v/>
      </c>
      <c r="AB36" s="309" t="str">
        <f>IF(ISERROR(VLOOKUP($A36,parlvotes_lh!$A$11:$ZZ$200,366,FALSE))=TRUE,"",IF(VLOOKUP($A36,parlvotes_lh!$A$11:$ZZ$200,366,FALSE)=0,"",VLOOKUP($A36,parlvotes_lh!$A$11:$ZZ$200,366,FALSE)))</f>
        <v/>
      </c>
      <c r="AC36" s="309" t="str">
        <f>IF(ISERROR(VLOOKUP($A36,parlvotes_lh!$A$11:$ZZ$200,386,FALSE))=TRUE,"",IF(VLOOKUP($A36,parlvotes_lh!$A$11:$ZZ$200,386,FALSE)=0,"",VLOOKUP($A36,parlvotes_lh!$A$11:$ZZ$200,386,FALSE)))</f>
        <v/>
      </c>
    </row>
    <row r="37" spans="1:29" ht="13.5" customHeight="1">
      <c r="A37" s="302" t="str">
        <f>IF(info_parties!A37="","",info_parties!A37)</f>
        <v/>
      </c>
      <c r="B37" s="303" t="str">
        <f>IF(A37="","",MID(info_weblinks!$C$3,32,3))</f>
        <v/>
      </c>
      <c r="C37" s="303" t="str">
        <f>IF(info_parties!G37="","",info_parties!G37)</f>
        <v/>
      </c>
      <c r="D37" s="303" t="str">
        <f>IF(info_parties!K37="","",info_parties!K37)</f>
        <v/>
      </c>
      <c r="E37" s="303" t="str">
        <f>IF(info_parties!H37="","",info_parties!H37)</f>
        <v/>
      </c>
      <c r="F37" s="304" t="str">
        <f t="shared" si="0"/>
        <v/>
      </c>
      <c r="G37" s="305" t="str">
        <f t="shared" si="1"/>
        <v/>
      </c>
      <c r="H37" s="306" t="str">
        <f t="shared" si="2"/>
        <v/>
      </c>
      <c r="I37" s="307" t="str">
        <f t="shared" si="3"/>
        <v/>
      </c>
      <c r="J37" s="308" t="str">
        <f>IF(ISERROR(VLOOKUP($A37,parlvotes_lh!$A$11:$ZZ$200,6,FALSE))=TRUE,"",IF(VLOOKUP($A37,parlvotes_lh!$A$11:$ZZ$200,6,FALSE)=0,"",VLOOKUP($A37,parlvotes_lh!$A$11:$ZZ$200,6,FALSE)))</f>
        <v/>
      </c>
      <c r="K37" s="308" t="str">
        <f>IF(ISERROR(VLOOKUP($A37,parlvotes_lh!$A$11:$ZZ$200,26,FALSE))=TRUE,"",IF(VLOOKUP($A37,parlvotes_lh!$A$11:$ZZ$200,26,FALSE)=0,"",VLOOKUP($A37,parlvotes_lh!$A$11:$ZZ$200,26,FALSE)))</f>
        <v/>
      </c>
      <c r="L37" s="308" t="str">
        <f>IF(ISERROR(VLOOKUP($A37,parlvotes_lh!$A$11:$ZZ$200,46,FALSE))=TRUE,"",IF(VLOOKUP($A37,parlvotes_lh!$A$11:$ZZ$200,46,FALSE)=0,"",VLOOKUP($A37,parlvotes_lh!$A$11:$ZZ$200,46,FALSE)))</f>
        <v/>
      </c>
      <c r="M37" s="308" t="str">
        <f>IF(ISERROR(VLOOKUP($A37,parlvotes_lh!$A$11:$ZZ$200,66,FALSE))=TRUE,"",IF(VLOOKUP($A37,parlvotes_lh!$A$11:$ZZ$200,66,FALSE)=0,"",VLOOKUP($A37,parlvotes_lh!$A$11:$ZZ$200,66,FALSE)))</f>
        <v/>
      </c>
      <c r="N37" s="308" t="str">
        <f>IF(ISERROR(VLOOKUP($A37,parlvotes_lh!$A$11:$ZZ$200,86,FALSE))=TRUE,"",IF(VLOOKUP($A37,parlvotes_lh!$A$11:$ZZ$200,86,FALSE)=0,"",VLOOKUP($A37,parlvotes_lh!$A$11:$ZZ$200,86,FALSE)))</f>
        <v/>
      </c>
      <c r="O37" s="308" t="str">
        <f>IF(ISERROR(VLOOKUP($A37,parlvotes_lh!$A$11:$ZZ$200,106,FALSE))=TRUE,"",IF(VLOOKUP($A37,parlvotes_lh!$A$11:$ZZ$200,106,FALSE)=0,"",VLOOKUP($A37,parlvotes_lh!$A$11:$ZZ$200,106,FALSE)))</f>
        <v/>
      </c>
      <c r="P37" s="308" t="str">
        <f>IF(ISERROR(VLOOKUP($A37,parlvotes_lh!$A$11:$ZZ$200,126,FALSE))=TRUE,"",IF(VLOOKUP($A37,parlvotes_lh!$A$11:$ZZ$200,126,FALSE)=0,"",VLOOKUP($A37,parlvotes_lh!$A$11:$ZZ$200,126,FALSE)))</f>
        <v/>
      </c>
      <c r="Q37" s="309" t="str">
        <f>IF(ISERROR(VLOOKUP($A37,parlvotes_lh!$A$11:$ZZ$200,146,FALSE))=TRUE,"",IF(VLOOKUP($A37,parlvotes_lh!$A$11:$ZZ$200,146,FALSE)=0,"",VLOOKUP($A37,parlvotes_lh!$A$11:$ZZ$200,146,FALSE)))</f>
        <v/>
      </c>
      <c r="R37" s="309" t="str">
        <f>IF(ISERROR(VLOOKUP($A37,parlvotes_lh!$A$11:$ZZ$200,166,FALSE))=TRUE,"",IF(VLOOKUP($A37,parlvotes_lh!$A$11:$ZZ$200,166,FALSE)=0,"",VLOOKUP($A37,parlvotes_lh!$A$11:$ZZ$200,166,FALSE)))</f>
        <v/>
      </c>
      <c r="S37" s="309" t="str">
        <f>IF(ISERROR(VLOOKUP($A37,parlvotes_lh!$A$11:$ZZ$200,186,FALSE))=TRUE,"",IF(VLOOKUP($A37,parlvotes_lh!$A$11:$ZZ$200,186,FALSE)=0,"",VLOOKUP($A37,parlvotes_lh!$A$11:$ZZ$200,186,FALSE)))</f>
        <v/>
      </c>
      <c r="T37" s="309" t="str">
        <f>IF(ISERROR(VLOOKUP($A37,parlvotes_lh!$A$11:$ZZ$200,206,FALSE))=TRUE,"",IF(VLOOKUP($A37,parlvotes_lh!$A$11:$ZZ$200,206,FALSE)=0,"",VLOOKUP($A37,parlvotes_lh!$A$11:$ZZ$200,206,FALSE)))</f>
        <v/>
      </c>
      <c r="U37" s="309" t="str">
        <f>IF(ISERROR(VLOOKUP($A37,parlvotes_lh!$A$11:$ZZ$200,226,FALSE))=TRUE,"",IF(VLOOKUP($A37,parlvotes_lh!$A$11:$ZZ$200,226,FALSE)=0,"",VLOOKUP($A37,parlvotes_lh!$A$11:$ZZ$200,226,FALSE)))</f>
        <v/>
      </c>
      <c r="V37" s="309" t="str">
        <f>IF(ISERROR(VLOOKUP($A37,parlvotes_lh!$A$11:$ZZ$200,246,FALSE))=TRUE,"",IF(VLOOKUP($A37,parlvotes_lh!$A$11:$ZZ$200,246,FALSE)=0,"",VLOOKUP($A37,parlvotes_lh!$A$11:$ZZ$200,246,FALSE)))</f>
        <v/>
      </c>
      <c r="W37" s="309" t="str">
        <f>IF(ISERROR(VLOOKUP($A37,parlvotes_lh!$A$11:$ZZ$200,266,FALSE))=TRUE,"",IF(VLOOKUP($A37,parlvotes_lh!$A$11:$ZZ$200,266,FALSE)=0,"",VLOOKUP($A37,parlvotes_lh!$A$11:$ZZ$200,266,FALSE)))</f>
        <v/>
      </c>
      <c r="X37" s="309" t="str">
        <f>IF(ISERROR(VLOOKUP($A37,parlvotes_lh!$A$11:$ZZ$200,286,FALSE))=TRUE,"",IF(VLOOKUP($A37,parlvotes_lh!$A$11:$ZZ$200,286,FALSE)=0,"",VLOOKUP($A37,parlvotes_lh!$A$11:$ZZ$200,286,FALSE)))</f>
        <v/>
      </c>
      <c r="Y37" s="309" t="str">
        <f>IF(ISERROR(VLOOKUP($A37,parlvotes_lh!$A$11:$ZZ$200,306,FALSE))=TRUE,"",IF(VLOOKUP($A37,parlvotes_lh!$A$11:$ZZ$200,306,FALSE)=0,"",VLOOKUP($A37,parlvotes_lh!$A$11:$ZZ$200,306,FALSE)))</f>
        <v/>
      </c>
      <c r="Z37" s="309" t="str">
        <f>IF(ISERROR(VLOOKUP($A37,parlvotes_lh!$A$11:$ZZ$200,326,FALSE))=TRUE,"",IF(VLOOKUP($A37,parlvotes_lh!$A$11:$ZZ$200,326,FALSE)=0,"",VLOOKUP($A37,parlvotes_lh!$A$11:$ZZ$200,326,FALSE)))</f>
        <v/>
      </c>
      <c r="AA37" s="309" t="str">
        <f>IF(ISERROR(VLOOKUP($A37,parlvotes_lh!$A$11:$ZZ$200,346,FALSE))=TRUE,"",IF(VLOOKUP($A37,parlvotes_lh!$A$11:$ZZ$200,346,FALSE)=0,"",VLOOKUP($A37,parlvotes_lh!$A$11:$ZZ$200,346,FALSE)))</f>
        <v/>
      </c>
      <c r="AB37" s="309" t="str">
        <f>IF(ISERROR(VLOOKUP($A37,parlvotes_lh!$A$11:$ZZ$200,366,FALSE))=TRUE,"",IF(VLOOKUP($A37,parlvotes_lh!$A$11:$ZZ$200,366,FALSE)=0,"",VLOOKUP($A37,parlvotes_lh!$A$11:$ZZ$200,366,FALSE)))</f>
        <v/>
      </c>
      <c r="AC37" s="309" t="str">
        <f>IF(ISERROR(VLOOKUP($A37,parlvotes_lh!$A$11:$ZZ$200,386,FALSE))=TRUE,"",IF(VLOOKUP($A37,parlvotes_lh!$A$11:$ZZ$200,386,FALSE)=0,"",VLOOKUP($A37,parlvotes_lh!$A$11:$ZZ$200,386,FALSE)))</f>
        <v/>
      </c>
    </row>
    <row r="38" spans="1:29" ht="13.5" customHeight="1">
      <c r="A38" s="302" t="str">
        <f>IF(info_parties!A38="","",info_parties!A38)</f>
        <v/>
      </c>
      <c r="B38" s="303" t="str">
        <f>IF(A38="","",MID(info_weblinks!$C$3,32,3))</f>
        <v/>
      </c>
      <c r="C38" s="303" t="str">
        <f>IF(info_parties!G38="","",info_parties!G38)</f>
        <v/>
      </c>
      <c r="D38" s="303" t="str">
        <f>IF(info_parties!K38="","",info_parties!K38)</f>
        <v/>
      </c>
      <c r="E38" s="303" t="str">
        <f>IF(info_parties!H38="","",info_parties!H38)</f>
        <v/>
      </c>
      <c r="F38" s="304" t="str">
        <f t="shared" si="0"/>
        <v/>
      </c>
      <c r="G38" s="305" t="str">
        <f t="shared" si="1"/>
        <v/>
      </c>
      <c r="H38" s="306" t="str">
        <f t="shared" si="2"/>
        <v/>
      </c>
      <c r="I38" s="307" t="str">
        <f t="shared" si="3"/>
        <v/>
      </c>
      <c r="J38" s="308" t="str">
        <f>IF(ISERROR(VLOOKUP($A38,parlvotes_lh!$A$11:$ZZ$200,6,FALSE))=TRUE,"",IF(VLOOKUP($A38,parlvotes_lh!$A$11:$ZZ$200,6,FALSE)=0,"",VLOOKUP($A38,parlvotes_lh!$A$11:$ZZ$200,6,FALSE)))</f>
        <v/>
      </c>
      <c r="K38" s="308" t="str">
        <f>IF(ISERROR(VLOOKUP($A38,parlvotes_lh!$A$11:$ZZ$200,26,FALSE))=TRUE,"",IF(VLOOKUP($A38,parlvotes_lh!$A$11:$ZZ$200,26,FALSE)=0,"",VLOOKUP($A38,parlvotes_lh!$A$11:$ZZ$200,26,FALSE)))</f>
        <v/>
      </c>
      <c r="L38" s="308" t="str">
        <f>IF(ISERROR(VLOOKUP($A38,parlvotes_lh!$A$11:$ZZ$200,46,FALSE))=TRUE,"",IF(VLOOKUP($A38,parlvotes_lh!$A$11:$ZZ$200,46,FALSE)=0,"",VLOOKUP($A38,parlvotes_lh!$A$11:$ZZ$200,46,FALSE)))</f>
        <v/>
      </c>
      <c r="M38" s="308" t="str">
        <f>IF(ISERROR(VLOOKUP($A38,parlvotes_lh!$A$11:$ZZ$200,66,FALSE))=TRUE,"",IF(VLOOKUP($A38,parlvotes_lh!$A$11:$ZZ$200,66,FALSE)=0,"",VLOOKUP($A38,parlvotes_lh!$A$11:$ZZ$200,66,FALSE)))</f>
        <v/>
      </c>
      <c r="N38" s="308" t="str">
        <f>IF(ISERROR(VLOOKUP($A38,parlvotes_lh!$A$11:$ZZ$200,86,FALSE))=TRUE,"",IF(VLOOKUP($A38,parlvotes_lh!$A$11:$ZZ$200,86,FALSE)=0,"",VLOOKUP($A38,parlvotes_lh!$A$11:$ZZ$200,86,FALSE)))</f>
        <v/>
      </c>
      <c r="O38" s="308" t="str">
        <f>IF(ISERROR(VLOOKUP($A38,parlvotes_lh!$A$11:$ZZ$200,106,FALSE))=TRUE,"",IF(VLOOKUP($A38,parlvotes_lh!$A$11:$ZZ$200,106,FALSE)=0,"",VLOOKUP($A38,parlvotes_lh!$A$11:$ZZ$200,106,FALSE)))</f>
        <v/>
      </c>
      <c r="P38" s="308" t="str">
        <f>IF(ISERROR(VLOOKUP($A38,parlvotes_lh!$A$11:$ZZ$200,126,FALSE))=TRUE,"",IF(VLOOKUP($A38,parlvotes_lh!$A$11:$ZZ$200,126,FALSE)=0,"",VLOOKUP($A38,parlvotes_lh!$A$11:$ZZ$200,126,FALSE)))</f>
        <v/>
      </c>
      <c r="Q38" s="309" t="str">
        <f>IF(ISERROR(VLOOKUP($A38,parlvotes_lh!$A$11:$ZZ$200,146,FALSE))=TRUE,"",IF(VLOOKUP($A38,parlvotes_lh!$A$11:$ZZ$200,146,FALSE)=0,"",VLOOKUP($A38,parlvotes_lh!$A$11:$ZZ$200,146,FALSE)))</f>
        <v/>
      </c>
      <c r="R38" s="309" t="str">
        <f>IF(ISERROR(VLOOKUP($A38,parlvotes_lh!$A$11:$ZZ$200,166,FALSE))=TRUE,"",IF(VLOOKUP($A38,parlvotes_lh!$A$11:$ZZ$200,166,FALSE)=0,"",VLOOKUP($A38,parlvotes_lh!$A$11:$ZZ$200,166,FALSE)))</f>
        <v/>
      </c>
      <c r="S38" s="309" t="str">
        <f>IF(ISERROR(VLOOKUP($A38,parlvotes_lh!$A$11:$ZZ$200,186,FALSE))=TRUE,"",IF(VLOOKUP($A38,parlvotes_lh!$A$11:$ZZ$200,186,FALSE)=0,"",VLOOKUP($A38,parlvotes_lh!$A$11:$ZZ$200,186,FALSE)))</f>
        <v/>
      </c>
      <c r="T38" s="309" t="str">
        <f>IF(ISERROR(VLOOKUP($A38,parlvotes_lh!$A$11:$ZZ$200,206,FALSE))=TRUE,"",IF(VLOOKUP($A38,parlvotes_lh!$A$11:$ZZ$200,206,FALSE)=0,"",VLOOKUP($A38,parlvotes_lh!$A$11:$ZZ$200,206,FALSE)))</f>
        <v/>
      </c>
      <c r="U38" s="309" t="str">
        <f>IF(ISERROR(VLOOKUP($A38,parlvotes_lh!$A$11:$ZZ$200,226,FALSE))=TRUE,"",IF(VLOOKUP($A38,parlvotes_lh!$A$11:$ZZ$200,226,FALSE)=0,"",VLOOKUP($A38,parlvotes_lh!$A$11:$ZZ$200,226,FALSE)))</f>
        <v/>
      </c>
      <c r="V38" s="309" t="str">
        <f>IF(ISERROR(VLOOKUP($A38,parlvotes_lh!$A$11:$ZZ$200,246,FALSE))=TRUE,"",IF(VLOOKUP($A38,parlvotes_lh!$A$11:$ZZ$200,246,FALSE)=0,"",VLOOKUP($A38,parlvotes_lh!$A$11:$ZZ$200,246,FALSE)))</f>
        <v/>
      </c>
      <c r="W38" s="309" t="str">
        <f>IF(ISERROR(VLOOKUP($A38,parlvotes_lh!$A$11:$ZZ$200,266,FALSE))=TRUE,"",IF(VLOOKUP($A38,parlvotes_lh!$A$11:$ZZ$200,266,FALSE)=0,"",VLOOKUP($A38,parlvotes_lh!$A$11:$ZZ$200,266,FALSE)))</f>
        <v/>
      </c>
      <c r="X38" s="309" t="str">
        <f>IF(ISERROR(VLOOKUP($A38,parlvotes_lh!$A$11:$ZZ$200,286,FALSE))=TRUE,"",IF(VLOOKUP($A38,parlvotes_lh!$A$11:$ZZ$200,286,FALSE)=0,"",VLOOKUP($A38,parlvotes_lh!$A$11:$ZZ$200,286,FALSE)))</f>
        <v/>
      </c>
      <c r="Y38" s="309" t="str">
        <f>IF(ISERROR(VLOOKUP($A38,parlvotes_lh!$A$11:$ZZ$200,306,FALSE))=TRUE,"",IF(VLOOKUP($A38,parlvotes_lh!$A$11:$ZZ$200,306,FALSE)=0,"",VLOOKUP($A38,parlvotes_lh!$A$11:$ZZ$200,306,FALSE)))</f>
        <v/>
      </c>
      <c r="Z38" s="309" t="str">
        <f>IF(ISERROR(VLOOKUP($A38,parlvotes_lh!$A$11:$ZZ$200,326,FALSE))=TRUE,"",IF(VLOOKUP($A38,parlvotes_lh!$A$11:$ZZ$200,326,FALSE)=0,"",VLOOKUP($A38,parlvotes_lh!$A$11:$ZZ$200,326,FALSE)))</f>
        <v/>
      </c>
      <c r="AA38" s="309" t="str">
        <f>IF(ISERROR(VLOOKUP($A38,parlvotes_lh!$A$11:$ZZ$200,346,FALSE))=TRUE,"",IF(VLOOKUP($A38,parlvotes_lh!$A$11:$ZZ$200,346,FALSE)=0,"",VLOOKUP($A38,parlvotes_lh!$A$11:$ZZ$200,346,FALSE)))</f>
        <v/>
      </c>
      <c r="AB38" s="309" t="str">
        <f>IF(ISERROR(VLOOKUP($A38,parlvotes_lh!$A$11:$ZZ$200,366,FALSE))=TRUE,"",IF(VLOOKUP($A38,parlvotes_lh!$A$11:$ZZ$200,366,FALSE)=0,"",VLOOKUP($A38,parlvotes_lh!$A$11:$ZZ$200,366,FALSE)))</f>
        <v/>
      </c>
      <c r="AC38" s="309" t="str">
        <f>IF(ISERROR(VLOOKUP($A38,parlvotes_lh!$A$11:$ZZ$200,386,FALSE))=TRUE,"",IF(VLOOKUP($A38,parlvotes_lh!$A$11:$ZZ$200,386,FALSE)=0,"",VLOOKUP($A38,parlvotes_lh!$A$11:$ZZ$200,386,FALSE)))</f>
        <v/>
      </c>
    </row>
    <row r="39" spans="1:29" ht="13.5" customHeight="1">
      <c r="A39" s="302" t="str">
        <f>IF(info_parties!A39="","",info_parties!A39)</f>
        <v/>
      </c>
      <c r="B39" s="303" t="str">
        <f>IF(A39="","",MID(info_weblinks!$C$3,32,3))</f>
        <v/>
      </c>
      <c r="C39" s="303" t="str">
        <f>IF(info_parties!G39="","",info_parties!G39)</f>
        <v/>
      </c>
      <c r="D39" s="303" t="str">
        <f>IF(info_parties!K39="","",info_parties!K39)</f>
        <v/>
      </c>
      <c r="E39" s="303" t="str">
        <f>IF(info_parties!H39="","",info_parties!H39)</f>
        <v/>
      </c>
      <c r="F39" s="304" t="str">
        <f t="shared" si="0"/>
        <v/>
      </c>
      <c r="G39" s="305" t="str">
        <f t="shared" si="1"/>
        <v/>
      </c>
      <c r="H39" s="306" t="str">
        <f t="shared" si="2"/>
        <v/>
      </c>
      <c r="I39" s="307" t="str">
        <f t="shared" si="3"/>
        <v/>
      </c>
      <c r="J39" s="308" t="str">
        <f>IF(ISERROR(VLOOKUP($A39,parlvotes_lh!$A$11:$ZZ$200,6,FALSE))=TRUE,"",IF(VLOOKUP($A39,parlvotes_lh!$A$11:$ZZ$200,6,FALSE)=0,"",VLOOKUP($A39,parlvotes_lh!$A$11:$ZZ$200,6,FALSE)))</f>
        <v/>
      </c>
      <c r="K39" s="308" t="str">
        <f>IF(ISERROR(VLOOKUP($A39,parlvotes_lh!$A$11:$ZZ$200,26,FALSE))=TRUE,"",IF(VLOOKUP($A39,parlvotes_lh!$A$11:$ZZ$200,26,FALSE)=0,"",VLOOKUP($A39,parlvotes_lh!$A$11:$ZZ$200,26,FALSE)))</f>
        <v/>
      </c>
      <c r="L39" s="308" t="str">
        <f>IF(ISERROR(VLOOKUP($A39,parlvotes_lh!$A$11:$ZZ$200,46,FALSE))=TRUE,"",IF(VLOOKUP($A39,parlvotes_lh!$A$11:$ZZ$200,46,FALSE)=0,"",VLOOKUP($A39,parlvotes_lh!$A$11:$ZZ$200,46,FALSE)))</f>
        <v/>
      </c>
      <c r="M39" s="308" t="str">
        <f>IF(ISERROR(VLOOKUP($A39,parlvotes_lh!$A$11:$ZZ$200,66,FALSE))=TRUE,"",IF(VLOOKUP($A39,parlvotes_lh!$A$11:$ZZ$200,66,FALSE)=0,"",VLOOKUP($A39,parlvotes_lh!$A$11:$ZZ$200,66,FALSE)))</f>
        <v/>
      </c>
      <c r="N39" s="308" t="str">
        <f>IF(ISERROR(VLOOKUP($A39,parlvotes_lh!$A$11:$ZZ$200,86,FALSE))=TRUE,"",IF(VLOOKUP($A39,parlvotes_lh!$A$11:$ZZ$200,86,FALSE)=0,"",VLOOKUP($A39,parlvotes_lh!$A$11:$ZZ$200,86,FALSE)))</f>
        <v/>
      </c>
      <c r="O39" s="308" t="str">
        <f>IF(ISERROR(VLOOKUP($A39,parlvotes_lh!$A$11:$ZZ$200,106,FALSE))=TRUE,"",IF(VLOOKUP($A39,parlvotes_lh!$A$11:$ZZ$200,106,FALSE)=0,"",VLOOKUP($A39,parlvotes_lh!$A$11:$ZZ$200,106,FALSE)))</f>
        <v/>
      </c>
      <c r="P39" s="308" t="str">
        <f>IF(ISERROR(VLOOKUP($A39,parlvotes_lh!$A$11:$ZZ$200,126,FALSE))=TRUE,"",IF(VLOOKUP($A39,parlvotes_lh!$A$11:$ZZ$200,126,FALSE)=0,"",VLOOKUP($A39,parlvotes_lh!$A$11:$ZZ$200,126,FALSE)))</f>
        <v/>
      </c>
      <c r="Q39" s="309" t="str">
        <f>IF(ISERROR(VLOOKUP($A39,parlvotes_lh!$A$11:$ZZ$200,146,FALSE))=TRUE,"",IF(VLOOKUP($A39,parlvotes_lh!$A$11:$ZZ$200,146,FALSE)=0,"",VLOOKUP($A39,parlvotes_lh!$A$11:$ZZ$200,146,FALSE)))</f>
        <v/>
      </c>
      <c r="R39" s="309" t="str">
        <f>IF(ISERROR(VLOOKUP($A39,parlvotes_lh!$A$11:$ZZ$200,166,FALSE))=TRUE,"",IF(VLOOKUP($A39,parlvotes_lh!$A$11:$ZZ$200,166,FALSE)=0,"",VLOOKUP($A39,parlvotes_lh!$A$11:$ZZ$200,166,FALSE)))</f>
        <v/>
      </c>
      <c r="S39" s="309" t="str">
        <f>IF(ISERROR(VLOOKUP($A39,parlvotes_lh!$A$11:$ZZ$200,186,FALSE))=TRUE,"",IF(VLOOKUP($A39,parlvotes_lh!$A$11:$ZZ$200,186,FALSE)=0,"",VLOOKUP($A39,parlvotes_lh!$A$11:$ZZ$200,186,FALSE)))</f>
        <v/>
      </c>
      <c r="T39" s="309" t="str">
        <f>IF(ISERROR(VLOOKUP($A39,parlvotes_lh!$A$11:$ZZ$200,206,FALSE))=TRUE,"",IF(VLOOKUP($A39,parlvotes_lh!$A$11:$ZZ$200,206,FALSE)=0,"",VLOOKUP($A39,parlvotes_lh!$A$11:$ZZ$200,206,FALSE)))</f>
        <v/>
      </c>
      <c r="U39" s="309" t="str">
        <f>IF(ISERROR(VLOOKUP($A39,parlvotes_lh!$A$11:$ZZ$200,226,FALSE))=TRUE,"",IF(VLOOKUP($A39,parlvotes_lh!$A$11:$ZZ$200,226,FALSE)=0,"",VLOOKUP($A39,parlvotes_lh!$A$11:$ZZ$200,226,FALSE)))</f>
        <v/>
      </c>
      <c r="V39" s="309" t="str">
        <f>IF(ISERROR(VLOOKUP($A39,parlvotes_lh!$A$11:$ZZ$200,246,FALSE))=TRUE,"",IF(VLOOKUP($A39,parlvotes_lh!$A$11:$ZZ$200,246,FALSE)=0,"",VLOOKUP($A39,parlvotes_lh!$A$11:$ZZ$200,246,FALSE)))</f>
        <v/>
      </c>
      <c r="W39" s="309" t="str">
        <f>IF(ISERROR(VLOOKUP($A39,parlvotes_lh!$A$11:$ZZ$200,266,FALSE))=TRUE,"",IF(VLOOKUP($A39,parlvotes_lh!$A$11:$ZZ$200,266,FALSE)=0,"",VLOOKUP($A39,parlvotes_lh!$A$11:$ZZ$200,266,FALSE)))</f>
        <v/>
      </c>
      <c r="X39" s="309" t="str">
        <f>IF(ISERROR(VLOOKUP($A39,parlvotes_lh!$A$11:$ZZ$200,286,FALSE))=TRUE,"",IF(VLOOKUP($A39,parlvotes_lh!$A$11:$ZZ$200,286,FALSE)=0,"",VLOOKUP($A39,parlvotes_lh!$A$11:$ZZ$200,286,FALSE)))</f>
        <v/>
      </c>
      <c r="Y39" s="309" t="str">
        <f>IF(ISERROR(VLOOKUP($A39,parlvotes_lh!$A$11:$ZZ$200,306,FALSE))=TRUE,"",IF(VLOOKUP($A39,parlvotes_lh!$A$11:$ZZ$200,306,FALSE)=0,"",VLOOKUP($A39,parlvotes_lh!$A$11:$ZZ$200,306,FALSE)))</f>
        <v/>
      </c>
      <c r="Z39" s="309" t="str">
        <f>IF(ISERROR(VLOOKUP($A39,parlvotes_lh!$A$11:$ZZ$200,326,FALSE))=TRUE,"",IF(VLOOKUP($A39,parlvotes_lh!$A$11:$ZZ$200,326,FALSE)=0,"",VLOOKUP($A39,parlvotes_lh!$A$11:$ZZ$200,326,FALSE)))</f>
        <v/>
      </c>
      <c r="AA39" s="309" t="str">
        <f>IF(ISERROR(VLOOKUP($A39,parlvotes_lh!$A$11:$ZZ$200,346,FALSE))=TRUE,"",IF(VLOOKUP($A39,parlvotes_lh!$A$11:$ZZ$200,346,FALSE)=0,"",VLOOKUP($A39,parlvotes_lh!$A$11:$ZZ$200,346,FALSE)))</f>
        <v/>
      </c>
      <c r="AB39" s="309" t="str">
        <f>IF(ISERROR(VLOOKUP($A39,parlvotes_lh!$A$11:$ZZ$200,366,FALSE))=TRUE,"",IF(VLOOKUP($A39,parlvotes_lh!$A$11:$ZZ$200,366,FALSE)=0,"",VLOOKUP($A39,parlvotes_lh!$A$11:$ZZ$200,366,FALSE)))</f>
        <v/>
      </c>
      <c r="AC39" s="309" t="str">
        <f>IF(ISERROR(VLOOKUP($A39,parlvotes_lh!$A$11:$ZZ$200,386,FALSE))=TRUE,"",IF(VLOOKUP($A39,parlvotes_lh!$A$11:$ZZ$200,386,FALSE)=0,"",VLOOKUP($A39,parlvotes_lh!$A$11:$ZZ$200,386,FALSE)))</f>
        <v/>
      </c>
    </row>
    <row r="40" spans="1:29" ht="13.5" customHeight="1">
      <c r="A40" s="302" t="str">
        <f>IF(info_parties!A40="","",info_parties!A40)</f>
        <v/>
      </c>
      <c r="B40" s="303" t="str">
        <f>IF(A40="","",MID(info_weblinks!$C$3,32,3))</f>
        <v/>
      </c>
      <c r="C40" s="303" t="str">
        <f>IF(info_parties!G40="","",info_parties!G40)</f>
        <v/>
      </c>
      <c r="D40" s="303" t="str">
        <f>IF(info_parties!K40="","",info_parties!K40)</f>
        <v/>
      </c>
      <c r="E40" s="303" t="str">
        <f>IF(info_parties!H40="","",info_parties!H40)</f>
        <v/>
      </c>
      <c r="F40" s="304" t="str">
        <f t="shared" si="0"/>
        <v/>
      </c>
      <c r="G40" s="305" t="str">
        <f t="shared" si="1"/>
        <v/>
      </c>
      <c r="H40" s="306" t="str">
        <f t="shared" si="2"/>
        <v/>
      </c>
      <c r="I40" s="307" t="str">
        <f t="shared" si="3"/>
        <v/>
      </c>
      <c r="J40" s="308" t="str">
        <f>IF(ISERROR(VLOOKUP($A40,parlvotes_lh!$A$11:$ZZ$200,6,FALSE))=TRUE,"",IF(VLOOKUP($A40,parlvotes_lh!$A$11:$ZZ$200,6,FALSE)=0,"",VLOOKUP($A40,parlvotes_lh!$A$11:$ZZ$200,6,FALSE)))</f>
        <v/>
      </c>
      <c r="K40" s="308" t="str">
        <f>IF(ISERROR(VLOOKUP($A40,parlvotes_lh!$A$11:$ZZ$200,26,FALSE))=TRUE,"",IF(VLOOKUP($A40,parlvotes_lh!$A$11:$ZZ$200,26,FALSE)=0,"",VLOOKUP($A40,parlvotes_lh!$A$11:$ZZ$200,26,FALSE)))</f>
        <v/>
      </c>
      <c r="L40" s="308" t="str">
        <f>IF(ISERROR(VLOOKUP($A40,parlvotes_lh!$A$11:$ZZ$200,46,FALSE))=TRUE,"",IF(VLOOKUP($A40,parlvotes_lh!$A$11:$ZZ$200,46,FALSE)=0,"",VLOOKUP($A40,parlvotes_lh!$A$11:$ZZ$200,46,FALSE)))</f>
        <v/>
      </c>
      <c r="M40" s="308" t="str">
        <f>IF(ISERROR(VLOOKUP($A40,parlvotes_lh!$A$11:$ZZ$200,66,FALSE))=TRUE,"",IF(VLOOKUP($A40,parlvotes_lh!$A$11:$ZZ$200,66,FALSE)=0,"",VLOOKUP($A40,parlvotes_lh!$A$11:$ZZ$200,66,FALSE)))</f>
        <v/>
      </c>
      <c r="N40" s="308" t="str">
        <f>IF(ISERROR(VLOOKUP($A40,parlvotes_lh!$A$11:$ZZ$200,86,FALSE))=TRUE,"",IF(VLOOKUP($A40,parlvotes_lh!$A$11:$ZZ$200,86,FALSE)=0,"",VLOOKUP($A40,parlvotes_lh!$A$11:$ZZ$200,86,FALSE)))</f>
        <v/>
      </c>
      <c r="O40" s="308" t="str">
        <f>IF(ISERROR(VLOOKUP($A40,parlvotes_lh!$A$11:$ZZ$200,106,FALSE))=TRUE,"",IF(VLOOKUP($A40,parlvotes_lh!$A$11:$ZZ$200,106,FALSE)=0,"",VLOOKUP($A40,parlvotes_lh!$A$11:$ZZ$200,106,FALSE)))</f>
        <v/>
      </c>
      <c r="P40" s="308" t="str">
        <f>IF(ISERROR(VLOOKUP($A40,parlvotes_lh!$A$11:$ZZ$200,126,FALSE))=TRUE,"",IF(VLOOKUP($A40,parlvotes_lh!$A$11:$ZZ$200,126,FALSE)=0,"",VLOOKUP($A40,parlvotes_lh!$A$11:$ZZ$200,126,FALSE)))</f>
        <v/>
      </c>
      <c r="Q40" s="309" t="str">
        <f>IF(ISERROR(VLOOKUP($A40,parlvotes_lh!$A$11:$ZZ$200,146,FALSE))=TRUE,"",IF(VLOOKUP($A40,parlvotes_lh!$A$11:$ZZ$200,146,FALSE)=0,"",VLOOKUP($A40,parlvotes_lh!$A$11:$ZZ$200,146,FALSE)))</f>
        <v/>
      </c>
      <c r="R40" s="309" t="str">
        <f>IF(ISERROR(VLOOKUP($A40,parlvotes_lh!$A$11:$ZZ$200,166,FALSE))=TRUE,"",IF(VLOOKUP($A40,parlvotes_lh!$A$11:$ZZ$200,166,FALSE)=0,"",VLOOKUP($A40,parlvotes_lh!$A$11:$ZZ$200,166,FALSE)))</f>
        <v/>
      </c>
      <c r="S40" s="309" t="str">
        <f>IF(ISERROR(VLOOKUP($A40,parlvotes_lh!$A$11:$ZZ$200,186,FALSE))=TRUE,"",IF(VLOOKUP($A40,parlvotes_lh!$A$11:$ZZ$200,186,FALSE)=0,"",VLOOKUP($A40,parlvotes_lh!$A$11:$ZZ$200,186,FALSE)))</f>
        <v/>
      </c>
      <c r="T40" s="309" t="str">
        <f>IF(ISERROR(VLOOKUP($A40,parlvotes_lh!$A$11:$ZZ$200,206,FALSE))=TRUE,"",IF(VLOOKUP($A40,parlvotes_lh!$A$11:$ZZ$200,206,FALSE)=0,"",VLOOKUP($A40,parlvotes_lh!$A$11:$ZZ$200,206,FALSE)))</f>
        <v/>
      </c>
      <c r="U40" s="309" t="str">
        <f>IF(ISERROR(VLOOKUP($A40,parlvotes_lh!$A$11:$ZZ$200,226,FALSE))=TRUE,"",IF(VLOOKUP($A40,parlvotes_lh!$A$11:$ZZ$200,226,FALSE)=0,"",VLOOKUP($A40,parlvotes_lh!$A$11:$ZZ$200,226,FALSE)))</f>
        <v/>
      </c>
      <c r="V40" s="309" t="str">
        <f>IF(ISERROR(VLOOKUP($A40,parlvotes_lh!$A$11:$ZZ$200,246,FALSE))=TRUE,"",IF(VLOOKUP($A40,parlvotes_lh!$A$11:$ZZ$200,246,FALSE)=0,"",VLOOKUP($A40,parlvotes_lh!$A$11:$ZZ$200,246,FALSE)))</f>
        <v/>
      </c>
      <c r="W40" s="309" t="str">
        <f>IF(ISERROR(VLOOKUP($A40,parlvotes_lh!$A$11:$ZZ$200,266,FALSE))=TRUE,"",IF(VLOOKUP($A40,parlvotes_lh!$A$11:$ZZ$200,266,FALSE)=0,"",VLOOKUP($A40,parlvotes_lh!$A$11:$ZZ$200,266,FALSE)))</f>
        <v/>
      </c>
      <c r="X40" s="309" t="str">
        <f>IF(ISERROR(VLOOKUP($A40,parlvotes_lh!$A$11:$ZZ$200,286,FALSE))=TRUE,"",IF(VLOOKUP($A40,parlvotes_lh!$A$11:$ZZ$200,286,FALSE)=0,"",VLOOKUP($A40,parlvotes_lh!$A$11:$ZZ$200,286,FALSE)))</f>
        <v/>
      </c>
      <c r="Y40" s="309" t="str">
        <f>IF(ISERROR(VLOOKUP($A40,parlvotes_lh!$A$11:$ZZ$200,306,FALSE))=TRUE,"",IF(VLOOKUP($A40,parlvotes_lh!$A$11:$ZZ$200,306,FALSE)=0,"",VLOOKUP($A40,parlvotes_lh!$A$11:$ZZ$200,306,FALSE)))</f>
        <v/>
      </c>
      <c r="Z40" s="309" t="str">
        <f>IF(ISERROR(VLOOKUP($A40,parlvotes_lh!$A$11:$ZZ$200,326,FALSE))=TRUE,"",IF(VLOOKUP($A40,parlvotes_lh!$A$11:$ZZ$200,326,FALSE)=0,"",VLOOKUP($A40,parlvotes_lh!$A$11:$ZZ$200,326,FALSE)))</f>
        <v/>
      </c>
      <c r="AA40" s="309" t="str">
        <f>IF(ISERROR(VLOOKUP($A40,parlvotes_lh!$A$11:$ZZ$200,346,FALSE))=TRUE,"",IF(VLOOKUP($A40,parlvotes_lh!$A$11:$ZZ$200,346,FALSE)=0,"",VLOOKUP($A40,parlvotes_lh!$A$11:$ZZ$200,346,FALSE)))</f>
        <v/>
      </c>
      <c r="AB40" s="309" t="str">
        <f>IF(ISERROR(VLOOKUP($A40,parlvotes_lh!$A$11:$ZZ$200,366,FALSE))=TRUE,"",IF(VLOOKUP($A40,parlvotes_lh!$A$11:$ZZ$200,366,FALSE)=0,"",VLOOKUP($A40,parlvotes_lh!$A$11:$ZZ$200,366,FALSE)))</f>
        <v/>
      </c>
      <c r="AC40" s="309" t="str">
        <f>IF(ISERROR(VLOOKUP($A40,parlvotes_lh!$A$11:$ZZ$200,386,FALSE))=TRUE,"",IF(VLOOKUP($A40,parlvotes_lh!$A$11:$ZZ$200,386,FALSE)=0,"",VLOOKUP($A40,parlvotes_lh!$A$11:$ZZ$200,386,FALSE)))</f>
        <v/>
      </c>
    </row>
    <row r="41" spans="1:29" ht="13.5" customHeight="1">
      <c r="A41" s="302" t="str">
        <f>IF(info_parties!A41="","",info_parties!A41)</f>
        <v/>
      </c>
      <c r="B41" s="303" t="str">
        <f>IF(A41="","",MID(info_weblinks!$C$3,32,3))</f>
        <v/>
      </c>
      <c r="C41" s="303" t="str">
        <f>IF(info_parties!G41="","",info_parties!G41)</f>
        <v/>
      </c>
      <c r="D41" s="303" t="str">
        <f>IF(info_parties!K41="","",info_parties!K41)</f>
        <v/>
      </c>
      <c r="E41" s="303" t="str">
        <f>IF(info_parties!H41="","",info_parties!H41)</f>
        <v/>
      </c>
      <c r="F41" s="304" t="str">
        <f t="shared" si="0"/>
        <v/>
      </c>
      <c r="G41" s="305" t="str">
        <f t="shared" si="1"/>
        <v/>
      </c>
      <c r="H41" s="306" t="str">
        <f t="shared" si="2"/>
        <v/>
      </c>
      <c r="I41" s="307" t="str">
        <f t="shared" si="3"/>
        <v/>
      </c>
      <c r="J41" s="308" t="str">
        <f>IF(ISERROR(VLOOKUP($A41,parlvotes_lh!$A$11:$ZZ$200,6,FALSE))=TRUE,"",IF(VLOOKUP($A41,parlvotes_lh!$A$11:$ZZ$200,6,FALSE)=0,"",VLOOKUP($A41,parlvotes_lh!$A$11:$ZZ$200,6,FALSE)))</f>
        <v/>
      </c>
      <c r="K41" s="308" t="str">
        <f>IF(ISERROR(VLOOKUP($A41,parlvotes_lh!$A$11:$ZZ$200,26,FALSE))=TRUE,"",IF(VLOOKUP($A41,parlvotes_lh!$A$11:$ZZ$200,26,FALSE)=0,"",VLOOKUP($A41,parlvotes_lh!$A$11:$ZZ$200,26,FALSE)))</f>
        <v/>
      </c>
      <c r="L41" s="308" t="str">
        <f>IF(ISERROR(VLOOKUP($A41,parlvotes_lh!$A$11:$ZZ$200,46,FALSE))=TRUE,"",IF(VLOOKUP($A41,parlvotes_lh!$A$11:$ZZ$200,46,FALSE)=0,"",VLOOKUP($A41,parlvotes_lh!$A$11:$ZZ$200,46,FALSE)))</f>
        <v/>
      </c>
      <c r="M41" s="308" t="str">
        <f>IF(ISERROR(VLOOKUP($A41,parlvotes_lh!$A$11:$ZZ$200,66,FALSE))=TRUE,"",IF(VLOOKUP($A41,parlvotes_lh!$A$11:$ZZ$200,66,FALSE)=0,"",VLOOKUP($A41,parlvotes_lh!$A$11:$ZZ$200,66,FALSE)))</f>
        <v/>
      </c>
      <c r="N41" s="308" t="str">
        <f>IF(ISERROR(VLOOKUP($A41,parlvotes_lh!$A$11:$ZZ$200,86,FALSE))=TRUE,"",IF(VLOOKUP($A41,parlvotes_lh!$A$11:$ZZ$200,86,FALSE)=0,"",VLOOKUP($A41,parlvotes_lh!$A$11:$ZZ$200,86,FALSE)))</f>
        <v/>
      </c>
      <c r="O41" s="308" t="str">
        <f>IF(ISERROR(VLOOKUP($A41,parlvotes_lh!$A$11:$ZZ$200,106,FALSE))=TRUE,"",IF(VLOOKUP($A41,parlvotes_lh!$A$11:$ZZ$200,106,FALSE)=0,"",VLOOKUP($A41,parlvotes_lh!$A$11:$ZZ$200,106,FALSE)))</f>
        <v/>
      </c>
      <c r="P41" s="308" t="str">
        <f>IF(ISERROR(VLOOKUP($A41,parlvotes_lh!$A$11:$ZZ$200,126,FALSE))=TRUE,"",IF(VLOOKUP($A41,parlvotes_lh!$A$11:$ZZ$200,126,FALSE)=0,"",VLOOKUP($A41,parlvotes_lh!$A$11:$ZZ$200,126,FALSE)))</f>
        <v/>
      </c>
      <c r="Q41" s="309" t="str">
        <f>IF(ISERROR(VLOOKUP($A41,parlvotes_lh!$A$11:$ZZ$200,146,FALSE))=TRUE,"",IF(VLOOKUP($A41,parlvotes_lh!$A$11:$ZZ$200,146,FALSE)=0,"",VLOOKUP($A41,parlvotes_lh!$A$11:$ZZ$200,146,FALSE)))</f>
        <v/>
      </c>
      <c r="R41" s="309" t="str">
        <f>IF(ISERROR(VLOOKUP($A41,parlvotes_lh!$A$11:$ZZ$200,166,FALSE))=TRUE,"",IF(VLOOKUP($A41,parlvotes_lh!$A$11:$ZZ$200,166,FALSE)=0,"",VLOOKUP($A41,parlvotes_lh!$A$11:$ZZ$200,166,FALSE)))</f>
        <v/>
      </c>
      <c r="S41" s="309" t="str">
        <f>IF(ISERROR(VLOOKUP($A41,parlvotes_lh!$A$11:$ZZ$200,186,FALSE))=TRUE,"",IF(VLOOKUP($A41,parlvotes_lh!$A$11:$ZZ$200,186,FALSE)=0,"",VLOOKUP($A41,parlvotes_lh!$A$11:$ZZ$200,186,FALSE)))</f>
        <v/>
      </c>
      <c r="T41" s="309" t="str">
        <f>IF(ISERROR(VLOOKUP($A41,parlvotes_lh!$A$11:$ZZ$200,206,FALSE))=TRUE,"",IF(VLOOKUP($A41,parlvotes_lh!$A$11:$ZZ$200,206,FALSE)=0,"",VLOOKUP($A41,parlvotes_lh!$A$11:$ZZ$200,206,FALSE)))</f>
        <v/>
      </c>
      <c r="U41" s="309" t="str">
        <f>IF(ISERROR(VLOOKUP($A41,parlvotes_lh!$A$11:$ZZ$200,226,FALSE))=TRUE,"",IF(VLOOKUP($A41,parlvotes_lh!$A$11:$ZZ$200,226,FALSE)=0,"",VLOOKUP($A41,parlvotes_lh!$A$11:$ZZ$200,226,FALSE)))</f>
        <v/>
      </c>
      <c r="V41" s="309" t="str">
        <f>IF(ISERROR(VLOOKUP($A41,parlvotes_lh!$A$11:$ZZ$200,246,FALSE))=TRUE,"",IF(VLOOKUP($A41,parlvotes_lh!$A$11:$ZZ$200,246,FALSE)=0,"",VLOOKUP($A41,parlvotes_lh!$A$11:$ZZ$200,246,FALSE)))</f>
        <v/>
      </c>
      <c r="W41" s="309" t="str">
        <f>IF(ISERROR(VLOOKUP($A41,parlvotes_lh!$A$11:$ZZ$200,266,FALSE))=TRUE,"",IF(VLOOKUP($A41,parlvotes_lh!$A$11:$ZZ$200,266,FALSE)=0,"",VLOOKUP($A41,parlvotes_lh!$A$11:$ZZ$200,266,FALSE)))</f>
        <v/>
      </c>
      <c r="X41" s="309" t="str">
        <f>IF(ISERROR(VLOOKUP($A41,parlvotes_lh!$A$11:$ZZ$200,286,FALSE))=TRUE,"",IF(VLOOKUP($A41,parlvotes_lh!$A$11:$ZZ$200,286,FALSE)=0,"",VLOOKUP($A41,parlvotes_lh!$A$11:$ZZ$200,286,FALSE)))</f>
        <v/>
      </c>
      <c r="Y41" s="309" t="str">
        <f>IF(ISERROR(VLOOKUP($A41,parlvotes_lh!$A$11:$ZZ$200,306,FALSE))=TRUE,"",IF(VLOOKUP($A41,parlvotes_lh!$A$11:$ZZ$200,306,FALSE)=0,"",VLOOKUP($A41,parlvotes_lh!$A$11:$ZZ$200,306,FALSE)))</f>
        <v/>
      </c>
      <c r="Z41" s="309" t="str">
        <f>IF(ISERROR(VLOOKUP($A41,parlvotes_lh!$A$11:$ZZ$200,326,FALSE))=TRUE,"",IF(VLOOKUP($A41,parlvotes_lh!$A$11:$ZZ$200,326,FALSE)=0,"",VLOOKUP($A41,parlvotes_lh!$A$11:$ZZ$200,326,FALSE)))</f>
        <v/>
      </c>
      <c r="AA41" s="309" t="str">
        <f>IF(ISERROR(VLOOKUP($A41,parlvotes_lh!$A$11:$ZZ$200,346,FALSE))=TRUE,"",IF(VLOOKUP($A41,parlvotes_lh!$A$11:$ZZ$200,346,FALSE)=0,"",VLOOKUP($A41,parlvotes_lh!$A$11:$ZZ$200,346,FALSE)))</f>
        <v/>
      </c>
      <c r="AB41" s="309" t="str">
        <f>IF(ISERROR(VLOOKUP($A41,parlvotes_lh!$A$11:$ZZ$200,366,FALSE))=TRUE,"",IF(VLOOKUP($A41,parlvotes_lh!$A$11:$ZZ$200,366,FALSE)=0,"",VLOOKUP($A41,parlvotes_lh!$A$11:$ZZ$200,366,FALSE)))</f>
        <v/>
      </c>
      <c r="AC41" s="309" t="str">
        <f>IF(ISERROR(VLOOKUP($A41,parlvotes_lh!$A$11:$ZZ$200,386,FALSE))=TRUE,"",IF(VLOOKUP($A41,parlvotes_lh!$A$11:$ZZ$200,386,FALSE)=0,"",VLOOKUP($A41,parlvotes_lh!$A$11:$ZZ$200,386,FALSE)))</f>
        <v/>
      </c>
    </row>
    <row r="42" spans="1:29" ht="13.5" customHeight="1">
      <c r="A42" s="302" t="str">
        <f>IF(info_parties!A42="","",info_parties!A42)</f>
        <v/>
      </c>
      <c r="B42" s="303" t="str">
        <f>IF(A42="","",MID(info_weblinks!$C$3,32,3))</f>
        <v/>
      </c>
      <c r="C42" s="303" t="str">
        <f>IF(info_parties!G42="","",info_parties!G42)</f>
        <v/>
      </c>
      <c r="D42" s="303" t="str">
        <f>IF(info_parties!K42="","",info_parties!K42)</f>
        <v/>
      </c>
      <c r="E42" s="303" t="str">
        <f>IF(info_parties!H42="","",info_parties!H42)</f>
        <v/>
      </c>
      <c r="F42" s="304" t="str">
        <f t="shared" si="0"/>
        <v/>
      </c>
      <c r="G42" s="305" t="str">
        <f t="shared" si="1"/>
        <v/>
      </c>
      <c r="H42" s="306" t="str">
        <f t="shared" si="2"/>
        <v/>
      </c>
      <c r="I42" s="307" t="str">
        <f t="shared" si="3"/>
        <v/>
      </c>
      <c r="J42" s="308" t="str">
        <f>IF(ISERROR(VLOOKUP($A42,parlvotes_lh!$A$11:$ZZ$200,6,FALSE))=TRUE,"",IF(VLOOKUP($A42,parlvotes_lh!$A$11:$ZZ$200,6,FALSE)=0,"",VLOOKUP($A42,parlvotes_lh!$A$11:$ZZ$200,6,FALSE)))</f>
        <v/>
      </c>
      <c r="K42" s="308" t="str">
        <f>IF(ISERROR(VLOOKUP($A42,parlvotes_lh!$A$11:$ZZ$200,26,FALSE))=TRUE,"",IF(VLOOKUP($A42,parlvotes_lh!$A$11:$ZZ$200,26,FALSE)=0,"",VLOOKUP($A42,parlvotes_lh!$A$11:$ZZ$200,26,FALSE)))</f>
        <v/>
      </c>
      <c r="L42" s="308" t="str">
        <f>IF(ISERROR(VLOOKUP($A42,parlvotes_lh!$A$11:$ZZ$200,46,FALSE))=TRUE,"",IF(VLOOKUP($A42,parlvotes_lh!$A$11:$ZZ$200,46,FALSE)=0,"",VLOOKUP($A42,parlvotes_lh!$A$11:$ZZ$200,46,FALSE)))</f>
        <v/>
      </c>
      <c r="M42" s="308" t="str">
        <f>IF(ISERROR(VLOOKUP($A42,parlvotes_lh!$A$11:$ZZ$200,66,FALSE))=TRUE,"",IF(VLOOKUP($A42,parlvotes_lh!$A$11:$ZZ$200,66,FALSE)=0,"",VLOOKUP($A42,parlvotes_lh!$A$11:$ZZ$200,66,FALSE)))</f>
        <v/>
      </c>
      <c r="N42" s="308" t="str">
        <f>IF(ISERROR(VLOOKUP($A42,parlvotes_lh!$A$11:$ZZ$200,86,FALSE))=TRUE,"",IF(VLOOKUP($A42,parlvotes_lh!$A$11:$ZZ$200,86,FALSE)=0,"",VLOOKUP($A42,parlvotes_lh!$A$11:$ZZ$200,86,FALSE)))</f>
        <v/>
      </c>
      <c r="O42" s="308" t="str">
        <f>IF(ISERROR(VLOOKUP($A42,parlvotes_lh!$A$11:$ZZ$200,106,FALSE))=TRUE,"",IF(VLOOKUP($A42,parlvotes_lh!$A$11:$ZZ$200,106,FALSE)=0,"",VLOOKUP($A42,parlvotes_lh!$A$11:$ZZ$200,106,FALSE)))</f>
        <v/>
      </c>
      <c r="P42" s="308" t="str">
        <f>IF(ISERROR(VLOOKUP($A42,parlvotes_lh!$A$11:$ZZ$200,126,FALSE))=TRUE,"",IF(VLOOKUP($A42,parlvotes_lh!$A$11:$ZZ$200,126,FALSE)=0,"",VLOOKUP($A42,parlvotes_lh!$A$11:$ZZ$200,126,FALSE)))</f>
        <v/>
      </c>
      <c r="Q42" s="309" t="str">
        <f>IF(ISERROR(VLOOKUP($A42,parlvotes_lh!$A$11:$ZZ$200,146,FALSE))=TRUE,"",IF(VLOOKUP($A42,parlvotes_lh!$A$11:$ZZ$200,146,FALSE)=0,"",VLOOKUP($A42,parlvotes_lh!$A$11:$ZZ$200,146,FALSE)))</f>
        <v/>
      </c>
      <c r="R42" s="309" t="str">
        <f>IF(ISERROR(VLOOKUP($A42,parlvotes_lh!$A$11:$ZZ$200,166,FALSE))=TRUE,"",IF(VLOOKUP($A42,parlvotes_lh!$A$11:$ZZ$200,166,FALSE)=0,"",VLOOKUP($A42,parlvotes_lh!$A$11:$ZZ$200,166,FALSE)))</f>
        <v/>
      </c>
      <c r="S42" s="309" t="str">
        <f>IF(ISERROR(VLOOKUP($A42,parlvotes_lh!$A$11:$ZZ$200,186,FALSE))=TRUE,"",IF(VLOOKUP($A42,parlvotes_lh!$A$11:$ZZ$200,186,FALSE)=0,"",VLOOKUP($A42,parlvotes_lh!$A$11:$ZZ$200,186,FALSE)))</f>
        <v/>
      </c>
      <c r="T42" s="309" t="str">
        <f>IF(ISERROR(VLOOKUP($A42,parlvotes_lh!$A$11:$ZZ$200,206,FALSE))=TRUE,"",IF(VLOOKUP($A42,parlvotes_lh!$A$11:$ZZ$200,206,FALSE)=0,"",VLOOKUP($A42,parlvotes_lh!$A$11:$ZZ$200,206,FALSE)))</f>
        <v/>
      </c>
      <c r="U42" s="309" t="str">
        <f>IF(ISERROR(VLOOKUP($A42,parlvotes_lh!$A$11:$ZZ$200,226,FALSE))=TRUE,"",IF(VLOOKUP($A42,parlvotes_lh!$A$11:$ZZ$200,226,FALSE)=0,"",VLOOKUP($A42,parlvotes_lh!$A$11:$ZZ$200,226,FALSE)))</f>
        <v/>
      </c>
      <c r="V42" s="309" t="str">
        <f>IF(ISERROR(VLOOKUP($A42,parlvotes_lh!$A$11:$ZZ$200,246,FALSE))=TRUE,"",IF(VLOOKUP($A42,parlvotes_lh!$A$11:$ZZ$200,246,FALSE)=0,"",VLOOKUP($A42,parlvotes_lh!$A$11:$ZZ$200,246,FALSE)))</f>
        <v/>
      </c>
      <c r="W42" s="309" t="str">
        <f>IF(ISERROR(VLOOKUP($A42,parlvotes_lh!$A$11:$ZZ$200,266,FALSE))=TRUE,"",IF(VLOOKUP($A42,parlvotes_lh!$A$11:$ZZ$200,266,FALSE)=0,"",VLOOKUP($A42,parlvotes_lh!$A$11:$ZZ$200,266,FALSE)))</f>
        <v/>
      </c>
      <c r="X42" s="309" t="str">
        <f>IF(ISERROR(VLOOKUP($A42,parlvotes_lh!$A$11:$ZZ$200,286,FALSE))=TRUE,"",IF(VLOOKUP($A42,parlvotes_lh!$A$11:$ZZ$200,286,FALSE)=0,"",VLOOKUP($A42,parlvotes_lh!$A$11:$ZZ$200,286,FALSE)))</f>
        <v/>
      </c>
      <c r="Y42" s="309" t="str">
        <f>IF(ISERROR(VLOOKUP($A42,parlvotes_lh!$A$11:$ZZ$200,306,FALSE))=TRUE,"",IF(VLOOKUP($A42,parlvotes_lh!$A$11:$ZZ$200,306,FALSE)=0,"",VLOOKUP($A42,parlvotes_lh!$A$11:$ZZ$200,306,FALSE)))</f>
        <v/>
      </c>
      <c r="Z42" s="309" t="str">
        <f>IF(ISERROR(VLOOKUP($A42,parlvotes_lh!$A$11:$ZZ$200,326,FALSE))=TRUE,"",IF(VLOOKUP($A42,parlvotes_lh!$A$11:$ZZ$200,326,FALSE)=0,"",VLOOKUP($A42,parlvotes_lh!$A$11:$ZZ$200,326,FALSE)))</f>
        <v/>
      </c>
      <c r="AA42" s="309" t="str">
        <f>IF(ISERROR(VLOOKUP($A42,parlvotes_lh!$A$11:$ZZ$200,346,FALSE))=TRUE,"",IF(VLOOKUP($A42,parlvotes_lh!$A$11:$ZZ$200,346,FALSE)=0,"",VLOOKUP($A42,parlvotes_lh!$A$11:$ZZ$200,346,FALSE)))</f>
        <v/>
      </c>
      <c r="AB42" s="309" t="str">
        <f>IF(ISERROR(VLOOKUP($A42,parlvotes_lh!$A$11:$ZZ$200,366,FALSE))=TRUE,"",IF(VLOOKUP($A42,parlvotes_lh!$A$11:$ZZ$200,366,FALSE)=0,"",VLOOKUP($A42,parlvotes_lh!$A$11:$ZZ$200,366,FALSE)))</f>
        <v/>
      </c>
      <c r="AC42" s="309" t="str">
        <f>IF(ISERROR(VLOOKUP($A42,parlvotes_lh!$A$11:$ZZ$200,386,FALSE))=TRUE,"",IF(VLOOKUP($A42,parlvotes_lh!$A$11:$ZZ$200,386,FALSE)=0,"",VLOOKUP($A42,parlvotes_lh!$A$11:$ZZ$200,386,FALSE)))</f>
        <v/>
      </c>
    </row>
    <row r="43" spans="1:29" ht="13.5" customHeight="1">
      <c r="A43" s="302" t="str">
        <f>IF(info_parties!A43="","",info_parties!A43)</f>
        <v/>
      </c>
      <c r="B43" s="303" t="str">
        <f>IF(A43="","",MID(info_weblinks!$C$3,32,3))</f>
        <v/>
      </c>
      <c r="C43" s="303" t="str">
        <f>IF(info_parties!G43="","",info_parties!G43)</f>
        <v/>
      </c>
      <c r="D43" s="303" t="str">
        <f>IF(info_parties!K43="","",info_parties!K43)</f>
        <v/>
      </c>
      <c r="E43" s="303" t="str">
        <f>IF(info_parties!H43="","",info_parties!H43)</f>
        <v/>
      </c>
      <c r="F43" s="304" t="str">
        <f t="shared" si="0"/>
        <v/>
      </c>
      <c r="G43" s="305" t="str">
        <f t="shared" si="1"/>
        <v/>
      </c>
      <c r="H43" s="306" t="str">
        <f t="shared" si="2"/>
        <v/>
      </c>
      <c r="I43" s="307" t="str">
        <f t="shared" si="3"/>
        <v/>
      </c>
      <c r="J43" s="308" t="str">
        <f>IF(ISERROR(VLOOKUP($A43,parlvotes_lh!$A$11:$ZZ$200,6,FALSE))=TRUE,"",IF(VLOOKUP($A43,parlvotes_lh!$A$11:$ZZ$200,6,FALSE)=0,"",VLOOKUP($A43,parlvotes_lh!$A$11:$ZZ$200,6,FALSE)))</f>
        <v/>
      </c>
      <c r="K43" s="308" t="str">
        <f>IF(ISERROR(VLOOKUP($A43,parlvotes_lh!$A$11:$ZZ$200,26,FALSE))=TRUE,"",IF(VLOOKUP($A43,parlvotes_lh!$A$11:$ZZ$200,26,FALSE)=0,"",VLOOKUP($A43,parlvotes_lh!$A$11:$ZZ$200,26,FALSE)))</f>
        <v/>
      </c>
      <c r="L43" s="308" t="str">
        <f>IF(ISERROR(VLOOKUP($A43,parlvotes_lh!$A$11:$ZZ$200,46,FALSE))=TRUE,"",IF(VLOOKUP($A43,parlvotes_lh!$A$11:$ZZ$200,46,FALSE)=0,"",VLOOKUP($A43,parlvotes_lh!$A$11:$ZZ$200,46,FALSE)))</f>
        <v/>
      </c>
      <c r="M43" s="308" t="str">
        <f>IF(ISERROR(VLOOKUP($A43,parlvotes_lh!$A$11:$ZZ$200,66,FALSE))=TRUE,"",IF(VLOOKUP($A43,parlvotes_lh!$A$11:$ZZ$200,66,FALSE)=0,"",VLOOKUP($A43,parlvotes_lh!$A$11:$ZZ$200,66,FALSE)))</f>
        <v/>
      </c>
      <c r="N43" s="308" t="str">
        <f>IF(ISERROR(VLOOKUP($A43,parlvotes_lh!$A$11:$ZZ$200,86,FALSE))=TRUE,"",IF(VLOOKUP($A43,parlvotes_lh!$A$11:$ZZ$200,86,FALSE)=0,"",VLOOKUP($A43,parlvotes_lh!$A$11:$ZZ$200,86,FALSE)))</f>
        <v/>
      </c>
      <c r="O43" s="308" t="str">
        <f>IF(ISERROR(VLOOKUP($A43,parlvotes_lh!$A$11:$ZZ$200,106,FALSE))=TRUE,"",IF(VLOOKUP($A43,parlvotes_lh!$A$11:$ZZ$200,106,FALSE)=0,"",VLOOKUP($A43,parlvotes_lh!$A$11:$ZZ$200,106,FALSE)))</f>
        <v/>
      </c>
      <c r="P43" s="308" t="str">
        <f>IF(ISERROR(VLOOKUP($A43,parlvotes_lh!$A$11:$ZZ$200,126,FALSE))=TRUE,"",IF(VLOOKUP($A43,parlvotes_lh!$A$11:$ZZ$200,126,FALSE)=0,"",VLOOKUP($A43,parlvotes_lh!$A$11:$ZZ$200,126,FALSE)))</f>
        <v/>
      </c>
      <c r="Q43" s="309" t="str">
        <f>IF(ISERROR(VLOOKUP($A43,parlvotes_lh!$A$11:$ZZ$200,146,FALSE))=TRUE,"",IF(VLOOKUP($A43,parlvotes_lh!$A$11:$ZZ$200,146,FALSE)=0,"",VLOOKUP($A43,parlvotes_lh!$A$11:$ZZ$200,146,FALSE)))</f>
        <v/>
      </c>
      <c r="R43" s="309" t="str">
        <f>IF(ISERROR(VLOOKUP($A43,parlvotes_lh!$A$11:$ZZ$200,166,FALSE))=TRUE,"",IF(VLOOKUP($A43,parlvotes_lh!$A$11:$ZZ$200,166,FALSE)=0,"",VLOOKUP($A43,parlvotes_lh!$A$11:$ZZ$200,166,FALSE)))</f>
        <v/>
      </c>
      <c r="S43" s="309" t="str">
        <f>IF(ISERROR(VLOOKUP($A43,parlvotes_lh!$A$11:$ZZ$200,186,FALSE))=TRUE,"",IF(VLOOKUP($A43,parlvotes_lh!$A$11:$ZZ$200,186,FALSE)=0,"",VLOOKUP($A43,parlvotes_lh!$A$11:$ZZ$200,186,FALSE)))</f>
        <v/>
      </c>
      <c r="T43" s="309" t="str">
        <f>IF(ISERROR(VLOOKUP($A43,parlvotes_lh!$A$11:$ZZ$200,206,FALSE))=TRUE,"",IF(VLOOKUP($A43,parlvotes_lh!$A$11:$ZZ$200,206,FALSE)=0,"",VLOOKUP($A43,parlvotes_lh!$A$11:$ZZ$200,206,FALSE)))</f>
        <v/>
      </c>
      <c r="U43" s="309" t="str">
        <f>IF(ISERROR(VLOOKUP($A43,parlvotes_lh!$A$11:$ZZ$200,226,FALSE))=TRUE,"",IF(VLOOKUP($A43,parlvotes_lh!$A$11:$ZZ$200,226,FALSE)=0,"",VLOOKUP($A43,parlvotes_lh!$A$11:$ZZ$200,226,FALSE)))</f>
        <v/>
      </c>
      <c r="V43" s="309" t="str">
        <f>IF(ISERROR(VLOOKUP($A43,parlvotes_lh!$A$11:$ZZ$200,246,FALSE))=TRUE,"",IF(VLOOKUP($A43,parlvotes_lh!$A$11:$ZZ$200,246,FALSE)=0,"",VLOOKUP($A43,parlvotes_lh!$A$11:$ZZ$200,246,FALSE)))</f>
        <v/>
      </c>
      <c r="W43" s="309" t="str">
        <f>IF(ISERROR(VLOOKUP($A43,parlvotes_lh!$A$11:$ZZ$200,266,FALSE))=TRUE,"",IF(VLOOKUP($A43,parlvotes_lh!$A$11:$ZZ$200,266,FALSE)=0,"",VLOOKUP($A43,parlvotes_lh!$A$11:$ZZ$200,266,FALSE)))</f>
        <v/>
      </c>
      <c r="X43" s="309" t="str">
        <f>IF(ISERROR(VLOOKUP($A43,parlvotes_lh!$A$11:$ZZ$200,286,FALSE))=TRUE,"",IF(VLOOKUP($A43,parlvotes_lh!$A$11:$ZZ$200,286,FALSE)=0,"",VLOOKUP($A43,parlvotes_lh!$A$11:$ZZ$200,286,FALSE)))</f>
        <v/>
      </c>
      <c r="Y43" s="309" t="str">
        <f>IF(ISERROR(VLOOKUP($A43,parlvotes_lh!$A$11:$ZZ$200,306,FALSE))=TRUE,"",IF(VLOOKUP($A43,parlvotes_lh!$A$11:$ZZ$200,306,FALSE)=0,"",VLOOKUP($A43,parlvotes_lh!$A$11:$ZZ$200,306,FALSE)))</f>
        <v/>
      </c>
      <c r="Z43" s="309" t="str">
        <f>IF(ISERROR(VLOOKUP($A43,parlvotes_lh!$A$11:$ZZ$200,326,FALSE))=TRUE,"",IF(VLOOKUP($A43,parlvotes_lh!$A$11:$ZZ$200,326,FALSE)=0,"",VLOOKUP($A43,parlvotes_lh!$A$11:$ZZ$200,326,FALSE)))</f>
        <v/>
      </c>
      <c r="AA43" s="309" t="str">
        <f>IF(ISERROR(VLOOKUP($A43,parlvotes_lh!$A$11:$ZZ$200,346,FALSE))=TRUE,"",IF(VLOOKUP($A43,parlvotes_lh!$A$11:$ZZ$200,346,FALSE)=0,"",VLOOKUP($A43,parlvotes_lh!$A$11:$ZZ$200,346,FALSE)))</f>
        <v/>
      </c>
      <c r="AB43" s="309" t="str">
        <f>IF(ISERROR(VLOOKUP($A43,parlvotes_lh!$A$11:$ZZ$200,366,FALSE))=TRUE,"",IF(VLOOKUP($A43,parlvotes_lh!$A$11:$ZZ$200,366,FALSE)=0,"",VLOOKUP($A43,parlvotes_lh!$A$11:$ZZ$200,366,FALSE)))</f>
        <v/>
      </c>
      <c r="AC43" s="309" t="str">
        <f>IF(ISERROR(VLOOKUP($A43,parlvotes_lh!$A$11:$ZZ$200,386,FALSE))=TRUE,"",IF(VLOOKUP($A43,parlvotes_lh!$A$11:$ZZ$200,386,FALSE)=0,"",VLOOKUP($A43,parlvotes_lh!$A$11:$ZZ$200,386,FALSE)))</f>
        <v/>
      </c>
    </row>
    <row r="44" spans="1:29" ht="13.5" customHeight="1">
      <c r="A44" s="302" t="str">
        <f>IF(info_parties!A44="","",info_parties!A44)</f>
        <v/>
      </c>
      <c r="B44" s="303" t="str">
        <f>IF(A44="","",MID(info_weblinks!$C$3,32,3))</f>
        <v/>
      </c>
      <c r="C44" s="303" t="str">
        <f>IF(info_parties!G44="","",info_parties!G44)</f>
        <v/>
      </c>
      <c r="D44" s="303" t="str">
        <f>IF(info_parties!K44="","",info_parties!K44)</f>
        <v/>
      </c>
      <c r="E44" s="303" t="str">
        <f>IF(info_parties!H44="","",info_parties!H44)</f>
        <v/>
      </c>
      <c r="F44" s="304" t="str">
        <f t="shared" si="0"/>
        <v/>
      </c>
      <c r="G44" s="305" t="str">
        <f t="shared" si="1"/>
        <v/>
      </c>
      <c r="H44" s="306" t="str">
        <f t="shared" si="2"/>
        <v/>
      </c>
      <c r="I44" s="307" t="str">
        <f t="shared" si="3"/>
        <v/>
      </c>
      <c r="J44" s="308" t="str">
        <f>IF(ISERROR(VLOOKUP($A44,parlvotes_lh!$A$11:$ZZ$200,6,FALSE))=TRUE,"",IF(VLOOKUP($A44,parlvotes_lh!$A$11:$ZZ$200,6,FALSE)=0,"",VLOOKUP($A44,parlvotes_lh!$A$11:$ZZ$200,6,FALSE)))</f>
        <v/>
      </c>
      <c r="K44" s="308" t="str">
        <f>IF(ISERROR(VLOOKUP($A44,parlvotes_lh!$A$11:$ZZ$200,26,FALSE))=TRUE,"",IF(VLOOKUP($A44,parlvotes_lh!$A$11:$ZZ$200,26,FALSE)=0,"",VLOOKUP($A44,parlvotes_lh!$A$11:$ZZ$200,26,FALSE)))</f>
        <v/>
      </c>
      <c r="L44" s="308" t="str">
        <f>IF(ISERROR(VLOOKUP($A44,parlvotes_lh!$A$11:$ZZ$200,46,FALSE))=TRUE,"",IF(VLOOKUP($A44,parlvotes_lh!$A$11:$ZZ$200,46,FALSE)=0,"",VLOOKUP($A44,parlvotes_lh!$A$11:$ZZ$200,46,FALSE)))</f>
        <v/>
      </c>
      <c r="M44" s="308" t="str">
        <f>IF(ISERROR(VLOOKUP($A44,parlvotes_lh!$A$11:$ZZ$200,66,FALSE))=TRUE,"",IF(VLOOKUP($A44,parlvotes_lh!$A$11:$ZZ$200,66,FALSE)=0,"",VLOOKUP($A44,parlvotes_lh!$A$11:$ZZ$200,66,FALSE)))</f>
        <v/>
      </c>
      <c r="N44" s="308" t="str">
        <f>IF(ISERROR(VLOOKUP($A44,parlvotes_lh!$A$11:$ZZ$200,86,FALSE))=TRUE,"",IF(VLOOKUP($A44,parlvotes_lh!$A$11:$ZZ$200,86,FALSE)=0,"",VLOOKUP($A44,parlvotes_lh!$A$11:$ZZ$200,86,FALSE)))</f>
        <v/>
      </c>
      <c r="O44" s="308" t="str">
        <f>IF(ISERROR(VLOOKUP($A44,parlvotes_lh!$A$11:$ZZ$200,106,FALSE))=TRUE,"",IF(VLOOKUP($A44,parlvotes_lh!$A$11:$ZZ$200,106,FALSE)=0,"",VLOOKUP($A44,parlvotes_lh!$A$11:$ZZ$200,106,FALSE)))</f>
        <v/>
      </c>
      <c r="P44" s="308" t="str">
        <f>IF(ISERROR(VLOOKUP($A44,parlvotes_lh!$A$11:$ZZ$200,126,FALSE))=TRUE,"",IF(VLOOKUP($A44,parlvotes_lh!$A$11:$ZZ$200,126,FALSE)=0,"",VLOOKUP($A44,parlvotes_lh!$A$11:$ZZ$200,126,FALSE)))</f>
        <v/>
      </c>
      <c r="Q44" s="309" t="str">
        <f>IF(ISERROR(VLOOKUP($A44,parlvotes_lh!$A$11:$ZZ$200,146,FALSE))=TRUE,"",IF(VLOOKUP($A44,parlvotes_lh!$A$11:$ZZ$200,146,FALSE)=0,"",VLOOKUP($A44,parlvotes_lh!$A$11:$ZZ$200,146,FALSE)))</f>
        <v/>
      </c>
      <c r="R44" s="309" t="str">
        <f>IF(ISERROR(VLOOKUP($A44,parlvotes_lh!$A$11:$ZZ$200,166,FALSE))=TRUE,"",IF(VLOOKUP($A44,parlvotes_lh!$A$11:$ZZ$200,166,FALSE)=0,"",VLOOKUP($A44,parlvotes_lh!$A$11:$ZZ$200,166,FALSE)))</f>
        <v/>
      </c>
      <c r="S44" s="309" t="str">
        <f>IF(ISERROR(VLOOKUP($A44,parlvotes_lh!$A$11:$ZZ$200,186,FALSE))=TRUE,"",IF(VLOOKUP($A44,parlvotes_lh!$A$11:$ZZ$200,186,FALSE)=0,"",VLOOKUP($A44,parlvotes_lh!$A$11:$ZZ$200,186,FALSE)))</f>
        <v/>
      </c>
      <c r="T44" s="309" t="str">
        <f>IF(ISERROR(VLOOKUP($A44,parlvotes_lh!$A$11:$ZZ$200,206,FALSE))=TRUE,"",IF(VLOOKUP($A44,parlvotes_lh!$A$11:$ZZ$200,206,FALSE)=0,"",VLOOKUP($A44,parlvotes_lh!$A$11:$ZZ$200,206,FALSE)))</f>
        <v/>
      </c>
      <c r="U44" s="309" t="str">
        <f>IF(ISERROR(VLOOKUP($A44,parlvotes_lh!$A$11:$ZZ$200,226,FALSE))=TRUE,"",IF(VLOOKUP($A44,parlvotes_lh!$A$11:$ZZ$200,226,FALSE)=0,"",VLOOKUP($A44,parlvotes_lh!$A$11:$ZZ$200,226,FALSE)))</f>
        <v/>
      </c>
      <c r="V44" s="309" t="str">
        <f>IF(ISERROR(VLOOKUP($A44,parlvotes_lh!$A$11:$ZZ$200,246,FALSE))=TRUE,"",IF(VLOOKUP($A44,parlvotes_lh!$A$11:$ZZ$200,246,FALSE)=0,"",VLOOKUP($A44,parlvotes_lh!$A$11:$ZZ$200,246,FALSE)))</f>
        <v/>
      </c>
      <c r="W44" s="309" t="str">
        <f>IF(ISERROR(VLOOKUP($A44,parlvotes_lh!$A$11:$ZZ$200,266,FALSE))=TRUE,"",IF(VLOOKUP($A44,parlvotes_lh!$A$11:$ZZ$200,266,FALSE)=0,"",VLOOKUP($A44,parlvotes_lh!$A$11:$ZZ$200,266,FALSE)))</f>
        <v/>
      </c>
      <c r="X44" s="309" t="str">
        <f>IF(ISERROR(VLOOKUP($A44,parlvotes_lh!$A$11:$ZZ$200,286,FALSE))=TRUE,"",IF(VLOOKUP($A44,parlvotes_lh!$A$11:$ZZ$200,286,FALSE)=0,"",VLOOKUP($A44,parlvotes_lh!$A$11:$ZZ$200,286,FALSE)))</f>
        <v/>
      </c>
      <c r="Y44" s="309" t="str">
        <f>IF(ISERROR(VLOOKUP($A44,parlvotes_lh!$A$11:$ZZ$200,306,FALSE))=TRUE,"",IF(VLOOKUP($A44,parlvotes_lh!$A$11:$ZZ$200,306,FALSE)=0,"",VLOOKUP($A44,parlvotes_lh!$A$11:$ZZ$200,306,FALSE)))</f>
        <v/>
      </c>
      <c r="Z44" s="309" t="str">
        <f>IF(ISERROR(VLOOKUP($A44,parlvotes_lh!$A$11:$ZZ$200,326,FALSE))=TRUE,"",IF(VLOOKUP($A44,parlvotes_lh!$A$11:$ZZ$200,326,FALSE)=0,"",VLOOKUP($A44,parlvotes_lh!$A$11:$ZZ$200,326,FALSE)))</f>
        <v/>
      </c>
      <c r="AA44" s="309" t="str">
        <f>IF(ISERROR(VLOOKUP($A44,parlvotes_lh!$A$11:$ZZ$200,346,FALSE))=TRUE,"",IF(VLOOKUP($A44,parlvotes_lh!$A$11:$ZZ$200,346,FALSE)=0,"",VLOOKUP($A44,parlvotes_lh!$A$11:$ZZ$200,346,FALSE)))</f>
        <v/>
      </c>
      <c r="AB44" s="309" t="str">
        <f>IF(ISERROR(VLOOKUP($A44,parlvotes_lh!$A$11:$ZZ$200,366,FALSE))=TRUE,"",IF(VLOOKUP($A44,parlvotes_lh!$A$11:$ZZ$200,366,FALSE)=0,"",VLOOKUP($A44,parlvotes_lh!$A$11:$ZZ$200,366,FALSE)))</f>
        <v/>
      </c>
      <c r="AC44" s="309" t="str">
        <f>IF(ISERROR(VLOOKUP($A44,parlvotes_lh!$A$11:$ZZ$200,386,FALSE))=TRUE,"",IF(VLOOKUP($A44,parlvotes_lh!$A$11:$ZZ$200,386,FALSE)=0,"",VLOOKUP($A44,parlvotes_lh!$A$11:$ZZ$200,386,FALSE)))</f>
        <v/>
      </c>
    </row>
    <row r="45" spans="1:29" ht="13.5" customHeight="1">
      <c r="A45" s="302" t="str">
        <f>IF(info_parties!A45="","",info_parties!A45)</f>
        <v/>
      </c>
      <c r="B45" s="303" t="str">
        <f>IF(A45="","",MID(info_weblinks!$C$3,32,3))</f>
        <v/>
      </c>
      <c r="C45" s="303" t="str">
        <f>IF(info_parties!G45="","",info_parties!G45)</f>
        <v/>
      </c>
      <c r="D45" s="303" t="str">
        <f>IF(info_parties!K45="","",info_parties!K45)</f>
        <v/>
      </c>
      <c r="E45" s="303" t="str">
        <f>IF(info_parties!H45="","",info_parties!H45)</f>
        <v/>
      </c>
      <c r="F45" s="304" t="str">
        <f t="shared" si="0"/>
        <v/>
      </c>
      <c r="G45" s="305" t="str">
        <f t="shared" si="1"/>
        <v/>
      </c>
      <c r="H45" s="306" t="str">
        <f t="shared" si="2"/>
        <v/>
      </c>
      <c r="I45" s="307" t="str">
        <f t="shared" si="3"/>
        <v/>
      </c>
      <c r="J45" s="308" t="str">
        <f>IF(ISERROR(VLOOKUP($A45,parlvotes_lh!$A$11:$ZZ$200,6,FALSE))=TRUE,"",IF(VLOOKUP($A45,parlvotes_lh!$A$11:$ZZ$200,6,FALSE)=0,"",VLOOKUP($A45,parlvotes_lh!$A$11:$ZZ$200,6,FALSE)))</f>
        <v/>
      </c>
      <c r="K45" s="308" t="str">
        <f>IF(ISERROR(VLOOKUP($A45,parlvotes_lh!$A$11:$ZZ$200,26,FALSE))=TRUE,"",IF(VLOOKUP($A45,parlvotes_lh!$A$11:$ZZ$200,26,FALSE)=0,"",VLOOKUP($A45,parlvotes_lh!$A$11:$ZZ$200,26,FALSE)))</f>
        <v/>
      </c>
      <c r="L45" s="308" t="str">
        <f>IF(ISERROR(VLOOKUP($A45,parlvotes_lh!$A$11:$ZZ$200,46,FALSE))=TRUE,"",IF(VLOOKUP($A45,parlvotes_lh!$A$11:$ZZ$200,46,FALSE)=0,"",VLOOKUP($A45,parlvotes_lh!$A$11:$ZZ$200,46,FALSE)))</f>
        <v/>
      </c>
      <c r="M45" s="308" t="str">
        <f>IF(ISERROR(VLOOKUP($A45,parlvotes_lh!$A$11:$ZZ$200,66,FALSE))=TRUE,"",IF(VLOOKUP($A45,parlvotes_lh!$A$11:$ZZ$200,66,FALSE)=0,"",VLOOKUP($A45,parlvotes_lh!$A$11:$ZZ$200,66,FALSE)))</f>
        <v/>
      </c>
      <c r="N45" s="308" t="str">
        <f>IF(ISERROR(VLOOKUP($A45,parlvotes_lh!$A$11:$ZZ$200,86,FALSE))=TRUE,"",IF(VLOOKUP($A45,parlvotes_lh!$A$11:$ZZ$200,86,FALSE)=0,"",VLOOKUP($A45,parlvotes_lh!$A$11:$ZZ$200,86,FALSE)))</f>
        <v/>
      </c>
      <c r="O45" s="308" t="str">
        <f>IF(ISERROR(VLOOKUP($A45,parlvotes_lh!$A$11:$ZZ$200,106,FALSE))=TRUE,"",IF(VLOOKUP($A45,parlvotes_lh!$A$11:$ZZ$200,106,FALSE)=0,"",VLOOKUP($A45,parlvotes_lh!$A$11:$ZZ$200,106,FALSE)))</f>
        <v/>
      </c>
      <c r="P45" s="308" t="str">
        <f>IF(ISERROR(VLOOKUP($A45,parlvotes_lh!$A$11:$ZZ$200,126,FALSE))=TRUE,"",IF(VLOOKUP($A45,parlvotes_lh!$A$11:$ZZ$200,126,FALSE)=0,"",VLOOKUP($A45,parlvotes_lh!$A$11:$ZZ$200,126,FALSE)))</f>
        <v/>
      </c>
      <c r="Q45" s="309" t="str">
        <f>IF(ISERROR(VLOOKUP($A45,parlvotes_lh!$A$11:$ZZ$200,146,FALSE))=TRUE,"",IF(VLOOKUP($A45,parlvotes_lh!$A$11:$ZZ$200,146,FALSE)=0,"",VLOOKUP($A45,parlvotes_lh!$A$11:$ZZ$200,146,FALSE)))</f>
        <v/>
      </c>
      <c r="R45" s="309" t="str">
        <f>IF(ISERROR(VLOOKUP($A45,parlvotes_lh!$A$11:$ZZ$200,166,FALSE))=TRUE,"",IF(VLOOKUP($A45,parlvotes_lh!$A$11:$ZZ$200,166,FALSE)=0,"",VLOOKUP($A45,parlvotes_lh!$A$11:$ZZ$200,166,FALSE)))</f>
        <v/>
      </c>
      <c r="S45" s="309" t="str">
        <f>IF(ISERROR(VLOOKUP($A45,parlvotes_lh!$A$11:$ZZ$200,186,FALSE))=TRUE,"",IF(VLOOKUP($A45,parlvotes_lh!$A$11:$ZZ$200,186,FALSE)=0,"",VLOOKUP($A45,parlvotes_lh!$A$11:$ZZ$200,186,FALSE)))</f>
        <v/>
      </c>
      <c r="T45" s="309" t="str">
        <f>IF(ISERROR(VLOOKUP($A45,parlvotes_lh!$A$11:$ZZ$200,206,FALSE))=TRUE,"",IF(VLOOKUP($A45,parlvotes_lh!$A$11:$ZZ$200,206,FALSE)=0,"",VLOOKUP($A45,parlvotes_lh!$A$11:$ZZ$200,206,FALSE)))</f>
        <v/>
      </c>
      <c r="U45" s="309" t="str">
        <f>IF(ISERROR(VLOOKUP($A45,parlvotes_lh!$A$11:$ZZ$200,226,FALSE))=TRUE,"",IF(VLOOKUP($A45,parlvotes_lh!$A$11:$ZZ$200,226,FALSE)=0,"",VLOOKUP($A45,parlvotes_lh!$A$11:$ZZ$200,226,FALSE)))</f>
        <v/>
      </c>
      <c r="V45" s="309" t="str">
        <f>IF(ISERROR(VLOOKUP($A45,parlvotes_lh!$A$11:$ZZ$200,246,FALSE))=TRUE,"",IF(VLOOKUP($A45,parlvotes_lh!$A$11:$ZZ$200,246,FALSE)=0,"",VLOOKUP($A45,parlvotes_lh!$A$11:$ZZ$200,246,FALSE)))</f>
        <v/>
      </c>
      <c r="W45" s="309" t="str">
        <f>IF(ISERROR(VLOOKUP($A45,parlvotes_lh!$A$11:$ZZ$200,266,FALSE))=TRUE,"",IF(VLOOKUP($A45,parlvotes_lh!$A$11:$ZZ$200,266,FALSE)=0,"",VLOOKUP($A45,parlvotes_lh!$A$11:$ZZ$200,266,FALSE)))</f>
        <v/>
      </c>
      <c r="X45" s="309" t="str">
        <f>IF(ISERROR(VLOOKUP($A45,parlvotes_lh!$A$11:$ZZ$200,286,FALSE))=TRUE,"",IF(VLOOKUP($A45,parlvotes_lh!$A$11:$ZZ$200,286,FALSE)=0,"",VLOOKUP($A45,parlvotes_lh!$A$11:$ZZ$200,286,FALSE)))</f>
        <v/>
      </c>
      <c r="Y45" s="309" t="str">
        <f>IF(ISERROR(VLOOKUP($A45,parlvotes_lh!$A$11:$ZZ$200,306,FALSE))=TRUE,"",IF(VLOOKUP($A45,parlvotes_lh!$A$11:$ZZ$200,306,FALSE)=0,"",VLOOKUP($A45,parlvotes_lh!$A$11:$ZZ$200,306,FALSE)))</f>
        <v/>
      </c>
      <c r="Z45" s="309" t="str">
        <f>IF(ISERROR(VLOOKUP($A45,parlvotes_lh!$A$11:$ZZ$200,326,FALSE))=TRUE,"",IF(VLOOKUP($A45,parlvotes_lh!$A$11:$ZZ$200,326,FALSE)=0,"",VLOOKUP($A45,parlvotes_lh!$A$11:$ZZ$200,326,FALSE)))</f>
        <v/>
      </c>
      <c r="AA45" s="309" t="str">
        <f>IF(ISERROR(VLOOKUP($A45,parlvotes_lh!$A$11:$ZZ$200,346,FALSE))=TRUE,"",IF(VLOOKUP($A45,parlvotes_lh!$A$11:$ZZ$200,346,FALSE)=0,"",VLOOKUP($A45,parlvotes_lh!$A$11:$ZZ$200,346,FALSE)))</f>
        <v/>
      </c>
      <c r="AB45" s="309" t="str">
        <f>IF(ISERROR(VLOOKUP($A45,parlvotes_lh!$A$11:$ZZ$200,366,FALSE))=TRUE,"",IF(VLOOKUP($A45,parlvotes_lh!$A$11:$ZZ$200,366,FALSE)=0,"",VLOOKUP($A45,parlvotes_lh!$A$11:$ZZ$200,366,FALSE)))</f>
        <v/>
      </c>
      <c r="AC45" s="309" t="str">
        <f>IF(ISERROR(VLOOKUP($A45,parlvotes_lh!$A$11:$ZZ$200,386,FALSE))=TRUE,"",IF(VLOOKUP($A45,parlvotes_lh!$A$11:$ZZ$200,386,FALSE)=0,"",VLOOKUP($A45,parlvotes_lh!$A$11:$ZZ$200,386,FALSE)))</f>
        <v/>
      </c>
    </row>
    <row r="46" spans="1:29" ht="13.5" customHeight="1">
      <c r="A46" s="302" t="str">
        <f>IF(info_parties!A46="","",info_parties!A46)</f>
        <v/>
      </c>
      <c r="B46" s="303" t="str">
        <f>IF(A46="","",MID(info_weblinks!$C$3,32,3))</f>
        <v/>
      </c>
      <c r="C46" s="303" t="str">
        <f>IF(info_parties!G46="","",info_parties!G46)</f>
        <v/>
      </c>
      <c r="D46" s="303" t="str">
        <f>IF(info_parties!K46="","",info_parties!K46)</f>
        <v/>
      </c>
      <c r="E46" s="303" t="str">
        <f>IF(info_parties!H46="","",info_parties!H46)</f>
        <v/>
      </c>
      <c r="F46" s="304" t="str">
        <f t="shared" si="0"/>
        <v/>
      </c>
      <c r="G46" s="305" t="str">
        <f t="shared" si="1"/>
        <v/>
      </c>
      <c r="H46" s="306" t="str">
        <f t="shared" si="2"/>
        <v/>
      </c>
      <c r="I46" s="307" t="str">
        <f t="shared" si="3"/>
        <v/>
      </c>
      <c r="J46" s="308" t="str">
        <f>IF(ISERROR(VLOOKUP($A46,parlvotes_lh!$A$11:$ZZ$200,6,FALSE))=TRUE,"",IF(VLOOKUP($A46,parlvotes_lh!$A$11:$ZZ$200,6,FALSE)=0,"",VLOOKUP($A46,parlvotes_lh!$A$11:$ZZ$200,6,FALSE)))</f>
        <v/>
      </c>
      <c r="K46" s="308" t="str">
        <f>IF(ISERROR(VLOOKUP($A46,parlvotes_lh!$A$11:$ZZ$200,26,FALSE))=TRUE,"",IF(VLOOKUP($A46,parlvotes_lh!$A$11:$ZZ$200,26,FALSE)=0,"",VLOOKUP($A46,parlvotes_lh!$A$11:$ZZ$200,26,FALSE)))</f>
        <v/>
      </c>
      <c r="L46" s="308" t="str">
        <f>IF(ISERROR(VLOOKUP($A46,parlvotes_lh!$A$11:$ZZ$200,46,FALSE))=TRUE,"",IF(VLOOKUP($A46,parlvotes_lh!$A$11:$ZZ$200,46,FALSE)=0,"",VLOOKUP($A46,parlvotes_lh!$A$11:$ZZ$200,46,FALSE)))</f>
        <v/>
      </c>
      <c r="M46" s="308" t="str">
        <f>IF(ISERROR(VLOOKUP($A46,parlvotes_lh!$A$11:$ZZ$200,66,FALSE))=TRUE,"",IF(VLOOKUP($A46,parlvotes_lh!$A$11:$ZZ$200,66,FALSE)=0,"",VLOOKUP($A46,parlvotes_lh!$A$11:$ZZ$200,66,FALSE)))</f>
        <v/>
      </c>
      <c r="N46" s="308" t="str">
        <f>IF(ISERROR(VLOOKUP($A46,parlvotes_lh!$A$11:$ZZ$200,86,FALSE))=TRUE,"",IF(VLOOKUP($A46,parlvotes_lh!$A$11:$ZZ$200,86,FALSE)=0,"",VLOOKUP($A46,parlvotes_lh!$A$11:$ZZ$200,86,FALSE)))</f>
        <v/>
      </c>
      <c r="O46" s="308" t="str">
        <f>IF(ISERROR(VLOOKUP($A46,parlvotes_lh!$A$11:$ZZ$200,106,FALSE))=TRUE,"",IF(VLOOKUP($A46,parlvotes_lh!$A$11:$ZZ$200,106,FALSE)=0,"",VLOOKUP($A46,parlvotes_lh!$A$11:$ZZ$200,106,FALSE)))</f>
        <v/>
      </c>
      <c r="P46" s="308" t="str">
        <f>IF(ISERROR(VLOOKUP($A46,parlvotes_lh!$A$11:$ZZ$200,126,FALSE))=TRUE,"",IF(VLOOKUP($A46,parlvotes_lh!$A$11:$ZZ$200,126,FALSE)=0,"",VLOOKUP($A46,parlvotes_lh!$A$11:$ZZ$200,126,FALSE)))</f>
        <v/>
      </c>
      <c r="Q46" s="309" t="str">
        <f>IF(ISERROR(VLOOKUP($A46,parlvotes_lh!$A$11:$ZZ$200,146,FALSE))=TRUE,"",IF(VLOOKUP($A46,parlvotes_lh!$A$11:$ZZ$200,146,FALSE)=0,"",VLOOKUP($A46,parlvotes_lh!$A$11:$ZZ$200,146,FALSE)))</f>
        <v/>
      </c>
      <c r="R46" s="309" t="str">
        <f>IF(ISERROR(VLOOKUP($A46,parlvotes_lh!$A$11:$ZZ$200,166,FALSE))=TRUE,"",IF(VLOOKUP($A46,parlvotes_lh!$A$11:$ZZ$200,166,FALSE)=0,"",VLOOKUP($A46,parlvotes_lh!$A$11:$ZZ$200,166,FALSE)))</f>
        <v/>
      </c>
      <c r="S46" s="309" t="str">
        <f>IF(ISERROR(VLOOKUP($A46,parlvotes_lh!$A$11:$ZZ$200,186,FALSE))=TRUE,"",IF(VLOOKUP($A46,parlvotes_lh!$A$11:$ZZ$200,186,FALSE)=0,"",VLOOKUP($A46,parlvotes_lh!$A$11:$ZZ$200,186,FALSE)))</f>
        <v/>
      </c>
      <c r="T46" s="309" t="str">
        <f>IF(ISERROR(VLOOKUP($A46,parlvotes_lh!$A$11:$ZZ$200,206,FALSE))=TRUE,"",IF(VLOOKUP($A46,parlvotes_lh!$A$11:$ZZ$200,206,FALSE)=0,"",VLOOKUP($A46,parlvotes_lh!$A$11:$ZZ$200,206,FALSE)))</f>
        <v/>
      </c>
      <c r="U46" s="309" t="str">
        <f>IF(ISERROR(VLOOKUP($A46,parlvotes_lh!$A$11:$ZZ$200,226,FALSE))=TRUE,"",IF(VLOOKUP($A46,parlvotes_lh!$A$11:$ZZ$200,226,FALSE)=0,"",VLOOKUP($A46,parlvotes_lh!$A$11:$ZZ$200,226,FALSE)))</f>
        <v/>
      </c>
      <c r="V46" s="309" t="str">
        <f>IF(ISERROR(VLOOKUP($A46,parlvotes_lh!$A$11:$ZZ$200,246,FALSE))=TRUE,"",IF(VLOOKUP($A46,parlvotes_lh!$A$11:$ZZ$200,246,FALSE)=0,"",VLOOKUP($A46,parlvotes_lh!$A$11:$ZZ$200,246,FALSE)))</f>
        <v/>
      </c>
      <c r="W46" s="309" t="str">
        <f>IF(ISERROR(VLOOKUP($A46,parlvotes_lh!$A$11:$ZZ$200,266,FALSE))=TRUE,"",IF(VLOOKUP($A46,parlvotes_lh!$A$11:$ZZ$200,266,FALSE)=0,"",VLOOKUP($A46,parlvotes_lh!$A$11:$ZZ$200,266,FALSE)))</f>
        <v/>
      </c>
      <c r="X46" s="309" t="str">
        <f>IF(ISERROR(VLOOKUP($A46,parlvotes_lh!$A$11:$ZZ$200,286,FALSE))=TRUE,"",IF(VLOOKUP($A46,parlvotes_lh!$A$11:$ZZ$200,286,FALSE)=0,"",VLOOKUP($A46,parlvotes_lh!$A$11:$ZZ$200,286,FALSE)))</f>
        <v/>
      </c>
      <c r="Y46" s="309" t="str">
        <f>IF(ISERROR(VLOOKUP($A46,parlvotes_lh!$A$11:$ZZ$200,306,FALSE))=TRUE,"",IF(VLOOKUP($A46,parlvotes_lh!$A$11:$ZZ$200,306,FALSE)=0,"",VLOOKUP($A46,parlvotes_lh!$A$11:$ZZ$200,306,FALSE)))</f>
        <v/>
      </c>
      <c r="Z46" s="309" t="str">
        <f>IF(ISERROR(VLOOKUP($A46,parlvotes_lh!$A$11:$ZZ$200,326,FALSE))=TRUE,"",IF(VLOOKUP($A46,parlvotes_lh!$A$11:$ZZ$200,326,FALSE)=0,"",VLOOKUP($A46,parlvotes_lh!$A$11:$ZZ$200,326,FALSE)))</f>
        <v/>
      </c>
      <c r="AA46" s="309" t="str">
        <f>IF(ISERROR(VLOOKUP($A46,parlvotes_lh!$A$11:$ZZ$200,346,FALSE))=TRUE,"",IF(VLOOKUP($A46,parlvotes_lh!$A$11:$ZZ$200,346,FALSE)=0,"",VLOOKUP($A46,parlvotes_lh!$A$11:$ZZ$200,346,FALSE)))</f>
        <v/>
      </c>
      <c r="AB46" s="309" t="str">
        <f>IF(ISERROR(VLOOKUP($A46,parlvotes_lh!$A$11:$ZZ$200,366,FALSE))=TRUE,"",IF(VLOOKUP($A46,parlvotes_lh!$A$11:$ZZ$200,366,FALSE)=0,"",VLOOKUP($A46,parlvotes_lh!$A$11:$ZZ$200,366,FALSE)))</f>
        <v/>
      </c>
      <c r="AC46" s="309" t="str">
        <f>IF(ISERROR(VLOOKUP($A46,parlvotes_lh!$A$11:$ZZ$200,386,FALSE))=TRUE,"",IF(VLOOKUP($A46,parlvotes_lh!$A$11:$ZZ$200,386,FALSE)=0,"",VLOOKUP($A46,parlvotes_lh!$A$11:$ZZ$200,386,FALSE)))</f>
        <v/>
      </c>
    </row>
    <row r="47" spans="1:29" ht="13.5" customHeight="1">
      <c r="A47" s="302" t="str">
        <f>IF(info_parties!A47="","",info_parties!A47)</f>
        <v/>
      </c>
      <c r="B47" s="303" t="str">
        <f>IF(A47="","",MID(info_weblinks!$C$3,32,3))</f>
        <v/>
      </c>
      <c r="C47" s="303" t="str">
        <f>IF(info_parties!G47="","",info_parties!G47)</f>
        <v/>
      </c>
      <c r="D47" s="303" t="str">
        <f>IF(info_parties!K47="","",info_parties!K47)</f>
        <v/>
      </c>
      <c r="E47" s="303" t="str">
        <f>IF(info_parties!H47="","",info_parties!H47)</f>
        <v/>
      </c>
      <c r="F47" s="304" t="str">
        <f t="shared" si="0"/>
        <v/>
      </c>
      <c r="G47" s="305" t="str">
        <f t="shared" si="1"/>
        <v/>
      </c>
      <c r="H47" s="306" t="str">
        <f t="shared" si="2"/>
        <v/>
      </c>
      <c r="I47" s="307" t="str">
        <f t="shared" si="3"/>
        <v/>
      </c>
      <c r="J47" s="308" t="str">
        <f>IF(ISERROR(VLOOKUP($A47,parlvotes_lh!$A$11:$ZZ$200,6,FALSE))=TRUE,"",IF(VLOOKUP($A47,parlvotes_lh!$A$11:$ZZ$200,6,FALSE)=0,"",VLOOKUP($A47,parlvotes_lh!$A$11:$ZZ$200,6,FALSE)))</f>
        <v/>
      </c>
      <c r="K47" s="308" t="str">
        <f>IF(ISERROR(VLOOKUP($A47,parlvotes_lh!$A$11:$ZZ$200,26,FALSE))=TRUE,"",IF(VLOOKUP($A47,parlvotes_lh!$A$11:$ZZ$200,26,FALSE)=0,"",VLOOKUP($A47,parlvotes_lh!$A$11:$ZZ$200,26,FALSE)))</f>
        <v/>
      </c>
      <c r="L47" s="308" t="str">
        <f>IF(ISERROR(VLOOKUP($A47,parlvotes_lh!$A$11:$ZZ$200,46,FALSE))=TRUE,"",IF(VLOOKUP($A47,parlvotes_lh!$A$11:$ZZ$200,46,FALSE)=0,"",VLOOKUP($A47,parlvotes_lh!$A$11:$ZZ$200,46,FALSE)))</f>
        <v/>
      </c>
      <c r="M47" s="308" t="str">
        <f>IF(ISERROR(VLOOKUP($A47,parlvotes_lh!$A$11:$ZZ$200,66,FALSE))=TRUE,"",IF(VLOOKUP($A47,parlvotes_lh!$A$11:$ZZ$200,66,FALSE)=0,"",VLOOKUP($A47,parlvotes_lh!$A$11:$ZZ$200,66,FALSE)))</f>
        <v/>
      </c>
      <c r="N47" s="308" t="str">
        <f>IF(ISERROR(VLOOKUP($A47,parlvotes_lh!$A$11:$ZZ$200,86,FALSE))=TRUE,"",IF(VLOOKUP($A47,parlvotes_lh!$A$11:$ZZ$200,86,FALSE)=0,"",VLOOKUP($A47,parlvotes_lh!$A$11:$ZZ$200,86,FALSE)))</f>
        <v/>
      </c>
      <c r="O47" s="308" t="str">
        <f>IF(ISERROR(VLOOKUP($A47,parlvotes_lh!$A$11:$ZZ$200,106,FALSE))=TRUE,"",IF(VLOOKUP($A47,parlvotes_lh!$A$11:$ZZ$200,106,FALSE)=0,"",VLOOKUP($A47,parlvotes_lh!$A$11:$ZZ$200,106,FALSE)))</f>
        <v/>
      </c>
      <c r="P47" s="308" t="str">
        <f>IF(ISERROR(VLOOKUP($A47,parlvotes_lh!$A$11:$ZZ$200,126,FALSE))=TRUE,"",IF(VLOOKUP($A47,parlvotes_lh!$A$11:$ZZ$200,126,FALSE)=0,"",VLOOKUP($A47,parlvotes_lh!$A$11:$ZZ$200,126,FALSE)))</f>
        <v/>
      </c>
      <c r="Q47" s="309" t="str">
        <f>IF(ISERROR(VLOOKUP($A47,parlvotes_lh!$A$11:$ZZ$200,146,FALSE))=TRUE,"",IF(VLOOKUP($A47,parlvotes_lh!$A$11:$ZZ$200,146,FALSE)=0,"",VLOOKUP($A47,parlvotes_lh!$A$11:$ZZ$200,146,FALSE)))</f>
        <v/>
      </c>
      <c r="R47" s="309" t="str">
        <f>IF(ISERROR(VLOOKUP($A47,parlvotes_lh!$A$11:$ZZ$200,166,FALSE))=TRUE,"",IF(VLOOKUP($A47,parlvotes_lh!$A$11:$ZZ$200,166,FALSE)=0,"",VLOOKUP($A47,parlvotes_lh!$A$11:$ZZ$200,166,FALSE)))</f>
        <v/>
      </c>
      <c r="S47" s="309" t="str">
        <f>IF(ISERROR(VLOOKUP($A47,parlvotes_lh!$A$11:$ZZ$200,186,FALSE))=TRUE,"",IF(VLOOKUP($A47,parlvotes_lh!$A$11:$ZZ$200,186,FALSE)=0,"",VLOOKUP($A47,parlvotes_lh!$A$11:$ZZ$200,186,FALSE)))</f>
        <v/>
      </c>
      <c r="T47" s="309" t="str">
        <f>IF(ISERROR(VLOOKUP($A47,parlvotes_lh!$A$11:$ZZ$200,206,FALSE))=TRUE,"",IF(VLOOKUP($A47,parlvotes_lh!$A$11:$ZZ$200,206,FALSE)=0,"",VLOOKUP($A47,parlvotes_lh!$A$11:$ZZ$200,206,FALSE)))</f>
        <v/>
      </c>
      <c r="U47" s="309" t="str">
        <f>IF(ISERROR(VLOOKUP($A47,parlvotes_lh!$A$11:$ZZ$200,226,FALSE))=TRUE,"",IF(VLOOKUP($A47,parlvotes_lh!$A$11:$ZZ$200,226,FALSE)=0,"",VLOOKUP($A47,parlvotes_lh!$A$11:$ZZ$200,226,FALSE)))</f>
        <v/>
      </c>
      <c r="V47" s="309" t="str">
        <f>IF(ISERROR(VLOOKUP($A47,parlvotes_lh!$A$11:$ZZ$200,246,FALSE))=TRUE,"",IF(VLOOKUP($A47,parlvotes_lh!$A$11:$ZZ$200,246,FALSE)=0,"",VLOOKUP($A47,parlvotes_lh!$A$11:$ZZ$200,246,FALSE)))</f>
        <v/>
      </c>
      <c r="W47" s="309" t="str">
        <f>IF(ISERROR(VLOOKUP($A47,parlvotes_lh!$A$11:$ZZ$200,266,FALSE))=TRUE,"",IF(VLOOKUP($A47,parlvotes_lh!$A$11:$ZZ$200,266,FALSE)=0,"",VLOOKUP($A47,parlvotes_lh!$A$11:$ZZ$200,266,FALSE)))</f>
        <v/>
      </c>
      <c r="X47" s="309" t="str">
        <f>IF(ISERROR(VLOOKUP($A47,parlvotes_lh!$A$11:$ZZ$200,286,FALSE))=TRUE,"",IF(VLOOKUP($A47,parlvotes_lh!$A$11:$ZZ$200,286,FALSE)=0,"",VLOOKUP($A47,parlvotes_lh!$A$11:$ZZ$200,286,FALSE)))</f>
        <v/>
      </c>
      <c r="Y47" s="309" t="str">
        <f>IF(ISERROR(VLOOKUP($A47,parlvotes_lh!$A$11:$ZZ$200,306,FALSE))=TRUE,"",IF(VLOOKUP($A47,parlvotes_lh!$A$11:$ZZ$200,306,FALSE)=0,"",VLOOKUP($A47,parlvotes_lh!$A$11:$ZZ$200,306,FALSE)))</f>
        <v/>
      </c>
      <c r="Z47" s="309" t="str">
        <f>IF(ISERROR(VLOOKUP($A47,parlvotes_lh!$A$11:$ZZ$200,326,FALSE))=TRUE,"",IF(VLOOKUP($A47,parlvotes_lh!$A$11:$ZZ$200,326,FALSE)=0,"",VLOOKUP($A47,parlvotes_lh!$A$11:$ZZ$200,326,FALSE)))</f>
        <v/>
      </c>
      <c r="AA47" s="309" t="str">
        <f>IF(ISERROR(VLOOKUP($A47,parlvotes_lh!$A$11:$ZZ$200,346,FALSE))=TRUE,"",IF(VLOOKUP($A47,parlvotes_lh!$A$11:$ZZ$200,346,FALSE)=0,"",VLOOKUP($A47,parlvotes_lh!$A$11:$ZZ$200,346,FALSE)))</f>
        <v/>
      </c>
      <c r="AB47" s="309" t="str">
        <f>IF(ISERROR(VLOOKUP($A47,parlvotes_lh!$A$11:$ZZ$200,366,FALSE))=TRUE,"",IF(VLOOKUP($A47,parlvotes_lh!$A$11:$ZZ$200,366,FALSE)=0,"",VLOOKUP($A47,parlvotes_lh!$A$11:$ZZ$200,366,FALSE)))</f>
        <v/>
      </c>
      <c r="AC47" s="309" t="str">
        <f>IF(ISERROR(VLOOKUP($A47,parlvotes_lh!$A$11:$ZZ$200,386,FALSE))=TRUE,"",IF(VLOOKUP($A47,parlvotes_lh!$A$11:$ZZ$200,386,FALSE)=0,"",VLOOKUP($A47,parlvotes_lh!$A$11:$ZZ$200,386,FALSE)))</f>
        <v/>
      </c>
    </row>
    <row r="48" spans="1:29" ht="13.5" customHeight="1">
      <c r="A48" s="302" t="str">
        <f>IF(info_parties!A48="","",info_parties!A48)</f>
        <v/>
      </c>
      <c r="B48" s="303" t="str">
        <f>IF(A48="","",MID(info_weblinks!$C$3,32,3))</f>
        <v/>
      </c>
      <c r="C48" s="303" t="str">
        <f>IF(info_parties!G48="","",info_parties!G48)</f>
        <v/>
      </c>
      <c r="D48" s="303" t="str">
        <f>IF(info_parties!K48="","",info_parties!K48)</f>
        <v/>
      </c>
      <c r="E48" s="303" t="str">
        <f>IF(info_parties!H48="","",info_parties!H48)</f>
        <v/>
      </c>
      <c r="F48" s="304" t="str">
        <f t="shared" si="0"/>
        <v/>
      </c>
      <c r="G48" s="305" t="str">
        <f t="shared" si="1"/>
        <v/>
      </c>
      <c r="H48" s="306" t="str">
        <f t="shared" si="2"/>
        <v/>
      </c>
      <c r="I48" s="307" t="str">
        <f t="shared" si="3"/>
        <v/>
      </c>
      <c r="J48" s="308" t="str">
        <f>IF(ISERROR(VLOOKUP($A48,parlvotes_lh!$A$11:$ZZ$200,6,FALSE))=TRUE,"",IF(VLOOKUP($A48,parlvotes_lh!$A$11:$ZZ$200,6,FALSE)=0,"",VLOOKUP($A48,parlvotes_lh!$A$11:$ZZ$200,6,FALSE)))</f>
        <v/>
      </c>
      <c r="K48" s="308" t="str">
        <f>IF(ISERROR(VLOOKUP($A48,parlvotes_lh!$A$11:$ZZ$200,26,FALSE))=TRUE,"",IF(VLOOKUP($A48,parlvotes_lh!$A$11:$ZZ$200,26,FALSE)=0,"",VLOOKUP($A48,parlvotes_lh!$A$11:$ZZ$200,26,FALSE)))</f>
        <v/>
      </c>
      <c r="L48" s="308" t="str">
        <f>IF(ISERROR(VLOOKUP($A48,parlvotes_lh!$A$11:$ZZ$200,46,FALSE))=TRUE,"",IF(VLOOKUP($A48,parlvotes_lh!$A$11:$ZZ$200,46,FALSE)=0,"",VLOOKUP($A48,parlvotes_lh!$A$11:$ZZ$200,46,FALSE)))</f>
        <v/>
      </c>
      <c r="M48" s="308" t="str">
        <f>IF(ISERROR(VLOOKUP($A48,parlvotes_lh!$A$11:$ZZ$200,66,FALSE))=TRUE,"",IF(VLOOKUP($A48,parlvotes_lh!$A$11:$ZZ$200,66,FALSE)=0,"",VLOOKUP($A48,parlvotes_lh!$A$11:$ZZ$200,66,FALSE)))</f>
        <v/>
      </c>
      <c r="N48" s="308" t="str">
        <f>IF(ISERROR(VLOOKUP($A48,parlvotes_lh!$A$11:$ZZ$200,86,FALSE))=TRUE,"",IF(VLOOKUP($A48,parlvotes_lh!$A$11:$ZZ$200,86,FALSE)=0,"",VLOOKUP($A48,parlvotes_lh!$A$11:$ZZ$200,86,FALSE)))</f>
        <v/>
      </c>
      <c r="O48" s="308" t="str">
        <f>IF(ISERROR(VLOOKUP($A48,parlvotes_lh!$A$11:$ZZ$200,106,FALSE))=TRUE,"",IF(VLOOKUP($A48,parlvotes_lh!$A$11:$ZZ$200,106,FALSE)=0,"",VLOOKUP($A48,parlvotes_lh!$A$11:$ZZ$200,106,FALSE)))</f>
        <v/>
      </c>
      <c r="P48" s="308" t="str">
        <f>IF(ISERROR(VLOOKUP($A48,parlvotes_lh!$A$11:$ZZ$200,126,FALSE))=TRUE,"",IF(VLOOKUP($A48,parlvotes_lh!$A$11:$ZZ$200,126,FALSE)=0,"",VLOOKUP($A48,parlvotes_lh!$A$11:$ZZ$200,126,FALSE)))</f>
        <v/>
      </c>
      <c r="Q48" s="309" t="str">
        <f>IF(ISERROR(VLOOKUP($A48,parlvotes_lh!$A$11:$ZZ$200,146,FALSE))=TRUE,"",IF(VLOOKUP($A48,parlvotes_lh!$A$11:$ZZ$200,146,FALSE)=0,"",VLOOKUP($A48,parlvotes_lh!$A$11:$ZZ$200,146,FALSE)))</f>
        <v/>
      </c>
      <c r="R48" s="309" t="str">
        <f>IF(ISERROR(VLOOKUP($A48,parlvotes_lh!$A$11:$ZZ$200,166,FALSE))=TRUE,"",IF(VLOOKUP($A48,parlvotes_lh!$A$11:$ZZ$200,166,FALSE)=0,"",VLOOKUP($A48,parlvotes_lh!$A$11:$ZZ$200,166,FALSE)))</f>
        <v/>
      </c>
      <c r="S48" s="309" t="str">
        <f>IF(ISERROR(VLOOKUP($A48,parlvotes_lh!$A$11:$ZZ$200,186,FALSE))=TRUE,"",IF(VLOOKUP($A48,parlvotes_lh!$A$11:$ZZ$200,186,FALSE)=0,"",VLOOKUP($A48,parlvotes_lh!$A$11:$ZZ$200,186,FALSE)))</f>
        <v/>
      </c>
      <c r="T48" s="309" t="str">
        <f>IF(ISERROR(VLOOKUP($A48,parlvotes_lh!$A$11:$ZZ$200,206,FALSE))=TRUE,"",IF(VLOOKUP($A48,parlvotes_lh!$A$11:$ZZ$200,206,FALSE)=0,"",VLOOKUP($A48,parlvotes_lh!$A$11:$ZZ$200,206,FALSE)))</f>
        <v/>
      </c>
      <c r="U48" s="309" t="str">
        <f>IF(ISERROR(VLOOKUP($A48,parlvotes_lh!$A$11:$ZZ$200,226,FALSE))=TRUE,"",IF(VLOOKUP($A48,parlvotes_lh!$A$11:$ZZ$200,226,FALSE)=0,"",VLOOKUP($A48,parlvotes_lh!$A$11:$ZZ$200,226,FALSE)))</f>
        <v/>
      </c>
      <c r="V48" s="309" t="str">
        <f>IF(ISERROR(VLOOKUP($A48,parlvotes_lh!$A$11:$ZZ$200,246,FALSE))=TRUE,"",IF(VLOOKUP($A48,parlvotes_lh!$A$11:$ZZ$200,246,FALSE)=0,"",VLOOKUP($A48,parlvotes_lh!$A$11:$ZZ$200,246,FALSE)))</f>
        <v/>
      </c>
      <c r="W48" s="309" t="str">
        <f>IF(ISERROR(VLOOKUP($A48,parlvotes_lh!$A$11:$ZZ$200,266,FALSE))=TRUE,"",IF(VLOOKUP($A48,parlvotes_lh!$A$11:$ZZ$200,266,FALSE)=0,"",VLOOKUP($A48,parlvotes_lh!$A$11:$ZZ$200,266,FALSE)))</f>
        <v/>
      </c>
      <c r="X48" s="309" t="str">
        <f>IF(ISERROR(VLOOKUP($A48,parlvotes_lh!$A$11:$ZZ$200,286,FALSE))=TRUE,"",IF(VLOOKUP($A48,parlvotes_lh!$A$11:$ZZ$200,286,FALSE)=0,"",VLOOKUP($A48,parlvotes_lh!$A$11:$ZZ$200,286,FALSE)))</f>
        <v/>
      </c>
      <c r="Y48" s="309" t="str">
        <f>IF(ISERROR(VLOOKUP($A48,parlvotes_lh!$A$11:$ZZ$200,306,FALSE))=TRUE,"",IF(VLOOKUP($A48,parlvotes_lh!$A$11:$ZZ$200,306,FALSE)=0,"",VLOOKUP($A48,parlvotes_lh!$A$11:$ZZ$200,306,FALSE)))</f>
        <v/>
      </c>
      <c r="Z48" s="309" t="str">
        <f>IF(ISERROR(VLOOKUP($A48,parlvotes_lh!$A$11:$ZZ$200,326,FALSE))=TRUE,"",IF(VLOOKUP($A48,parlvotes_lh!$A$11:$ZZ$200,326,FALSE)=0,"",VLOOKUP($A48,parlvotes_lh!$A$11:$ZZ$200,326,FALSE)))</f>
        <v/>
      </c>
      <c r="AA48" s="309" t="str">
        <f>IF(ISERROR(VLOOKUP($A48,parlvotes_lh!$A$11:$ZZ$200,346,FALSE))=TRUE,"",IF(VLOOKUP($A48,parlvotes_lh!$A$11:$ZZ$200,346,FALSE)=0,"",VLOOKUP($A48,parlvotes_lh!$A$11:$ZZ$200,346,FALSE)))</f>
        <v/>
      </c>
      <c r="AB48" s="309" t="str">
        <f>IF(ISERROR(VLOOKUP($A48,parlvotes_lh!$A$11:$ZZ$200,366,FALSE))=TRUE,"",IF(VLOOKUP($A48,parlvotes_lh!$A$11:$ZZ$200,366,FALSE)=0,"",VLOOKUP($A48,parlvotes_lh!$A$11:$ZZ$200,366,FALSE)))</f>
        <v/>
      </c>
      <c r="AC48" s="309" t="str">
        <f>IF(ISERROR(VLOOKUP($A48,parlvotes_lh!$A$11:$ZZ$200,386,FALSE))=TRUE,"",IF(VLOOKUP($A48,parlvotes_lh!$A$11:$ZZ$200,386,FALSE)=0,"",VLOOKUP($A48,parlvotes_lh!$A$11:$ZZ$200,386,FALSE)))</f>
        <v/>
      </c>
    </row>
    <row r="49" spans="1:29" ht="13.5" customHeight="1">
      <c r="A49" s="302" t="str">
        <f>IF(info_parties!A49="","",info_parties!A49)</f>
        <v/>
      </c>
      <c r="B49" s="303" t="str">
        <f>IF(A49="","",MID(info_weblinks!$C$3,32,3))</f>
        <v/>
      </c>
      <c r="C49" s="303" t="str">
        <f>IF(info_parties!G49="","",info_parties!G49)</f>
        <v/>
      </c>
      <c r="D49" s="303" t="str">
        <f>IF(info_parties!K49="","",info_parties!K49)</f>
        <v/>
      </c>
      <c r="E49" s="303" t="str">
        <f>IF(info_parties!H49="","",info_parties!H49)</f>
        <v/>
      </c>
      <c r="F49" s="304" t="str">
        <f t="shared" si="0"/>
        <v/>
      </c>
      <c r="G49" s="305" t="str">
        <f t="shared" si="1"/>
        <v/>
      </c>
      <c r="H49" s="306" t="str">
        <f t="shared" si="2"/>
        <v/>
      </c>
      <c r="I49" s="307" t="str">
        <f t="shared" si="3"/>
        <v/>
      </c>
      <c r="J49" s="308" t="str">
        <f>IF(ISERROR(VLOOKUP($A49,parlvotes_lh!$A$11:$ZZ$200,6,FALSE))=TRUE,"",IF(VLOOKUP($A49,parlvotes_lh!$A$11:$ZZ$200,6,FALSE)=0,"",VLOOKUP($A49,parlvotes_lh!$A$11:$ZZ$200,6,FALSE)))</f>
        <v/>
      </c>
      <c r="K49" s="308" t="str">
        <f>IF(ISERROR(VLOOKUP($A49,parlvotes_lh!$A$11:$ZZ$200,26,FALSE))=TRUE,"",IF(VLOOKUP($A49,parlvotes_lh!$A$11:$ZZ$200,26,FALSE)=0,"",VLOOKUP($A49,parlvotes_lh!$A$11:$ZZ$200,26,FALSE)))</f>
        <v/>
      </c>
      <c r="L49" s="308" t="str">
        <f>IF(ISERROR(VLOOKUP($A49,parlvotes_lh!$A$11:$ZZ$200,46,FALSE))=TRUE,"",IF(VLOOKUP($A49,parlvotes_lh!$A$11:$ZZ$200,46,FALSE)=0,"",VLOOKUP($A49,parlvotes_lh!$A$11:$ZZ$200,46,FALSE)))</f>
        <v/>
      </c>
      <c r="M49" s="308" t="str">
        <f>IF(ISERROR(VLOOKUP($A49,parlvotes_lh!$A$11:$ZZ$200,66,FALSE))=TRUE,"",IF(VLOOKUP($A49,parlvotes_lh!$A$11:$ZZ$200,66,FALSE)=0,"",VLOOKUP($A49,parlvotes_lh!$A$11:$ZZ$200,66,FALSE)))</f>
        <v/>
      </c>
      <c r="N49" s="308" t="str">
        <f>IF(ISERROR(VLOOKUP($A49,parlvotes_lh!$A$11:$ZZ$200,86,FALSE))=TRUE,"",IF(VLOOKUP($A49,parlvotes_lh!$A$11:$ZZ$200,86,FALSE)=0,"",VLOOKUP($A49,parlvotes_lh!$A$11:$ZZ$200,86,FALSE)))</f>
        <v/>
      </c>
      <c r="O49" s="308" t="str">
        <f>IF(ISERROR(VLOOKUP($A49,parlvotes_lh!$A$11:$ZZ$200,106,FALSE))=TRUE,"",IF(VLOOKUP($A49,parlvotes_lh!$A$11:$ZZ$200,106,FALSE)=0,"",VLOOKUP($A49,parlvotes_lh!$A$11:$ZZ$200,106,FALSE)))</f>
        <v/>
      </c>
      <c r="P49" s="308" t="str">
        <f>IF(ISERROR(VLOOKUP($A49,parlvotes_lh!$A$11:$ZZ$200,126,FALSE))=TRUE,"",IF(VLOOKUP($A49,parlvotes_lh!$A$11:$ZZ$200,126,FALSE)=0,"",VLOOKUP($A49,parlvotes_lh!$A$11:$ZZ$200,126,FALSE)))</f>
        <v/>
      </c>
      <c r="Q49" s="309" t="str">
        <f>IF(ISERROR(VLOOKUP($A49,parlvotes_lh!$A$11:$ZZ$200,146,FALSE))=TRUE,"",IF(VLOOKUP($A49,parlvotes_lh!$A$11:$ZZ$200,146,FALSE)=0,"",VLOOKUP($A49,parlvotes_lh!$A$11:$ZZ$200,146,FALSE)))</f>
        <v/>
      </c>
      <c r="R49" s="309" t="str">
        <f>IF(ISERROR(VLOOKUP($A49,parlvotes_lh!$A$11:$ZZ$200,166,FALSE))=TRUE,"",IF(VLOOKUP($A49,parlvotes_lh!$A$11:$ZZ$200,166,FALSE)=0,"",VLOOKUP($A49,parlvotes_lh!$A$11:$ZZ$200,166,FALSE)))</f>
        <v/>
      </c>
      <c r="S49" s="309" t="str">
        <f>IF(ISERROR(VLOOKUP($A49,parlvotes_lh!$A$11:$ZZ$200,186,FALSE))=TRUE,"",IF(VLOOKUP($A49,parlvotes_lh!$A$11:$ZZ$200,186,FALSE)=0,"",VLOOKUP($A49,parlvotes_lh!$A$11:$ZZ$200,186,FALSE)))</f>
        <v/>
      </c>
      <c r="T49" s="309" t="str">
        <f>IF(ISERROR(VLOOKUP($A49,parlvotes_lh!$A$11:$ZZ$200,206,FALSE))=TRUE,"",IF(VLOOKUP($A49,parlvotes_lh!$A$11:$ZZ$200,206,FALSE)=0,"",VLOOKUP($A49,parlvotes_lh!$A$11:$ZZ$200,206,FALSE)))</f>
        <v/>
      </c>
      <c r="U49" s="309" t="str">
        <f>IF(ISERROR(VLOOKUP($A49,parlvotes_lh!$A$11:$ZZ$200,226,FALSE))=TRUE,"",IF(VLOOKUP($A49,parlvotes_lh!$A$11:$ZZ$200,226,FALSE)=0,"",VLOOKUP($A49,parlvotes_lh!$A$11:$ZZ$200,226,FALSE)))</f>
        <v/>
      </c>
      <c r="V49" s="309" t="str">
        <f>IF(ISERROR(VLOOKUP($A49,parlvotes_lh!$A$11:$ZZ$200,246,FALSE))=TRUE,"",IF(VLOOKUP($A49,parlvotes_lh!$A$11:$ZZ$200,246,FALSE)=0,"",VLOOKUP($A49,parlvotes_lh!$A$11:$ZZ$200,246,FALSE)))</f>
        <v/>
      </c>
      <c r="W49" s="309" t="str">
        <f>IF(ISERROR(VLOOKUP($A49,parlvotes_lh!$A$11:$ZZ$200,266,FALSE))=TRUE,"",IF(VLOOKUP($A49,parlvotes_lh!$A$11:$ZZ$200,266,FALSE)=0,"",VLOOKUP($A49,parlvotes_lh!$A$11:$ZZ$200,266,FALSE)))</f>
        <v/>
      </c>
      <c r="X49" s="309" t="str">
        <f>IF(ISERROR(VLOOKUP($A49,parlvotes_lh!$A$11:$ZZ$200,286,FALSE))=TRUE,"",IF(VLOOKUP($A49,parlvotes_lh!$A$11:$ZZ$200,286,FALSE)=0,"",VLOOKUP($A49,parlvotes_lh!$A$11:$ZZ$200,286,FALSE)))</f>
        <v/>
      </c>
      <c r="Y49" s="309" t="str">
        <f>IF(ISERROR(VLOOKUP($A49,parlvotes_lh!$A$11:$ZZ$200,306,FALSE))=TRUE,"",IF(VLOOKUP($A49,parlvotes_lh!$A$11:$ZZ$200,306,FALSE)=0,"",VLOOKUP($A49,parlvotes_lh!$A$11:$ZZ$200,306,FALSE)))</f>
        <v/>
      </c>
      <c r="Z49" s="309" t="str">
        <f>IF(ISERROR(VLOOKUP($A49,parlvotes_lh!$A$11:$ZZ$200,326,FALSE))=TRUE,"",IF(VLOOKUP($A49,parlvotes_lh!$A$11:$ZZ$200,326,FALSE)=0,"",VLOOKUP($A49,parlvotes_lh!$A$11:$ZZ$200,326,FALSE)))</f>
        <v/>
      </c>
      <c r="AA49" s="309" t="str">
        <f>IF(ISERROR(VLOOKUP($A49,parlvotes_lh!$A$11:$ZZ$200,346,FALSE))=TRUE,"",IF(VLOOKUP($A49,parlvotes_lh!$A$11:$ZZ$200,346,FALSE)=0,"",VLOOKUP($A49,parlvotes_lh!$A$11:$ZZ$200,346,FALSE)))</f>
        <v/>
      </c>
      <c r="AB49" s="309" t="str">
        <f>IF(ISERROR(VLOOKUP($A49,parlvotes_lh!$A$11:$ZZ$200,366,FALSE))=TRUE,"",IF(VLOOKUP($A49,parlvotes_lh!$A$11:$ZZ$200,366,FALSE)=0,"",VLOOKUP($A49,parlvotes_lh!$A$11:$ZZ$200,366,FALSE)))</f>
        <v/>
      </c>
      <c r="AC49" s="309" t="str">
        <f>IF(ISERROR(VLOOKUP($A49,parlvotes_lh!$A$11:$ZZ$200,386,FALSE))=TRUE,"",IF(VLOOKUP($A49,parlvotes_lh!$A$11:$ZZ$200,386,FALSE)=0,"",VLOOKUP($A49,parlvotes_lh!$A$11:$ZZ$200,386,FALSE)))</f>
        <v/>
      </c>
    </row>
    <row r="50" spans="1:29" ht="13.5" customHeight="1">
      <c r="A50" s="302" t="str">
        <f>IF(info_parties!A50="","",info_parties!A50)</f>
        <v/>
      </c>
      <c r="B50" s="303" t="str">
        <f>IF(A50="","",MID(info_weblinks!$C$3,32,3))</f>
        <v/>
      </c>
      <c r="C50" s="303" t="str">
        <f>IF(info_parties!G50="","",info_parties!G50)</f>
        <v/>
      </c>
      <c r="D50" s="303" t="str">
        <f>IF(info_parties!K50="","",info_parties!K50)</f>
        <v/>
      </c>
      <c r="E50" s="303" t="str">
        <f>IF(info_parties!H50="","",info_parties!H50)</f>
        <v/>
      </c>
      <c r="F50" s="304" t="str">
        <f t="shared" si="0"/>
        <v/>
      </c>
      <c r="G50" s="305" t="str">
        <f t="shared" si="1"/>
        <v/>
      </c>
      <c r="H50" s="306" t="str">
        <f t="shared" si="2"/>
        <v/>
      </c>
      <c r="I50" s="307" t="str">
        <f t="shared" si="3"/>
        <v/>
      </c>
      <c r="J50" s="308" t="str">
        <f>IF(ISERROR(VLOOKUP($A50,parlvotes_lh!$A$11:$ZZ$200,6,FALSE))=TRUE,"",IF(VLOOKUP($A50,parlvotes_lh!$A$11:$ZZ$200,6,FALSE)=0,"",VLOOKUP($A50,parlvotes_lh!$A$11:$ZZ$200,6,FALSE)))</f>
        <v/>
      </c>
      <c r="K50" s="308" t="str">
        <f>IF(ISERROR(VLOOKUP($A50,parlvotes_lh!$A$11:$ZZ$200,26,FALSE))=TRUE,"",IF(VLOOKUP($A50,parlvotes_lh!$A$11:$ZZ$200,26,FALSE)=0,"",VLOOKUP($A50,parlvotes_lh!$A$11:$ZZ$200,26,FALSE)))</f>
        <v/>
      </c>
      <c r="L50" s="308" t="str">
        <f>IF(ISERROR(VLOOKUP($A50,parlvotes_lh!$A$11:$ZZ$200,46,FALSE))=TRUE,"",IF(VLOOKUP($A50,parlvotes_lh!$A$11:$ZZ$200,46,FALSE)=0,"",VLOOKUP($A50,parlvotes_lh!$A$11:$ZZ$200,46,FALSE)))</f>
        <v/>
      </c>
      <c r="M50" s="308" t="str">
        <f>IF(ISERROR(VLOOKUP($A50,parlvotes_lh!$A$11:$ZZ$200,66,FALSE))=TRUE,"",IF(VLOOKUP($A50,parlvotes_lh!$A$11:$ZZ$200,66,FALSE)=0,"",VLOOKUP($A50,parlvotes_lh!$A$11:$ZZ$200,66,FALSE)))</f>
        <v/>
      </c>
      <c r="N50" s="308" t="str">
        <f>IF(ISERROR(VLOOKUP($A50,parlvotes_lh!$A$11:$ZZ$200,86,FALSE))=TRUE,"",IF(VLOOKUP($A50,parlvotes_lh!$A$11:$ZZ$200,86,FALSE)=0,"",VLOOKUP($A50,parlvotes_lh!$A$11:$ZZ$200,86,FALSE)))</f>
        <v/>
      </c>
      <c r="O50" s="308" t="str">
        <f>IF(ISERROR(VLOOKUP($A50,parlvotes_lh!$A$11:$ZZ$200,106,FALSE))=TRUE,"",IF(VLOOKUP($A50,parlvotes_lh!$A$11:$ZZ$200,106,FALSE)=0,"",VLOOKUP($A50,parlvotes_lh!$A$11:$ZZ$200,106,FALSE)))</f>
        <v/>
      </c>
      <c r="P50" s="308" t="str">
        <f>IF(ISERROR(VLOOKUP($A50,parlvotes_lh!$A$11:$ZZ$200,126,FALSE))=TRUE,"",IF(VLOOKUP($A50,parlvotes_lh!$A$11:$ZZ$200,126,FALSE)=0,"",VLOOKUP($A50,parlvotes_lh!$A$11:$ZZ$200,126,FALSE)))</f>
        <v/>
      </c>
      <c r="Q50" s="309" t="str">
        <f>IF(ISERROR(VLOOKUP($A50,parlvotes_lh!$A$11:$ZZ$200,146,FALSE))=TRUE,"",IF(VLOOKUP($A50,parlvotes_lh!$A$11:$ZZ$200,146,FALSE)=0,"",VLOOKUP($A50,parlvotes_lh!$A$11:$ZZ$200,146,FALSE)))</f>
        <v/>
      </c>
      <c r="R50" s="309" t="str">
        <f>IF(ISERROR(VLOOKUP($A50,parlvotes_lh!$A$11:$ZZ$200,166,FALSE))=TRUE,"",IF(VLOOKUP($A50,parlvotes_lh!$A$11:$ZZ$200,166,FALSE)=0,"",VLOOKUP($A50,parlvotes_lh!$A$11:$ZZ$200,166,FALSE)))</f>
        <v/>
      </c>
      <c r="S50" s="309" t="str">
        <f>IF(ISERROR(VLOOKUP($A50,parlvotes_lh!$A$11:$ZZ$200,186,FALSE))=TRUE,"",IF(VLOOKUP($A50,parlvotes_lh!$A$11:$ZZ$200,186,FALSE)=0,"",VLOOKUP($A50,parlvotes_lh!$A$11:$ZZ$200,186,FALSE)))</f>
        <v/>
      </c>
      <c r="T50" s="309" t="str">
        <f>IF(ISERROR(VLOOKUP($A50,parlvotes_lh!$A$11:$ZZ$200,206,FALSE))=TRUE,"",IF(VLOOKUP($A50,parlvotes_lh!$A$11:$ZZ$200,206,FALSE)=0,"",VLOOKUP($A50,parlvotes_lh!$A$11:$ZZ$200,206,FALSE)))</f>
        <v/>
      </c>
      <c r="U50" s="309" t="str">
        <f>IF(ISERROR(VLOOKUP($A50,parlvotes_lh!$A$11:$ZZ$200,226,FALSE))=TRUE,"",IF(VLOOKUP($A50,parlvotes_lh!$A$11:$ZZ$200,226,FALSE)=0,"",VLOOKUP($A50,parlvotes_lh!$A$11:$ZZ$200,226,FALSE)))</f>
        <v/>
      </c>
      <c r="V50" s="309" t="str">
        <f>IF(ISERROR(VLOOKUP($A50,parlvotes_lh!$A$11:$ZZ$200,246,FALSE))=TRUE,"",IF(VLOOKUP($A50,parlvotes_lh!$A$11:$ZZ$200,246,FALSE)=0,"",VLOOKUP($A50,parlvotes_lh!$A$11:$ZZ$200,246,FALSE)))</f>
        <v/>
      </c>
      <c r="W50" s="309" t="str">
        <f>IF(ISERROR(VLOOKUP($A50,parlvotes_lh!$A$11:$ZZ$200,266,FALSE))=TRUE,"",IF(VLOOKUP($A50,parlvotes_lh!$A$11:$ZZ$200,266,FALSE)=0,"",VLOOKUP($A50,parlvotes_lh!$A$11:$ZZ$200,266,FALSE)))</f>
        <v/>
      </c>
      <c r="X50" s="309" t="str">
        <f>IF(ISERROR(VLOOKUP($A50,parlvotes_lh!$A$11:$ZZ$200,286,FALSE))=TRUE,"",IF(VLOOKUP($A50,parlvotes_lh!$A$11:$ZZ$200,286,FALSE)=0,"",VLOOKUP($A50,parlvotes_lh!$A$11:$ZZ$200,286,FALSE)))</f>
        <v/>
      </c>
      <c r="Y50" s="309" t="str">
        <f>IF(ISERROR(VLOOKUP($A50,parlvotes_lh!$A$11:$ZZ$200,306,FALSE))=TRUE,"",IF(VLOOKUP($A50,parlvotes_lh!$A$11:$ZZ$200,306,FALSE)=0,"",VLOOKUP($A50,parlvotes_lh!$A$11:$ZZ$200,306,FALSE)))</f>
        <v/>
      </c>
      <c r="Z50" s="309" t="str">
        <f>IF(ISERROR(VLOOKUP($A50,parlvotes_lh!$A$11:$ZZ$200,326,FALSE))=TRUE,"",IF(VLOOKUP($A50,parlvotes_lh!$A$11:$ZZ$200,326,FALSE)=0,"",VLOOKUP($A50,parlvotes_lh!$A$11:$ZZ$200,326,FALSE)))</f>
        <v/>
      </c>
      <c r="AA50" s="309" t="str">
        <f>IF(ISERROR(VLOOKUP($A50,parlvotes_lh!$A$11:$ZZ$200,346,FALSE))=TRUE,"",IF(VLOOKUP($A50,parlvotes_lh!$A$11:$ZZ$200,346,FALSE)=0,"",VLOOKUP($A50,parlvotes_lh!$A$11:$ZZ$200,346,FALSE)))</f>
        <v/>
      </c>
      <c r="AB50" s="309" t="str">
        <f>IF(ISERROR(VLOOKUP($A50,parlvotes_lh!$A$11:$ZZ$200,366,FALSE))=TRUE,"",IF(VLOOKUP($A50,parlvotes_lh!$A$11:$ZZ$200,366,FALSE)=0,"",VLOOKUP($A50,parlvotes_lh!$A$11:$ZZ$200,366,FALSE)))</f>
        <v/>
      </c>
      <c r="AC50" s="309" t="str">
        <f>IF(ISERROR(VLOOKUP($A50,parlvotes_lh!$A$11:$ZZ$200,386,FALSE))=TRUE,"",IF(VLOOKUP($A50,parlvotes_lh!$A$11:$ZZ$200,386,FALSE)=0,"",VLOOKUP($A50,parlvotes_lh!$A$11:$ZZ$200,386,FALSE)))</f>
        <v/>
      </c>
    </row>
    <row r="51" spans="1:29" ht="13.5" customHeight="1">
      <c r="A51" s="302" t="str">
        <f>IF(info_parties!A51="","",info_parties!A51)</f>
        <v/>
      </c>
      <c r="B51" s="303" t="str">
        <f>IF(A51="","",MID(info_weblinks!$C$3,32,3))</f>
        <v/>
      </c>
      <c r="C51" s="303" t="str">
        <f>IF(info_parties!G51="","",info_parties!G51)</f>
        <v/>
      </c>
      <c r="D51" s="303" t="str">
        <f>IF(info_parties!K51="","",info_parties!K51)</f>
        <v/>
      </c>
      <c r="E51" s="303" t="str">
        <f>IF(info_parties!H51="","",info_parties!H51)</f>
        <v/>
      </c>
      <c r="F51" s="304" t="str">
        <f t="shared" si="0"/>
        <v/>
      </c>
      <c r="G51" s="305" t="str">
        <f t="shared" si="1"/>
        <v/>
      </c>
      <c r="H51" s="306" t="str">
        <f t="shared" si="2"/>
        <v/>
      </c>
      <c r="I51" s="307" t="str">
        <f t="shared" si="3"/>
        <v/>
      </c>
      <c r="J51" s="308" t="str">
        <f>IF(ISERROR(VLOOKUP($A51,parlvotes_lh!$A$11:$ZZ$200,6,FALSE))=TRUE,"",IF(VLOOKUP($A51,parlvotes_lh!$A$11:$ZZ$200,6,FALSE)=0,"",VLOOKUP($A51,parlvotes_lh!$A$11:$ZZ$200,6,FALSE)))</f>
        <v/>
      </c>
      <c r="K51" s="308" t="str">
        <f>IF(ISERROR(VLOOKUP($A51,parlvotes_lh!$A$11:$ZZ$200,26,FALSE))=TRUE,"",IF(VLOOKUP($A51,parlvotes_lh!$A$11:$ZZ$200,26,FALSE)=0,"",VLOOKUP($A51,parlvotes_lh!$A$11:$ZZ$200,26,FALSE)))</f>
        <v/>
      </c>
      <c r="L51" s="308" t="str">
        <f>IF(ISERROR(VLOOKUP($A51,parlvotes_lh!$A$11:$ZZ$200,46,FALSE))=TRUE,"",IF(VLOOKUP($A51,parlvotes_lh!$A$11:$ZZ$200,46,FALSE)=0,"",VLOOKUP($A51,parlvotes_lh!$A$11:$ZZ$200,46,FALSE)))</f>
        <v/>
      </c>
      <c r="M51" s="308" t="str">
        <f>IF(ISERROR(VLOOKUP($A51,parlvotes_lh!$A$11:$ZZ$200,66,FALSE))=TRUE,"",IF(VLOOKUP($A51,parlvotes_lh!$A$11:$ZZ$200,66,FALSE)=0,"",VLOOKUP($A51,parlvotes_lh!$A$11:$ZZ$200,66,FALSE)))</f>
        <v/>
      </c>
      <c r="N51" s="308" t="str">
        <f>IF(ISERROR(VLOOKUP($A51,parlvotes_lh!$A$11:$ZZ$200,86,FALSE))=TRUE,"",IF(VLOOKUP($A51,parlvotes_lh!$A$11:$ZZ$200,86,FALSE)=0,"",VLOOKUP($A51,parlvotes_lh!$A$11:$ZZ$200,86,FALSE)))</f>
        <v/>
      </c>
      <c r="O51" s="308" t="str">
        <f>IF(ISERROR(VLOOKUP($A51,parlvotes_lh!$A$11:$ZZ$200,106,FALSE))=TRUE,"",IF(VLOOKUP($A51,parlvotes_lh!$A$11:$ZZ$200,106,FALSE)=0,"",VLOOKUP($A51,parlvotes_lh!$A$11:$ZZ$200,106,FALSE)))</f>
        <v/>
      </c>
      <c r="P51" s="308" t="str">
        <f>IF(ISERROR(VLOOKUP($A51,parlvotes_lh!$A$11:$ZZ$200,126,FALSE))=TRUE,"",IF(VLOOKUP($A51,parlvotes_lh!$A$11:$ZZ$200,126,FALSE)=0,"",VLOOKUP($A51,parlvotes_lh!$A$11:$ZZ$200,126,FALSE)))</f>
        <v/>
      </c>
      <c r="Q51" s="309" t="str">
        <f>IF(ISERROR(VLOOKUP($A51,parlvotes_lh!$A$11:$ZZ$200,146,FALSE))=TRUE,"",IF(VLOOKUP($A51,parlvotes_lh!$A$11:$ZZ$200,146,FALSE)=0,"",VLOOKUP($A51,parlvotes_lh!$A$11:$ZZ$200,146,FALSE)))</f>
        <v/>
      </c>
      <c r="R51" s="309" t="str">
        <f>IF(ISERROR(VLOOKUP($A51,parlvotes_lh!$A$11:$ZZ$200,166,FALSE))=TRUE,"",IF(VLOOKUP($A51,parlvotes_lh!$A$11:$ZZ$200,166,FALSE)=0,"",VLOOKUP($A51,parlvotes_lh!$A$11:$ZZ$200,166,FALSE)))</f>
        <v/>
      </c>
      <c r="S51" s="309" t="str">
        <f>IF(ISERROR(VLOOKUP($A51,parlvotes_lh!$A$11:$ZZ$200,186,FALSE))=TRUE,"",IF(VLOOKUP($A51,parlvotes_lh!$A$11:$ZZ$200,186,FALSE)=0,"",VLOOKUP($A51,parlvotes_lh!$A$11:$ZZ$200,186,FALSE)))</f>
        <v/>
      </c>
      <c r="T51" s="309" t="str">
        <f>IF(ISERROR(VLOOKUP($A51,parlvotes_lh!$A$11:$ZZ$200,206,FALSE))=TRUE,"",IF(VLOOKUP($A51,parlvotes_lh!$A$11:$ZZ$200,206,FALSE)=0,"",VLOOKUP($A51,parlvotes_lh!$A$11:$ZZ$200,206,FALSE)))</f>
        <v/>
      </c>
      <c r="U51" s="309" t="str">
        <f>IF(ISERROR(VLOOKUP($A51,parlvotes_lh!$A$11:$ZZ$200,226,FALSE))=TRUE,"",IF(VLOOKUP($A51,parlvotes_lh!$A$11:$ZZ$200,226,FALSE)=0,"",VLOOKUP($A51,parlvotes_lh!$A$11:$ZZ$200,226,FALSE)))</f>
        <v/>
      </c>
      <c r="V51" s="309" t="str">
        <f>IF(ISERROR(VLOOKUP($A51,parlvotes_lh!$A$11:$ZZ$200,246,FALSE))=TRUE,"",IF(VLOOKUP($A51,parlvotes_lh!$A$11:$ZZ$200,246,FALSE)=0,"",VLOOKUP($A51,parlvotes_lh!$A$11:$ZZ$200,246,FALSE)))</f>
        <v/>
      </c>
      <c r="W51" s="309" t="str">
        <f>IF(ISERROR(VLOOKUP($A51,parlvotes_lh!$A$11:$ZZ$200,266,FALSE))=TRUE,"",IF(VLOOKUP($A51,parlvotes_lh!$A$11:$ZZ$200,266,FALSE)=0,"",VLOOKUP($A51,parlvotes_lh!$A$11:$ZZ$200,266,FALSE)))</f>
        <v/>
      </c>
      <c r="X51" s="309" t="str">
        <f>IF(ISERROR(VLOOKUP($A51,parlvotes_lh!$A$11:$ZZ$200,286,FALSE))=TRUE,"",IF(VLOOKUP($A51,parlvotes_lh!$A$11:$ZZ$200,286,FALSE)=0,"",VLOOKUP($A51,parlvotes_lh!$A$11:$ZZ$200,286,FALSE)))</f>
        <v/>
      </c>
      <c r="Y51" s="309" t="str">
        <f>IF(ISERROR(VLOOKUP($A51,parlvotes_lh!$A$11:$ZZ$200,306,FALSE))=TRUE,"",IF(VLOOKUP($A51,parlvotes_lh!$A$11:$ZZ$200,306,FALSE)=0,"",VLOOKUP($A51,parlvotes_lh!$A$11:$ZZ$200,306,FALSE)))</f>
        <v/>
      </c>
      <c r="Z51" s="309" t="str">
        <f>IF(ISERROR(VLOOKUP($A51,parlvotes_lh!$A$11:$ZZ$200,326,FALSE))=TRUE,"",IF(VLOOKUP($A51,parlvotes_lh!$A$11:$ZZ$200,326,FALSE)=0,"",VLOOKUP($A51,parlvotes_lh!$A$11:$ZZ$200,326,FALSE)))</f>
        <v/>
      </c>
      <c r="AA51" s="309" t="str">
        <f>IF(ISERROR(VLOOKUP($A51,parlvotes_lh!$A$11:$ZZ$200,346,FALSE))=TRUE,"",IF(VLOOKUP($A51,parlvotes_lh!$A$11:$ZZ$200,346,FALSE)=0,"",VLOOKUP($A51,parlvotes_lh!$A$11:$ZZ$200,346,FALSE)))</f>
        <v/>
      </c>
      <c r="AB51" s="309" t="str">
        <f>IF(ISERROR(VLOOKUP($A51,parlvotes_lh!$A$11:$ZZ$200,366,FALSE))=TRUE,"",IF(VLOOKUP($A51,parlvotes_lh!$A$11:$ZZ$200,366,FALSE)=0,"",VLOOKUP($A51,parlvotes_lh!$A$11:$ZZ$200,366,FALSE)))</f>
        <v/>
      </c>
      <c r="AC51" s="309" t="str">
        <f>IF(ISERROR(VLOOKUP($A51,parlvotes_lh!$A$11:$ZZ$200,386,FALSE))=TRUE,"",IF(VLOOKUP($A51,parlvotes_lh!$A$11:$ZZ$200,386,FALSE)=0,"",VLOOKUP($A51,parlvotes_lh!$A$11:$ZZ$200,386,FALSE)))</f>
        <v/>
      </c>
    </row>
    <row r="52" spans="1:29" ht="13.5" customHeight="1">
      <c r="A52" s="302" t="str">
        <f>IF(info_parties!A52="","",info_parties!A52)</f>
        <v/>
      </c>
      <c r="B52" s="303" t="str">
        <f>IF(A52="","",MID(info_weblinks!$C$3,32,3))</f>
        <v/>
      </c>
      <c r="C52" s="303" t="str">
        <f>IF(info_parties!G52="","",info_parties!G52)</f>
        <v/>
      </c>
      <c r="D52" s="303" t="str">
        <f>IF(info_parties!K52="","",info_parties!K52)</f>
        <v/>
      </c>
      <c r="E52" s="303" t="str">
        <f>IF(info_parties!H52="","",info_parties!H52)</f>
        <v/>
      </c>
      <c r="F52" s="304" t="str">
        <f t="shared" si="0"/>
        <v/>
      </c>
      <c r="G52" s="305" t="str">
        <f t="shared" si="1"/>
        <v/>
      </c>
      <c r="H52" s="306" t="str">
        <f t="shared" si="2"/>
        <v/>
      </c>
      <c r="I52" s="307" t="str">
        <f t="shared" si="3"/>
        <v/>
      </c>
      <c r="J52" s="308" t="str">
        <f>IF(ISERROR(VLOOKUP($A52,parlvotes_lh!$A$11:$ZZ$200,6,FALSE))=TRUE,"",IF(VLOOKUP($A52,parlvotes_lh!$A$11:$ZZ$200,6,FALSE)=0,"",VLOOKUP($A52,parlvotes_lh!$A$11:$ZZ$200,6,FALSE)))</f>
        <v/>
      </c>
      <c r="K52" s="308" t="str">
        <f>IF(ISERROR(VLOOKUP($A52,parlvotes_lh!$A$11:$ZZ$200,26,FALSE))=TRUE,"",IF(VLOOKUP($A52,parlvotes_lh!$A$11:$ZZ$200,26,FALSE)=0,"",VLOOKUP($A52,parlvotes_lh!$A$11:$ZZ$200,26,FALSE)))</f>
        <v/>
      </c>
      <c r="L52" s="308" t="str">
        <f>IF(ISERROR(VLOOKUP($A52,parlvotes_lh!$A$11:$ZZ$200,46,FALSE))=TRUE,"",IF(VLOOKUP($A52,parlvotes_lh!$A$11:$ZZ$200,46,FALSE)=0,"",VLOOKUP($A52,parlvotes_lh!$A$11:$ZZ$200,46,FALSE)))</f>
        <v/>
      </c>
      <c r="M52" s="308" t="str">
        <f>IF(ISERROR(VLOOKUP($A52,parlvotes_lh!$A$11:$ZZ$200,66,FALSE))=TRUE,"",IF(VLOOKUP($A52,parlvotes_lh!$A$11:$ZZ$200,66,FALSE)=0,"",VLOOKUP($A52,parlvotes_lh!$A$11:$ZZ$200,66,FALSE)))</f>
        <v/>
      </c>
      <c r="N52" s="308" t="str">
        <f>IF(ISERROR(VLOOKUP($A52,parlvotes_lh!$A$11:$ZZ$200,86,FALSE))=TRUE,"",IF(VLOOKUP($A52,parlvotes_lh!$A$11:$ZZ$200,86,FALSE)=0,"",VLOOKUP($A52,parlvotes_lh!$A$11:$ZZ$200,86,FALSE)))</f>
        <v/>
      </c>
      <c r="O52" s="308" t="str">
        <f>IF(ISERROR(VLOOKUP($A52,parlvotes_lh!$A$11:$ZZ$200,106,FALSE))=TRUE,"",IF(VLOOKUP($A52,parlvotes_lh!$A$11:$ZZ$200,106,FALSE)=0,"",VLOOKUP($A52,parlvotes_lh!$A$11:$ZZ$200,106,FALSE)))</f>
        <v/>
      </c>
      <c r="P52" s="308" t="str">
        <f>IF(ISERROR(VLOOKUP($A52,parlvotes_lh!$A$11:$ZZ$200,126,FALSE))=TRUE,"",IF(VLOOKUP($A52,parlvotes_lh!$A$11:$ZZ$200,126,FALSE)=0,"",VLOOKUP($A52,parlvotes_lh!$A$11:$ZZ$200,126,FALSE)))</f>
        <v/>
      </c>
      <c r="Q52" s="309" t="str">
        <f>IF(ISERROR(VLOOKUP($A52,parlvotes_lh!$A$11:$ZZ$200,146,FALSE))=TRUE,"",IF(VLOOKUP($A52,parlvotes_lh!$A$11:$ZZ$200,146,FALSE)=0,"",VLOOKUP($A52,parlvotes_lh!$A$11:$ZZ$200,146,FALSE)))</f>
        <v/>
      </c>
      <c r="R52" s="309" t="str">
        <f>IF(ISERROR(VLOOKUP($A52,parlvotes_lh!$A$11:$ZZ$200,166,FALSE))=TRUE,"",IF(VLOOKUP($A52,parlvotes_lh!$A$11:$ZZ$200,166,FALSE)=0,"",VLOOKUP($A52,parlvotes_lh!$A$11:$ZZ$200,166,FALSE)))</f>
        <v/>
      </c>
      <c r="S52" s="309" t="str">
        <f>IF(ISERROR(VLOOKUP($A52,parlvotes_lh!$A$11:$ZZ$200,186,FALSE))=TRUE,"",IF(VLOOKUP($A52,parlvotes_lh!$A$11:$ZZ$200,186,FALSE)=0,"",VLOOKUP($A52,parlvotes_lh!$A$11:$ZZ$200,186,FALSE)))</f>
        <v/>
      </c>
      <c r="T52" s="309" t="str">
        <f>IF(ISERROR(VLOOKUP($A52,parlvotes_lh!$A$11:$ZZ$200,206,FALSE))=TRUE,"",IF(VLOOKUP($A52,parlvotes_lh!$A$11:$ZZ$200,206,FALSE)=0,"",VLOOKUP($A52,parlvotes_lh!$A$11:$ZZ$200,206,FALSE)))</f>
        <v/>
      </c>
      <c r="U52" s="309" t="str">
        <f>IF(ISERROR(VLOOKUP($A52,parlvotes_lh!$A$11:$ZZ$200,226,FALSE))=TRUE,"",IF(VLOOKUP($A52,parlvotes_lh!$A$11:$ZZ$200,226,FALSE)=0,"",VLOOKUP($A52,parlvotes_lh!$A$11:$ZZ$200,226,FALSE)))</f>
        <v/>
      </c>
      <c r="V52" s="309" t="str">
        <f>IF(ISERROR(VLOOKUP($A52,parlvotes_lh!$A$11:$ZZ$200,246,FALSE))=TRUE,"",IF(VLOOKUP($A52,parlvotes_lh!$A$11:$ZZ$200,246,FALSE)=0,"",VLOOKUP($A52,parlvotes_lh!$A$11:$ZZ$200,246,FALSE)))</f>
        <v/>
      </c>
      <c r="W52" s="309" t="str">
        <f>IF(ISERROR(VLOOKUP($A52,parlvotes_lh!$A$11:$ZZ$200,266,FALSE))=TRUE,"",IF(VLOOKUP($A52,parlvotes_lh!$A$11:$ZZ$200,266,FALSE)=0,"",VLOOKUP($A52,parlvotes_lh!$A$11:$ZZ$200,266,FALSE)))</f>
        <v/>
      </c>
      <c r="X52" s="309" t="str">
        <f>IF(ISERROR(VLOOKUP($A52,parlvotes_lh!$A$11:$ZZ$200,286,FALSE))=TRUE,"",IF(VLOOKUP($A52,parlvotes_lh!$A$11:$ZZ$200,286,FALSE)=0,"",VLOOKUP($A52,parlvotes_lh!$A$11:$ZZ$200,286,FALSE)))</f>
        <v/>
      </c>
      <c r="Y52" s="309" t="str">
        <f>IF(ISERROR(VLOOKUP($A52,parlvotes_lh!$A$11:$ZZ$200,306,FALSE))=TRUE,"",IF(VLOOKUP($A52,parlvotes_lh!$A$11:$ZZ$200,306,FALSE)=0,"",VLOOKUP($A52,parlvotes_lh!$A$11:$ZZ$200,306,FALSE)))</f>
        <v/>
      </c>
      <c r="Z52" s="309" t="str">
        <f>IF(ISERROR(VLOOKUP($A52,parlvotes_lh!$A$11:$ZZ$200,326,FALSE))=TRUE,"",IF(VLOOKUP($A52,parlvotes_lh!$A$11:$ZZ$200,326,FALSE)=0,"",VLOOKUP($A52,parlvotes_lh!$A$11:$ZZ$200,326,FALSE)))</f>
        <v/>
      </c>
      <c r="AA52" s="309" t="str">
        <f>IF(ISERROR(VLOOKUP($A52,parlvotes_lh!$A$11:$ZZ$200,346,FALSE))=TRUE,"",IF(VLOOKUP($A52,parlvotes_lh!$A$11:$ZZ$200,346,FALSE)=0,"",VLOOKUP($A52,parlvotes_lh!$A$11:$ZZ$200,346,FALSE)))</f>
        <v/>
      </c>
      <c r="AB52" s="309" t="str">
        <f>IF(ISERROR(VLOOKUP($A52,parlvotes_lh!$A$11:$ZZ$200,366,FALSE))=TRUE,"",IF(VLOOKUP($A52,parlvotes_lh!$A$11:$ZZ$200,366,FALSE)=0,"",VLOOKUP($A52,parlvotes_lh!$A$11:$ZZ$200,366,FALSE)))</f>
        <v/>
      </c>
      <c r="AC52" s="309" t="str">
        <f>IF(ISERROR(VLOOKUP($A52,parlvotes_lh!$A$11:$ZZ$200,386,FALSE))=TRUE,"",IF(VLOOKUP($A52,parlvotes_lh!$A$11:$ZZ$200,386,FALSE)=0,"",VLOOKUP($A52,parlvotes_lh!$A$11:$ZZ$200,386,FALSE)))</f>
        <v/>
      </c>
    </row>
    <row r="53" spans="1:29" ht="13.5" customHeight="1">
      <c r="A53" s="302" t="str">
        <f>IF(info_parties!A53="","",info_parties!A53)</f>
        <v/>
      </c>
      <c r="B53" s="303" t="str">
        <f>IF(A53="","",MID(info_weblinks!$C$3,32,3))</f>
        <v/>
      </c>
      <c r="C53" s="303" t="str">
        <f>IF(info_parties!G53="","",info_parties!G53)</f>
        <v/>
      </c>
      <c r="D53" s="303" t="str">
        <f>IF(info_parties!K53="","",info_parties!K53)</f>
        <v/>
      </c>
      <c r="E53" s="303" t="str">
        <f>IF(info_parties!H53="","",info_parties!H53)</f>
        <v/>
      </c>
      <c r="F53" s="304" t="str">
        <f t="shared" si="0"/>
        <v/>
      </c>
      <c r="G53" s="305" t="str">
        <f t="shared" si="1"/>
        <v/>
      </c>
      <c r="H53" s="306" t="str">
        <f t="shared" si="2"/>
        <v/>
      </c>
      <c r="I53" s="307" t="str">
        <f t="shared" si="3"/>
        <v/>
      </c>
      <c r="J53" s="308" t="str">
        <f>IF(ISERROR(VLOOKUP($A53,parlvotes_lh!$A$11:$ZZ$200,6,FALSE))=TRUE,"",IF(VLOOKUP($A53,parlvotes_lh!$A$11:$ZZ$200,6,FALSE)=0,"",VLOOKUP($A53,parlvotes_lh!$A$11:$ZZ$200,6,FALSE)))</f>
        <v/>
      </c>
      <c r="K53" s="308" t="str">
        <f>IF(ISERROR(VLOOKUP($A53,parlvotes_lh!$A$11:$ZZ$200,26,FALSE))=TRUE,"",IF(VLOOKUP($A53,parlvotes_lh!$A$11:$ZZ$200,26,FALSE)=0,"",VLOOKUP($A53,parlvotes_lh!$A$11:$ZZ$200,26,FALSE)))</f>
        <v/>
      </c>
      <c r="L53" s="308" t="str">
        <f>IF(ISERROR(VLOOKUP($A53,parlvotes_lh!$A$11:$ZZ$200,46,FALSE))=TRUE,"",IF(VLOOKUP($A53,parlvotes_lh!$A$11:$ZZ$200,46,FALSE)=0,"",VLOOKUP($A53,parlvotes_lh!$A$11:$ZZ$200,46,FALSE)))</f>
        <v/>
      </c>
      <c r="M53" s="308" t="str">
        <f>IF(ISERROR(VLOOKUP($A53,parlvotes_lh!$A$11:$ZZ$200,66,FALSE))=TRUE,"",IF(VLOOKUP($A53,parlvotes_lh!$A$11:$ZZ$200,66,FALSE)=0,"",VLOOKUP($A53,parlvotes_lh!$A$11:$ZZ$200,66,FALSE)))</f>
        <v/>
      </c>
      <c r="N53" s="308" t="str">
        <f>IF(ISERROR(VLOOKUP($A53,parlvotes_lh!$A$11:$ZZ$200,86,FALSE))=TRUE,"",IF(VLOOKUP($A53,parlvotes_lh!$A$11:$ZZ$200,86,FALSE)=0,"",VLOOKUP($A53,parlvotes_lh!$A$11:$ZZ$200,86,FALSE)))</f>
        <v/>
      </c>
      <c r="O53" s="308" t="str">
        <f>IF(ISERROR(VLOOKUP($A53,parlvotes_lh!$A$11:$ZZ$200,106,FALSE))=TRUE,"",IF(VLOOKUP($A53,parlvotes_lh!$A$11:$ZZ$200,106,FALSE)=0,"",VLOOKUP($A53,parlvotes_lh!$A$11:$ZZ$200,106,FALSE)))</f>
        <v/>
      </c>
      <c r="P53" s="308" t="str">
        <f>IF(ISERROR(VLOOKUP($A53,parlvotes_lh!$A$11:$ZZ$200,126,FALSE))=TRUE,"",IF(VLOOKUP($A53,parlvotes_lh!$A$11:$ZZ$200,126,FALSE)=0,"",VLOOKUP($A53,parlvotes_lh!$A$11:$ZZ$200,126,FALSE)))</f>
        <v/>
      </c>
      <c r="Q53" s="309" t="str">
        <f>IF(ISERROR(VLOOKUP($A53,parlvotes_lh!$A$11:$ZZ$200,146,FALSE))=TRUE,"",IF(VLOOKUP($A53,parlvotes_lh!$A$11:$ZZ$200,146,FALSE)=0,"",VLOOKUP($A53,parlvotes_lh!$A$11:$ZZ$200,146,FALSE)))</f>
        <v/>
      </c>
      <c r="R53" s="309" t="str">
        <f>IF(ISERROR(VLOOKUP($A53,parlvotes_lh!$A$11:$ZZ$200,166,FALSE))=TRUE,"",IF(VLOOKUP($A53,parlvotes_lh!$A$11:$ZZ$200,166,FALSE)=0,"",VLOOKUP($A53,parlvotes_lh!$A$11:$ZZ$200,166,FALSE)))</f>
        <v/>
      </c>
      <c r="S53" s="309" t="str">
        <f>IF(ISERROR(VLOOKUP($A53,parlvotes_lh!$A$11:$ZZ$200,186,FALSE))=TRUE,"",IF(VLOOKUP($A53,parlvotes_lh!$A$11:$ZZ$200,186,FALSE)=0,"",VLOOKUP($A53,parlvotes_lh!$A$11:$ZZ$200,186,FALSE)))</f>
        <v/>
      </c>
      <c r="T53" s="309" t="str">
        <f>IF(ISERROR(VLOOKUP($A53,parlvotes_lh!$A$11:$ZZ$200,206,FALSE))=TRUE,"",IF(VLOOKUP($A53,parlvotes_lh!$A$11:$ZZ$200,206,FALSE)=0,"",VLOOKUP($A53,parlvotes_lh!$A$11:$ZZ$200,206,FALSE)))</f>
        <v/>
      </c>
      <c r="U53" s="309" t="str">
        <f>IF(ISERROR(VLOOKUP($A53,parlvotes_lh!$A$11:$ZZ$200,226,FALSE))=TRUE,"",IF(VLOOKUP($A53,parlvotes_lh!$A$11:$ZZ$200,226,FALSE)=0,"",VLOOKUP($A53,parlvotes_lh!$A$11:$ZZ$200,226,FALSE)))</f>
        <v/>
      </c>
      <c r="V53" s="309" t="str">
        <f>IF(ISERROR(VLOOKUP($A53,parlvotes_lh!$A$11:$ZZ$200,246,FALSE))=TRUE,"",IF(VLOOKUP($A53,parlvotes_lh!$A$11:$ZZ$200,246,FALSE)=0,"",VLOOKUP($A53,parlvotes_lh!$A$11:$ZZ$200,246,FALSE)))</f>
        <v/>
      </c>
      <c r="W53" s="309" t="str">
        <f>IF(ISERROR(VLOOKUP($A53,parlvotes_lh!$A$11:$ZZ$200,266,FALSE))=TRUE,"",IF(VLOOKUP($A53,parlvotes_lh!$A$11:$ZZ$200,266,FALSE)=0,"",VLOOKUP($A53,parlvotes_lh!$A$11:$ZZ$200,266,FALSE)))</f>
        <v/>
      </c>
      <c r="X53" s="309" t="str">
        <f>IF(ISERROR(VLOOKUP($A53,parlvotes_lh!$A$11:$ZZ$200,286,FALSE))=TRUE,"",IF(VLOOKUP($A53,parlvotes_lh!$A$11:$ZZ$200,286,FALSE)=0,"",VLOOKUP($A53,parlvotes_lh!$A$11:$ZZ$200,286,FALSE)))</f>
        <v/>
      </c>
      <c r="Y53" s="309" t="str">
        <f>IF(ISERROR(VLOOKUP($A53,parlvotes_lh!$A$11:$ZZ$200,306,FALSE))=TRUE,"",IF(VLOOKUP($A53,parlvotes_lh!$A$11:$ZZ$200,306,FALSE)=0,"",VLOOKUP($A53,parlvotes_lh!$A$11:$ZZ$200,306,FALSE)))</f>
        <v/>
      </c>
      <c r="Z53" s="309" t="str">
        <f>IF(ISERROR(VLOOKUP($A53,parlvotes_lh!$A$11:$ZZ$200,326,FALSE))=TRUE,"",IF(VLOOKUP($A53,parlvotes_lh!$A$11:$ZZ$200,326,FALSE)=0,"",VLOOKUP($A53,parlvotes_lh!$A$11:$ZZ$200,326,FALSE)))</f>
        <v/>
      </c>
      <c r="AA53" s="309" t="str">
        <f>IF(ISERROR(VLOOKUP($A53,parlvotes_lh!$A$11:$ZZ$200,346,FALSE))=TRUE,"",IF(VLOOKUP($A53,parlvotes_lh!$A$11:$ZZ$200,346,FALSE)=0,"",VLOOKUP($A53,parlvotes_lh!$A$11:$ZZ$200,346,FALSE)))</f>
        <v/>
      </c>
      <c r="AB53" s="309" t="str">
        <f>IF(ISERROR(VLOOKUP($A53,parlvotes_lh!$A$11:$ZZ$200,366,FALSE))=TRUE,"",IF(VLOOKUP($A53,parlvotes_lh!$A$11:$ZZ$200,366,FALSE)=0,"",VLOOKUP($A53,parlvotes_lh!$A$11:$ZZ$200,366,FALSE)))</f>
        <v/>
      </c>
      <c r="AC53" s="309" t="str">
        <f>IF(ISERROR(VLOOKUP($A53,parlvotes_lh!$A$11:$ZZ$200,386,FALSE))=TRUE,"",IF(VLOOKUP($A53,parlvotes_lh!$A$11:$ZZ$200,386,FALSE)=0,"",VLOOKUP($A53,parlvotes_lh!$A$11:$ZZ$200,386,FALSE)))</f>
        <v/>
      </c>
    </row>
    <row r="54" spans="1:29" ht="13.5" customHeight="1">
      <c r="A54" s="302" t="str">
        <f>IF(info_parties!A54="","",info_parties!A54)</f>
        <v/>
      </c>
      <c r="B54" s="303" t="str">
        <f>IF(A54="","",MID(info_weblinks!$C$3,32,3))</f>
        <v/>
      </c>
      <c r="C54" s="303" t="str">
        <f>IF(info_parties!G54="","",info_parties!G54)</f>
        <v/>
      </c>
      <c r="D54" s="303" t="str">
        <f>IF(info_parties!K54="","",info_parties!K54)</f>
        <v/>
      </c>
      <c r="E54" s="303" t="str">
        <f>IF(info_parties!H54="","",info_parties!H54)</f>
        <v/>
      </c>
      <c r="F54" s="304" t="str">
        <f t="shared" si="0"/>
        <v/>
      </c>
      <c r="G54" s="305" t="str">
        <f t="shared" si="1"/>
        <v/>
      </c>
      <c r="H54" s="306" t="str">
        <f t="shared" si="2"/>
        <v/>
      </c>
      <c r="I54" s="307" t="str">
        <f t="shared" si="3"/>
        <v/>
      </c>
      <c r="J54" s="308" t="str">
        <f>IF(ISERROR(VLOOKUP($A54,parlvotes_lh!$A$11:$ZZ$200,6,FALSE))=TRUE,"",IF(VLOOKUP($A54,parlvotes_lh!$A$11:$ZZ$200,6,FALSE)=0,"",VLOOKUP($A54,parlvotes_lh!$A$11:$ZZ$200,6,FALSE)))</f>
        <v/>
      </c>
      <c r="K54" s="308" t="str">
        <f>IF(ISERROR(VLOOKUP($A54,parlvotes_lh!$A$11:$ZZ$200,26,FALSE))=TRUE,"",IF(VLOOKUP($A54,parlvotes_lh!$A$11:$ZZ$200,26,FALSE)=0,"",VLOOKUP($A54,parlvotes_lh!$A$11:$ZZ$200,26,FALSE)))</f>
        <v/>
      </c>
      <c r="L54" s="308" t="str">
        <f>IF(ISERROR(VLOOKUP($A54,parlvotes_lh!$A$11:$ZZ$200,46,FALSE))=TRUE,"",IF(VLOOKUP($A54,parlvotes_lh!$A$11:$ZZ$200,46,FALSE)=0,"",VLOOKUP($A54,parlvotes_lh!$A$11:$ZZ$200,46,FALSE)))</f>
        <v/>
      </c>
      <c r="M54" s="308" t="str">
        <f>IF(ISERROR(VLOOKUP($A54,parlvotes_lh!$A$11:$ZZ$200,66,FALSE))=TRUE,"",IF(VLOOKUP($A54,parlvotes_lh!$A$11:$ZZ$200,66,FALSE)=0,"",VLOOKUP($A54,parlvotes_lh!$A$11:$ZZ$200,66,FALSE)))</f>
        <v/>
      </c>
      <c r="N54" s="308" t="str">
        <f>IF(ISERROR(VLOOKUP($A54,parlvotes_lh!$A$11:$ZZ$200,86,FALSE))=TRUE,"",IF(VLOOKUP($A54,parlvotes_lh!$A$11:$ZZ$200,86,FALSE)=0,"",VLOOKUP($A54,parlvotes_lh!$A$11:$ZZ$200,86,FALSE)))</f>
        <v/>
      </c>
      <c r="O54" s="308" t="str">
        <f>IF(ISERROR(VLOOKUP($A54,parlvotes_lh!$A$11:$ZZ$200,106,FALSE))=TRUE,"",IF(VLOOKUP($A54,parlvotes_lh!$A$11:$ZZ$200,106,FALSE)=0,"",VLOOKUP($A54,parlvotes_lh!$A$11:$ZZ$200,106,FALSE)))</f>
        <v/>
      </c>
      <c r="P54" s="308" t="str">
        <f>IF(ISERROR(VLOOKUP($A54,parlvotes_lh!$A$11:$ZZ$200,126,FALSE))=TRUE,"",IF(VLOOKUP($A54,parlvotes_lh!$A$11:$ZZ$200,126,FALSE)=0,"",VLOOKUP($A54,parlvotes_lh!$A$11:$ZZ$200,126,FALSE)))</f>
        <v/>
      </c>
      <c r="Q54" s="309" t="str">
        <f>IF(ISERROR(VLOOKUP($A54,parlvotes_lh!$A$11:$ZZ$200,146,FALSE))=TRUE,"",IF(VLOOKUP($A54,parlvotes_lh!$A$11:$ZZ$200,146,FALSE)=0,"",VLOOKUP($A54,parlvotes_lh!$A$11:$ZZ$200,146,FALSE)))</f>
        <v/>
      </c>
      <c r="R54" s="309" t="str">
        <f>IF(ISERROR(VLOOKUP($A54,parlvotes_lh!$A$11:$ZZ$200,166,FALSE))=TRUE,"",IF(VLOOKUP($A54,parlvotes_lh!$A$11:$ZZ$200,166,FALSE)=0,"",VLOOKUP($A54,parlvotes_lh!$A$11:$ZZ$200,166,FALSE)))</f>
        <v/>
      </c>
      <c r="S54" s="309" t="str">
        <f>IF(ISERROR(VLOOKUP($A54,parlvotes_lh!$A$11:$ZZ$200,186,FALSE))=TRUE,"",IF(VLOOKUP($A54,parlvotes_lh!$A$11:$ZZ$200,186,FALSE)=0,"",VLOOKUP($A54,parlvotes_lh!$A$11:$ZZ$200,186,FALSE)))</f>
        <v/>
      </c>
      <c r="T54" s="309" t="str">
        <f>IF(ISERROR(VLOOKUP($A54,parlvotes_lh!$A$11:$ZZ$200,206,FALSE))=TRUE,"",IF(VLOOKUP($A54,parlvotes_lh!$A$11:$ZZ$200,206,FALSE)=0,"",VLOOKUP($A54,parlvotes_lh!$A$11:$ZZ$200,206,FALSE)))</f>
        <v/>
      </c>
      <c r="U54" s="309" t="str">
        <f>IF(ISERROR(VLOOKUP($A54,parlvotes_lh!$A$11:$ZZ$200,226,FALSE))=TRUE,"",IF(VLOOKUP($A54,parlvotes_lh!$A$11:$ZZ$200,226,FALSE)=0,"",VLOOKUP($A54,parlvotes_lh!$A$11:$ZZ$200,226,FALSE)))</f>
        <v/>
      </c>
      <c r="V54" s="309" t="str">
        <f>IF(ISERROR(VLOOKUP($A54,parlvotes_lh!$A$11:$ZZ$200,246,FALSE))=TRUE,"",IF(VLOOKUP($A54,parlvotes_lh!$A$11:$ZZ$200,246,FALSE)=0,"",VLOOKUP($A54,parlvotes_lh!$A$11:$ZZ$200,246,FALSE)))</f>
        <v/>
      </c>
      <c r="W54" s="309" t="str">
        <f>IF(ISERROR(VLOOKUP($A54,parlvotes_lh!$A$11:$ZZ$200,266,FALSE))=TRUE,"",IF(VLOOKUP($A54,parlvotes_lh!$A$11:$ZZ$200,266,FALSE)=0,"",VLOOKUP($A54,parlvotes_lh!$A$11:$ZZ$200,266,FALSE)))</f>
        <v/>
      </c>
      <c r="X54" s="309" t="str">
        <f>IF(ISERROR(VLOOKUP($A54,parlvotes_lh!$A$11:$ZZ$200,286,FALSE))=TRUE,"",IF(VLOOKUP($A54,parlvotes_lh!$A$11:$ZZ$200,286,FALSE)=0,"",VLOOKUP($A54,parlvotes_lh!$A$11:$ZZ$200,286,FALSE)))</f>
        <v/>
      </c>
      <c r="Y54" s="309" t="str">
        <f>IF(ISERROR(VLOOKUP($A54,parlvotes_lh!$A$11:$ZZ$200,306,FALSE))=TRUE,"",IF(VLOOKUP($A54,parlvotes_lh!$A$11:$ZZ$200,306,FALSE)=0,"",VLOOKUP($A54,parlvotes_lh!$A$11:$ZZ$200,306,FALSE)))</f>
        <v/>
      </c>
      <c r="Z54" s="309" t="str">
        <f>IF(ISERROR(VLOOKUP($A54,parlvotes_lh!$A$11:$ZZ$200,326,FALSE))=TRUE,"",IF(VLOOKUP($A54,parlvotes_lh!$A$11:$ZZ$200,326,FALSE)=0,"",VLOOKUP($A54,parlvotes_lh!$A$11:$ZZ$200,326,FALSE)))</f>
        <v/>
      </c>
      <c r="AA54" s="309" t="str">
        <f>IF(ISERROR(VLOOKUP($A54,parlvotes_lh!$A$11:$ZZ$200,346,FALSE))=TRUE,"",IF(VLOOKUP($A54,parlvotes_lh!$A$11:$ZZ$200,346,FALSE)=0,"",VLOOKUP($A54,parlvotes_lh!$A$11:$ZZ$200,346,FALSE)))</f>
        <v/>
      </c>
      <c r="AB54" s="309" t="str">
        <f>IF(ISERROR(VLOOKUP($A54,parlvotes_lh!$A$11:$ZZ$200,366,FALSE))=TRUE,"",IF(VLOOKUP($A54,parlvotes_lh!$A$11:$ZZ$200,366,FALSE)=0,"",VLOOKUP($A54,parlvotes_lh!$A$11:$ZZ$200,366,FALSE)))</f>
        <v/>
      </c>
      <c r="AC54" s="309" t="str">
        <f>IF(ISERROR(VLOOKUP($A54,parlvotes_lh!$A$11:$ZZ$200,386,FALSE))=TRUE,"",IF(VLOOKUP($A54,parlvotes_lh!$A$11:$ZZ$200,386,FALSE)=0,"",VLOOKUP($A54,parlvotes_lh!$A$11:$ZZ$200,386,FALSE)))</f>
        <v/>
      </c>
    </row>
    <row r="55" spans="1:29" ht="13.5" customHeight="1">
      <c r="A55" s="302" t="str">
        <f>IF(info_parties!A55="","",info_parties!A55)</f>
        <v/>
      </c>
      <c r="B55" s="303" t="str">
        <f>IF(A55="","",MID(info_weblinks!$C$3,32,3))</f>
        <v/>
      </c>
      <c r="C55" s="303" t="str">
        <f>IF(info_parties!G55="","",info_parties!G55)</f>
        <v/>
      </c>
      <c r="D55" s="303" t="str">
        <f>IF(info_parties!K55="","",info_parties!K55)</f>
        <v/>
      </c>
      <c r="E55" s="303" t="str">
        <f>IF(info_parties!H55="","",info_parties!H55)</f>
        <v/>
      </c>
      <c r="F55" s="304" t="str">
        <f t="shared" si="0"/>
        <v/>
      </c>
      <c r="G55" s="305" t="str">
        <f t="shared" si="1"/>
        <v/>
      </c>
      <c r="H55" s="306" t="str">
        <f t="shared" si="2"/>
        <v/>
      </c>
      <c r="I55" s="307" t="str">
        <f t="shared" si="3"/>
        <v/>
      </c>
      <c r="J55" s="308" t="str">
        <f>IF(ISERROR(VLOOKUP($A55,parlvotes_lh!$A$11:$ZZ$200,6,FALSE))=TRUE,"",IF(VLOOKUP($A55,parlvotes_lh!$A$11:$ZZ$200,6,FALSE)=0,"",VLOOKUP($A55,parlvotes_lh!$A$11:$ZZ$200,6,FALSE)))</f>
        <v/>
      </c>
      <c r="K55" s="308" t="str">
        <f>IF(ISERROR(VLOOKUP($A55,parlvotes_lh!$A$11:$ZZ$200,26,FALSE))=TRUE,"",IF(VLOOKUP($A55,parlvotes_lh!$A$11:$ZZ$200,26,FALSE)=0,"",VLOOKUP($A55,parlvotes_lh!$A$11:$ZZ$200,26,FALSE)))</f>
        <v/>
      </c>
      <c r="L55" s="308" t="str">
        <f>IF(ISERROR(VLOOKUP($A55,parlvotes_lh!$A$11:$ZZ$200,46,FALSE))=TRUE,"",IF(VLOOKUP($A55,parlvotes_lh!$A$11:$ZZ$200,46,FALSE)=0,"",VLOOKUP($A55,parlvotes_lh!$A$11:$ZZ$200,46,FALSE)))</f>
        <v/>
      </c>
      <c r="M55" s="308" t="str">
        <f>IF(ISERROR(VLOOKUP($A55,parlvotes_lh!$A$11:$ZZ$200,66,FALSE))=TRUE,"",IF(VLOOKUP($A55,parlvotes_lh!$A$11:$ZZ$200,66,FALSE)=0,"",VLOOKUP($A55,parlvotes_lh!$A$11:$ZZ$200,66,FALSE)))</f>
        <v/>
      </c>
      <c r="N55" s="308" t="str">
        <f>IF(ISERROR(VLOOKUP($A55,parlvotes_lh!$A$11:$ZZ$200,86,FALSE))=TRUE,"",IF(VLOOKUP($A55,parlvotes_lh!$A$11:$ZZ$200,86,FALSE)=0,"",VLOOKUP($A55,parlvotes_lh!$A$11:$ZZ$200,86,FALSE)))</f>
        <v/>
      </c>
      <c r="O55" s="308" t="str">
        <f>IF(ISERROR(VLOOKUP($A55,parlvotes_lh!$A$11:$ZZ$200,106,FALSE))=TRUE,"",IF(VLOOKUP($A55,parlvotes_lh!$A$11:$ZZ$200,106,FALSE)=0,"",VLOOKUP($A55,parlvotes_lh!$A$11:$ZZ$200,106,FALSE)))</f>
        <v/>
      </c>
      <c r="P55" s="308" t="str">
        <f>IF(ISERROR(VLOOKUP($A55,parlvotes_lh!$A$11:$ZZ$200,126,FALSE))=TRUE,"",IF(VLOOKUP($A55,parlvotes_lh!$A$11:$ZZ$200,126,FALSE)=0,"",VLOOKUP($A55,parlvotes_lh!$A$11:$ZZ$200,126,FALSE)))</f>
        <v/>
      </c>
      <c r="Q55" s="309" t="str">
        <f>IF(ISERROR(VLOOKUP($A55,parlvotes_lh!$A$11:$ZZ$200,146,FALSE))=TRUE,"",IF(VLOOKUP($A55,parlvotes_lh!$A$11:$ZZ$200,146,FALSE)=0,"",VLOOKUP($A55,parlvotes_lh!$A$11:$ZZ$200,146,FALSE)))</f>
        <v/>
      </c>
      <c r="R55" s="309" t="str">
        <f>IF(ISERROR(VLOOKUP($A55,parlvotes_lh!$A$11:$ZZ$200,166,FALSE))=TRUE,"",IF(VLOOKUP($A55,parlvotes_lh!$A$11:$ZZ$200,166,FALSE)=0,"",VLOOKUP($A55,parlvotes_lh!$A$11:$ZZ$200,166,FALSE)))</f>
        <v/>
      </c>
      <c r="S55" s="309" t="str">
        <f>IF(ISERROR(VLOOKUP($A55,parlvotes_lh!$A$11:$ZZ$200,186,FALSE))=TRUE,"",IF(VLOOKUP($A55,parlvotes_lh!$A$11:$ZZ$200,186,FALSE)=0,"",VLOOKUP($A55,parlvotes_lh!$A$11:$ZZ$200,186,FALSE)))</f>
        <v/>
      </c>
      <c r="T55" s="309" t="str">
        <f>IF(ISERROR(VLOOKUP($A55,parlvotes_lh!$A$11:$ZZ$200,206,FALSE))=TRUE,"",IF(VLOOKUP($A55,parlvotes_lh!$A$11:$ZZ$200,206,FALSE)=0,"",VLOOKUP($A55,parlvotes_lh!$A$11:$ZZ$200,206,FALSE)))</f>
        <v/>
      </c>
      <c r="U55" s="309" t="str">
        <f>IF(ISERROR(VLOOKUP($A55,parlvotes_lh!$A$11:$ZZ$200,226,FALSE))=TRUE,"",IF(VLOOKUP($A55,parlvotes_lh!$A$11:$ZZ$200,226,FALSE)=0,"",VLOOKUP($A55,parlvotes_lh!$A$11:$ZZ$200,226,FALSE)))</f>
        <v/>
      </c>
      <c r="V55" s="309" t="str">
        <f>IF(ISERROR(VLOOKUP($A55,parlvotes_lh!$A$11:$ZZ$200,246,FALSE))=TRUE,"",IF(VLOOKUP($A55,parlvotes_lh!$A$11:$ZZ$200,246,FALSE)=0,"",VLOOKUP($A55,parlvotes_lh!$A$11:$ZZ$200,246,FALSE)))</f>
        <v/>
      </c>
      <c r="W55" s="309" t="str">
        <f>IF(ISERROR(VLOOKUP($A55,parlvotes_lh!$A$11:$ZZ$200,266,FALSE))=TRUE,"",IF(VLOOKUP($A55,parlvotes_lh!$A$11:$ZZ$200,266,FALSE)=0,"",VLOOKUP($A55,parlvotes_lh!$A$11:$ZZ$200,266,FALSE)))</f>
        <v/>
      </c>
      <c r="X55" s="309" t="str">
        <f>IF(ISERROR(VLOOKUP($A55,parlvotes_lh!$A$11:$ZZ$200,286,FALSE))=TRUE,"",IF(VLOOKUP($A55,parlvotes_lh!$A$11:$ZZ$200,286,FALSE)=0,"",VLOOKUP($A55,parlvotes_lh!$A$11:$ZZ$200,286,FALSE)))</f>
        <v/>
      </c>
      <c r="Y55" s="309" t="str">
        <f>IF(ISERROR(VLOOKUP($A55,parlvotes_lh!$A$11:$ZZ$200,306,FALSE))=TRUE,"",IF(VLOOKUP($A55,parlvotes_lh!$A$11:$ZZ$200,306,FALSE)=0,"",VLOOKUP($A55,parlvotes_lh!$A$11:$ZZ$200,306,FALSE)))</f>
        <v/>
      </c>
      <c r="Z55" s="309" t="str">
        <f>IF(ISERROR(VLOOKUP($A55,parlvotes_lh!$A$11:$ZZ$200,326,FALSE))=TRUE,"",IF(VLOOKUP($A55,parlvotes_lh!$A$11:$ZZ$200,326,FALSE)=0,"",VLOOKUP($A55,parlvotes_lh!$A$11:$ZZ$200,326,FALSE)))</f>
        <v/>
      </c>
      <c r="AA55" s="309" t="str">
        <f>IF(ISERROR(VLOOKUP($A55,parlvotes_lh!$A$11:$ZZ$200,346,FALSE))=TRUE,"",IF(VLOOKUP($A55,parlvotes_lh!$A$11:$ZZ$200,346,FALSE)=0,"",VLOOKUP($A55,parlvotes_lh!$A$11:$ZZ$200,346,FALSE)))</f>
        <v/>
      </c>
      <c r="AB55" s="309" t="str">
        <f>IF(ISERROR(VLOOKUP($A55,parlvotes_lh!$A$11:$ZZ$200,366,FALSE))=TRUE,"",IF(VLOOKUP($A55,parlvotes_lh!$A$11:$ZZ$200,366,FALSE)=0,"",VLOOKUP($A55,parlvotes_lh!$A$11:$ZZ$200,366,FALSE)))</f>
        <v/>
      </c>
      <c r="AC55" s="309" t="str">
        <f>IF(ISERROR(VLOOKUP($A55,parlvotes_lh!$A$11:$ZZ$200,386,FALSE))=TRUE,"",IF(VLOOKUP($A55,parlvotes_lh!$A$11:$ZZ$200,386,FALSE)=0,"",VLOOKUP($A55,parlvotes_lh!$A$11:$ZZ$200,386,FALSE)))</f>
        <v/>
      </c>
    </row>
    <row r="56" spans="1:29" ht="13.5" customHeight="1">
      <c r="A56" s="302" t="str">
        <f>IF(info_parties!A56="","",info_parties!A56)</f>
        <v/>
      </c>
      <c r="B56" s="303" t="str">
        <f>IF(A56="","",MID(info_weblinks!$C$3,32,3))</f>
        <v/>
      </c>
      <c r="C56" s="303" t="str">
        <f>IF(info_parties!G56="","",info_parties!G56)</f>
        <v/>
      </c>
      <c r="D56" s="303" t="str">
        <f>IF(info_parties!K56="","",info_parties!K56)</f>
        <v/>
      </c>
      <c r="E56" s="303" t="str">
        <f>IF(info_parties!H56="","",info_parties!H56)</f>
        <v/>
      </c>
      <c r="F56" s="304" t="str">
        <f t="shared" si="0"/>
        <v/>
      </c>
      <c r="G56" s="305" t="str">
        <f t="shared" si="1"/>
        <v/>
      </c>
      <c r="H56" s="306" t="str">
        <f t="shared" si="2"/>
        <v/>
      </c>
      <c r="I56" s="307" t="str">
        <f t="shared" si="3"/>
        <v/>
      </c>
      <c r="J56" s="308" t="str">
        <f>IF(ISERROR(VLOOKUP($A56,parlvotes_lh!$A$11:$ZZ$200,6,FALSE))=TRUE,"",IF(VLOOKUP($A56,parlvotes_lh!$A$11:$ZZ$200,6,FALSE)=0,"",VLOOKUP($A56,parlvotes_lh!$A$11:$ZZ$200,6,FALSE)))</f>
        <v/>
      </c>
      <c r="K56" s="308" t="str">
        <f>IF(ISERROR(VLOOKUP($A56,parlvotes_lh!$A$11:$ZZ$200,26,FALSE))=TRUE,"",IF(VLOOKUP($A56,parlvotes_lh!$A$11:$ZZ$200,26,FALSE)=0,"",VLOOKUP($A56,parlvotes_lh!$A$11:$ZZ$200,26,FALSE)))</f>
        <v/>
      </c>
      <c r="L56" s="308" t="str">
        <f>IF(ISERROR(VLOOKUP($A56,parlvotes_lh!$A$11:$ZZ$200,46,FALSE))=TRUE,"",IF(VLOOKUP($A56,parlvotes_lh!$A$11:$ZZ$200,46,FALSE)=0,"",VLOOKUP($A56,parlvotes_lh!$A$11:$ZZ$200,46,FALSE)))</f>
        <v/>
      </c>
      <c r="M56" s="308" t="str">
        <f>IF(ISERROR(VLOOKUP($A56,parlvotes_lh!$A$11:$ZZ$200,66,FALSE))=TRUE,"",IF(VLOOKUP($A56,parlvotes_lh!$A$11:$ZZ$200,66,FALSE)=0,"",VLOOKUP($A56,parlvotes_lh!$A$11:$ZZ$200,66,FALSE)))</f>
        <v/>
      </c>
      <c r="N56" s="308" t="str">
        <f>IF(ISERROR(VLOOKUP($A56,parlvotes_lh!$A$11:$ZZ$200,86,FALSE))=TRUE,"",IF(VLOOKUP($A56,parlvotes_lh!$A$11:$ZZ$200,86,FALSE)=0,"",VLOOKUP($A56,parlvotes_lh!$A$11:$ZZ$200,86,FALSE)))</f>
        <v/>
      </c>
      <c r="O56" s="308" t="str">
        <f>IF(ISERROR(VLOOKUP($A56,parlvotes_lh!$A$11:$ZZ$200,106,FALSE))=TRUE,"",IF(VLOOKUP($A56,parlvotes_lh!$A$11:$ZZ$200,106,FALSE)=0,"",VLOOKUP($A56,parlvotes_lh!$A$11:$ZZ$200,106,FALSE)))</f>
        <v/>
      </c>
      <c r="P56" s="308" t="str">
        <f>IF(ISERROR(VLOOKUP($A56,parlvotes_lh!$A$11:$ZZ$200,126,FALSE))=TRUE,"",IF(VLOOKUP($A56,parlvotes_lh!$A$11:$ZZ$200,126,FALSE)=0,"",VLOOKUP($A56,parlvotes_lh!$A$11:$ZZ$200,126,FALSE)))</f>
        <v/>
      </c>
      <c r="Q56" s="309" t="str">
        <f>IF(ISERROR(VLOOKUP($A56,parlvotes_lh!$A$11:$ZZ$200,146,FALSE))=TRUE,"",IF(VLOOKUP($A56,parlvotes_lh!$A$11:$ZZ$200,146,FALSE)=0,"",VLOOKUP($A56,parlvotes_lh!$A$11:$ZZ$200,146,FALSE)))</f>
        <v/>
      </c>
      <c r="R56" s="309" t="str">
        <f>IF(ISERROR(VLOOKUP($A56,parlvotes_lh!$A$11:$ZZ$200,166,FALSE))=TRUE,"",IF(VLOOKUP($A56,parlvotes_lh!$A$11:$ZZ$200,166,FALSE)=0,"",VLOOKUP($A56,parlvotes_lh!$A$11:$ZZ$200,166,FALSE)))</f>
        <v/>
      </c>
      <c r="S56" s="309" t="str">
        <f>IF(ISERROR(VLOOKUP($A56,parlvotes_lh!$A$11:$ZZ$200,186,FALSE))=TRUE,"",IF(VLOOKUP($A56,parlvotes_lh!$A$11:$ZZ$200,186,FALSE)=0,"",VLOOKUP($A56,parlvotes_lh!$A$11:$ZZ$200,186,FALSE)))</f>
        <v/>
      </c>
      <c r="T56" s="309" t="str">
        <f>IF(ISERROR(VLOOKUP($A56,parlvotes_lh!$A$11:$ZZ$200,206,FALSE))=TRUE,"",IF(VLOOKUP($A56,parlvotes_lh!$A$11:$ZZ$200,206,FALSE)=0,"",VLOOKUP($A56,parlvotes_lh!$A$11:$ZZ$200,206,FALSE)))</f>
        <v/>
      </c>
      <c r="U56" s="309" t="str">
        <f>IF(ISERROR(VLOOKUP($A56,parlvotes_lh!$A$11:$ZZ$200,226,FALSE))=TRUE,"",IF(VLOOKUP($A56,parlvotes_lh!$A$11:$ZZ$200,226,FALSE)=0,"",VLOOKUP($A56,parlvotes_lh!$A$11:$ZZ$200,226,FALSE)))</f>
        <v/>
      </c>
      <c r="V56" s="309" t="str">
        <f>IF(ISERROR(VLOOKUP($A56,parlvotes_lh!$A$11:$ZZ$200,246,FALSE))=TRUE,"",IF(VLOOKUP($A56,parlvotes_lh!$A$11:$ZZ$200,246,FALSE)=0,"",VLOOKUP($A56,parlvotes_lh!$A$11:$ZZ$200,246,FALSE)))</f>
        <v/>
      </c>
      <c r="W56" s="309" t="str">
        <f>IF(ISERROR(VLOOKUP($A56,parlvotes_lh!$A$11:$ZZ$200,266,FALSE))=TRUE,"",IF(VLOOKUP($A56,parlvotes_lh!$A$11:$ZZ$200,266,FALSE)=0,"",VLOOKUP($A56,parlvotes_lh!$A$11:$ZZ$200,266,FALSE)))</f>
        <v/>
      </c>
      <c r="X56" s="309" t="str">
        <f>IF(ISERROR(VLOOKUP($A56,parlvotes_lh!$A$11:$ZZ$200,286,FALSE))=TRUE,"",IF(VLOOKUP($A56,parlvotes_lh!$A$11:$ZZ$200,286,FALSE)=0,"",VLOOKUP($A56,parlvotes_lh!$A$11:$ZZ$200,286,FALSE)))</f>
        <v/>
      </c>
      <c r="Y56" s="309" t="str">
        <f>IF(ISERROR(VLOOKUP($A56,parlvotes_lh!$A$11:$ZZ$200,306,FALSE))=TRUE,"",IF(VLOOKUP($A56,parlvotes_lh!$A$11:$ZZ$200,306,FALSE)=0,"",VLOOKUP($A56,parlvotes_lh!$A$11:$ZZ$200,306,FALSE)))</f>
        <v/>
      </c>
      <c r="Z56" s="309" t="str">
        <f>IF(ISERROR(VLOOKUP($A56,parlvotes_lh!$A$11:$ZZ$200,326,FALSE))=TRUE,"",IF(VLOOKUP($A56,parlvotes_lh!$A$11:$ZZ$200,326,FALSE)=0,"",VLOOKUP($A56,parlvotes_lh!$A$11:$ZZ$200,326,FALSE)))</f>
        <v/>
      </c>
      <c r="AA56" s="309" t="str">
        <f>IF(ISERROR(VLOOKUP($A56,parlvotes_lh!$A$11:$ZZ$200,346,FALSE))=TRUE,"",IF(VLOOKUP($A56,parlvotes_lh!$A$11:$ZZ$200,346,FALSE)=0,"",VLOOKUP($A56,parlvotes_lh!$A$11:$ZZ$200,346,FALSE)))</f>
        <v/>
      </c>
      <c r="AB56" s="309" t="str">
        <f>IF(ISERROR(VLOOKUP($A56,parlvotes_lh!$A$11:$ZZ$200,366,FALSE))=TRUE,"",IF(VLOOKUP($A56,parlvotes_lh!$A$11:$ZZ$200,366,FALSE)=0,"",VLOOKUP($A56,parlvotes_lh!$A$11:$ZZ$200,366,FALSE)))</f>
        <v/>
      </c>
      <c r="AC56" s="309" t="str">
        <f>IF(ISERROR(VLOOKUP($A56,parlvotes_lh!$A$11:$ZZ$200,386,FALSE))=TRUE,"",IF(VLOOKUP($A56,parlvotes_lh!$A$11:$ZZ$200,386,FALSE)=0,"",VLOOKUP($A56,parlvotes_lh!$A$11:$ZZ$200,386,FALSE)))</f>
        <v/>
      </c>
    </row>
    <row r="57" spans="1:29" ht="13.5" customHeight="1">
      <c r="A57" s="302" t="str">
        <f>IF(info_parties!A57="","",info_parties!A57)</f>
        <v/>
      </c>
      <c r="B57" s="303" t="str">
        <f>IF(A57="","",MID(info_weblinks!$C$3,32,3))</f>
        <v/>
      </c>
      <c r="C57" s="303" t="str">
        <f>IF(info_parties!G57="","",info_parties!G57)</f>
        <v/>
      </c>
      <c r="D57" s="303" t="str">
        <f>IF(info_parties!K57="","",info_parties!K57)</f>
        <v/>
      </c>
      <c r="E57" s="303" t="str">
        <f>IF(info_parties!H57="","",info_parties!H57)</f>
        <v/>
      </c>
      <c r="F57" s="304" t="str">
        <f t="shared" si="0"/>
        <v/>
      </c>
      <c r="G57" s="305" t="str">
        <f t="shared" si="1"/>
        <v/>
      </c>
      <c r="H57" s="306" t="str">
        <f t="shared" si="2"/>
        <v/>
      </c>
      <c r="I57" s="307" t="str">
        <f t="shared" si="3"/>
        <v/>
      </c>
      <c r="J57" s="308" t="str">
        <f>IF(ISERROR(VLOOKUP($A57,parlvotes_lh!$A$11:$ZZ$200,6,FALSE))=TRUE,"",IF(VLOOKUP($A57,parlvotes_lh!$A$11:$ZZ$200,6,FALSE)=0,"",VLOOKUP($A57,parlvotes_lh!$A$11:$ZZ$200,6,FALSE)))</f>
        <v/>
      </c>
      <c r="K57" s="308" t="str">
        <f>IF(ISERROR(VLOOKUP($A57,parlvotes_lh!$A$11:$ZZ$200,26,FALSE))=TRUE,"",IF(VLOOKUP($A57,parlvotes_lh!$A$11:$ZZ$200,26,FALSE)=0,"",VLOOKUP($A57,parlvotes_lh!$A$11:$ZZ$200,26,FALSE)))</f>
        <v/>
      </c>
      <c r="L57" s="308" t="str">
        <f>IF(ISERROR(VLOOKUP($A57,parlvotes_lh!$A$11:$ZZ$200,46,FALSE))=TRUE,"",IF(VLOOKUP($A57,parlvotes_lh!$A$11:$ZZ$200,46,FALSE)=0,"",VLOOKUP($A57,parlvotes_lh!$A$11:$ZZ$200,46,FALSE)))</f>
        <v/>
      </c>
      <c r="M57" s="308" t="str">
        <f>IF(ISERROR(VLOOKUP($A57,parlvotes_lh!$A$11:$ZZ$200,66,FALSE))=TRUE,"",IF(VLOOKUP($A57,parlvotes_lh!$A$11:$ZZ$200,66,FALSE)=0,"",VLOOKUP($A57,parlvotes_lh!$A$11:$ZZ$200,66,FALSE)))</f>
        <v/>
      </c>
      <c r="N57" s="308" t="str">
        <f>IF(ISERROR(VLOOKUP($A57,parlvotes_lh!$A$11:$ZZ$200,86,FALSE))=TRUE,"",IF(VLOOKUP($A57,parlvotes_lh!$A$11:$ZZ$200,86,FALSE)=0,"",VLOOKUP($A57,parlvotes_lh!$A$11:$ZZ$200,86,FALSE)))</f>
        <v/>
      </c>
      <c r="O57" s="308" t="str">
        <f>IF(ISERROR(VLOOKUP($A57,parlvotes_lh!$A$11:$ZZ$200,106,FALSE))=TRUE,"",IF(VLOOKUP($A57,parlvotes_lh!$A$11:$ZZ$200,106,FALSE)=0,"",VLOOKUP($A57,parlvotes_lh!$A$11:$ZZ$200,106,FALSE)))</f>
        <v/>
      </c>
      <c r="P57" s="308" t="str">
        <f>IF(ISERROR(VLOOKUP($A57,parlvotes_lh!$A$11:$ZZ$200,126,FALSE))=TRUE,"",IF(VLOOKUP($A57,parlvotes_lh!$A$11:$ZZ$200,126,FALSE)=0,"",VLOOKUP($A57,parlvotes_lh!$A$11:$ZZ$200,126,FALSE)))</f>
        <v/>
      </c>
      <c r="Q57" s="309" t="str">
        <f>IF(ISERROR(VLOOKUP($A57,parlvotes_lh!$A$11:$ZZ$200,146,FALSE))=TRUE,"",IF(VLOOKUP($A57,parlvotes_lh!$A$11:$ZZ$200,146,FALSE)=0,"",VLOOKUP($A57,parlvotes_lh!$A$11:$ZZ$200,146,FALSE)))</f>
        <v/>
      </c>
      <c r="R57" s="309" t="str">
        <f>IF(ISERROR(VLOOKUP($A57,parlvotes_lh!$A$11:$ZZ$200,166,FALSE))=TRUE,"",IF(VLOOKUP($A57,parlvotes_lh!$A$11:$ZZ$200,166,FALSE)=0,"",VLOOKUP($A57,parlvotes_lh!$A$11:$ZZ$200,166,FALSE)))</f>
        <v/>
      </c>
      <c r="S57" s="309" t="str">
        <f>IF(ISERROR(VLOOKUP($A57,parlvotes_lh!$A$11:$ZZ$200,186,FALSE))=TRUE,"",IF(VLOOKUP($A57,parlvotes_lh!$A$11:$ZZ$200,186,FALSE)=0,"",VLOOKUP($A57,parlvotes_lh!$A$11:$ZZ$200,186,FALSE)))</f>
        <v/>
      </c>
      <c r="T57" s="309" t="str">
        <f>IF(ISERROR(VLOOKUP($A57,parlvotes_lh!$A$11:$ZZ$200,206,FALSE))=TRUE,"",IF(VLOOKUP($A57,parlvotes_lh!$A$11:$ZZ$200,206,FALSE)=0,"",VLOOKUP($A57,parlvotes_lh!$A$11:$ZZ$200,206,FALSE)))</f>
        <v/>
      </c>
      <c r="U57" s="309" t="str">
        <f>IF(ISERROR(VLOOKUP($A57,parlvotes_lh!$A$11:$ZZ$200,226,FALSE))=TRUE,"",IF(VLOOKUP($A57,parlvotes_lh!$A$11:$ZZ$200,226,FALSE)=0,"",VLOOKUP($A57,parlvotes_lh!$A$11:$ZZ$200,226,FALSE)))</f>
        <v/>
      </c>
      <c r="V57" s="309" t="str">
        <f>IF(ISERROR(VLOOKUP($A57,parlvotes_lh!$A$11:$ZZ$200,246,FALSE))=TRUE,"",IF(VLOOKUP($A57,parlvotes_lh!$A$11:$ZZ$200,246,FALSE)=0,"",VLOOKUP($A57,parlvotes_lh!$A$11:$ZZ$200,246,FALSE)))</f>
        <v/>
      </c>
      <c r="W57" s="309" t="str">
        <f>IF(ISERROR(VLOOKUP($A57,parlvotes_lh!$A$11:$ZZ$200,266,FALSE))=TRUE,"",IF(VLOOKUP($A57,parlvotes_lh!$A$11:$ZZ$200,266,FALSE)=0,"",VLOOKUP($A57,parlvotes_lh!$A$11:$ZZ$200,266,FALSE)))</f>
        <v/>
      </c>
      <c r="X57" s="309" t="str">
        <f>IF(ISERROR(VLOOKUP($A57,parlvotes_lh!$A$11:$ZZ$200,286,FALSE))=TRUE,"",IF(VLOOKUP($A57,parlvotes_lh!$A$11:$ZZ$200,286,FALSE)=0,"",VLOOKUP($A57,parlvotes_lh!$A$11:$ZZ$200,286,FALSE)))</f>
        <v/>
      </c>
      <c r="Y57" s="309" t="str">
        <f>IF(ISERROR(VLOOKUP($A57,parlvotes_lh!$A$11:$ZZ$200,306,FALSE))=TRUE,"",IF(VLOOKUP($A57,parlvotes_lh!$A$11:$ZZ$200,306,FALSE)=0,"",VLOOKUP($A57,parlvotes_lh!$A$11:$ZZ$200,306,FALSE)))</f>
        <v/>
      </c>
      <c r="Z57" s="309" t="str">
        <f>IF(ISERROR(VLOOKUP($A57,parlvotes_lh!$A$11:$ZZ$200,326,FALSE))=TRUE,"",IF(VLOOKUP($A57,parlvotes_lh!$A$11:$ZZ$200,326,FALSE)=0,"",VLOOKUP($A57,parlvotes_lh!$A$11:$ZZ$200,326,FALSE)))</f>
        <v/>
      </c>
      <c r="AA57" s="309" t="str">
        <f>IF(ISERROR(VLOOKUP($A57,parlvotes_lh!$A$11:$ZZ$200,346,FALSE))=TRUE,"",IF(VLOOKUP($A57,parlvotes_lh!$A$11:$ZZ$200,346,FALSE)=0,"",VLOOKUP($A57,parlvotes_lh!$A$11:$ZZ$200,346,FALSE)))</f>
        <v/>
      </c>
      <c r="AB57" s="309" t="str">
        <f>IF(ISERROR(VLOOKUP($A57,parlvotes_lh!$A$11:$ZZ$200,366,FALSE))=TRUE,"",IF(VLOOKUP($A57,parlvotes_lh!$A$11:$ZZ$200,366,FALSE)=0,"",VLOOKUP($A57,parlvotes_lh!$A$11:$ZZ$200,366,FALSE)))</f>
        <v/>
      </c>
      <c r="AC57" s="309" t="str">
        <f>IF(ISERROR(VLOOKUP($A57,parlvotes_lh!$A$11:$ZZ$200,386,FALSE))=TRUE,"",IF(VLOOKUP($A57,parlvotes_lh!$A$11:$ZZ$200,386,FALSE)=0,"",VLOOKUP($A57,parlvotes_lh!$A$11:$ZZ$200,386,FALSE)))</f>
        <v/>
      </c>
    </row>
    <row r="58" spans="1:29" ht="13.5" customHeight="1">
      <c r="A58" s="302" t="str">
        <f>IF(info_parties!A58="","",info_parties!A58)</f>
        <v/>
      </c>
      <c r="B58" s="303" t="str">
        <f>IF(A58="","",MID(info_weblinks!$C$3,32,3))</f>
        <v/>
      </c>
      <c r="C58" s="303" t="str">
        <f>IF(info_parties!G58="","",info_parties!G58)</f>
        <v/>
      </c>
      <c r="D58" s="303" t="str">
        <f>IF(info_parties!K58="","",info_parties!K58)</f>
        <v/>
      </c>
      <c r="E58" s="303" t="str">
        <f>IF(info_parties!H58="","",info_parties!H58)</f>
        <v/>
      </c>
      <c r="F58" s="304" t="str">
        <f t="shared" si="0"/>
        <v/>
      </c>
      <c r="G58" s="305" t="str">
        <f t="shared" si="1"/>
        <v/>
      </c>
      <c r="H58" s="306" t="str">
        <f t="shared" si="2"/>
        <v/>
      </c>
      <c r="I58" s="307" t="str">
        <f t="shared" si="3"/>
        <v/>
      </c>
      <c r="J58" s="308" t="str">
        <f>IF(ISERROR(VLOOKUP($A58,parlvotes_lh!$A$11:$ZZ$200,6,FALSE))=TRUE,"",IF(VLOOKUP($A58,parlvotes_lh!$A$11:$ZZ$200,6,FALSE)=0,"",VLOOKUP($A58,parlvotes_lh!$A$11:$ZZ$200,6,FALSE)))</f>
        <v/>
      </c>
      <c r="K58" s="308" t="str">
        <f>IF(ISERROR(VLOOKUP($A58,parlvotes_lh!$A$11:$ZZ$200,26,FALSE))=TRUE,"",IF(VLOOKUP($A58,parlvotes_lh!$A$11:$ZZ$200,26,FALSE)=0,"",VLOOKUP($A58,parlvotes_lh!$A$11:$ZZ$200,26,FALSE)))</f>
        <v/>
      </c>
      <c r="L58" s="308" t="str">
        <f>IF(ISERROR(VLOOKUP($A58,parlvotes_lh!$A$11:$ZZ$200,46,FALSE))=TRUE,"",IF(VLOOKUP($A58,parlvotes_lh!$A$11:$ZZ$200,46,FALSE)=0,"",VLOOKUP($A58,parlvotes_lh!$A$11:$ZZ$200,46,FALSE)))</f>
        <v/>
      </c>
      <c r="M58" s="308" t="str">
        <f>IF(ISERROR(VLOOKUP($A58,parlvotes_lh!$A$11:$ZZ$200,66,FALSE))=TRUE,"",IF(VLOOKUP($A58,parlvotes_lh!$A$11:$ZZ$200,66,FALSE)=0,"",VLOOKUP($A58,parlvotes_lh!$A$11:$ZZ$200,66,FALSE)))</f>
        <v/>
      </c>
      <c r="N58" s="308" t="str">
        <f>IF(ISERROR(VLOOKUP($A58,parlvotes_lh!$A$11:$ZZ$200,86,FALSE))=TRUE,"",IF(VLOOKUP($A58,parlvotes_lh!$A$11:$ZZ$200,86,FALSE)=0,"",VLOOKUP($A58,parlvotes_lh!$A$11:$ZZ$200,86,FALSE)))</f>
        <v/>
      </c>
      <c r="O58" s="308" t="str">
        <f>IF(ISERROR(VLOOKUP($A58,parlvotes_lh!$A$11:$ZZ$200,106,FALSE))=TRUE,"",IF(VLOOKUP($A58,parlvotes_lh!$A$11:$ZZ$200,106,FALSE)=0,"",VLOOKUP($A58,parlvotes_lh!$A$11:$ZZ$200,106,FALSE)))</f>
        <v/>
      </c>
      <c r="P58" s="308" t="str">
        <f>IF(ISERROR(VLOOKUP($A58,parlvotes_lh!$A$11:$ZZ$200,126,FALSE))=TRUE,"",IF(VLOOKUP($A58,parlvotes_lh!$A$11:$ZZ$200,126,FALSE)=0,"",VLOOKUP($A58,parlvotes_lh!$A$11:$ZZ$200,126,FALSE)))</f>
        <v/>
      </c>
      <c r="Q58" s="309" t="str">
        <f>IF(ISERROR(VLOOKUP($A58,parlvotes_lh!$A$11:$ZZ$200,146,FALSE))=TRUE,"",IF(VLOOKUP($A58,parlvotes_lh!$A$11:$ZZ$200,146,FALSE)=0,"",VLOOKUP($A58,parlvotes_lh!$A$11:$ZZ$200,146,FALSE)))</f>
        <v/>
      </c>
      <c r="R58" s="309" t="str">
        <f>IF(ISERROR(VLOOKUP($A58,parlvotes_lh!$A$11:$ZZ$200,166,FALSE))=TRUE,"",IF(VLOOKUP($A58,parlvotes_lh!$A$11:$ZZ$200,166,FALSE)=0,"",VLOOKUP($A58,parlvotes_lh!$A$11:$ZZ$200,166,FALSE)))</f>
        <v/>
      </c>
      <c r="S58" s="309" t="str">
        <f>IF(ISERROR(VLOOKUP($A58,parlvotes_lh!$A$11:$ZZ$200,186,FALSE))=TRUE,"",IF(VLOOKUP($A58,parlvotes_lh!$A$11:$ZZ$200,186,FALSE)=0,"",VLOOKUP($A58,parlvotes_lh!$A$11:$ZZ$200,186,FALSE)))</f>
        <v/>
      </c>
      <c r="T58" s="309" t="str">
        <f>IF(ISERROR(VLOOKUP($A58,parlvotes_lh!$A$11:$ZZ$200,206,FALSE))=TRUE,"",IF(VLOOKUP($A58,parlvotes_lh!$A$11:$ZZ$200,206,FALSE)=0,"",VLOOKUP($A58,parlvotes_lh!$A$11:$ZZ$200,206,FALSE)))</f>
        <v/>
      </c>
      <c r="U58" s="309" t="str">
        <f>IF(ISERROR(VLOOKUP($A58,parlvotes_lh!$A$11:$ZZ$200,226,FALSE))=TRUE,"",IF(VLOOKUP($A58,parlvotes_lh!$A$11:$ZZ$200,226,FALSE)=0,"",VLOOKUP($A58,parlvotes_lh!$A$11:$ZZ$200,226,FALSE)))</f>
        <v/>
      </c>
      <c r="V58" s="309" t="str">
        <f>IF(ISERROR(VLOOKUP($A58,parlvotes_lh!$A$11:$ZZ$200,246,FALSE))=TRUE,"",IF(VLOOKUP($A58,parlvotes_lh!$A$11:$ZZ$200,246,FALSE)=0,"",VLOOKUP($A58,parlvotes_lh!$A$11:$ZZ$200,246,FALSE)))</f>
        <v/>
      </c>
      <c r="W58" s="309" t="str">
        <f>IF(ISERROR(VLOOKUP($A58,parlvotes_lh!$A$11:$ZZ$200,266,FALSE))=TRUE,"",IF(VLOOKUP($A58,parlvotes_lh!$A$11:$ZZ$200,266,FALSE)=0,"",VLOOKUP($A58,parlvotes_lh!$A$11:$ZZ$200,266,FALSE)))</f>
        <v/>
      </c>
      <c r="X58" s="309" t="str">
        <f>IF(ISERROR(VLOOKUP($A58,parlvotes_lh!$A$11:$ZZ$200,286,FALSE))=TRUE,"",IF(VLOOKUP($A58,parlvotes_lh!$A$11:$ZZ$200,286,FALSE)=0,"",VLOOKUP($A58,parlvotes_lh!$A$11:$ZZ$200,286,FALSE)))</f>
        <v/>
      </c>
      <c r="Y58" s="309" t="str">
        <f>IF(ISERROR(VLOOKUP($A58,parlvotes_lh!$A$11:$ZZ$200,306,FALSE))=TRUE,"",IF(VLOOKUP($A58,parlvotes_lh!$A$11:$ZZ$200,306,FALSE)=0,"",VLOOKUP($A58,parlvotes_lh!$A$11:$ZZ$200,306,FALSE)))</f>
        <v/>
      </c>
      <c r="Z58" s="309" t="str">
        <f>IF(ISERROR(VLOOKUP($A58,parlvotes_lh!$A$11:$ZZ$200,326,FALSE))=TRUE,"",IF(VLOOKUP($A58,parlvotes_lh!$A$11:$ZZ$200,326,FALSE)=0,"",VLOOKUP($A58,parlvotes_lh!$A$11:$ZZ$200,326,FALSE)))</f>
        <v/>
      </c>
      <c r="AA58" s="309" t="str">
        <f>IF(ISERROR(VLOOKUP($A58,parlvotes_lh!$A$11:$ZZ$200,346,FALSE))=TRUE,"",IF(VLOOKUP($A58,parlvotes_lh!$A$11:$ZZ$200,346,FALSE)=0,"",VLOOKUP($A58,parlvotes_lh!$A$11:$ZZ$200,346,FALSE)))</f>
        <v/>
      </c>
      <c r="AB58" s="309" t="str">
        <f>IF(ISERROR(VLOOKUP($A58,parlvotes_lh!$A$11:$ZZ$200,366,FALSE))=TRUE,"",IF(VLOOKUP($A58,parlvotes_lh!$A$11:$ZZ$200,366,FALSE)=0,"",VLOOKUP($A58,parlvotes_lh!$A$11:$ZZ$200,366,FALSE)))</f>
        <v/>
      </c>
      <c r="AC58" s="309" t="str">
        <f>IF(ISERROR(VLOOKUP($A58,parlvotes_lh!$A$11:$ZZ$200,386,FALSE))=TRUE,"",IF(VLOOKUP($A58,parlvotes_lh!$A$11:$ZZ$200,386,FALSE)=0,"",VLOOKUP($A58,parlvotes_lh!$A$11:$ZZ$200,386,FALSE)))</f>
        <v/>
      </c>
    </row>
    <row r="59" spans="1:29" ht="13.5" customHeight="1">
      <c r="A59" s="302" t="str">
        <f>IF(info_parties!A59="","",info_parties!A59)</f>
        <v/>
      </c>
      <c r="B59" s="303" t="str">
        <f>IF(A59="","",MID(info_weblinks!$C$3,32,3))</f>
        <v/>
      </c>
      <c r="C59" s="303" t="str">
        <f>IF(info_parties!G59="","",info_parties!G59)</f>
        <v/>
      </c>
      <c r="D59" s="303" t="str">
        <f>IF(info_parties!K59="","",info_parties!K59)</f>
        <v/>
      </c>
      <c r="E59" s="303" t="str">
        <f>IF(info_parties!H59="","",info_parties!H59)</f>
        <v/>
      </c>
      <c r="F59" s="304" t="str">
        <f t="shared" si="0"/>
        <v/>
      </c>
      <c r="G59" s="305" t="str">
        <f t="shared" si="1"/>
        <v/>
      </c>
      <c r="H59" s="306" t="str">
        <f t="shared" si="2"/>
        <v/>
      </c>
      <c r="I59" s="307" t="str">
        <f t="shared" si="3"/>
        <v/>
      </c>
      <c r="J59" s="308" t="str">
        <f>IF(ISERROR(VLOOKUP($A59,parlvotes_lh!$A$11:$ZZ$200,6,FALSE))=TRUE,"",IF(VLOOKUP($A59,parlvotes_lh!$A$11:$ZZ$200,6,FALSE)=0,"",VLOOKUP($A59,parlvotes_lh!$A$11:$ZZ$200,6,FALSE)))</f>
        <v/>
      </c>
      <c r="K59" s="308" t="str">
        <f>IF(ISERROR(VLOOKUP($A59,parlvotes_lh!$A$11:$ZZ$200,26,FALSE))=TRUE,"",IF(VLOOKUP($A59,parlvotes_lh!$A$11:$ZZ$200,26,FALSE)=0,"",VLOOKUP($A59,parlvotes_lh!$A$11:$ZZ$200,26,FALSE)))</f>
        <v/>
      </c>
      <c r="L59" s="308" t="str">
        <f>IF(ISERROR(VLOOKUP($A59,parlvotes_lh!$A$11:$ZZ$200,46,FALSE))=TRUE,"",IF(VLOOKUP($A59,parlvotes_lh!$A$11:$ZZ$200,46,FALSE)=0,"",VLOOKUP($A59,parlvotes_lh!$A$11:$ZZ$200,46,FALSE)))</f>
        <v/>
      </c>
      <c r="M59" s="308" t="str">
        <f>IF(ISERROR(VLOOKUP($A59,parlvotes_lh!$A$11:$ZZ$200,66,FALSE))=TRUE,"",IF(VLOOKUP($A59,parlvotes_lh!$A$11:$ZZ$200,66,FALSE)=0,"",VLOOKUP($A59,parlvotes_lh!$A$11:$ZZ$200,66,FALSE)))</f>
        <v/>
      </c>
      <c r="N59" s="308" t="str">
        <f>IF(ISERROR(VLOOKUP($A59,parlvotes_lh!$A$11:$ZZ$200,86,FALSE))=TRUE,"",IF(VLOOKUP($A59,parlvotes_lh!$A$11:$ZZ$200,86,FALSE)=0,"",VLOOKUP($A59,parlvotes_lh!$A$11:$ZZ$200,86,FALSE)))</f>
        <v/>
      </c>
      <c r="O59" s="308" t="str">
        <f>IF(ISERROR(VLOOKUP($A59,parlvotes_lh!$A$11:$ZZ$200,106,FALSE))=TRUE,"",IF(VLOOKUP($A59,parlvotes_lh!$A$11:$ZZ$200,106,FALSE)=0,"",VLOOKUP($A59,parlvotes_lh!$A$11:$ZZ$200,106,FALSE)))</f>
        <v/>
      </c>
      <c r="P59" s="308" t="str">
        <f>IF(ISERROR(VLOOKUP($A59,parlvotes_lh!$A$11:$ZZ$200,126,FALSE))=TRUE,"",IF(VLOOKUP($A59,parlvotes_lh!$A$11:$ZZ$200,126,FALSE)=0,"",VLOOKUP($A59,parlvotes_lh!$A$11:$ZZ$200,126,FALSE)))</f>
        <v/>
      </c>
      <c r="Q59" s="309" t="str">
        <f>IF(ISERROR(VLOOKUP($A59,parlvotes_lh!$A$11:$ZZ$200,146,FALSE))=TRUE,"",IF(VLOOKUP($A59,parlvotes_lh!$A$11:$ZZ$200,146,FALSE)=0,"",VLOOKUP($A59,parlvotes_lh!$A$11:$ZZ$200,146,FALSE)))</f>
        <v/>
      </c>
      <c r="R59" s="309" t="str">
        <f>IF(ISERROR(VLOOKUP($A59,parlvotes_lh!$A$11:$ZZ$200,166,FALSE))=TRUE,"",IF(VLOOKUP($A59,parlvotes_lh!$A$11:$ZZ$200,166,FALSE)=0,"",VLOOKUP($A59,parlvotes_lh!$A$11:$ZZ$200,166,FALSE)))</f>
        <v/>
      </c>
      <c r="S59" s="309" t="str">
        <f>IF(ISERROR(VLOOKUP($A59,parlvotes_lh!$A$11:$ZZ$200,186,FALSE))=TRUE,"",IF(VLOOKUP($A59,parlvotes_lh!$A$11:$ZZ$200,186,FALSE)=0,"",VLOOKUP($A59,parlvotes_lh!$A$11:$ZZ$200,186,FALSE)))</f>
        <v/>
      </c>
      <c r="T59" s="309" t="str">
        <f>IF(ISERROR(VLOOKUP($A59,parlvotes_lh!$A$11:$ZZ$200,206,FALSE))=TRUE,"",IF(VLOOKUP($A59,parlvotes_lh!$A$11:$ZZ$200,206,FALSE)=0,"",VLOOKUP($A59,parlvotes_lh!$A$11:$ZZ$200,206,FALSE)))</f>
        <v/>
      </c>
      <c r="U59" s="309" t="str">
        <f>IF(ISERROR(VLOOKUP($A59,parlvotes_lh!$A$11:$ZZ$200,226,FALSE))=TRUE,"",IF(VLOOKUP($A59,parlvotes_lh!$A$11:$ZZ$200,226,FALSE)=0,"",VLOOKUP($A59,parlvotes_lh!$A$11:$ZZ$200,226,FALSE)))</f>
        <v/>
      </c>
      <c r="V59" s="309" t="str">
        <f>IF(ISERROR(VLOOKUP($A59,parlvotes_lh!$A$11:$ZZ$200,246,FALSE))=TRUE,"",IF(VLOOKUP($A59,parlvotes_lh!$A$11:$ZZ$200,246,FALSE)=0,"",VLOOKUP($A59,parlvotes_lh!$A$11:$ZZ$200,246,FALSE)))</f>
        <v/>
      </c>
      <c r="W59" s="309" t="str">
        <f>IF(ISERROR(VLOOKUP($A59,parlvotes_lh!$A$11:$ZZ$200,266,FALSE))=TRUE,"",IF(VLOOKUP($A59,parlvotes_lh!$A$11:$ZZ$200,266,FALSE)=0,"",VLOOKUP($A59,parlvotes_lh!$A$11:$ZZ$200,266,FALSE)))</f>
        <v/>
      </c>
      <c r="X59" s="309" t="str">
        <f>IF(ISERROR(VLOOKUP($A59,parlvotes_lh!$A$11:$ZZ$200,286,FALSE))=TRUE,"",IF(VLOOKUP($A59,parlvotes_lh!$A$11:$ZZ$200,286,FALSE)=0,"",VLOOKUP($A59,parlvotes_lh!$A$11:$ZZ$200,286,FALSE)))</f>
        <v/>
      </c>
      <c r="Y59" s="309" t="str">
        <f>IF(ISERROR(VLOOKUP($A59,parlvotes_lh!$A$11:$ZZ$200,306,FALSE))=TRUE,"",IF(VLOOKUP($A59,parlvotes_lh!$A$11:$ZZ$200,306,FALSE)=0,"",VLOOKUP($A59,parlvotes_lh!$A$11:$ZZ$200,306,FALSE)))</f>
        <v/>
      </c>
      <c r="Z59" s="309" t="str">
        <f>IF(ISERROR(VLOOKUP($A59,parlvotes_lh!$A$11:$ZZ$200,326,FALSE))=TRUE,"",IF(VLOOKUP($A59,parlvotes_lh!$A$11:$ZZ$200,326,FALSE)=0,"",VLOOKUP($A59,parlvotes_lh!$A$11:$ZZ$200,326,FALSE)))</f>
        <v/>
      </c>
      <c r="AA59" s="309" t="str">
        <f>IF(ISERROR(VLOOKUP($A59,parlvotes_lh!$A$11:$ZZ$200,346,FALSE))=TRUE,"",IF(VLOOKUP($A59,parlvotes_lh!$A$11:$ZZ$200,346,FALSE)=0,"",VLOOKUP($A59,parlvotes_lh!$A$11:$ZZ$200,346,FALSE)))</f>
        <v/>
      </c>
      <c r="AB59" s="309" t="str">
        <f>IF(ISERROR(VLOOKUP($A59,parlvotes_lh!$A$11:$ZZ$200,366,FALSE))=TRUE,"",IF(VLOOKUP($A59,parlvotes_lh!$A$11:$ZZ$200,366,FALSE)=0,"",VLOOKUP($A59,parlvotes_lh!$A$11:$ZZ$200,366,FALSE)))</f>
        <v/>
      </c>
      <c r="AC59" s="309" t="str">
        <f>IF(ISERROR(VLOOKUP($A59,parlvotes_lh!$A$11:$ZZ$200,386,FALSE))=TRUE,"",IF(VLOOKUP($A59,parlvotes_lh!$A$11:$ZZ$200,386,FALSE)=0,"",VLOOKUP($A59,parlvotes_lh!$A$11:$ZZ$200,386,FALSE)))</f>
        <v/>
      </c>
    </row>
    <row r="60" spans="1:29" ht="13.5" customHeight="1">
      <c r="A60" s="302" t="str">
        <f>IF(info_parties!A60="","",info_parties!A60)</f>
        <v/>
      </c>
      <c r="B60" s="303" t="str">
        <f>IF(A60="","",MID(info_weblinks!$C$3,32,3))</f>
        <v/>
      </c>
      <c r="C60" s="303" t="str">
        <f>IF(info_parties!G60="","",info_parties!G60)</f>
        <v/>
      </c>
      <c r="D60" s="303" t="str">
        <f>IF(info_parties!K60="","",info_parties!K60)</f>
        <v/>
      </c>
      <c r="E60" s="303" t="str">
        <f>IF(info_parties!H60="","",info_parties!H60)</f>
        <v/>
      </c>
      <c r="F60" s="304" t="str">
        <f t="shared" si="0"/>
        <v/>
      </c>
      <c r="G60" s="305" t="str">
        <f t="shared" si="1"/>
        <v/>
      </c>
      <c r="H60" s="306" t="str">
        <f t="shared" si="2"/>
        <v/>
      </c>
      <c r="I60" s="307" t="str">
        <f t="shared" si="3"/>
        <v/>
      </c>
      <c r="J60" s="308" t="str">
        <f>IF(ISERROR(VLOOKUP($A60,parlvotes_lh!$A$11:$ZZ$200,6,FALSE))=TRUE,"",IF(VLOOKUP($A60,parlvotes_lh!$A$11:$ZZ$200,6,FALSE)=0,"",VLOOKUP($A60,parlvotes_lh!$A$11:$ZZ$200,6,FALSE)))</f>
        <v/>
      </c>
      <c r="K60" s="308" t="str">
        <f>IF(ISERROR(VLOOKUP($A60,parlvotes_lh!$A$11:$ZZ$200,26,FALSE))=TRUE,"",IF(VLOOKUP($A60,parlvotes_lh!$A$11:$ZZ$200,26,FALSE)=0,"",VLOOKUP($A60,parlvotes_lh!$A$11:$ZZ$200,26,FALSE)))</f>
        <v/>
      </c>
      <c r="L60" s="308" t="str">
        <f>IF(ISERROR(VLOOKUP($A60,parlvotes_lh!$A$11:$ZZ$200,46,FALSE))=TRUE,"",IF(VLOOKUP($A60,parlvotes_lh!$A$11:$ZZ$200,46,FALSE)=0,"",VLOOKUP($A60,parlvotes_lh!$A$11:$ZZ$200,46,FALSE)))</f>
        <v/>
      </c>
      <c r="M60" s="308" t="str">
        <f>IF(ISERROR(VLOOKUP($A60,parlvotes_lh!$A$11:$ZZ$200,66,FALSE))=TRUE,"",IF(VLOOKUP($A60,parlvotes_lh!$A$11:$ZZ$200,66,FALSE)=0,"",VLOOKUP($A60,parlvotes_lh!$A$11:$ZZ$200,66,FALSE)))</f>
        <v/>
      </c>
      <c r="N60" s="308" t="str">
        <f>IF(ISERROR(VLOOKUP($A60,parlvotes_lh!$A$11:$ZZ$200,86,FALSE))=TRUE,"",IF(VLOOKUP($A60,parlvotes_lh!$A$11:$ZZ$200,86,FALSE)=0,"",VLOOKUP($A60,parlvotes_lh!$A$11:$ZZ$200,86,FALSE)))</f>
        <v/>
      </c>
      <c r="O60" s="308" t="str">
        <f>IF(ISERROR(VLOOKUP($A60,parlvotes_lh!$A$11:$ZZ$200,106,FALSE))=TRUE,"",IF(VLOOKUP($A60,parlvotes_lh!$A$11:$ZZ$200,106,FALSE)=0,"",VLOOKUP($A60,parlvotes_lh!$A$11:$ZZ$200,106,FALSE)))</f>
        <v/>
      </c>
      <c r="P60" s="308" t="str">
        <f>IF(ISERROR(VLOOKUP($A60,parlvotes_lh!$A$11:$ZZ$200,126,FALSE))=TRUE,"",IF(VLOOKUP($A60,parlvotes_lh!$A$11:$ZZ$200,126,FALSE)=0,"",VLOOKUP($A60,parlvotes_lh!$A$11:$ZZ$200,126,FALSE)))</f>
        <v/>
      </c>
      <c r="Q60" s="309" t="str">
        <f>IF(ISERROR(VLOOKUP($A60,parlvotes_lh!$A$11:$ZZ$200,146,FALSE))=TRUE,"",IF(VLOOKUP($A60,parlvotes_lh!$A$11:$ZZ$200,146,FALSE)=0,"",VLOOKUP($A60,parlvotes_lh!$A$11:$ZZ$200,146,FALSE)))</f>
        <v/>
      </c>
      <c r="R60" s="309" t="str">
        <f>IF(ISERROR(VLOOKUP($A60,parlvotes_lh!$A$11:$ZZ$200,166,FALSE))=TRUE,"",IF(VLOOKUP($A60,parlvotes_lh!$A$11:$ZZ$200,166,FALSE)=0,"",VLOOKUP($A60,parlvotes_lh!$A$11:$ZZ$200,166,FALSE)))</f>
        <v/>
      </c>
      <c r="S60" s="309" t="str">
        <f>IF(ISERROR(VLOOKUP($A60,parlvotes_lh!$A$11:$ZZ$200,186,FALSE))=TRUE,"",IF(VLOOKUP($A60,parlvotes_lh!$A$11:$ZZ$200,186,FALSE)=0,"",VLOOKUP($A60,parlvotes_lh!$A$11:$ZZ$200,186,FALSE)))</f>
        <v/>
      </c>
      <c r="T60" s="309" t="str">
        <f>IF(ISERROR(VLOOKUP($A60,parlvotes_lh!$A$11:$ZZ$200,206,FALSE))=TRUE,"",IF(VLOOKUP($A60,parlvotes_lh!$A$11:$ZZ$200,206,FALSE)=0,"",VLOOKUP($A60,parlvotes_lh!$A$11:$ZZ$200,206,FALSE)))</f>
        <v/>
      </c>
      <c r="U60" s="309" t="str">
        <f>IF(ISERROR(VLOOKUP($A60,parlvotes_lh!$A$11:$ZZ$200,226,FALSE))=TRUE,"",IF(VLOOKUP($A60,parlvotes_lh!$A$11:$ZZ$200,226,FALSE)=0,"",VLOOKUP($A60,parlvotes_lh!$A$11:$ZZ$200,226,FALSE)))</f>
        <v/>
      </c>
      <c r="V60" s="309" t="str">
        <f>IF(ISERROR(VLOOKUP($A60,parlvotes_lh!$A$11:$ZZ$200,246,FALSE))=TRUE,"",IF(VLOOKUP($A60,parlvotes_lh!$A$11:$ZZ$200,246,FALSE)=0,"",VLOOKUP($A60,parlvotes_lh!$A$11:$ZZ$200,246,FALSE)))</f>
        <v/>
      </c>
      <c r="W60" s="309" t="str">
        <f>IF(ISERROR(VLOOKUP($A60,parlvotes_lh!$A$11:$ZZ$200,266,FALSE))=TRUE,"",IF(VLOOKUP($A60,parlvotes_lh!$A$11:$ZZ$200,266,FALSE)=0,"",VLOOKUP($A60,parlvotes_lh!$A$11:$ZZ$200,266,FALSE)))</f>
        <v/>
      </c>
      <c r="X60" s="309" t="str">
        <f>IF(ISERROR(VLOOKUP($A60,parlvotes_lh!$A$11:$ZZ$200,286,FALSE))=TRUE,"",IF(VLOOKUP($A60,parlvotes_lh!$A$11:$ZZ$200,286,FALSE)=0,"",VLOOKUP($A60,parlvotes_lh!$A$11:$ZZ$200,286,FALSE)))</f>
        <v/>
      </c>
      <c r="Y60" s="309" t="str">
        <f>IF(ISERROR(VLOOKUP($A60,parlvotes_lh!$A$11:$ZZ$200,306,FALSE))=TRUE,"",IF(VLOOKUP($A60,parlvotes_lh!$A$11:$ZZ$200,306,FALSE)=0,"",VLOOKUP($A60,parlvotes_lh!$A$11:$ZZ$200,306,FALSE)))</f>
        <v/>
      </c>
      <c r="Z60" s="309" t="str">
        <f>IF(ISERROR(VLOOKUP($A60,parlvotes_lh!$A$11:$ZZ$200,326,FALSE))=TRUE,"",IF(VLOOKUP($A60,parlvotes_lh!$A$11:$ZZ$200,326,FALSE)=0,"",VLOOKUP($A60,parlvotes_lh!$A$11:$ZZ$200,326,FALSE)))</f>
        <v/>
      </c>
      <c r="AA60" s="309" t="str">
        <f>IF(ISERROR(VLOOKUP($A60,parlvotes_lh!$A$11:$ZZ$200,346,FALSE))=TRUE,"",IF(VLOOKUP($A60,parlvotes_lh!$A$11:$ZZ$200,346,FALSE)=0,"",VLOOKUP($A60,parlvotes_lh!$A$11:$ZZ$200,346,FALSE)))</f>
        <v/>
      </c>
      <c r="AB60" s="309" t="str">
        <f>IF(ISERROR(VLOOKUP($A60,parlvotes_lh!$A$11:$ZZ$200,366,FALSE))=TRUE,"",IF(VLOOKUP($A60,parlvotes_lh!$A$11:$ZZ$200,366,FALSE)=0,"",VLOOKUP($A60,parlvotes_lh!$A$11:$ZZ$200,366,FALSE)))</f>
        <v/>
      </c>
      <c r="AC60" s="309" t="str">
        <f>IF(ISERROR(VLOOKUP($A60,parlvotes_lh!$A$11:$ZZ$200,386,FALSE))=TRUE,"",IF(VLOOKUP($A60,parlvotes_lh!$A$11:$ZZ$200,386,FALSE)=0,"",VLOOKUP($A60,parlvotes_lh!$A$11:$ZZ$200,386,FALSE)))</f>
        <v/>
      </c>
    </row>
    <row r="61" spans="1:29" ht="13.5" customHeight="1">
      <c r="A61" s="302" t="str">
        <f>IF(info_parties!A61="","",info_parties!A61)</f>
        <v/>
      </c>
      <c r="B61" s="303" t="str">
        <f>IF(A61="","",MID(info_weblinks!$C$3,32,3))</f>
        <v/>
      </c>
      <c r="C61" s="303" t="str">
        <f>IF(info_parties!G61="","",info_parties!G61)</f>
        <v/>
      </c>
      <c r="D61" s="303" t="str">
        <f>IF(info_parties!K61="","",info_parties!K61)</f>
        <v/>
      </c>
      <c r="E61" s="303" t="str">
        <f>IF(info_parties!H61="","",info_parties!H61)</f>
        <v/>
      </c>
      <c r="F61" s="304" t="str">
        <f t="shared" si="0"/>
        <v/>
      </c>
      <c r="G61" s="305" t="str">
        <f t="shared" si="1"/>
        <v/>
      </c>
      <c r="H61" s="306" t="str">
        <f t="shared" si="2"/>
        <v/>
      </c>
      <c r="I61" s="307" t="str">
        <f t="shared" si="3"/>
        <v/>
      </c>
      <c r="J61" s="308" t="str">
        <f>IF(ISERROR(VLOOKUP($A61,parlvotes_lh!$A$11:$ZZ$200,6,FALSE))=TRUE,"",IF(VLOOKUP($A61,parlvotes_lh!$A$11:$ZZ$200,6,FALSE)=0,"",VLOOKUP($A61,parlvotes_lh!$A$11:$ZZ$200,6,FALSE)))</f>
        <v/>
      </c>
      <c r="K61" s="308" t="str">
        <f>IF(ISERROR(VLOOKUP($A61,parlvotes_lh!$A$11:$ZZ$200,26,FALSE))=TRUE,"",IF(VLOOKUP($A61,parlvotes_lh!$A$11:$ZZ$200,26,FALSE)=0,"",VLOOKUP($A61,parlvotes_lh!$A$11:$ZZ$200,26,FALSE)))</f>
        <v/>
      </c>
      <c r="L61" s="308" t="str">
        <f>IF(ISERROR(VLOOKUP($A61,parlvotes_lh!$A$11:$ZZ$200,46,FALSE))=TRUE,"",IF(VLOOKUP($A61,parlvotes_lh!$A$11:$ZZ$200,46,FALSE)=0,"",VLOOKUP($A61,parlvotes_lh!$A$11:$ZZ$200,46,FALSE)))</f>
        <v/>
      </c>
      <c r="M61" s="308" t="str">
        <f>IF(ISERROR(VLOOKUP($A61,parlvotes_lh!$A$11:$ZZ$200,66,FALSE))=TRUE,"",IF(VLOOKUP($A61,parlvotes_lh!$A$11:$ZZ$200,66,FALSE)=0,"",VLOOKUP($A61,parlvotes_lh!$A$11:$ZZ$200,66,FALSE)))</f>
        <v/>
      </c>
      <c r="N61" s="308" t="str">
        <f>IF(ISERROR(VLOOKUP($A61,parlvotes_lh!$A$11:$ZZ$200,86,FALSE))=TRUE,"",IF(VLOOKUP($A61,parlvotes_lh!$A$11:$ZZ$200,86,FALSE)=0,"",VLOOKUP($A61,parlvotes_lh!$A$11:$ZZ$200,86,FALSE)))</f>
        <v/>
      </c>
      <c r="O61" s="308" t="str">
        <f>IF(ISERROR(VLOOKUP($A61,parlvotes_lh!$A$11:$ZZ$200,106,FALSE))=TRUE,"",IF(VLOOKUP($A61,parlvotes_lh!$A$11:$ZZ$200,106,FALSE)=0,"",VLOOKUP($A61,parlvotes_lh!$A$11:$ZZ$200,106,FALSE)))</f>
        <v/>
      </c>
      <c r="P61" s="308" t="str">
        <f>IF(ISERROR(VLOOKUP($A61,parlvotes_lh!$A$11:$ZZ$200,126,FALSE))=TRUE,"",IF(VLOOKUP($A61,parlvotes_lh!$A$11:$ZZ$200,126,FALSE)=0,"",VLOOKUP($A61,parlvotes_lh!$A$11:$ZZ$200,126,FALSE)))</f>
        <v/>
      </c>
      <c r="Q61" s="309" t="str">
        <f>IF(ISERROR(VLOOKUP($A61,parlvotes_lh!$A$11:$ZZ$200,146,FALSE))=TRUE,"",IF(VLOOKUP($A61,parlvotes_lh!$A$11:$ZZ$200,146,FALSE)=0,"",VLOOKUP($A61,parlvotes_lh!$A$11:$ZZ$200,146,FALSE)))</f>
        <v/>
      </c>
      <c r="R61" s="309" t="str">
        <f>IF(ISERROR(VLOOKUP($A61,parlvotes_lh!$A$11:$ZZ$200,166,FALSE))=TRUE,"",IF(VLOOKUP($A61,parlvotes_lh!$A$11:$ZZ$200,166,FALSE)=0,"",VLOOKUP($A61,parlvotes_lh!$A$11:$ZZ$200,166,FALSE)))</f>
        <v/>
      </c>
      <c r="S61" s="309" t="str">
        <f>IF(ISERROR(VLOOKUP($A61,parlvotes_lh!$A$11:$ZZ$200,186,FALSE))=TRUE,"",IF(VLOOKUP($A61,parlvotes_lh!$A$11:$ZZ$200,186,FALSE)=0,"",VLOOKUP($A61,parlvotes_lh!$A$11:$ZZ$200,186,FALSE)))</f>
        <v/>
      </c>
      <c r="T61" s="309" t="str">
        <f>IF(ISERROR(VLOOKUP($A61,parlvotes_lh!$A$11:$ZZ$200,206,FALSE))=TRUE,"",IF(VLOOKUP($A61,parlvotes_lh!$A$11:$ZZ$200,206,FALSE)=0,"",VLOOKUP($A61,parlvotes_lh!$A$11:$ZZ$200,206,FALSE)))</f>
        <v/>
      </c>
      <c r="U61" s="309" t="str">
        <f>IF(ISERROR(VLOOKUP($A61,parlvotes_lh!$A$11:$ZZ$200,226,FALSE))=TRUE,"",IF(VLOOKUP($A61,parlvotes_lh!$A$11:$ZZ$200,226,FALSE)=0,"",VLOOKUP($A61,parlvotes_lh!$A$11:$ZZ$200,226,FALSE)))</f>
        <v/>
      </c>
      <c r="V61" s="309" t="str">
        <f>IF(ISERROR(VLOOKUP($A61,parlvotes_lh!$A$11:$ZZ$200,246,FALSE))=TRUE,"",IF(VLOOKUP($A61,parlvotes_lh!$A$11:$ZZ$200,246,FALSE)=0,"",VLOOKUP($A61,parlvotes_lh!$A$11:$ZZ$200,246,FALSE)))</f>
        <v/>
      </c>
      <c r="W61" s="309" t="str">
        <f>IF(ISERROR(VLOOKUP($A61,parlvotes_lh!$A$11:$ZZ$200,266,FALSE))=TRUE,"",IF(VLOOKUP($A61,parlvotes_lh!$A$11:$ZZ$200,266,FALSE)=0,"",VLOOKUP($A61,parlvotes_lh!$A$11:$ZZ$200,266,FALSE)))</f>
        <v/>
      </c>
      <c r="X61" s="309" t="str">
        <f>IF(ISERROR(VLOOKUP($A61,parlvotes_lh!$A$11:$ZZ$200,286,FALSE))=TRUE,"",IF(VLOOKUP($A61,parlvotes_lh!$A$11:$ZZ$200,286,FALSE)=0,"",VLOOKUP($A61,parlvotes_lh!$A$11:$ZZ$200,286,FALSE)))</f>
        <v/>
      </c>
      <c r="Y61" s="309" t="str">
        <f>IF(ISERROR(VLOOKUP($A61,parlvotes_lh!$A$11:$ZZ$200,306,FALSE))=TRUE,"",IF(VLOOKUP($A61,parlvotes_lh!$A$11:$ZZ$200,306,FALSE)=0,"",VLOOKUP($A61,parlvotes_lh!$A$11:$ZZ$200,306,FALSE)))</f>
        <v/>
      </c>
      <c r="Z61" s="309" t="str">
        <f>IF(ISERROR(VLOOKUP($A61,parlvotes_lh!$A$11:$ZZ$200,326,FALSE))=TRUE,"",IF(VLOOKUP($A61,parlvotes_lh!$A$11:$ZZ$200,326,FALSE)=0,"",VLOOKUP($A61,parlvotes_lh!$A$11:$ZZ$200,326,FALSE)))</f>
        <v/>
      </c>
      <c r="AA61" s="309" t="str">
        <f>IF(ISERROR(VLOOKUP($A61,parlvotes_lh!$A$11:$ZZ$200,346,FALSE))=TRUE,"",IF(VLOOKUP($A61,parlvotes_lh!$A$11:$ZZ$200,346,FALSE)=0,"",VLOOKUP($A61,parlvotes_lh!$A$11:$ZZ$200,346,FALSE)))</f>
        <v/>
      </c>
      <c r="AB61" s="309" t="str">
        <f>IF(ISERROR(VLOOKUP($A61,parlvotes_lh!$A$11:$ZZ$200,366,FALSE))=TRUE,"",IF(VLOOKUP($A61,parlvotes_lh!$A$11:$ZZ$200,366,FALSE)=0,"",VLOOKUP($A61,parlvotes_lh!$A$11:$ZZ$200,366,FALSE)))</f>
        <v/>
      </c>
      <c r="AC61" s="309" t="str">
        <f>IF(ISERROR(VLOOKUP($A61,parlvotes_lh!$A$11:$ZZ$200,386,FALSE))=TRUE,"",IF(VLOOKUP($A61,parlvotes_lh!$A$11:$ZZ$200,386,FALSE)=0,"",VLOOKUP($A61,parlvotes_lh!$A$11:$ZZ$200,386,FALSE)))</f>
        <v/>
      </c>
    </row>
    <row r="62" spans="1:29" ht="13.5" customHeight="1">
      <c r="A62" s="302" t="str">
        <f>IF(info_parties!A62="","",info_parties!A62)</f>
        <v/>
      </c>
      <c r="B62" s="303" t="str">
        <f>IF(A62="","",MID(info_weblinks!$C$3,32,3))</f>
        <v/>
      </c>
      <c r="C62" s="303" t="str">
        <f>IF(info_parties!G62="","",info_parties!G62)</f>
        <v/>
      </c>
      <c r="D62" s="303" t="str">
        <f>IF(info_parties!K62="","",info_parties!K62)</f>
        <v/>
      </c>
      <c r="E62" s="303" t="str">
        <f>IF(info_parties!H62="","",info_parties!H62)</f>
        <v/>
      </c>
      <c r="F62" s="304" t="str">
        <f t="shared" si="0"/>
        <v/>
      </c>
      <c r="G62" s="305" t="str">
        <f t="shared" si="1"/>
        <v/>
      </c>
      <c r="H62" s="306" t="str">
        <f t="shared" si="2"/>
        <v/>
      </c>
      <c r="I62" s="307" t="str">
        <f t="shared" si="3"/>
        <v/>
      </c>
      <c r="J62" s="308" t="str">
        <f>IF(ISERROR(VLOOKUP($A62,parlvotes_lh!$A$11:$ZZ$200,6,FALSE))=TRUE,"",IF(VLOOKUP($A62,parlvotes_lh!$A$11:$ZZ$200,6,FALSE)=0,"",VLOOKUP($A62,parlvotes_lh!$A$11:$ZZ$200,6,FALSE)))</f>
        <v/>
      </c>
      <c r="K62" s="308" t="str">
        <f>IF(ISERROR(VLOOKUP($A62,parlvotes_lh!$A$11:$ZZ$200,26,FALSE))=TRUE,"",IF(VLOOKUP($A62,parlvotes_lh!$A$11:$ZZ$200,26,FALSE)=0,"",VLOOKUP($A62,parlvotes_lh!$A$11:$ZZ$200,26,FALSE)))</f>
        <v/>
      </c>
      <c r="L62" s="308" t="str">
        <f>IF(ISERROR(VLOOKUP($A62,parlvotes_lh!$A$11:$ZZ$200,46,FALSE))=TRUE,"",IF(VLOOKUP($A62,parlvotes_lh!$A$11:$ZZ$200,46,FALSE)=0,"",VLOOKUP($A62,parlvotes_lh!$A$11:$ZZ$200,46,FALSE)))</f>
        <v/>
      </c>
      <c r="M62" s="308" t="str">
        <f>IF(ISERROR(VLOOKUP($A62,parlvotes_lh!$A$11:$ZZ$200,66,FALSE))=TRUE,"",IF(VLOOKUP($A62,parlvotes_lh!$A$11:$ZZ$200,66,FALSE)=0,"",VLOOKUP($A62,parlvotes_lh!$A$11:$ZZ$200,66,FALSE)))</f>
        <v/>
      </c>
      <c r="N62" s="308" t="str">
        <f>IF(ISERROR(VLOOKUP($A62,parlvotes_lh!$A$11:$ZZ$200,86,FALSE))=TRUE,"",IF(VLOOKUP($A62,parlvotes_lh!$A$11:$ZZ$200,86,FALSE)=0,"",VLOOKUP($A62,parlvotes_lh!$A$11:$ZZ$200,86,FALSE)))</f>
        <v/>
      </c>
      <c r="O62" s="308" t="str">
        <f>IF(ISERROR(VLOOKUP($A62,parlvotes_lh!$A$11:$ZZ$200,106,FALSE))=TRUE,"",IF(VLOOKUP($A62,parlvotes_lh!$A$11:$ZZ$200,106,FALSE)=0,"",VLOOKUP($A62,parlvotes_lh!$A$11:$ZZ$200,106,FALSE)))</f>
        <v/>
      </c>
      <c r="P62" s="308" t="str">
        <f>IF(ISERROR(VLOOKUP($A62,parlvotes_lh!$A$11:$ZZ$200,126,FALSE))=TRUE,"",IF(VLOOKUP($A62,parlvotes_lh!$A$11:$ZZ$200,126,FALSE)=0,"",VLOOKUP($A62,parlvotes_lh!$A$11:$ZZ$200,126,FALSE)))</f>
        <v/>
      </c>
      <c r="Q62" s="309" t="str">
        <f>IF(ISERROR(VLOOKUP($A62,parlvotes_lh!$A$11:$ZZ$200,146,FALSE))=TRUE,"",IF(VLOOKUP($A62,parlvotes_lh!$A$11:$ZZ$200,146,FALSE)=0,"",VLOOKUP($A62,parlvotes_lh!$A$11:$ZZ$200,146,FALSE)))</f>
        <v/>
      </c>
      <c r="R62" s="309" t="str">
        <f>IF(ISERROR(VLOOKUP($A62,parlvotes_lh!$A$11:$ZZ$200,166,FALSE))=TRUE,"",IF(VLOOKUP($A62,parlvotes_lh!$A$11:$ZZ$200,166,FALSE)=0,"",VLOOKUP($A62,parlvotes_lh!$A$11:$ZZ$200,166,FALSE)))</f>
        <v/>
      </c>
      <c r="S62" s="309" t="str">
        <f>IF(ISERROR(VLOOKUP($A62,parlvotes_lh!$A$11:$ZZ$200,186,FALSE))=TRUE,"",IF(VLOOKUP($A62,parlvotes_lh!$A$11:$ZZ$200,186,FALSE)=0,"",VLOOKUP($A62,parlvotes_lh!$A$11:$ZZ$200,186,FALSE)))</f>
        <v/>
      </c>
      <c r="T62" s="309" t="str">
        <f>IF(ISERROR(VLOOKUP($A62,parlvotes_lh!$A$11:$ZZ$200,206,FALSE))=TRUE,"",IF(VLOOKUP($A62,parlvotes_lh!$A$11:$ZZ$200,206,FALSE)=0,"",VLOOKUP($A62,parlvotes_lh!$A$11:$ZZ$200,206,FALSE)))</f>
        <v/>
      </c>
      <c r="U62" s="309" t="str">
        <f>IF(ISERROR(VLOOKUP($A62,parlvotes_lh!$A$11:$ZZ$200,226,FALSE))=TRUE,"",IF(VLOOKUP($A62,parlvotes_lh!$A$11:$ZZ$200,226,FALSE)=0,"",VLOOKUP($A62,parlvotes_lh!$A$11:$ZZ$200,226,FALSE)))</f>
        <v/>
      </c>
      <c r="V62" s="309" t="str">
        <f>IF(ISERROR(VLOOKUP($A62,parlvotes_lh!$A$11:$ZZ$200,246,FALSE))=TRUE,"",IF(VLOOKUP($A62,parlvotes_lh!$A$11:$ZZ$200,246,FALSE)=0,"",VLOOKUP($A62,parlvotes_lh!$A$11:$ZZ$200,246,FALSE)))</f>
        <v/>
      </c>
      <c r="W62" s="309" t="str">
        <f>IF(ISERROR(VLOOKUP($A62,parlvotes_lh!$A$11:$ZZ$200,266,FALSE))=TRUE,"",IF(VLOOKUP($A62,parlvotes_lh!$A$11:$ZZ$200,266,FALSE)=0,"",VLOOKUP($A62,parlvotes_lh!$A$11:$ZZ$200,266,FALSE)))</f>
        <v/>
      </c>
      <c r="X62" s="309" t="str">
        <f>IF(ISERROR(VLOOKUP($A62,parlvotes_lh!$A$11:$ZZ$200,286,FALSE))=TRUE,"",IF(VLOOKUP($A62,parlvotes_lh!$A$11:$ZZ$200,286,FALSE)=0,"",VLOOKUP($A62,parlvotes_lh!$A$11:$ZZ$200,286,FALSE)))</f>
        <v/>
      </c>
      <c r="Y62" s="309" t="str">
        <f>IF(ISERROR(VLOOKUP($A62,parlvotes_lh!$A$11:$ZZ$200,306,FALSE))=TRUE,"",IF(VLOOKUP($A62,parlvotes_lh!$A$11:$ZZ$200,306,FALSE)=0,"",VLOOKUP($A62,parlvotes_lh!$A$11:$ZZ$200,306,FALSE)))</f>
        <v/>
      </c>
      <c r="Z62" s="309" t="str">
        <f>IF(ISERROR(VLOOKUP($A62,parlvotes_lh!$A$11:$ZZ$200,326,FALSE))=TRUE,"",IF(VLOOKUP($A62,parlvotes_lh!$A$11:$ZZ$200,326,FALSE)=0,"",VLOOKUP($A62,parlvotes_lh!$A$11:$ZZ$200,326,FALSE)))</f>
        <v/>
      </c>
      <c r="AA62" s="309" t="str">
        <f>IF(ISERROR(VLOOKUP($A62,parlvotes_lh!$A$11:$ZZ$200,346,FALSE))=TRUE,"",IF(VLOOKUP($A62,parlvotes_lh!$A$11:$ZZ$200,346,FALSE)=0,"",VLOOKUP($A62,parlvotes_lh!$A$11:$ZZ$200,346,FALSE)))</f>
        <v/>
      </c>
      <c r="AB62" s="309" t="str">
        <f>IF(ISERROR(VLOOKUP($A62,parlvotes_lh!$A$11:$ZZ$200,366,FALSE))=TRUE,"",IF(VLOOKUP($A62,parlvotes_lh!$A$11:$ZZ$200,366,FALSE)=0,"",VLOOKUP($A62,parlvotes_lh!$A$11:$ZZ$200,366,FALSE)))</f>
        <v/>
      </c>
      <c r="AC62" s="309" t="str">
        <f>IF(ISERROR(VLOOKUP($A62,parlvotes_lh!$A$11:$ZZ$200,386,FALSE))=TRUE,"",IF(VLOOKUP($A62,parlvotes_lh!$A$11:$ZZ$200,386,FALSE)=0,"",VLOOKUP($A62,parlvotes_lh!$A$11:$ZZ$200,386,FALSE)))</f>
        <v/>
      </c>
    </row>
    <row r="63" spans="1:29" ht="13.5" customHeight="1">
      <c r="A63" s="302" t="str">
        <f>IF(info_parties!A63="","",info_parties!A63)</f>
        <v/>
      </c>
      <c r="B63" s="303" t="str">
        <f>IF(A63="","",MID(info_weblinks!$C$3,32,3))</f>
        <v/>
      </c>
      <c r="C63" s="303" t="str">
        <f>IF(info_parties!G63="","",info_parties!G63)</f>
        <v/>
      </c>
      <c r="D63" s="303" t="str">
        <f>IF(info_parties!K63="","",info_parties!K63)</f>
        <v/>
      </c>
      <c r="E63" s="303" t="str">
        <f>IF(info_parties!H63="","",info_parties!H63)</f>
        <v/>
      </c>
      <c r="F63" s="304" t="str">
        <f t="shared" si="0"/>
        <v/>
      </c>
      <c r="G63" s="305" t="str">
        <f t="shared" si="1"/>
        <v/>
      </c>
      <c r="H63" s="306" t="str">
        <f t="shared" si="2"/>
        <v/>
      </c>
      <c r="I63" s="307" t="str">
        <f t="shared" si="3"/>
        <v/>
      </c>
      <c r="J63" s="308" t="str">
        <f>IF(ISERROR(VLOOKUP($A63,parlvotes_lh!$A$11:$ZZ$200,6,FALSE))=TRUE,"",IF(VLOOKUP($A63,parlvotes_lh!$A$11:$ZZ$200,6,FALSE)=0,"",VLOOKUP($A63,parlvotes_lh!$A$11:$ZZ$200,6,FALSE)))</f>
        <v/>
      </c>
      <c r="K63" s="308" t="str">
        <f>IF(ISERROR(VLOOKUP($A63,parlvotes_lh!$A$11:$ZZ$200,26,FALSE))=TRUE,"",IF(VLOOKUP($A63,parlvotes_lh!$A$11:$ZZ$200,26,FALSE)=0,"",VLOOKUP($A63,parlvotes_lh!$A$11:$ZZ$200,26,FALSE)))</f>
        <v/>
      </c>
      <c r="L63" s="308" t="str">
        <f>IF(ISERROR(VLOOKUP($A63,parlvotes_lh!$A$11:$ZZ$200,46,FALSE))=TRUE,"",IF(VLOOKUP($A63,parlvotes_lh!$A$11:$ZZ$200,46,FALSE)=0,"",VLOOKUP($A63,parlvotes_lh!$A$11:$ZZ$200,46,FALSE)))</f>
        <v/>
      </c>
      <c r="M63" s="308" t="str">
        <f>IF(ISERROR(VLOOKUP($A63,parlvotes_lh!$A$11:$ZZ$200,66,FALSE))=TRUE,"",IF(VLOOKUP($A63,parlvotes_lh!$A$11:$ZZ$200,66,FALSE)=0,"",VLOOKUP($A63,parlvotes_lh!$A$11:$ZZ$200,66,FALSE)))</f>
        <v/>
      </c>
      <c r="N63" s="308" t="str">
        <f>IF(ISERROR(VLOOKUP($A63,parlvotes_lh!$A$11:$ZZ$200,86,FALSE))=TRUE,"",IF(VLOOKUP($A63,parlvotes_lh!$A$11:$ZZ$200,86,FALSE)=0,"",VLOOKUP($A63,parlvotes_lh!$A$11:$ZZ$200,86,FALSE)))</f>
        <v/>
      </c>
      <c r="O63" s="308" t="str">
        <f>IF(ISERROR(VLOOKUP($A63,parlvotes_lh!$A$11:$ZZ$200,106,FALSE))=TRUE,"",IF(VLOOKUP($A63,parlvotes_lh!$A$11:$ZZ$200,106,FALSE)=0,"",VLOOKUP($A63,parlvotes_lh!$A$11:$ZZ$200,106,FALSE)))</f>
        <v/>
      </c>
      <c r="P63" s="308" t="str">
        <f>IF(ISERROR(VLOOKUP($A63,parlvotes_lh!$A$11:$ZZ$200,126,FALSE))=TRUE,"",IF(VLOOKUP($A63,parlvotes_lh!$A$11:$ZZ$200,126,FALSE)=0,"",VLOOKUP($A63,parlvotes_lh!$A$11:$ZZ$200,126,FALSE)))</f>
        <v/>
      </c>
      <c r="Q63" s="309" t="str">
        <f>IF(ISERROR(VLOOKUP($A63,parlvotes_lh!$A$11:$ZZ$200,146,FALSE))=TRUE,"",IF(VLOOKUP($A63,parlvotes_lh!$A$11:$ZZ$200,146,FALSE)=0,"",VLOOKUP($A63,parlvotes_lh!$A$11:$ZZ$200,146,FALSE)))</f>
        <v/>
      </c>
      <c r="R63" s="309" t="str">
        <f>IF(ISERROR(VLOOKUP($A63,parlvotes_lh!$A$11:$ZZ$200,166,FALSE))=TRUE,"",IF(VLOOKUP($A63,parlvotes_lh!$A$11:$ZZ$200,166,FALSE)=0,"",VLOOKUP($A63,parlvotes_lh!$A$11:$ZZ$200,166,FALSE)))</f>
        <v/>
      </c>
      <c r="S63" s="309" t="str">
        <f>IF(ISERROR(VLOOKUP($A63,parlvotes_lh!$A$11:$ZZ$200,186,FALSE))=TRUE,"",IF(VLOOKUP($A63,parlvotes_lh!$A$11:$ZZ$200,186,FALSE)=0,"",VLOOKUP($A63,parlvotes_lh!$A$11:$ZZ$200,186,FALSE)))</f>
        <v/>
      </c>
      <c r="T63" s="309" t="str">
        <f>IF(ISERROR(VLOOKUP($A63,parlvotes_lh!$A$11:$ZZ$200,206,FALSE))=TRUE,"",IF(VLOOKUP($A63,parlvotes_lh!$A$11:$ZZ$200,206,FALSE)=0,"",VLOOKUP($A63,parlvotes_lh!$A$11:$ZZ$200,206,FALSE)))</f>
        <v/>
      </c>
      <c r="U63" s="309" t="str">
        <f>IF(ISERROR(VLOOKUP($A63,parlvotes_lh!$A$11:$ZZ$200,226,FALSE))=TRUE,"",IF(VLOOKUP($A63,parlvotes_lh!$A$11:$ZZ$200,226,FALSE)=0,"",VLOOKUP($A63,parlvotes_lh!$A$11:$ZZ$200,226,FALSE)))</f>
        <v/>
      </c>
      <c r="V63" s="309" t="str">
        <f>IF(ISERROR(VLOOKUP($A63,parlvotes_lh!$A$11:$ZZ$200,246,FALSE))=TRUE,"",IF(VLOOKUP($A63,parlvotes_lh!$A$11:$ZZ$200,246,FALSE)=0,"",VLOOKUP($A63,parlvotes_lh!$A$11:$ZZ$200,246,FALSE)))</f>
        <v/>
      </c>
      <c r="W63" s="309" t="str">
        <f>IF(ISERROR(VLOOKUP($A63,parlvotes_lh!$A$11:$ZZ$200,266,FALSE))=TRUE,"",IF(VLOOKUP($A63,parlvotes_lh!$A$11:$ZZ$200,266,FALSE)=0,"",VLOOKUP($A63,parlvotes_lh!$A$11:$ZZ$200,266,FALSE)))</f>
        <v/>
      </c>
      <c r="X63" s="309" t="str">
        <f>IF(ISERROR(VLOOKUP($A63,parlvotes_lh!$A$11:$ZZ$200,286,FALSE))=TRUE,"",IF(VLOOKUP($A63,parlvotes_lh!$A$11:$ZZ$200,286,FALSE)=0,"",VLOOKUP($A63,parlvotes_lh!$A$11:$ZZ$200,286,FALSE)))</f>
        <v/>
      </c>
      <c r="Y63" s="309" t="str">
        <f>IF(ISERROR(VLOOKUP($A63,parlvotes_lh!$A$11:$ZZ$200,306,FALSE))=TRUE,"",IF(VLOOKUP($A63,parlvotes_lh!$A$11:$ZZ$200,306,FALSE)=0,"",VLOOKUP($A63,parlvotes_lh!$A$11:$ZZ$200,306,FALSE)))</f>
        <v/>
      </c>
      <c r="Z63" s="309" t="str">
        <f>IF(ISERROR(VLOOKUP($A63,parlvotes_lh!$A$11:$ZZ$200,326,FALSE))=TRUE,"",IF(VLOOKUP($A63,parlvotes_lh!$A$11:$ZZ$200,326,FALSE)=0,"",VLOOKUP($A63,parlvotes_lh!$A$11:$ZZ$200,326,FALSE)))</f>
        <v/>
      </c>
      <c r="AA63" s="309" t="str">
        <f>IF(ISERROR(VLOOKUP($A63,parlvotes_lh!$A$11:$ZZ$200,346,FALSE))=TRUE,"",IF(VLOOKUP($A63,parlvotes_lh!$A$11:$ZZ$200,346,FALSE)=0,"",VLOOKUP($A63,parlvotes_lh!$A$11:$ZZ$200,346,FALSE)))</f>
        <v/>
      </c>
      <c r="AB63" s="309" t="str">
        <f>IF(ISERROR(VLOOKUP($A63,parlvotes_lh!$A$11:$ZZ$200,366,FALSE))=TRUE,"",IF(VLOOKUP($A63,parlvotes_lh!$A$11:$ZZ$200,366,FALSE)=0,"",VLOOKUP($A63,parlvotes_lh!$A$11:$ZZ$200,366,FALSE)))</f>
        <v/>
      </c>
      <c r="AC63" s="309" t="str">
        <f>IF(ISERROR(VLOOKUP($A63,parlvotes_lh!$A$11:$ZZ$200,386,FALSE))=TRUE,"",IF(VLOOKUP($A63,parlvotes_lh!$A$11:$ZZ$200,386,FALSE)=0,"",VLOOKUP($A63,parlvotes_lh!$A$11:$ZZ$200,386,FALSE)))</f>
        <v/>
      </c>
    </row>
    <row r="64" spans="1:29" ht="13.5" customHeight="1">
      <c r="A64" s="302" t="str">
        <f>IF(info_parties!A64="","",info_parties!A64)</f>
        <v/>
      </c>
      <c r="B64" s="303" t="str">
        <f>IF(A64="","",MID(info_weblinks!$C$3,32,3))</f>
        <v/>
      </c>
      <c r="C64" s="303" t="str">
        <f>IF(info_parties!G64="","",info_parties!G64)</f>
        <v/>
      </c>
      <c r="D64" s="303" t="str">
        <f>IF(info_parties!K64="","",info_parties!K64)</f>
        <v/>
      </c>
      <c r="E64" s="303" t="str">
        <f>IF(info_parties!H64="","",info_parties!H64)</f>
        <v/>
      </c>
      <c r="F64" s="304" t="str">
        <f t="shared" si="0"/>
        <v/>
      </c>
      <c r="G64" s="305" t="str">
        <f t="shared" si="1"/>
        <v/>
      </c>
      <c r="H64" s="306" t="str">
        <f t="shared" si="2"/>
        <v/>
      </c>
      <c r="I64" s="307" t="str">
        <f t="shared" si="3"/>
        <v/>
      </c>
      <c r="J64" s="308" t="str">
        <f>IF(ISERROR(VLOOKUP($A64,parlvotes_lh!$A$11:$ZZ$200,6,FALSE))=TRUE,"",IF(VLOOKUP($A64,parlvotes_lh!$A$11:$ZZ$200,6,FALSE)=0,"",VLOOKUP($A64,parlvotes_lh!$A$11:$ZZ$200,6,FALSE)))</f>
        <v/>
      </c>
      <c r="K64" s="308" t="str">
        <f>IF(ISERROR(VLOOKUP($A64,parlvotes_lh!$A$11:$ZZ$200,26,FALSE))=TRUE,"",IF(VLOOKUP($A64,parlvotes_lh!$A$11:$ZZ$200,26,FALSE)=0,"",VLOOKUP($A64,parlvotes_lh!$A$11:$ZZ$200,26,FALSE)))</f>
        <v/>
      </c>
      <c r="L64" s="308" t="str">
        <f>IF(ISERROR(VLOOKUP($A64,parlvotes_lh!$A$11:$ZZ$200,46,FALSE))=TRUE,"",IF(VLOOKUP($A64,parlvotes_lh!$A$11:$ZZ$200,46,FALSE)=0,"",VLOOKUP($A64,parlvotes_lh!$A$11:$ZZ$200,46,FALSE)))</f>
        <v/>
      </c>
      <c r="M64" s="308" t="str">
        <f>IF(ISERROR(VLOOKUP($A64,parlvotes_lh!$A$11:$ZZ$200,66,FALSE))=TRUE,"",IF(VLOOKUP($A64,parlvotes_lh!$A$11:$ZZ$200,66,FALSE)=0,"",VLOOKUP($A64,parlvotes_lh!$A$11:$ZZ$200,66,FALSE)))</f>
        <v/>
      </c>
      <c r="N64" s="308" t="str">
        <f>IF(ISERROR(VLOOKUP($A64,parlvotes_lh!$A$11:$ZZ$200,86,FALSE))=TRUE,"",IF(VLOOKUP($A64,parlvotes_lh!$A$11:$ZZ$200,86,FALSE)=0,"",VLOOKUP($A64,parlvotes_lh!$A$11:$ZZ$200,86,FALSE)))</f>
        <v/>
      </c>
      <c r="O64" s="308" t="str">
        <f>IF(ISERROR(VLOOKUP($A64,parlvotes_lh!$A$11:$ZZ$200,106,FALSE))=TRUE,"",IF(VLOOKUP($A64,parlvotes_lh!$A$11:$ZZ$200,106,FALSE)=0,"",VLOOKUP($A64,parlvotes_lh!$A$11:$ZZ$200,106,FALSE)))</f>
        <v/>
      </c>
      <c r="P64" s="308" t="str">
        <f>IF(ISERROR(VLOOKUP($A64,parlvotes_lh!$A$11:$ZZ$200,126,FALSE))=TRUE,"",IF(VLOOKUP($A64,parlvotes_lh!$A$11:$ZZ$200,126,FALSE)=0,"",VLOOKUP($A64,parlvotes_lh!$A$11:$ZZ$200,126,FALSE)))</f>
        <v/>
      </c>
      <c r="Q64" s="309" t="str">
        <f>IF(ISERROR(VLOOKUP($A64,parlvotes_lh!$A$11:$ZZ$200,146,FALSE))=TRUE,"",IF(VLOOKUP($A64,parlvotes_lh!$A$11:$ZZ$200,146,FALSE)=0,"",VLOOKUP($A64,parlvotes_lh!$A$11:$ZZ$200,146,FALSE)))</f>
        <v/>
      </c>
      <c r="R64" s="309" t="str">
        <f>IF(ISERROR(VLOOKUP($A64,parlvotes_lh!$A$11:$ZZ$200,166,FALSE))=TRUE,"",IF(VLOOKUP($A64,parlvotes_lh!$A$11:$ZZ$200,166,FALSE)=0,"",VLOOKUP($A64,parlvotes_lh!$A$11:$ZZ$200,166,FALSE)))</f>
        <v/>
      </c>
      <c r="S64" s="309" t="str">
        <f>IF(ISERROR(VLOOKUP($A64,parlvotes_lh!$A$11:$ZZ$200,186,FALSE))=TRUE,"",IF(VLOOKUP($A64,parlvotes_lh!$A$11:$ZZ$200,186,FALSE)=0,"",VLOOKUP($A64,parlvotes_lh!$A$11:$ZZ$200,186,FALSE)))</f>
        <v/>
      </c>
      <c r="T64" s="309" t="str">
        <f>IF(ISERROR(VLOOKUP($A64,parlvotes_lh!$A$11:$ZZ$200,206,FALSE))=TRUE,"",IF(VLOOKUP($A64,parlvotes_lh!$A$11:$ZZ$200,206,FALSE)=0,"",VLOOKUP($A64,parlvotes_lh!$A$11:$ZZ$200,206,FALSE)))</f>
        <v/>
      </c>
      <c r="U64" s="309" t="str">
        <f>IF(ISERROR(VLOOKUP($A64,parlvotes_lh!$A$11:$ZZ$200,226,FALSE))=TRUE,"",IF(VLOOKUP($A64,parlvotes_lh!$A$11:$ZZ$200,226,FALSE)=0,"",VLOOKUP($A64,parlvotes_lh!$A$11:$ZZ$200,226,FALSE)))</f>
        <v/>
      </c>
      <c r="V64" s="309" t="str">
        <f>IF(ISERROR(VLOOKUP($A64,parlvotes_lh!$A$11:$ZZ$200,246,FALSE))=TRUE,"",IF(VLOOKUP($A64,parlvotes_lh!$A$11:$ZZ$200,246,FALSE)=0,"",VLOOKUP($A64,parlvotes_lh!$A$11:$ZZ$200,246,FALSE)))</f>
        <v/>
      </c>
      <c r="W64" s="309" t="str">
        <f>IF(ISERROR(VLOOKUP($A64,parlvotes_lh!$A$11:$ZZ$200,266,FALSE))=TRUE,"",IF(VLOOKUP($A64,parlvotes_lh!$A$11:$ZZ$200,266,FALSE)=0,"",VLOOKUP($A64,parlvotes_lh!$A$11:$ZZ$200,266,FALSE)))</f>
        <v/>
      </c>
      <c r="X64" s="309" t="str">
        <f>IF(ISERROR(VLOOKUP($A64,parlvotes_lh!$A$11:$ZZ$200,286,FALSE))=TRUE,"",IF(VLOOKUP($A64,parlvotes_lh!$A$11:$ZZ$200,286,FALSE)=0,"",VLOOKUP($A64,parlvotes_lh!$A$11:$ZZ$200,286,FALSE)))</f>
        <v/>
      </c>
      <c r="Y64" s="309" t="str">
        <f>IF(ISERROR(VLOOKUP($A64,parlvotes_lh!$A$11:$ZZ$200,306,FALSE))=TRUE,"",IF(VLOOKUP($A64,parlvotes_lh!$A$11:$ZZ$200,306,FALSE)=0,"",VLOOKUP($A64,parlvotes_lh!$A$11:$ZZ$200,306,FALSE)))</f>
        <v/>
      </c>
      <c r="Z64" s="309" t="str">
        <f>IF(ISERROR(VLOOKUP($A64,parlvotes_lh!$A$11:$ZZ$200,326,FALSE))=TRUE,"",IF(VLOOKUP($A64,parlvotes_lh!$A$11:$ZZ$200,326,FALSE)=0,"",VLOOKUP($A64,parlvotes_lh!$A$11:$ZZ$200,326,FALSE)))</f>
        <v/>
      </c>
      <c r="AA64" s="309" t="str">
        <f>IF(ISERROR(VLOOKUP($A64,parlvotes_lh!$A$11:$ZZ$200,346,FALSE))=TRUE,"",IF(VLOOKUP($A64,parlvotes_lh!$A$11:$ZZ$200,346,FALSE)=0,"",VLOOKUP($A64,parlvotes_lh!$A$11:$ZZ$200,346,FALSE)))</f>
        <v/>
      </c>
      <c r="AB64" s="309" t="str">
        <f>IF(ISERROR(VLOOKUP($A64,parlvotes_lh!$A$11:$ZZ$200,366,FALSE))=TRUE,"",IF(VLOOKUP($A64,parlvotes_lh!$A$11:$ZZ$200,366,FALSE)=0,"",VLOOKUP($A64,parlvotes_lh!$A$11:$ZZ$200,366,FALSE)))</f>
        <v/>
      </c>
      <c r="AC64" s="309" t="str">
        <f>IF(ISERROR(VLOOKUP($A64,parlvotes_lh!$A$11:$ZZ$200,386,FALSE))=TRUE,"",IF(VLOOKUP($A64,parlvotes_lh!$A$11:$ZZ$200,386,FALSE)=0,"",VLOOKUP($A64,parlvotes_lh!$A$11:$ZZ$200,386,FALSE)))</f>
        <v/>
      </c>
    </row>
    <row r="65" spans="1:29" ht="13.5" customHeight="1">
      <c r="A65" s="302" t="str">
        <f>IF(info_parties!A65="","",info_parties!A65)</f>
        <v/>
      </c>
      <c r="B65" s="303" t="str">
        <f>IF(A65="","",MID(info_weblinks!$C$3,32,3))</f>
        <v/>
      </c>
      <c r="C65" s="303" t="str">
        <f>IF(info_parties!G65="","",info_parties!G65)</f>
        <v/>
      </c>
      <c r="D65" s="303" t="str">
        <f>IF(info_parties!K65="","",info_parties!K65)</f>
        <v/>
      </c>
      <c r="E65" s="303" t="str">
        <f>IF(info_parties!H65="","",info_parties!H65)</f>
        <v/>
      </c>
      <c r="F65" s="304" t="str">
        <f t="shared" si="0"/>
        <v/>
      </c>
      <c r="G65" s="305" t="str">
        <f t="shared" si="1"/>
        <v/>
      </c>
      <c r="H65" s="306" t="str">
        <f t="shared" si="2"/>
        <v/>
      </c>
      <c r="I65" s="307" t="str">
        <f t="shared" si="3"/>
        <v/>
      </c>
      <c r="J65" s="308" t="str">
        <f>IF(ISERROR(VLOOKUP($A65,parlvotes_lh!$A$11:$ZZ$200,6,FALSE))=TRUE,"",IF(VLOOKUP($A65,parlvotes_lh!$A$11:$ZZ$200,6,FALSE)=0,"",VLOOKUP($A65,parlvotes_lh!$A$11:$ZZ$200,6,FALSE)))</f>
        <v/>
      </c>
      <c r="K65" s="308" t="str">
        <f>IF(ISERROR(VLOOKUP($A65,parlvotes_lh!$A$11:$ZZ$200,26,FALSE))=TRUE,"",IF(VLOOKUP($A65,parlvotes_lh!$A$11:$ZZ$200,26,FALSE)=0,"",VLOOKUP($A65,parlvotes_lh!$A$11:$ZZ$200,26,FALSE)))</f>
        <v/>
      </c>
      <c r="L65" s="308" t="str">
        <f>IF(ISERROR(VLOOKUP($A65,parlvotes_lh!$A$11:$ZZ$200,46,FALSE))=TRUE,"",IF(VLOOKUP($A65,parlvotes_lh!$A$11:$ZZ$200,46,FALSE)=0,"",VLOOKUP($A65,parlvotes_lh!$A$11:$ZZ$200,46,FALSE)))</f>
        <v/>
      </c>
      <c r="M65" s="308" t="str">
        <f>IF(ISERROR(VLOOKUP($A65,parlvotes_lh!$A$11:$ZZ$200,66,FALSE))=TRUE,"",IF(VLOOKUP($A65,parlvotes_lh!$A$11:$ZZ$200,66,FALSE)=0,"",VLOOKUP($A65,parlvotes_lh!$A$11:$ZZ$200,66,FALSE)))</f>
        <v/>
      </c>
      <c r="N65" s="308" t="str">
        <f>IF(ISERROR(VLOOKUP($A65,parlvotes_lh!$A$11:$ZZ$200,86,FALSE))=TRUE,"",IF(VLOOKUP($A65,parlvotes_lh!$A$11:$ZZ$200,86,FALSE)=0,"",VLOOKUP($A65,parlvotes_lh!$A$11:$ZZ$200,86,FALSE)))</f>
        <v/>
      </c>
      <c r="O65" s="308" t="str">
        <f>IF(ISERROR(VLOOKUP($A65,parlvotes_lh!$A$11:$ZZ$200,106,FALSE))=TRUE,"",IF(VLOOKUP($A65,parlvotes_lh!$A$11:$ZZ$200,106,FALSE)=0,"",VLOOKUP($A65,parlvotes_lh!$A$11:$ZZ$200,106,FALSE)))</f>
        <v/>
      </c>
      <c r="P65" s="308" t="str">
        <f>IF(ISERROR(VLOOKUP($A65,parlvotes_lh!$A$11:$ZZ$200,126,FALSE))=TRUE,"",IF(VLOOKUP($A65,parlvotes_lh!$A$11:$ZZ$200,126,FALSE)=0,"",VLOOKUP($A65,parlvotes_lh!$A$11:$ZZ$200,126,FALSE)))</f>
        <v/>
      </c>
      <c r="Q65" s="309" t="str">
        <f>IF(ISERROR(VLOOKUP($A65,parlvotes_lh!$A$11:$ZZ$200,146,FALSE))=TRUE,"",IF(VLOOKUP($A65,parlvotes_lh!$A$11:$ZZ$200,146,FALSE)=0,"",VLOOKUP($A65,parlvotes_lh!$A$11:$ZZ$200,146,FALSE)))</f>
        <v/>
      </c>
      <c r="R65" s="309" t="str">
        <f>IF(ISERROR(VLOOKUP($A65,parlvotes_lh!$A$11:$ZZ$200,166,FALSE))=TRUE,"",IF(VLOOKUP($A65,parlvotes_lh!$A$11:$ZZ$200,166,FALSE)=0,"",VLOOKUP($A65,parlvotes_lh!$A$11:$ZZ$200,166,FALSE)))</f>
        <v/>
      </c>
      <c r="S65" s="309" t="str">
        <f>IF(ISERROR(VLOOKUP($A65,parlvotes_lh!$A$11:$ZZ$200,186,FALSE))=TRUE,"",IF(VLOOKUP($A65,parlvotes_lh!$A$11:$ZZ$200,186,FALSE)=0,"",VLOOKUP($A65,parlvotes_lh!$A$11:$ZZ$200,186,FALSE)))</f>
        <v/>
      </c>
      <c r="T65" s="309" t="str">
        <f>IF(ISERROR(VLOOKUP($A65,parlvotes_lh!$A$11:$ZZ$200,206,FALSE))=TRUE,"",IF(VLOOKUP($A65,parlvotes_lh!$A$11:$ZZ$200,206,FALSE)=0,"",VLOOKUP($A65,parlvotes_lh!$A$11:$ZZ$200,206,FALSE)))</f>
        <v/>
      </c>
      <c r="U65" s="309" t="str">
        <f>IF(ISERROR(VLOOKUP($A65,parlvotes_lh!$A$11:$ZZ$200,226,FALSE))=TRUE,"",IF(VLOOKUP($A65,parlvotes_lh!$A$11:$ZZ$200,226,FALSE)=0,"",VLOOKUP($A65,parlvotes_lh!$A$11:$ZZ$200,226,FALSE)))</f>
        <v/>
      </c>
      <c r="V65" s="309" t="str">
        <f>IF(ISERROR(VLOOKUP($A65,parlvotes_lh!$A$11:$ZZ$200,246,FALSE))=TRUE,"",IF(VLOOKUP($A65,parlvotes_lh!$A$11:$ZZ$200,246,FALSE)=0,"",VLOOKUP($A65,parlvotes_lh!$A$11:$ZZ$200,246,FALSE)))</f>
        <v/>
      </c>
      <c r="W65" s="309" t="str">
        <f>IF(ISERROR(VLOOKUP($A65,parlvotes_lh!$A$11:$ZZ$200,266,FALSE))=TRUE,"",IF(VLOOKUP($A65,parlvotes_lh!$A$11:$ZZ$200,266,FALSE)=0,"",VLOOKUP($A65,parlvotes_lh!$A$11:$ZZ$200,266,FALSE)))</f>
        <v/>
      </c>
      <c r="X65" s="309" t="str">
        <f>IF(ISERROR(VLOOKUP($A65,parlvotes_lh!$A$11:$ZZ$200,286,FALSE))=TRUE,"",IF(VLOOKUP($A65,parlvotes_lh!$A$11:$ZZ$200,286,FALSE)=0,"",VLOOKUP($A65,parlvotes_lh!$A$11:$ZZ$200,286,FALSE)))</f>
        <v/>
      </c>
      <c r="Y65" s="309" t="str">
        <f>IF(ISERROR(VLOOKUP($A65,parlvotes_lh!$A$11:$ZZ$200,306,FALSE))=TRUE,"",IF(VLOOKUP($A65,parlvotes_lh!$A$11:$ZZ$200,306,FALSE)=0,"",VLOOKUP($A65,parlvotes_lh!$A$11:$ZZ$200,306,FALSE)))</f>
        <v/>
      </c>
      <c r="Z65" s="309" t="str">
        <f>IF(ISERROR(VLOOKUP($A65,parlvotes_lh!$A$11:$ZZ$200,326,FALSE))=TRUE,"",IF(VLOOKUP($A65,parlvotes_lh!$A$11:$ZZ$200,326,FALSE)=0,"",VLOOKUP($A65,parlvotes_lh!$A$11:$ZZ$200,326,FALSE)))</f>
        <v/>
      </c>
      <c r="AA65" s="309" t="str">
        <f>IF(ISERROR(VLOOKUP($A65,parlvotes_lh!$A$11:$ZZ$200,346,FALSE))=TRUE,"",IF(VLOOKUP($A65,parlvotes_lh!$A$11:$ZZ$200,346,FALSE)=0,"",VLOOKUP($A65,parlvotes_lh!$A$11:$ZZ$200,346,FALSE)))</f>
        <v/>
      </c>
      <c r="AB65" s="309" t="str">
        <f>IF(ISERROR(VLOOKUP($A65,parlvotes_lh!$A$11:$ZZ$200,366,FALSE))=TRUE,"",IF(VLOOKUP($A65,parlvotes_lh!$A$11:$ZZ$200,366,FALSE)=0,"",VLOOKUP($A65,parlvotes_lh!$A$11:$ZZ$200,366,FALSE)))</f>
        <v/>
      </c>
      <c r="AC65" s="309" t="str">
        <f>IF(ISERROR(VLOOKUP($A65,parlvotes_lh!$A$11:$ZZ$200,386,FALSE))=TRUE,"",IF(VLOOKUP($A65,parlvotes_lh!$A$11:$ZZ$200,386,FALSE)=0,"",VLOOKUP($A65,parlvotes_lh!$A$11:$ZZ$200,386,FALSE)))</f>
        <v/>
      </c>
    </row>
    <row r="66" spans="1:29" ht="13.5" customHeight="1">
      <c r="A66" s="302" t="str">
        <f>IF(info_parties!A66="","",info_parties!A66)</f>
        <v/>
      </c>
      <c r="B66" s="303" t="str">
        <f>IF(A66="","",MID(info_weblinks!$C$3,32,3))</f>
        <v/>
      </c>
      <c r="C66" s="303" t="str">
        <f>IF(info_parties!G66="","",info_parties!G66)</f>
        <v/>
      </c>
      <c r="D66" s="303" t="str">
        <f>IF(info_parties!K66="","",info_parties!K66)</f>
        <v/>
      </c>
      <c r="E66" s="303" t="str">
        <f>IF(info_parties!H66="","",info_parties!H66)</f>
        <v/>
      </c>
      <c r="F66" s="304" t="str">
        <f t="shared" ref="F66:F129" si="4">IF(MAX(J66:AC66)=0,"",INDEX(J$1:AC$1,MATCH(TRUE,INDEX((J66:AC66&lt;&gt;""),0),0)))</f>
        <v/>
      </c>
      <c r="G66" s="305" t="str">
        <f t="shared" ref="G66:G129" si="5">IF(MAX(J66:AC66)=0,"",INDEX(J$1:AC$1,1,MATCH(LOOKUP(9.99+307,J66:AC66),J66:AC66,0)))</f>
        <v/>
      </c>
      <c r="H66" s="306" t="str">
        <f t="shared" ref="H66:H129" si="6">IF(MAX(J66:AC66)=0,"",MAX(J66:AC66))</f>
        <v/>
      </c>
      <c r="I66" s="307" t="str">
        <f t="shared" ref="I66:I129" si="7">IF(H66="","",INDEX(J$1:AC$1,1,MATCH(H66,J66:AC66,0)))</f>
        <v/>
      </c>
      <c r="J66" s="308" t="str">
        <f>IF(ISERROR(VLOOKUP($A66,parlvotes_lh!$A$11:$ZZ$200,6,FALSE))=TRUE,"",IF(VLOOKUP($A66,parlvotes_lh!$A$11:$ZZ$200,6,FALSE)=0,"",VLOOKUP($A66,parlvotes_lh!$A$11:$ZZ$200,6,FALSE)))</f>
        <v/>
      </c>
      <c r="K66" s="308" t="str">
        <f>IF(ISERROR(VLOOKUP($A66,parlvotes_lh!$A$11:$ZZ$200,26,FALSE))=TRUE,"",IF(VLOOKUP($A66,parlvotes_lh!$A$11:$ZZ$200,26,FALSE)=0,"",VLOOKUP($A66,parlvotes_lh!$A$11:$ZZ$200,26,FALSE)))</f>
        <v/>
      </c>
      <c r="L66" s="308" t="str">
        <f>IF(ISERROR(VLOOKUP($A66,parlvotes_lh!$A$11:$ZZ$200,46,FALSE))=TRUE,"",IF(VLOOKUP($A66,parlvotes_lh!$A$11:$ZZ$200,46,FALSE)=0,"",VLOOKUP($A66,parlvotes_lh!$A$11:$ZZ$200,46,FALSE)))</f>
        <v/>
      </c>
      <c r="M66" s="308" t="str">
        <f>IF(ISERROR(VLOOKUP($A66,parlvotes_lh!$A$11:$ZZ$200,66,FALSE))=TRUE,"",IF(VLOOKUP($A66,parlvotes_lh!$A$11:$ZZ$200,66,FALSE)=0,"",VLOOKUP($A66,parlvotes_lh!$A$11:$ZZ$200,66,FALSE)))</f>
        <v/>
      </c>
      <c r="N66" s="308" t="str">
        <f>IF(ISERROR(VLOOKUP($A66,parlvotes_lh!$A$11:$ZZ$200,86,FALSE))=TRUE,"",IF(VLOOKUP($A66,parlvotes_lh!$A$11:$ZZ$200,86,FALSE)=0,"",VLOOKUP($A66,parlvotes_lh!$A$11:$ZZ$200,86,FALSE)))</f>
        <v/>
      </c>
      <c r="O66" s="308" t="str">
        <f>IF(ISERROR(VLOOKUP($A66,parlvotes_lh!$A$11:$ZZ$200,106,FALSE))=TRUE,"",IF(VLOOKUP($A66,parlvotes_lh!$A$11:$ZZ$200,106,FALSE)=0,"",VLOOKUP($A66,parlvotes_lh!$A$11:$ZZ$200,106,FALSE)))</f>
        <v/>
      </c>
      <c r="P66" s="308" t="str">
        <f>IF(ISERROR(VLOOKUP($A66,parlvotes_lh!$A$11:$ZZ$200,126,FALSE))=TRUE,"",IF(VLOOKUP($A66,parlvotes_lh!$A$11:$ZZ$200,126,FALSE)=0,"",VLOOKUP($A66,parlvotes_lh!$A$11:$ZZ$200,126,FALSE)))</f>
        <v/>
      </c>
      <c r="Q66" s="309" t="str">
        <f>IF(ISERROR(VLOOKUP($A66,parlvotes_lh!$A$11:$ZZ$200,146,FALSE))=TRUE,"",IF(VLOOKUP($A66,parlvotes_lh!$A$11:$ZZ$200,146,FALSE)=0,"",VLOOKUP($A66,parlvotes_lh!$A$11:$ZZ$200,146,FALSE)))</f>
        <v/>
      </c>
      <c r="R66" s="309" t="str">
        <f>IF(ISERROR(VLOOKUP($A66,parlvotes_lh!$A$11:$ZZ$200,166,FALSE))=TRUE,"",IF(VLOOKUP($A66,parlvotes_lh!$A$11:$ZZ$200,166,FALSE)=0,"",VLOOKUP($A66,parlvotes_lh!$A$11:$ZZ$200,166,FALSE)))</f>
        <v/>
      </c>
      <c r="S66" s="309" t="str">
        <f>IF(ISERROR(VLOOKUP($A66,parlvotes_lh!$A$11:$ZZ$200,186,FALSE))=TRUE,"",IF(VLOOKUP($A66,parlvotes_lh!$A$11:$ZZ$200,186,FALSE)=0,"",VLOOKUP($A66,parlvotes_lh!$A$11:$ZZ$200,186,FALSE)))</f>
        <v/>
      </c>
      <c r="T66" s="309" t="str">
        <f>IF(ISERROR(VLOOKUP($A66,parlvotes_lh!$A$11:$ZZ$200,206,FALSE))=TRUE,"",IF(VLOOKUP($A66,parlvotes_lh!$A$11:$ZZ$200,206,FALSE)=0,"",VLOOKUP($A66,parlvotes_lh!$A$11:$ZZ$200,206,FALSE)))</f>
        <v/>
      </c>
      <c r="U66" s="309" t="str">
        <f>IF(ISERROR(VLOOKUP($A66,parlvotes_lh!$A$11:$ZZ$200,226,FALSE))=TRUE,"",IF(VLOOKUP($A66,parlvotes_lh!$A$11:$ZZ$200,226,FALSE)=0,"",VLOOKUP($A66,parlvotes_lh!$A$11:$ZZ$200,226,FALSE)))</f>
        <v/>
      </c>
      <c r="V66" s="309" t="str">
        <f>IF(ISERROR(VLOOKUP($A66,parlvotes_lh!$A$11:$ZZ$200,246,FALSE))=TRUE,"",IF(VLOOKUP($A66,parlvotes_lh!$A$11:$ZZ$200,246,FALSE)=0,"",VLOOKUP($A66,parlvotes_lh!$A$11:$ZZ$200,246,FALSE)))</f>
        <v/>
      </c>
      <c r="W66" s="309" t="str">
        <f>IF(ISERROR(VLOOKUP($A66,parlvotes_lh!$A$11:$ZZ$200,266,FALSE))=TRUE,"",IF(VLOOKUP($A66,parlvotes_lh!$A$11:$ZZ$200,266,FALSE)=0,"",VLOOKUP($A66,parlvotes_lh!$A$11:$ZZ$200,266,FALSE)))</f>
        <v/>
      </c>
      <c r="X66" s="309" t="str">
        <f>IF(ISERROR(VLOOKUP($A66,parlvotes_lh!$A$11:$ZZ$200,286,FALSE))=TRUE,"",IF(VLOOKUP($A66,parlvotes_lh!$A$11:$ZZ$200,286,FALSE)=0,"",VLOOKUP($A66,parlvotes_lh!$A$11:$ZZ$200,286,FALSE)))</f>
        <v/>
      </c>
      <c r="Y66" s="309" t="str">
        <f>IF(ISERROR(VLOOKUP($A66,parlvotes_lh!$A$11:$ZZ$200,306,FALSE))=TRUE,"",IF(VLOOKUP($A66,parlvotes_lh!$A$11:$ZZ$200,306,FALSE)=0,"",VLOOKUP($A66,parlvotes_lh!$A$11:$ZZ$200,306,FALSE)))</f>
        <v/>
      </c>
      <c r="Z66" s="309" t="str">
        <f>IF(ISERROR(VLOOKUP($A66,parlvotes_lh!$A$11:$ZZ$200,326,FALSE))=TRUE,"",IF(VLOOKUP($A66,parlvotes_lh!$A$11:$ZZ$200,326,FALSE)=0,"",VLOOKUP($A66,parlvotes_lh!$A$11:$ZZ$200,326,FALSE)))</f>
        <v/>
      </c>
      <c r="AA66" s="309" t="str">
        <f>IF(ISERROR(VLOOKUP($A66,parlvotes_lh!$A$11:$ZZ$200,346,FALSE))=TRUE,"",IF(VLOOKUP($A66,parlvotes_lh!$A$11:$ZZ$200,346,FALSE)=0,"",VLOOKUP($A66,parlvotes_lh!$A$11:$ZZ$200,346,FALSE)))</f>
        <v/>
      </c>
      <c r="AB66" s="309" t="str">
        <f>IF(ISERROR(VLOOKUP($A66,parlvotes_lh!$A$11:$ZZ$200,366,FALSE))=TRUE,"",IF(VLOOKUP($A66,parlvotes_lh!$A$11:$ZZ$200,366,FALSE)=0,"",VLOOKUP($A66,parlvotes_lh!$A$11:$ZZ$200,366,FALSE)))</f>
        <v/>
      </c>
      <c r="AC66" s="309" t="str">
        <f>IF(ISERROR(VLOOKUP($A66,parlvotes_lh!$A$11:$ZZ$200,386,FALSE))=TRUE,"",IF(VLOOKUP($A66,parlvotes_lh!$A$11:$ZZ$200,386,FALSE)=0,"",VLOOKUP($A66,parlvotes_lh!$A$11:$ZZ$200,386,FALSE)))</f>
        <v/>
      </c>
    </row>
    <row r="67" spans="1:29" ht="13.5" customHeight="1">
      <c r="A67" s="302" t="str">
        <f>IF(info_parties!A67="","",info_parties!A67)</f>
        <v/>
      </c>
      <c r="B67" s="303" t="str">
        <f>IF(A67="","",MID(info_weblinks!$C$3,32,3))</f>
        <v/>
      </c>
      <c r="C67" s="303" t="str">
        <f>IF(info_parties!G67="","",info_parties!G67)</f>
        <v/>
      </c>
      <c r="D67" s="303" t="str">
        <f>IF(info_parties!K67="","",info_parties!K67)</f>
        <v/>
      </c>
      <c r="E67" s="303" t="str">
        <f>IF(info_parties!H67="","",info_parties!H67)</f>
        <v/>
      </c>
      <c r="F67" s="304" t="str">
        <f t="shared" si="4"/>
        <v/>
      </c>
      <c r="G67" s="305" t="str">
        <f t="shared" si="5"/>
        <v/>
      </c>
      <c r="H67" s="306" t="str">
        <f t="shared" si="6"/>
        <v/>
      </c>
      <c r="I67" s="307" t="str">
        <f t="shared" si="7"/>
        <v/>
      </c>
      <c r="J67" s="308" t="str">
        <f>IF(ISERROR(VLOOKUP($A67,parlvotes_lh!$A$11:$ZZ$200,6,FALSE))=TRUE,"",IF(VLOOKUP($A67,parlvotes_lh!$A$11:$ZZ$200,6,FALSE)=0,"",VLOOKUP($A67,parlvotes_lh!$A$11:$ZZ$200,6,FALSE)))</f>
        <v/>
      </c>
      <c r="K67" s="308" t="str">
        <f>IF(ISERROR(VLOOKUP($A67,parlvotes_lh!$A$11:$ZZ$200,26,FALSE))=TRUE,"",IF(VLOOKUP($A67,parlvotes_lh!$A$11:$ZZ$200,26,FALSE)=0,"",VLOOKUP($A67,parlvotes_lh!$A$11:$ZZ$200,26,FALSE)))</f>
        <v/>
      </c>
      <c r="L67" s="308" t="str">
        <f>IF(ISERROR(VLOOKUP($A67,parlvotes_lh!$A$11:$ZZ$200,46,FALSE))=TRUE,"",IF(VLOOKUP($A67,parlvotes_lh!$A$11:$ZZ$200,46,FALSE)=0,"",VLOOKUP($A67,parlvotes_lh!$A$11:$ZZ$200,46,FALSE)))</f>
        <v/>
      </c>
      <c r="M67" s="308" t="str">
        <f>IF(ISERROR(VLOOKUP($A67,parlvotes_lh!$A$11:$ZZ$200,66,FALSE))=TRUE,"",IF(VLOOKUP($A67,parlvotes_lh!$A$11:$ZZ$200,66,FALSE)=0,"",VLOOKUP($A67,parlvotes_lh!$A$11:$ZZ$200,66,FALSE)))</f>
        <v/>
      </c>
      <c r="N67" s="308" t="str">
        <f>IF(ISERROR(VLOOKUP($A67,parlvotes_lh!$A$11:$ZZ$200,86,FALSE))=TRUE,"",IF(VLOOKUP($A67,parlvotes_lh!$A$11:$ZZ$200,86,FALSE)=0,"",VLOOKUP($A67,parlvotes_lh!$A$11:$ZZ$200,86,FALSE)))</f>
        <v/>
      </c>
      <c r="O67" s="308" t="str">
        <f>IF(ISERROR(VLOOKUP($A67,parlvotes_lh!$A$11:$ZZ$200,106,FALSE))=TRUE,"",IF(VLOOKUP($A67,parlvotes_lh!$A$11:$ZZ$200,106,FALSE)=0,"",VLOOKUP($A67,parlvotes_lh!$A$11:$ZZ$200,106,FALSE)))</f>
        <v/>
      </c>
      <c r="P67" s="308" t="str">
        <f>IF(ISERROR(VLOOKUP($A67,parlvotes_lh!$A$11:$ZZ$200,126,FALSE))=TRUE,"",IF(VLOOKUP($A67,parlvotes_lh!$A$11:$ZZ$200,126,FALSE)=0,"",VLOOKUP($A67,parlvotes_lh!$A$11:$ZZ$200,126,FALSE)))</f>
        <v/>
      </c>
      <c r="Q67" s="309" t="str">
        <f>IF(ISERROR(VLOOKUP($A67,parlvotes_lh!$A$11:$ZZ$200,146,FALSE))=TRUE,"",IF(VLOOKUP($A67,parlvotes_lh!$A$11:$ZZ$200,146,FALSE)=0,"",VLOOKUP($A67,parlvotes_lh!$A$11:$ZZ$200,146,FALSE)))</f>
        <v/>
      </c>
      <c r="R67" s="309" t="str">
        <f>IF(ISERROR(VLOOKUP($A67,parlvotes_lh!$A$11:$ZZ$200,166,FALSE))=TRUE,"",IF(VLOOKUP($A67,parlvotes_lh!$A$11:$ZZ$200,166,FALSE)=0,"",VLOOKUP($A67,parlvotes_lh!$A$11:$ZZ$200,166,FALSE)))</f>
        <v/>
      </c>
      <c r="S67" s="309" t="str">
        <f>IF(ISERROR(VLOOKUP($A67,parlvotes_lh!$A$11:$ZZ$200,186,FALSE))=TRUE,"",IF(VLOOKUP($A67,parlvotes_lh!$A$11:$ZZ$200,186,FALSE)=0,"",VLOOKUP($A67,parlvotes_lh!$A$11:$ZZ$200,186,FALSE)))</f>
        <v/>
      </c>
      <c r="T67" s="309" t="str">
        <f>IF(ISERROR(VLOOKUP($A67,parlvotes_lh!$A$11:$ZZ$200,206,FALSE))=TRUE,"",IF(VLOOKUP($A67,parlvotes_lh!$A$11:$ZZ$200,206,FALSE)=0,"",VLOOKUP($A67,parlvotes_lh!$A$11:$ZZ$200,206,FALSE)))</f>
        <v/>
      </c>
      <c r="U67" s="309" t="str">
        <f>IF(ISERROR(VLOOKUP($A67,parlvotes_lh!$A$11:$ZZ$200,226,FALSE))=TRUE,"",IF(VLOOKUP($A67,parlvotes_lh!$A$11:$ZZ$200,226,FALSE)=0,"",VLOOKUP($A67,parlvotes_lh!$A$11:$ZZ$200,226,FALSE)))</f>
        <v/>
      </c>
      <c r="V67" s="309" t="str">
        <f>IF(ISERROR(VLOOKUP($A67,parlvotes_lh!$A$11:$ZZ$200,246,FALSE))=TRUE,"",IF(VLOOKUP($A67,parlvotes_lh!$A$11:$ZZ$200,246,FALSE)=0,"",VLOOKUP($A67,parlvotes_lh!$A$11:$ZZ$200,246,FALSE)))</f>
        <v/>
      </c>
      <c r="W67" s="309" t="str">
        <f>IF(ISERROR(VLOOKUP($A67,parlvotes_lh!$A$11:$ZZ$200,266,FALSE))=TRUE,"",IF(VLOOKUP($A67,parlvotes_lh!$A$11:$ZZ$200,266,FALSE)=0,"",VLOOKUP($A67,parlvotes_lh!$A$11:$ZZ$200,266,FALSE)))</f>
        <v/>
      </c>
      <c r="X67" s="309" t="str">
        <f>IF(ISERROR(VLOOKUP($A67,parlvotes_lh!$A$11:$ZZ$200,286,FALSE))=TRUE,"",IF(VLOOKUP($A67,parlvotes_lh!$A$11:$ZZ$200,286,FALSE)=0,"",VLOOKUP($A67,parlvotes_lh!$A$11:$ZZ$200,286,FALSE)))</f>
        <v/>
      </c>
      <c r="Y67" s="309" t="str">
        <f>IF(ISERROR(VLOOKUP($A67,parlvotes_lh!$A$11:$ZZ$200,306,FALSE))=TRUE,"",IF(VLOOKUP($A67,parlvotes_lh!$A$11:$ZZ$200,306,FALSE)=0,"",VLOOKUP($A67,parlvotes_lh!$A$11:$ZZ$200,306,FALSE)))</f>
        <v/>
      </c>
      <c r="Z67" s="309" t="str">
        <f>IF(ISERROR(VLOOKUP($A67,parlvotes_lh!$A$11:$ZZ$200,326,FALSE))=TRUE,"",IF(VLOOKUP($A67,parlvotes_lh!$A$11:$ZZ$200,326,FALSE)=0,"",VLOOKUP($A67,parlvotes_lh!$A$11:$ZZ$200,326,FALSE)))</f>
        <v/>
      </c>
      <c r="AA67" s="309" t="str">
        <f>IF(ISERROR(VLOOKUP($A67,parlvotes_lh!$A$11:$ZZ$200,346,FALSE))=TRUE,"",IF(VLOOKUP($A67,parlvotes_lh!$A$11:$ZZ$200,346,FALSE)=0,"",VLOOKUP($A67,parlvotes_lh!$A$11:$ZZ$200,346,FALSE)))</f>
        <v/>
      </c>
      <c r="AB67" s="309" t="str">
        <f>IF(ISERROR(VLOOKUP($A67,parlvotes_lh!$A$11:$ZZ$200,366,FALSE))=TRUE,"",IF(VLOOKUP($A67,parlvotes_lh!$A$11:$ZZ$200,366,FALSE)=0,"",VLOOKUP($A67,parlvotes_lh!$A$11:$ZZ$200,366,FALSE)))</f>
        <v/>
      </c>
      <c r="AC67" s="309" t="str">
        <f>IF(ISERROR(VLOOKUP($A67,parlvotes_lh!$A$11:$ZZ$200,386,FALSE))=TRUE,"",IF(VLOOKUP($A67,parlvotes_lh!$A$11:$ZZ$200,386,FALSE)=0,"",VLOOKUP($A67,parlvotes_lh!$A$11:$ZZ$200,386,FALSE)))</f>
        <v/>
      </c>
    </row>
    <row r="68" spans="1:29" ht="13.5" customHeight="1">
      <c r="A68" s="302" t="str">
        <f>IF(info_parties!A68="","",info_parties!A68)</f>
        <v/>
      </c>
      <c r="B68" s="303" t="str">
        <f>IF(A68="","",MID(info_weblinks!$C$3,32,3))</f>
        <v/>
      </c>
      <c r="C68" s="303" t="str">
        <f>IF(info_parties!G68="","",info_parties!G68)</f>
        <v/>
      </c>
      <c r="D68" s="303" t="str">
        <f>IF(info_parties!K68="","",info_parties!K68)</f>
        <v/>
      </c>
      <c r="E68" s="303" t="str">
        <f>IF(info_parties!H68="","",info_parties!H68)</f>
        <v/>
      </c>
      <c r="F68" s="304" t="str">
        <f t="shared" si="4"/>
        <v/>
      </c>
      <c r="G68" s="305" t="str">
        <f t="shared" si="5"/>
        <v/>
      </c>
      <c r="H68" s="306" t="str">
        <f t="shared" si="6"/>
        <v/>
      </c>
      <c r="I68" s="307" t="str">
        <f t="shared" si="7"/>
        <v/>
      </c>
      <c r="J68" s="308" t="str">
        <f>IF(ISERROR(VLOOKUP($A68,parlvotes_lh!$A$11:$ZZ$200,6,FALSE))=TRUE,"",IF(VLOOKUP($A68,parlvotes_lh!$A$11:$ZZ$200,6,FALSE)=0,"",VLOOKUP($A68,parlvotes_lh!$A$11:$ZZ$200,6,FALSE)))</f>
        <v/>
      </c>
      <c r="K68" s="308" t="str">
        <f>IF(ISERROR(VLOOKUP($A68,parlvotes_lh!$A$11:$ZZ$200,26,FALSE))=TRUE,"",IF(VLOOKUP($A68,parlvotes_lh!$A$11:$ZZ$200,26,FALSE)=0,"",VLOOKUP($A68,parlvotes_lh!$A$11:$ZZ$200,26,FALSE)))</f>
        <v/>
      </c>
      <c r="L68" s="308" t="str">
        <f>IF(ISERROR(VLOOKUP($A68,parlvotes_lh!$A$11:$ZZ$200,46,FALSE))=TRUE,"",IF(VLOOKUP($A68,parlvotes_lh!$A$11:$ZZ$200,46,FALSE)=0,"",VLOOKUP($A68,parlvotes_lh!$A$11:$ZZ$200,46,FALSE)))</f>
        <v/>
      </c>
      <c r="M68" s="308" t="str">
        <f>IF(ISERROR(VLOOKUP($A68,parlvotes_lh!$A$11:$ZZ$200,66,FALSE))=TRUE,"",IF(VLOOKUP($A68,parlvotes_lh!$A$11:$ZZ$200,66,FALSE)=0,"",VLOOKUP($A68,parlvotes_lh!$A$11:$ZZ$200,66,FALSE)))</f>
        <v/>
      </c>
      <c r="N68" s="308" t="str">
        <f>IF(ISERROR(VLOOKUP($A68,parlvotes_lh!$A$11:$ZZ$200,86,FALSE))=TRUE,"",IF(VLOOKUP($A68,parlvotes_lh!$A$11:$ZZ$200,86,FALSE)=0,"",VLOOKUP($A68,parlvotes_lh!$A$11:$ZZ$200,86,FALSE)))</f>
        <v/>
      </c>
      <c r="O68" s="308" t="str">
        <f>IF(ISERROR(VLOOKUP($A68,parlvotes_lh!$A$11:$ZZ$200,106,FALSE))=TRUE,"",IF(VLOOKUP($A68,parlvotes_lh!$A$11:$ZZ$200,106,FALSE)=0,"",VLOOKUP($A68,parlvotes_lh!$A$11:$ZZ$200,106,FALSE)))</f>
        <v/>
      </c>
      <c r="P68" s="308" t="str">
        <f>IF(ISERROR(VLOOKUP($A68,parlvotes_lh!$A$11:$ZZ$200,126,FALSE))=TRUE,"",IF(VLOOKUP($A68,parlvotes_lh!$A$11:$ZZ$200,126,FALSE)=0,"",VLOOKUP($A68,parlvotes_lh!$A$11:$ZZ$200,126,FALSE)))</f>
        <v/>
      </c>
      <c r="Q68" s="309" t="str">
        <f>IF(ISERROR(VLOOKUP($A68,parlvotes_lh!$A$11:$ZZ$200,146,FALSE))=TRUE,"",IF(VLOOKUP($A68,parlvotes_lh!$A$11:$ZZ$200,146,FALSE)=0,"",VLOOKUP($A68,parlvotes_lh!$A$11:$ZZ$200,146,FALSE)))</f>
        <v/>
      </c>
      <c r="R68" s="309" t="str">
        <f>IF(ISERROR(VLOOKUP($A68,parlvotes_lh!$A$11:$ZZ$200,166,FALSE))=TRUE,"",IF(VLOOKUP($A68,parlvotes_lh!$A$11:$ZZ$200,166,FALSE)=0,"",VLOOKUP($A68,parlvotes_lh!$A$11:$ZZ$200,166,FALSE)))</f>
        <v/>
      </c>
      <c r="S68" s="309" t="str">
        <f>IF(ISERROR(VLOOKUP($A68,parlvotes_lh!$A$11:$ZZ$200,186,FALSE))=TRUE,"",IF(VLOOKUP($A68,parlvotes_lh!$A$11:$ZZ$200,186,FALSE)=0,"",VLOOKUP($A68,parlvotes_lh!$A$11:$ZZ$200,186,FALSE)))</f>
        <v/>
      </c>
      <c r="T68" s="309" t="str">
        <f>IF(ISERROR(VLOOKUP($A68,parlvotes_lh!$A$11:$ZZ$200,206,FALSE))=TRUE,"",IF(VLOOKUP($A68,parlvotes_lh!$A$11:$ZZ$200,206,FALSE)=0,"",VLOOKUP($A68,parlvotes_lh!$A$11:$ZZ$200,206,FALSE)))</f>
        <v/>
      </c>
      <c r="U68" s="309" t="str">
        <f>IF(ISERROR(VLOOKUP($A68,parlvotes_lh!$A$11:$ZZ$200,226,FALSE))=TRUE,"",IF(VLOOKUP($A68,parlvotes_lh!$A$11:$ZZ$200,226,FALSE)=0,"",VLOOKUP($A68,parlvotes_lh!$A$11:$ZZ$200,226,FALSE)))</f>
        <v/>
      </c>
      <c r="V68" s="309" t="str">
        <f>IF(ISERROR(VLOOKUP($A68,parlvotes_lh!$A$11:$ZZ$200,246,FALSE))=TRUE,"",IF(VLOOKUP($A68,parlvotes_lh!$A$11:$ZZ$200,246,FALSE)=0,"",VLOOKUP($A68,parlvotes_lh!$A$11:$ZZ$200,246,FALSE)))</f>
        <v/>
      </c>
      <c r="W68" s="309" t="str">
        <f>IF(ISERROR(VLOOKUP($A68,parlvotes_lh!$A$11:$ZZ$200,266,FALSE))=TRUE,"",IF(VLOOKUP($A68,parlvotes_lh!$A$11:$ZZ$200,266,FALSE)=0,"",VLOOKUP($A68,parlvotes_lh!$A$11:$ZZ$200,266,FALSE)))</f>
        <v/>
      </c>
      <c r="X68" s="309" t="str">
        <f>IF(ISERROR(VLOOKUP($A68,parlvotes_lh!$A$11:$ZZ$200,286,FALSE))=TRUE,"",IF(VLOOKUP($A68,parlvotes_lh!$A$11:$ZZ$200,286,FALSE)=0,"",VLOOKUP($A68,parlvotes_lh!$A$11:$ZZ$200,286,FALSE)))</f>
        <v/>
      </c>
      <c r="Y68" s="309" t="str">
        <f>IF(ISERROR(VLOOKUP($A68,parlvotes_lh!$A$11:$ZZ$200,306,FALSE))=TRUE,"",IF(VLOOKUP($A68,parlvotes_lh!$A$11:$ZZ$200,306,FALSE)=0,"",VLOOKUP($A68,parlvotes_lh!$A$11:$ZZ$200,306,FALSE)))</f>
        <v/>
      </c>
      <c r="Z68" s="309" t="str">
        <f>IF(ISERROR(VLOOKUP($A68,parlvotes_lh!$A$11:$ZZ$200,326,FALSE))=TRUE,"",IF(VLOOKUP($A68,parlvotes_lh!$A$11:$ZZ$200,326,FALSE)=0,"",VLOOKUP($A68,parlvotes_lh!$A$11:$ZZ$200,326,FALSE)))</f>
        <v/>
      </c>
      <c r="AA68" s="309" t="str">
        <f>IF(ISERROR(VLOOKUP($A68,parlvotes_lh!$A$11:$ZZ$200,346,FALSE))=TRUE,"",IF(VLOOKUP($A68,parlvotes_lh!$A$11:$ZZ$200,346,FALSE)=0,"",VLOOKUP($A68,parlvotes_lh!$A$11:$ZZ$200,346,FALSE)))</f>
        <v/>
      </c>
      <c r="AB68" s="309" t="str">
        <f>IF(ISERROR(VLOOKUP($A68,parlvotes_lh!$A$11:$ZZ$200,366,FALSE))=TRUE,"",IF(VLOOKUP($A68,parlvotes_lh!$A$11:$ZZ$200,366,FALSE)=0,"",VLOOKUP($A68,parlvotes_lh!$A$11:$ZZ$200,366,FALSE)))</f>
        <v/>
      </c>
      <c r="AC68" s="309" t="str">
        <f>IF(ISERROR(VLOOKUP($A68,parlvotes_lh!$A$11:$ZZ$200,386,FALSE))=TRUE,"",IF(VLOOKUP($A68,parlvotes_lh!$A$11:$ZZ$200,386,FALSE)=0,"",VLOOKUP($A68,parlvotes_lh!$A$11:$ZZ$200,386,FALSE)))</f>
        <v/>
      </c>
    </row>
    <row r="69" spans="1:29" ht="13.5" customHeight="1">
      <c r="A69" s="302" t="str">
        <f>IF(info_parties!A69="","",info_parties!A69)</f>
        <v/>
      </c>
      <c r="B69" s="303" t="str">
        <f>IF(A69="","",MID(info_weblinks!$C$3,32,3))</f>
        <v/>
      </c>
      <c r="C69" s="303" t="str">
        <f>IF(info_parties!G69="","",info_parties!G69)</f>
        <v/>
      </c>
      <c r="D69" s="303" t="str">
        <f>IF(info_parties!K69="","",info_parties!K69)</f>
        <v/>
      </c>
      <c r="E69" s="303" t="str">
        <f>IF(info_parties!H69="","",info_parties!H69)</f>
        <v/>
      </c>
      <c r="F69" s="304" t="str">
        <f t="shared" si="4"/>
        <v/>
      </c>
      <c r="G69" s="305" t="str">
        <f t="shared" si="5"/>
        <v/>
      </c>
      <c r="H69" s="306" t="str">
        <f t="shared" si="6"/>
        <v/>
      </c>
      <c r="I69" s="307" t="str">
        <f t="shared" si="7"/>
        <v/>
      </c>
      <c r="J69" s="308" t="str">
        <f>IF(ISERROR(VLOOKUP($A69,parlvotes_lh!$A$11:$ZZ$200,6,FALSE))=TRUE,"",IF(VLOOKUP($A69,parlvotes_lh!$A$11:$ZZ$200,6,FALSE)=0,"",VLOOKUP($A69,parlvotes_lh!$A$11:$ZZ$200,6,FALSE)))</f>
        <v/>
      </c>
      <c r="K69" s="308" t="str">
        <f>IF(ISERROR(VLOOKUP($A69,parlvotes_lh!$A$11:$ZZ$200,26,FALSE))=TRUE,"",IF(VLOOKUP($A69,parlvotes_lh!$A$11:$ZZ$200,26,FALSE)=0,"",VLOOKUP($A69,parlvotes_lh!$A$11:$ZZ$200,26,FALSE)))</f>
        <v/>
      </c>
      <c r="L69" s="308" t="str">
        <f>IF(ISERROR(VLOOKUP($A69,parlvotes_lh!$A$11:$ZZ$200,46,FALSE))=TRUE,"",IF(VLOOKUP($A69,parlvotes_lh!$A$11:$ZZ$200,46,FALSE)=0,"",VLOOKUP($A69,parlvotes_lh!$A$11:$ZZ$200,46,FALSE)))</f>
        <v/>
      </c>
      <c r="M69" s="308" t="str">
        <f>IF(ISERROR(VLOOKUP($A69,parlvotes_lh!$A$11:$ZZ$200,66,FALSE))=TRUE,"",IF(VLOOKUP($A69,parlvotes_lh!$A$11:$ZZ$200,66,FALSE)=0,"",VLOOKUP($A69,parlvotes_lh!$A$11:$ZZ$200,66,FALSE)))</f>
        <v/>
      </c>
      <c r="N69" s="308" t="str">
        <f>IF(ISERROR(VLOOKUP($A69,parlvotes_lh!$A$11:$ZZ$200,86,FALSE))=TRUE,"",IF(VLOOKUP($A69,parlvotes_lh!$A$11:$ZZ$200,86,FALSE)=0,"",VLOOKUP($A69,parlvotes_lh!$A$11:$ZZ$200,86,FALSE)))</f>
        <v/>
      </c>
      <c r="O69" s="308" t="str">
        <f>IF(ISERROR(VLOOKUP($A69,parlvotes_lh!$A$11:$ZZ$200,106,FALSE))=TRUE,"",IF(VLOOKUP($A69,parlvotes_lh!$A$11:$ZZ$200,106,FALSE)=0,"",VLOOKUP($A69,parlvotes_lh!$A$11:$ZZ$200,106,FALSE)))</f>
        <v/>
      </c>
      <c r="P69" s="308" t="str">
        <f>IF(ISERROR(VLOOKUP($A69,parlvotes_lh!$A$11:$ZZ$200,126,FALSE))=TRUE,"",IF(VLOOKUP($A69,parlvotes_lh!$A$11:$ZZ$200,126,FALSE)=0,"",VLOOKUP($A69,parlvotes_lh!$A$11:$ZZ$200,126,FALSE)))</f>
        <v/>
      </c>
      <c r="Q69" s="309" t="str">
        <f>IF(ISERROR(VLOOKUP($A69,parlvotes_lh!$A$11:$ZZ$200,146,FALSE))=TRUE,"",IF(VLOOKUP($A69,parlvotes_lh!$A$11:$ZZ$200,146,FALSE)=0,"",VLOOKUP($A69,parlvotes_lh!$A$11:$ZZ$200,146,FALSE)))</f>
        <v/>
      </c>
      <c r="R69" s="309" t="str">
        <f>IF(ISERROR(VLOOKUP($A69,parlvotes_lh!$A$11:$ZZ$200,166,FALSE))=TRUE,"",IF(VLOOKUP($A69,parlvotes_lh!$A$11:$ZZ$200,166,FALSE)=0,"",VLOOKUP($A69,parlvotes_lh!$A$11:$ZZ$200,166,FALSE)))</f>
        <v/>
      </c>
      <c r="S69" s="309" t="str">
        <f>IF(ISERROR(VLOOKUP($A69,parlvotes_lh!$A$11:$ZZ$200,186,FALSE))=TRUE,"",IF(VLOOKUP($A69,parlvotes_lh!$A$11:$ZZ$200,186,FALSE)=0,"",VLOOKUP($A69,parlvotes_lh!$A$11:$ZZ$200,186,FALSE)))</f>
        <v/>
      </c>
      <c r="T69" s="309" t="str">
        <f>IF(ISERROR(VLOOKUP($A69,parlvotes_lh!$A$11:$ZZ$200,206,FALSE))=TRUE,"",IF(VLOOKUP($A69,parlvotes_lh!$A$11:$ZZ$200,206,FALSE)=0,"",VLOOKUP($A69,parlvotes_lh!$A$11:$ZZ$200,206,FALSE)))</f>
        <v/>
      </c>
      <c r="U69" s="309" t="str">
        <f>IF(ISERROR(VLOOKUP($A69,parlvotes_lh!$A$11:$ZZ$200,226,FALSE))=TRUE,"",IF(VLOOKUP($A69,parlvotes_lh!$A$11:$ZZ$200,226,FALSE)=0,"",VLOOKUP($A69,parlvotes_lh!$A$11:$ZZ$200,226,FALSE)))</f>
        <v/>
      </c>
      <c r="V69" s="309" t="str">
        <f>IF(ISERROR(VLOOKUP($A69,parlvotes_lh!$A$11:$ZZ$200,246,FALSE))=TRUE,"",IF(VLOOKUP($A69,parlvotes_lh!$A$11:$ZZ$200,246,FALSE)=0,"",VLOOKUP($A69,parlvotes_lh!$A$11:$ZZ$200,246,FALSE)))</f>
        <v/>
      </c>
      <c r="W69" s="309" t="str">
        <f>IF(ISERROR(VLOOKUP($A69,parlvotes_lh!$A$11:$ZZ$200,266,FALSE))=TRUE,"",IF(VLOOKUP($A69,parlvotes_lh!$A$11:$ZZ$200,266,FALSE)=0,"",VLOOKUP($A69,parlvotes_lh!$A$11:$ZZ$200,266,FALSE)))</f>
        <v/>
      </c>
      <c r="X69" s="309" t="str">
        <f>IF(ISERROR(VLOOKUP($A69,parlvotes_lh!$A$11:$ZZ$200,286,FALSE))=TRUE,"",IF(VLOOKUP($A69,parlvotes_lh!$A$11:$ZZ$200,286,FALSE)=0,"",VLOOKUP($A69,parlvotes_lh!$A$11:$ZZ$200,286,FALSE)))</f>
        <v/>
      </c>
      <c r="Y69" s="309" t="str">
        <f>IF(ISERROR(VLOOKUP($A69,parlvotes_lh!$A$11:$ZZ$200,306,FALSE))=TRUE,"",IF(VLOOKUP($A69,parlvotes_lh!$A$11:$ZZ$200,306,FALSE)=0,"",VLOOKUP($A69,parlvotes_lh!$A$11:$ZZ$200,306,FALSE)))</f>
        <v/>
      </c>
      <c r="Z69" s="309" t="str">
        <f>IF(ISERROR(VLOOKUP($A69,parlvotes_lh!$A$11:$ZZ$200,326,FALSE))=TRUE,"",IF(VLOOKUP($A69,parlvotes_lh!$A$11:$ZZ$200,326,FALSE)=0,"",VLOOKUP($A69,parlvotes_lh!$A$11:$ZZ$200,326,FALSE)))</f>
        <v/>
      </c>
      <c r="AA69" s="309" t="str">
        <f>IF(ISERROR(VLOOKUP($A69,parlvotes_lh!$A$11:$ZZ$200,346,FALSE))=TRUE,"",IF(VLOOKUP($A69,parlvotes_lh!$A$11:$ZZ$200,346,FALSE)=0,"",VLOOKUP($A69,parlvotes_lh!$A$11:$ZZ$200,346,FALSE)))</f>
        <v/>
      </c>
      <c r="AB69" s="309" t="str">
        <f>IF(ISERROR(VLOOKUP($A69,parlvotes_lh!$A$11:$ZZ$200,366,FALSE))=TRUE,"",IF(VLOOKUP($A69,parlvotes_lh!$A$11:$ZZ$200,366,FALSE)=0,"",VLOOKUP($A69,parlvotes_lh!$A$11:$ZZ$200,366,FALSE)))</f>
        <v/>
      </c>
      <c r="AC69" s="309" t="str">
        <f>IF(ISERROR(VLOOKUP($A69,parlvotes_lh!$A$11:$ZZ$200,386,FALSE))=TRUE,"",IF(VLOOKUP($A69,parlvotes_lh!$A$11:$ZZ$200,386,FALSE)=0,"",VLOOKUP($A69,parlvotes_lh!$A$11:$ZZ$200,386,FALSE)))</f>
        <v/>
      </c>
    </row>
    <row r="70" spans="1:29" ht="13.5" customHeight="1">
      <c r="A70" s="302" t="str">
        <f>IF(info_parties!A70="","",info_parties!A70)</f>
        <v/>
      </c>
      <c r="B70" s="303" t="str">
        <f>IF(A70="","",MID(info_weblinks!$C$3,32,3))</f>
        <v/>
      </c>
      <c r="C70" s="303" t="str">
        <f>IF(info_parties!G70="","",info_parties!G70)</f>
        <v/>
      </c>
      <c r="D70" s="303" t="str">
        <f>IF(info_parties!K70="","",info_parties!K70)</f>
        <v/>
      </c>
      <c r="E70" s="303" t="str">
        <f>IF(info_parties!H70="","",info_parties!H70)</f>
        <v/>
      </c>
      <c r="F70" s="304" t="str">
        <f t="shared" si="4"/>
        <v/>
      </c>
      <c r="G70" s="305" t="str">
        <f t="shared" si="5"/>
        <v/>
      </c>
      <c r="H70" s="306" t="str">
        <f t="shared" si="6"/>
        <v/>
      </c>
      <c r="I70" s="307" t="str">
        <f t="shared" si="7"/>
        <v/>
      </c>
      <c r="J70" s="308" t="str">
        <f>IF(ISERROR(VLOOKUP($A70,parlvotes_lh!$A$11:$ZZ$200,6,FALSE))=TRUE,"",IF(VLOOKUP($A70,parlvotes_lh!$A$11:$ZZ$200,6,FALSE)=0,"",VLOOKUP($A70,parlvotes_lh!$A$11:$ZZ$200,6,FALSE)))</f>
        <v/>
      </c>
      <c r="K70" s="308" t="str">
        <f>IF(ISERROR(VLOOKUP($A70,parlvotes_lh!$A$11:$ZZ$200,26,FALSE))=TRUE,"",IF(VLOOKUP($A70,parlvotes_lh!$A$11:$ZZ$200,26,FALSE)=0,"",VLOOKUP($A70,parlvotes_lh!$A$11:$ZZ$200,26,FALSE)))</f>
        <v/>
      </c>
      <c r="L70" s="308" t="str">
        <f>IF(ISERROR(VLOOKUP($A70,parlvotes_lh!$A$11:$ZZ$200,46,FALSE))=TRUE,"",IF(VLOOKUP($A70,parlvotes_lh!$A$11:$ZZ$200,46,FALSE)=0,"",VLOOKUP($A70,parlvotes_lh!$A$11:$ZZ$200,46,FALSE)))</f>
        <v/>
      </c>
      <c r="M70" s="308" t="str">
        <f>IF(ISERROR(VLOOKUP($A70,parlvotes_lh!$A$11:$ZZ$200,66,FALSE))=TRUE,"",IF(VLOOKUP($A70,parlvotes_lh!$A$11:$ZZ$200,66,FALSE)=0,"",VLOOKUP($A70,parlvotes_lh!$A$11:$ZZ$200,66,FALSE)))</f>
        <v/>
      </c>
      <c r="N70" s="308" t="str">
        <f>IF(ISERROR(VLOOKUP($A70,parlvotes_lh!$A$11:$ZZ$200,86,FALSE))=TRUE,"",IF(VLOOKUP($A70,parlvotes_lh!$A$11:$ZZ$200,86,FALSE)=0,"",VLOOKUP($A70,parlvotes_lh!$A$11:$ZZ$200,86,FALSE)))</f>
        <v/>
      </c>
      <c r="O70" s="308" t="str">
        <f>IF(ISERROR(VLOOKUP($A70,parlvotes_lh!$A$11:$ZZ$200,106,FALSE))=TRUE,"",IF(VLOOKUP($A70,parlvotes_lh!$A$11:$ZZ$200,106,FALSE)=0,"",VLOOKUP($A70,parlvotes_lh!$A$11:$ZZ$200,106,FALSE)))</f>
        <v/>
      </c>
      <c r="P70" s="308" t="str">
        <f>IF(ISERROR(VLOOKUP($A70,parlvotes_lh!$A$11:$ZZ$200,126,FALSE))=TRUE,"",IF(VLOOKUP($A70,parlvotes_lh!$A$11:$ZZ$200,126,FALSE)=0,"",VLOOKUP($A70,parlvotes_lh!$A$11:$ZZ$200,126,FALSE)))</f>
        <v/>
      </c>
      <c r="Q70" s="309" t="str">
        <f>IF(ISERROR(VLOOKUP($A70,parlvotes_lh!$A$11:$ZZ$200,146,FALSE))=TRUE,"",IF(VLOOKUP($A70,parlvotes_lh!$A$11:$ZZ$200,146,FALSE)=0,"",VLOOKUP($A70,parlvotes_lh!$A$11:$ZZ$200,146,FALSE)))</f>
        <v/>
      </c>
      <c r="R70" s="309" t="str">
        <f>IF(ISERROR(VLOOKUP($A70,parlvotes_lh!$A$11:$ZZ$200,166,FALSE))=TRUE,"",IF(VLOOKUP($A70,parlvotes_lh!$A$11:$ZZ$200,166,FALSE)=0,"",VLOOKUP($A70,parlvotes_lh!$A$11:$ZZ$200,166,FALSE)))</f>
        <v/>
      </c>
      <c r="S70" s="309" t="str">
        <f>IF(ISERROR(VLOOKUP($A70,parlvotes_lh!$A$11:$ZZ$200,186,FALSE))=TRUE,"",IF(VLOOKUP($A70,parlvotes_lh!$A$11:$ZZ$200,186,FALSE)=0,"",VLOOKUP($A70,parlvotes_lh!$A$11:$ZZ$200,186,FALSE)))</f>
        <v/>
      </c>
      <c r="T70" s="309" t="str">
        <f>IF(ISERROR(VLOOKUP($A70,parlvotes_lh!$A$11:$ZZ$200,206,FALSE))=TRUE,"",IF(VLOOKUP($A70,parlvotes_lh!$A$11:$ZZ$200,206,FALSE)=0,"",VLOOKUP($A70,parlvotes_lh!$A$11:$ZZ$200,206,FALSE)))</f>
        <v/>
      </c>
      <c r="U70" s="309" t="str">
        <f>IF(ISERROR(VLOOKUP($A70,parlvotes_lh!$A$11:$ZZ$200,226,FALSE))=TRUE,"",IF(VLOOKUP($A70,parlvotes_lh!$A$11:$ZZ$200,226,FALSE)=0,"",VLOOKUP($A70,parlvotes_lh!$A$11:$ZZ$200,226,FALSE)))</f>
        <v/>
      </c>
      <c r="V70" s="309" t="str">
        <f>IF(ISERROR(VLOOKUP($A70,parlvotes_lh!$A$11:$ZZ$200,246,FALSE))=TRUE,"",IF(VLOOKUP($A70,parlvotes_lh!$A$11:$ZZ$200,246,FALSE)=0,"",VLOOKUP($A70,parlvotes_lh!$A$11:$ZZ$200,246,FALSE)))</f>
        <v/>
      </c>
      <c r="W70" s="309" t="str">
        <f>IF(ISERROR(VLOOKUP($A70,parlvotes_lh!$A$11:$ZZ$200,266,FALSE))=TRUE,"",IF(VLOOKUP($A70,parlvotes_lh!$A$11:$ZZ$200,266,FALSE)=0,"",VLOOKUP($A70,parlvotes_lh!$A$11:$ZZ$200,266,FALSE)))</f>
        <v/>
      </c>
      <c r="X70" s="309" t="str">
        <f>IF(ISERROR(VLOOKUP($A70,parlvotes_lh!$A$11:$ZZ$200,286,FALSE))=TRUE,"",IF(VLOOKUP($A70,parlvotes_lh!$A$11:$ZZ$200,286,FALSE)=0,"",VLOOKUP($A70,parlvotes_lh!$A$11:$ZZ$200,286,FALSE)))</f>
        <v/>
      </c>
      <c r="Y70" s="309" t="str">
        <f>IF(ISERROR(VLOOKUP($A70,parlvotes_lh!$A$11:$ZZ$200,306,FALSE))=TRUE,"",IF(VLOOKUP($A70,parlvotes_lh!$A$11:$ZZ$200,306,FALSE)=0,"",VLOOKUP($A70,parlvotes_lh!$A$11:$ZZ$200,306,FALSE)))</f>
        <v/>
      </c>
      <c r="Z70" s="309" t="str">
        <f>IF(ISERROR(VLOOKUP($A70,parlvotes_lh!$A$11:$ZZ$200,326,FALSE))=TRUE,"",IF(VLOOKUP($A70,parlvotes_lh!$A$11:$ZZ$200,326,FALSE)=0,"",VLOOKUP($A70,parlvotes_lh!$A$11:$ZZ$200,326,FALSE)))</f>
        <v/>
      </c>
      <c r="AA70" s="309" t="str">
        <f>IF(ISERROR(VLOOKUP($A70,parlvotes_lh!$A$11:$ZZ$200,346,FALSE))=TRUE,"",IF(VLOOKUP($A70,parlvotes_lh!$A$11:$ZZ$200,346,FALSE)=0,"",VLOOKUP($A70,parlvotes_lh!$A$11:$ZZ$200,346,FALSE)))</f>
        <v/>
      </c>
      <c r="AB70" s="309" t="str">
        <f>IF(ISERROR(VLOOKUP($A70,parlvotes_lh!$A$11:$ZZ$200,366,FALSE))=TRUE,"",IF(VLOOKUP($A70,parlvotes_lh!$A$11:$ZZ$200,366,FALSE)=0,"",VLOOKUP($A70,parlvotes_lh!$A$11:$ZZ$200,366,FALSE)))</f>
        <v/>
      </c>
      <c r="AC70" s="309" t="str">
        <f>IF(ISERROR(VLOOKUP($A70,parlvotes_lh!$A$11:$ZZ$200,386,FALSE))=TRUE,"",IF(VLOOKUP($A70,parlvotes_lh!$A$11:$ZZ$200,386,FALSE)=0,"",VLOOKUP($A70,parlvotes_lh!$A$11:$ZZ$200,386,FALSE)))</f>
        <v/>
      </c>
    </row>
    <row r="71" spans="1:29" ht="13.5" customHeight="1">
      <c r="A71" s="302" t="str">
        <f>IF(info_parties!A71="","",info_parties!A71)</f>
        <v/>
      </c>
      <c r="B71" s="303" t="str">
        <f>IF(A71="","",MID(info_weblinks!$C$3,32,3))</f>
        <v/>
      </c>
      <c r="C71" s="303" t="str">
        <f>IF(info_parties!G71="","",info_parties!G71)</f>
        <v/>
      </c>
      <c r="D71" s="303" t="str">
        <f>IF(info_parties!K71="","",info_parties!K71)</f>
        <v/>
      </c>
      <c r="E71" s="303" t="str">
        <f>IF(info_parties!H71="","",info_parties!H71)</f>
        <v/>
      </c>
      <c r="F71" s="304" t="str">
        <f t="shared" si="4"/>
        <v/>
      </c>
      <c r="G71" s="305" t="str">
        <f t="shared" si="5"/>
        <v/>
      </c>
      <c r="H71" s="306" t="str">
        <f t="shared" si="6"/>
        <v/>
      </c>
      <c r="I71" s="307" t="str">
        <f t="shared" si="7"/>
        <v/>
      </c>
      <c r="J71" s="308" t="str">
        <f>IF(ISERROR(VLOOKUP($A71,parlvotes_lh!$A$11:$ZZ$200,6,FALSE))=TRUE,"",IF(VLOOKUP($A71,parlvotes_lh!$A$11:$ZZ$200,6,FALSE)=0,"",VLOOKUP($A71,parlvotes_lh!$A$11:$ZZ$200,6,FALSE)))</f>
        <v/>
      </c>
      <c r="K71" s="308" t="str">
        <f>IF(ISERROR(VLOOKUP($A71,parlvotes_lh!$A$11:$ZZ$200,26,FALSE))=TRUE,"",IF(VLOOKUP($A71,parlvotes_lh!$A$11:$ZZ$200,26,FALSE)=0,"",VLOOKUP($A71,parlvotes_lh!$A$11:$ZZ$200,26,FALSE)))</f>
        <v/>
      </c>
      <c r="L71" s="308" t="str">
        <f>IF(ISERROR(VLOOKUP($A71,parlvotes_lh!$A$11:$ZZ$200,46,FALSE))=TRUE,"",IF(VLOOKUP($A71,parlvotes_lh!$A$11:$ZZ$200,46,FALSE)=0,"",VLOOKUP($A71,parlvotes_lh!$A$11:$ZZ$200,46,FALSE)))</f>
        <v/>
      </c>
      <c r="M71" s="308" t="str">
        <f>IF(ISERROR(VLOOKUP($A71,parlvotes_lh!$A$11:$ZZ$200,66,FALSE))=TRUE,"",IF(VLOOKUP($A71,parlvotes_lh!$A$11:$ZZ$200,66,FALSE)=0,"",VLOOKUP($A71,parlvotes_lh!$A$11:$ZZ$200,66,FALSE)))</f>
        <v/>
      </c>
      <c r="N71" s="308" t="str">
        <f>IF(ISERROR(VLOOKUP($A71,parlvotes_lh!$A$11:$ZZ$200,86,FALSE))=TRUE,"",IF(VLOOKUP($A71,parlvotes_lh!$A$11:$ZZ$200,86,FALSE)=0,"",VLOOKUP($A71,parlvotes_lh!$A$11:$ZZ$200,86,FALSE)))</f>
        <v/>
      </c>
      <c r="O71" s="308" t="str">
        <f>IF(ISERROR(VLOOKUP($A71,parlvotes_lh!$A$11:$ZZ$200,106,FALSE))=TRUE,"",IF(VLOOKUP($A71,parlvotes_lh!$A$11:$ZZ$200,106,FALSE)=0,"",VLOOKUP($A71,parlvotes_lh!$A$11:$ZZ$200,106,FALSE)))</f>
        <v/>
      </c>
      <c r="P71" s="308" t="str">
        <f>IF(ISERROR(VLOOKUP($A71,parlvotes_lh!$A$11:$ZZ$200,126,FALSE))=TRUE,"",IF(VLOOKUP($A71,parlvotes_lh!$A$11:$ZZ$200,126,FALSE)=0,"",VLOOKUP($A71,parlvotes_lh!$A$11:$ZZ$200,126,FALSE)))</f>
        <v/>
      </c>
      <c r="Q71" s="309" t="str">
        <f>IF(ISERROR(VLOOKUP($A71,parlvotes_lh!$A$11:$ZZ$200,146,FALSE))=TRUE,"",IF(VLOOKUP($A71,parlvotes_lh!$A$11:$ZZ$200,146,FALSE)=0,"",VLOOKUP($A71,parlvotes_lh!$A$11:$ZZ$200,146,FALSE)))</f>
        <v/>
      </c>
      <c r="R71" s="309" t="str">
        <f>IF(ISERROR(VLOOKUP($A71,parlvotes_lh!$A$11:$ZZ$200,166,FALSE))=TRUE,"",IF(VLOOKUP($A71,parlvotes_lh!$A$11:$ZZ$200,166,FALSE)=0,"",VLOOKUP($A71,parlvotes_lh!$A$11:$ZZ$200,166,FALSE)))</f>
        <v/>
      </c>
      <c r="S71" s="309" t="str">
        <f>IF(ISERROR(VLOOKUP($A71,parlvotes_lh!$A$11:$ZZ$200,186,FALSE))=TRUE,"",IF(VLOOKUP($A71,parlvotes_lh!$A$11:$ZZ$200,186,FALSE)=0,"",VLOOKUP($A71,parlvotes_lh!$A$11:$ZZ$200,186,FALSE)))</f>
        <v/>
      </c>
      <c r="T71" s="309" t="str">
        <f>IF(ISERROR(VLOOKUP($A71,parlvotes_lh!$A$11:$ZZ$200,206,FALSE))=TRUE,"",IF(VLOOKUP($A71,parlvotes_lh!$A$11:$ZZ$200,206,FALSE)=0,"",VLOOKUP($A71,parlvotes_lh!$A$11:$ZZ$200,206,FALSE)))</f>
        <v/>
      </c>
      <c r="U71" s="309" t="str">
        <f>IF(ISERROR(VLOOKUP($A71,parlvotes_lh!$A$11:$ZZ$200,226,FALSE))=TRUE,"",IF(VLOOKUP($A71,parlvotes_lh!$A$11:$ZZ$200,226,FALSE)=0,"",VLOOKUP($A71,parlvotes_lh!$A$11:$ZZ$200,226,FALSE)))</f>
        <v/>
      </c>
      <c r="V71" s="309" t="str">
        <f>IF(ISERROR(VLOOKUP($A71,parlvotes_lh!$A$11:$ZZ$200,246,FALSE))=TRUE,"",IF(VLOOKUP($A71,parlvotes_lh!$A$11:$ZZ$200,246,FALSE)=0,"",VLOOKUP($A71,parlvotes_lh!$A$11:$ZZ$200,246,FALSE)))</f>
        <v/>
      </c>
      <c r="W71" s="309" t="str">
        <f>IF(ISERROR(VLOOKUP($A71,parlvotes_lh!$A$11:$ZZ$200,266,FALSE))=TRUE,"",IF(VLOOKUP($A71,parlvotes_lh!$A$11:$ZZ$200,266,FALSE)=0,"",VLOOKUP($A71,parlvotes_lh!$A$11:$ZZ$200,266,FALSE)))</f>
        <v/>
      </c>
      <c r="X71" s="309" t="str">
        <f>IF(ISERROR(VLOOKUP($A71,parlvotes_lh!$A$11:$ZZ$200,286,FALSE))=TRUE,"",IF(VLOOKUP($A71,parlvotes_lh!$A$11:$ZZ$200,286,FALSE)=0,"",VLOOKUP($A71,parlvotes_lh!$A$11:$ZZ$200,286,FALSE)))</f>
        <v/>
      </c>
      <c r="Y71" s="309" t="str">
        <f>IF(ISERROR(VLOOKUP($A71,parlvotes_lh!$A$11:$ZZ$200,306,FALSE))=TRUE,"",IF(VLOOKUP($A71,parlvotes_lh!$A$11:$ZZ$200,306,FALSE)=0,"",VLOOKUP($A71,parlvotes_lh!$A$11:$ZZ$200,306,FALSE)))</f>
        <v/>
      </c>
      <c r="Z71" s="309" t="str">
        <f>IF(ISERROR(VLOOKUP($A71,parlvotes_lh!$A$11:$ZZ$200,326,FALSE))=TRUE,"",IF(VLOOKUP($A71,parlvotes_lh!$A$11:$ZZ$200,326,FALSE)=0,"",VLOOKUP($A71,parlvotes_lh!$A$11:$ZZ$200,326,FALSE)))</f>
        <v/>
      </c>
      <c r="AA71" s="309" t="str">
        <f>IF(ISERROR(VLOOKUP($A71,parlvotes_lh!$A$11:$ZZ$200,346,FALSE))=TRUE,"",IF(VLOOKUP($A71,parlvotes_lh!$A$11:$ZZ$200,346,FALSE)=0,"",VLOOKUP($A71,parlvotes_lh!$A$11:$ZZ$200,346,FALSE)))</f>
        <v/>
      </c>
      <c r="AB71" s="309" t="str">
        <f>IF(ISERROR(VLOOKUP($A71,parlvotes_lh!$A$11:$ZZ$200,366,FALSE))=TRUE,"",IF(VLOOKUP($A71,parlvotes_lh!$A$11:$ZZ$200,366,FALSE)=0,"",VLOOKUP($A71,parlvotes_lh!$A$11:$ZZ$200,366,FALSE)))</f>
        <v/>
      </c>
      <c r="AC71" s="309" t="str">
        <f>IF(ISERROR(VLOOKUP($A71,parlvotes_lh!$A$11:$ZZ$200,386,FALSE))=TRUE,"",IF(VLOOKUP($A71,parlvotes_lh!$A$11:$ZZ$200,386,FALSE)=0,"",VLOOKUP($A71,parlvotes_lh!$A$11:$ZZ$200,386,FALSE)))</f>
        <v/>
      </c>
    </row>
    <row r="72" spans="1:29" ht="13.5" customHeight="1">
      <c r="A72" s="302" t="str">
        <f>IF(info_parties!A72="","",info_parties!A72)</f>
        <v/>
      </c>
      <c r="B72" s="303" t="str">
        <f>IF(A72="","",MID(info_weblinks!$C$3,32,3))</f>
        <v/>
      </c>
      <c r="C72" s="303" t="str">
        <f>IF(info_parties!G72="","",info_parties!G72)</f>
        <v/>
      </c>
      <c r="D72" s="303" t="str">
        <f>IF(info_parties!K72="","",info_parties!K72)</f>
        <v/>
      </c>
      <c r="E72" s="303" t="str">
        <f>IF(info_parties!H72="","",info_parties!H72)</f>
        <v/>
      </c>
      <c r="F72" s="304" t="str">
        <f t="shared" si="4"/>
        <v/>
      </c>
      <c r="G72" s="305" t="str">
        <f t="shared" si="5"/>
        <v/>
      </c>
      <c r="H72" s="306" t="str">
        <f t="shared" si="6"/>
        <v/>
      </c>
      <c r="I72" s="307" t="str">
        <f t="shared" si="7"/>
        <v/>
      </c>
      <c r="J72" s="308" t="str">
        <f>IF(ISERROR(VLOOKUP($A72,parlvotes_lh!$A$11:$ZZ$200,6,FALSE))=TRUE,"",IF(VLOOKUP($A72,parlvotes_lh!$A$11:$ZZ$200,6,FALSE)=0,"",VLOOKUP($A72,parlvotes_lh!$A$11:$ZZ$200,6,FALSE)))</f>
        <v/>
      </c>
      <c r="K72" s="308" t="str">
        <f>IF(ISERROR(VLOOKUP($A72,parlvotes_lh!$A$11:$ZZ$200,26,FALSE))=TRUE,"",IF(VLOOKUP($A72,parlvotes_lh!$A$11:$ZZ$200,26,FALSE)=0,"",VLOOKUP($A72,parlvotes_lh!$A$11:$ZZ$200,26,FALSE)))</f>
        <v/>
      </c>
      <c r="L72" s="308" t="str">
        <f>IF(ISERROR(VLOOKUP($A72,parlvotes_lh!$A$11:$ZZ$200,46,FALSE))=TRUE,"",IF(VLOOKUP($A72,parlvotes_lh!$A$11:$ZZ$200,46,FALSE)=0,"",VLOOKUP($A72,parlvotes_lh!$A$11:$ZZ$200,46,FALSE)))</f>
        <v/>
      </c>
      <c r="M72" s="308" t="str">
        <f>IF(ISERROR(VLOOKUP($A72,parlvotes_lh!$A$11:$ZZ$200,66,FALSE))=TRUE,"",IF(VLOOKUP($A72,parlvotes_lh!$A$11:$ZZ$200,66,FALSE)=0,"",VLOOKUP($A72,parlvotes_lh!$A$11:$ZZ$200,66,FALSE)))</f>
        <v/>
      </c>
      <c r="N72" s="308" t="str">
        <f>IF(ISERROR(VLOOKUP($A72,parlvotes_lh!$A$11:$ZZ$200,86,FALSE))=TRUE,"",IF(VLOOKUP($A72,parlvotes_lh!$A$11:$ZZ$200,86,FALSE)=0,"",VLOOKUP($A72,parlvotes_lh!$A$11:$ZZ$200,86,FALSE)))</f>
        <v/>
      </c>
      <c r="O72" s="308" t="str">
        <f>IF(ISERROR(VLOOKUP($A72,parlvotes_lh!$A$11:$ZZ$200,106,FALSE))=TRUE,"",IF(VLOOKUP($A72,parlvotes_lh!$A$11:$ZZ$200,106,FALSE)=0,"",VLOOKUP($A72,parlvotes_lh!$A$11:$ZZ$200,106,FALSE)))</f>
        <v/>
      </c>
      <c r="P72" s="308" t="str">
        <f>IF(ISERROR(VLOOKUP($A72,parlvotes_lh!$A$11:$ZZ$200,126,FALSE))=TRUE,"",IF(VLOOKUP($A72,parlvotes_lh!$A$11:$ZZ$200,126,FALSE)=0,"",VLOOKUP($A72,parlvotes_lh!$A$11:$ZZ$200,126,FALSE)))</f>
        <v/>
      </c>
      <c r="Q72" s="309" t="str">
        <f>IF(ISERROR(VLOOKUP($A72,parlvotes_lh!$A$11:$ZZ$200,146,FALSE))=TRUE,"",IF(VLOOKUP($A72,parlvotes_lh!$A$11:$ZZ$200,146,FALSE)=0,"",VLOOKUP($A72,parlvotes_lh!$A$11:$ZZ$200,146,FALSE)))</f>
        <v/>
      </c>
      <c r="R72" s="309" t="str">
        <f>IF(ISERROR(VLOOKUP($A72,parlvotes_lh!$A$11:$ZZ$200,166,FALSE))=TRUE,"",IF(VLOOKUP($A72,parlvotes_lh!$A$11:$ZZ$200,166,FALSE)=0,"",VLOOKUP($A72,parlvotes_lh!$A$11:$ZZ$200,166,FALSE)))</f>
        <v/>
      </c>
      <c r="S72" s="309" t="str">
        <f>IF(ISERROR(VLOOKUP($A72,parlvotes_lh!$A$11:$ZZ$200,186,FALSE))=TRUE,"",IF(VLOOKUP($A72,parlvotes_lh!$A$11:$ZZ$200,186,FALSE)=0,"",VLOOKUP($A72,parlvotes_lh!$A$11:$ZZ$200,186,FALSE)))</f>
        <v/>
      </c>
      <c r="T72" s="309" t="str">
        <f>IF(ISERROR(VLOOKUP($A72,parlvotes_lh!$A$11:$ZZ$200,206,FALSE))=TRUE,"",IF(VLOOKUP($A72,parlvotes_lh!$A$11:$ZZ$200,206,FALSE)=0,"",VLOOKUP($A72,parlvotes_lh!$A$11:$ZZ$200,206,FALSE)))</f>
        <v/>
      </c>
      <c r="U72" s="309" t="str">
        <f>IF(ISERROR(VLOOKUP($A72,parlvotes_lh!$A$11:$ZZ$200,226,FALSE))=TRUE,"",IF(VLOOKUP($A72,parlvotes_lh!$A$11:$ZZ$200,226,FALSE)=0,"",VLOOKUP($A72,parlvotes_lh!$A$11:$ZZ$200,226,FALSE)))</f>
        <v/>
      </c>
      <c r="V72" s="309" t="str">
        <f>IF(ISERROR(VLOOKUP($A72,parlvotes_lh!$A$11:$ZZ$200,246,FALSE))=TRUE,"",IF(VLOOKUP($A72,parlvotes_lh!$A$11:$ZZ$200,246,FALSE)=0,"",VLOOKUP($A72,parlvotes_lh!$A$11:$ZZ$200,246,FALSE)))</f>
        <v/>
      </c>
      <c r="W72" s="309" t="str">
        <f>IF(ISERROR(VLOOKUP($A72,parlvotes_lh!$A$11:$ZZ$200,266,FALSE))=TRUE,"",IF(VLOOKUP($A72,parlvotes_lh!$A$11:$ZZ$200,266,FALSE)=0,"",VLOOKUP($A72,parlvotes_lh!$A$11:$ZZ$200,266,FALSE)))</f>
        <v/>
      </c>
      <c r="X72" s="309" t="str">
        <f>IF(ISERROR(VLOOKUP($A72,parlvotes_lh!$A$11:$ZZ$200,286,FALSE))=TRUE,"",IF(VLOOKUP($A72,parlvotes_lh!$A$11:$ZZ$200,286,FALSE)=0,"",VLOOKUP($A72,parlvotes_lh!$A$11:$ZZ$200,286,FALSE)))</f>
        <v/>
      </c>
      <c r="Y72" s="309" t="str">
        <f>IF(ISERROR(VLOOKUP($A72,parlvotes_lh!$A$11:$ZZ$200,306,FALSE))=TRUE,"",IF(VLOOKUP($A72,parlvotes_lh!$A$11:$ZZ$200,306,FALSE)=0,"",VLOOKUP($A72,parlvotes_lh!$A$11:$ZZ$200,306,FALSE)))</f>
        <v/>
      </c>
      <c r="Z72" s="309" t="str">
        <f>IF(ISERROR(VLOOKUP($A72,parlvotes_lh!$A$11:$ZZ$200,326,FALSE))=TRUE,"",IF(VLOOKUP($A72,parlvotes_lh!$A$11:$ZZ$200,326,FALSE)=0,"",VLOOKUP($A72,parlvotes_lh!$A$11:$ZZ$200,326,FALSE)))</f>
        <v/>
      </c>
      <c r="AA72" s="309" t="str">
        <f>IF(ISERROR(VLOOKUP($A72,parlvotes_lh!$A$11:$ZZ$200,346,FALSE))=TRUE,"",IF(VLOOKUP($A72,parlvotes_lh!$A$11:$ZZ$200,346,FALSE)=0,"",VLOOKUP($A72,parlvotes_lh!$A$11:$ZZ$200,346,FALSE)))</f>
        <v/>
      </c>
      <c r="AB72" s="309" t="str">
        <f>IF(ISERROR(VLOOKUP($A72,parlvotes_lh!$A$11:$ZZ$200,366,FALSE))=TRUE,"",IF(VLOOKUP($A72,parlvotes_lh!$A$11:$ZZ$200,366,FALSE)=0,"",VLOOKUP($A72,parlvotes_lh!$A$11:$ZZ$200,366,FALSE)))</f>
        <v/>
      </c>
      <c r="AC72" s="309" t="str">
        <f>IF(ISERROR(VLOOKUP($A72,parlvotes_lh!$A$11:$ZZ$200,386,FALSE))=TRUE,"",IF(VLOOKUP($A72,parlvotes_lh!$A$11:$ZZ$200,386,FALSE)=0,"",VLOOKUP($A72,parlvotes_lh!$A$11:$ZZ$200,386,FALSE)))</f>
        <v/>
      </c>
    </row>
    <row r="73" spans="1:29" ht="13.5" customHeight="1">
      <c r="A73" s="302" t="str">
        <f>IF(info_parties!A73="","",info_parties!A73)</f>
        <v/>
      </c>
      <c r="B73" s="303" t="str">
        <f>IF(A73="","",MID(info_weblinks!$C$3,32,3))</f>
        <v/>
      </c>
      <c r="C73" s="303" t="str">
        <f>IF(info_parties!G73="","",info_parties!G73)</f>
        <v/>
      </c>
      <c r="D73" s="303" t="str">
        <f>IF(info_parties!K73="","",info_parties!K73)</f>
        <v/>
      </c>
      <c r="E73" s="303" t="str">
        <f>IF(info_parties!H73="","",info_parties!H73)</f>
        <v/>
      </c>
      <c r="F73" s="304" t="str">
        <f t="shared" si="4"/>
        <v/>
      </c>
      <c r="G73" s="305" t="str">
        <f t="shared" si="5"/>
        <v/>
      </c>
      <c r="H73" s="306" t="str">
        <f t="shared" si="6"/>
        <v/>
      </c>
      <c r="I73" s="307" t="str">
        <f t="shared" si="7"/>
        <v/>
      </c>
      <c r="J73" s="308" t="str">
        <f>IF(ISERROR(VLOOKUP($A73,parlvotes_lh!$A$11:$ZZ$200,6,FALSE))=TRUE,"",IF(VLOOKUP($A73,parlvotes_lh!$A$11:$ZZ$200,6,FALSE)=0,"",VLOOKUP($A73,parlvotes_lh!$A$11:$ZZ$200,6,FALSE)))</f>
        <v/>
      </c>
      <c r="K73" s="308" t="str">
        <f>IF(ISERROR(VLOOKUP($A73,parlvotes_lh!$A$11:$ZZ$200,26,FALSE))=TRUE,"",IF(VLOOKUP($A73,parlvotes_lh!$A$11:$ZZ$200,26,FALSE)=0,"",VLOOKUP($A73,parlvotes_lh!$A$11:$ZZ$200,26,FALSE)))</f>
        <v/>
      </c>
      <c r="L73" s="308" t="str">
        <f>IF(ISERROR(VLOOKUP($A73,parlvotes_lh!$A$11:$ZZ$200,46,FALSE))=TRUE,"",IF(VLOOKUP($A73,parlvotes_lh!$A$11:$ZZ$200,46,FALSE)=0,"",VLOOKUP($A73,parlvotes_lh!$A$11:$ZZ$200,46,FALSE)))</f>
        <v/>
      </c>
      <c r="M73" s="308" t="str">
        <f>IF(ISERROR(VLOOKUP($A73,parlvotes_lh!$A$11:$ZZ$200,66,FALSE))=TRUE,"",IF(VLOOKUP($A73,parlvotes_lh!$A$11:$ZZ$200,66,FALSE)=0,"",VLOOKUP($A73,parlvotes_lh!$A$11:$ZZ$200,66,FALSE)))</f>
        <v/>
      </c>
      <c r="N73" s="308" t="str">
        <f>IF(ISERROR(VLOOKUP($A73,parlvotes_lh!$A$11:$ZZ$200,86,FALSE))=TRUE,"",IF(VLOOKUP($A73,parlvotes_lh!$A$11:$ZZ$200,86,FALSE)=0,"",VLOOKUP($A73,parlvotes_lh!$A$11:$ZZ$200,86,FALSE)))</f>
        <v/>
      </c>
      <c r="O73" s="308" t="str">
        <f>IF(ISERROR(VLOOKUP($A73,parlvotes_lh!$A$11:$ZZ$200,106,FALSE))=TRUE,"",IF(VLOOKUP($A73,parlvotes_lh!$A$11:$ZZ$200,106,FALSE)=0,"",VLOOKUP($A73,parlvotes_lh!$A$11:$ZZ$200,106,FALSE)))</f>
        <v/>
      </c>
      <c r="P73" s="308" t="str">
        <f>IF(ISERROR(VLOOKUP($A73,parlvotes_lh!$A$11:$ZZ$200,126,FALSE))=TRUE,"",IF(VLOOKUP($A73,parlvotes_lh!$A$11:$ZZ$200,126,FALSE)=0,"",VLOOKUP($A73,parlvotes_lh!$A$11:$ZZ$200,126,FALSE)))</f>
        <v/>
      </c>
      <c r="Q73" s="309" t="str">
        <f>IF(ISERROR(VLOOKUP($A73,parlvotes_lh!$A$11:$ZZ$200,146,FALSE))=TRUE,"",IF(VLOOKUP($A73,parlvotes_lh!$A$11:$ZZ$200,146,FALSE)=0,"",VLOOKUP($A73,parlvotes_lh!$A$11:$ZZ$200,146,FALSE)))</f>
        <v/>
      </c>
      <c r="R73" s="309" t="str">
        <f>IF(ISERROR(VLOOKUP($A73,parlvotes_lh!$A$11:$ZZ$200,166,FALSE))=TRUE,"",IF(VLOOKUP($A73,parlvotes_lh!$A$11:$ZZ$200,166,FALSE)=0,"",VLOOKUP($A73,parlvotes_lh!$A$11:$ZZ$200,166,FALSE)))</f>
        <v/>
      </c>
      <c r="S73" s="309" t="str">
        <f>IF(ISERROR(VLOOKUP($A73,parlvotes_lh!$A$11:$ZZ$200,186,FALSE))=TRUE,"",IF(VLOOKUP($A73,parlvotes_lh!$A$11:$ZZ$200,186,FALSE)=0,"",VLOOKUP($A73,parlvotes_lh!$A$11:$ZZ$200,186,FALSE)))</f>
        <v/>
      </c>
      <c r="T73" s="309" t="str">
        <f>IF(ISERROR(VLOOKUP($A73,parlvotes_lh!$A$11:$ZZ$200,206,FALSE))=TRUE,"",IF(VLOOKUP($A73,parlvotes_lh!$A$11:$ZZ$200,206,FALSE)=0,"",VLOOKUP($A73,parlvotes_lh!$A$11:$ZZ$200,206,FALSE)))</f>
        <v/>
      </c>
      <c r="U73" s="309" t="str">
        <f>IF(ISERROR(VLOOKUP($A73,parlvotes_lh!$A$11:$ZZ$200,226,FALSE))=TRUE,"",IF(VLOOKUP($A73,parlvotes_lh!$A$11:$ZZ$200,226,FALSE)=0,"",VLOOKUP($A73,parlvotes_lh!$A$11:$ZZ$200,226,FALSE)))</f>
        <v/>
      </c>
      <c r="V73" s="309" t="str">
        <f>IF(ISERROR(VLOOKUP($A73,parlvotes_lh!$A$11:$ZZ$200,246,FALSE))=TRUE,"",IF(VLOOKUP($A73,parlvotes_lh!$A$11:$ZZ$200,246,FALSE)=0,"",VLOOKUP($A73,parlvotes_lh!$A$11:$ZZ$200,246,FALSE)))</f>
        <v/>
      </c>
      <c r="W73" s="309" t="str">
        <f>IF(ISERROR(VLOOKUP($A73,parlvotes_lh!$A$11:$ZZ$200,266,FALSE))=TRUE,"",IF(VLOOKUP($A73,parlvotes_lh!$A$11:$ZZ$200,266,FALSE)=0,"",VLOOKUP($A73,parlvotes_lh!$A$11:$ZZ$200,266,FALSE)))</f>
        <v/>
      </c>
      <c r="X73" s="309" t="str">
        <f>IF(ISERROR(VLOOKUP($A73,parlvotes_lh!$A$11:$ZZ$200,286,FALSE))=TRUE,"",IF(VLOOKUP($A73,parlvotes_lh!$A$11:$ZZ$200,286,FALSE)=0,"",VLOOKUP($A73,parlvotes_lh!$A$11:$ZZ$200,286,FALSE)))</f>
        <v/>
      </c>
      <c r="Y73" s="309" t="str">
        <f>IF(ISERROR(VLOOKUP($A73,parlvotes_lh!$A$11:$ZZ$200,306,FALSE))=TRUE,"",IF(VLOOKUP($A73,parlvotes_lh!$A$11:$ZZ$200,306,FALSE)=0,"",VLOOKUP($A73,parlvotes_lh!$A$11:$ZZ$200,306,FALSE)))</f>
        <v/>
      </c>
      <c r="Z73" s="309" t="str">
        <f>IF(ISERROR(VLOOKUP($A73,parlvotes_lh!$A$11:$ZZ$200,326,FALSE))=TRUE,"",IF(VLOOKUP($A73,parlvotes_lh!$A$11:$ZZ$200,326,FALSE)=0,"",VLOOKUP($A73,parlvotes_lh!$A$11:$ZZ$200,326,FALSE)))</f>
        <v/>
      </c>
      <c r="AA73" s="309" t="str">
        <f>IF(ISERROR(VLOOKUP($A73,parlvotes_lh!$A$11:$ZZ$200,346,FALSE))=TRUE,"",IF(VLOOKUP($A73,parlvotes_lh!$A$11:$ZZ$200,346,FALSE)=0,"",VLOOKUP($A73,parlvotes_lh!$A$11:$ZZ$200,346,FALSE)))</f>
        <v/>
      </c>
      <c r="AB73" s="309" t="str">
        <f>IF(ISERROR(VLOOKUP($A73,parlvotes_lh!$A$11:$ZZ$200,366,FALSE))=TRUE,"",IF(VLOOKUP($A73,parlvotes_lh!$A$11:$ZZ$200,366,FALSE)=0,"",VLOOKUP($A73,parlvotes_lh!$A$11:$ZZ$200,366,FALSE)))</f>
        <v/>
      </c>
      <c r="AC73" s="309" t="str">
        <f>IF(ISERROR(VLOOKUP($A73,parlvotes_lh!$A$11:$ZZ$200,386,FALSE))=TRUE,"",IF(VLOOKUP($A73,parlvotes_lh!$A$11:$ZZ$200,386,FALSE)=0,"",VLOOKUP($A73,parlvotes_lh!$A$11:$ZZ$200,386,FALSE)))</f>
        <v/>
      </c>
    </row>
    <row r="74" spans="1:29" ht="13.5" customHeight="1">
      <c r="A74" s="302" t="str">
        <f>IF(info_parties!A74="","",info_parties!A74)</f>
        <v/>
      </c>
      <c r="B74" s="303" t="str">
        <f>IF(A74="","",MID(info_weblinks!$C$3,32,3))</f>
        <v/>
      </c>
      <c r="C74" s="303" t="str">
        <f>IF(info_parties!G74="","",info_parties!G74)</f>
        <v/>
      </c>
      <c r="D74" s="303" t="str">
        <f>IF(info_parties!K74="","",info_parties!K74)</f>
        <v/>
      </c>
      <c r="E74" s="303" t="str">
        <f>IF(info_parties!H74="","",info_parties!H74)</f>
        <v/>
      </c>
      <c r="F74" s="304" t="str">
        <f t="shared" si="4"/>
        <v/>
      </c>
      <c r="G74" s="305" t="str">
        <f t="shared" si="5"/>
        <v/>
      </c>
      <c r="H74" s="306" t="str">
        <f t="shared" si="6"/>
        <v/>
      </c>
      <c r="I74" s="307" t="str">
        <f t="shared" si="7"/>
        <v/>
      </c>
      <c r="J74" s="308" t="str">
        <f>IF(ISERROR(VLOOKUP($A74,parlvotes_lh!$A$11:$ZZ$200,6,FALSE))=TRUE,"",IF(VLOOKUP($A74,parlvotes_lh!$A$11:$ZZ$200,6,FALSE)=0,"",VLOOKUP($A74,parlvotes_lh!$A$11:$ZZ$200,6,FALSE)))</f>
        <v/>
      </c>
      <c r="K74" s="308" t="str">
        <f>IF(ISERROR(VLOOKUP($A74,parlvotes_lh!$A$11:$ZZ$200,26,FALSE))=TRUE,"",IF(VLOOKUP($A74,parlvotes_lh!$A$11:$ZZ$200,26,FALSE)=0,"",VLOOKUP($A74,parlvotes_lh!$A$11:$ZZ$200,26,FALSE)))</f>
        <v/>
      </c>
      <c r="L74" s="308" t="str">
        <f>IF(ISERROR(VLOOKUP($A74,parlvotes_lh!$A$11:$ZZ$200,46,FALSE))=TRUE,"",IF(VLOOKUP($A74,parlvotes_lh!$A$11:$ZZ$200,46,FALSE)=0,"",VLOOKUP($A74,parlvotes_lh!$A$11:$ZZ$200,46,FALSE)))</f>
        <v/>
      </c>
      <c r="M74" s="308" t="str">
        <f>IF(ISERROR(VLOOKUP($A74,parlvotes_lh!$A$11:$ZZ$200,66,FALSE))=TRUE,"",IF(VLOOKUP($A74,parlvotes_lh!$A$11:$ZZ$200,66,FALSE)=0,"",VLOOKUP($A74,parlvotes_lh!$A$11:$ZZ$200,66,FALSE)))</f>
        <v/>
      </c>
      <c r="N74" s="308" t="str">
        <f>IF(ISERROR(VLOOKUP($A74,parlvotes_lh!$A$11:$ZZ$200,86,FALSE))=TRUE,"",IF(VLOOKUP($A74,parlvotes_lh!$A$11:$ZZ$200,86,FALSE)=0,"",VLOOKUP($A74,parlvotes_lh!$A$11:$ZZ$200,86,FALSE)))</f>
        <v/>
      </c>
      <c r="O74" s="308" t="str">
        <f>IF(ISERROR(VLOOKUP($A74,parlvotes_lh!$A$11:$ZZ$200,106,FALSE))=TRUE,"",IF(VLOOKUP($A74,parlvotes_lh!$A$11:$ZZ$200,106,FALSE)=0,"",VLOOKUP($A74,parlvotes_lh!$A$11:$ZZ$200,106,FALSE)))</f>
        <v/>
      </c>
      <c r="P74" s="308" t="str">
        <f>IF(ISERROR(VLOOKUP($A74,parlvotes_lh!$A$11:$ZZ$200,126,FALSE))=TRUE,"",IF(VLOOKUP($A74,parlvotes_lh!$A$11:$ZZ$200,126,FALSE)=0,"",VLOOKUP($A74,parlvotes_lh!$A$11:$ZZ$200,126,FALSE)))</f>
        <v/>
      </c>
      <c r="Q74" s="309" t="str">
        <f>IF(ISERROR(VLOOKUP($A74,parlvotes_lh!$A$11:$ZZ$200,146,FALSE))=TRUE,"",IF(VLOOKUP($A74,parlvotes_lh!$A$11:$ZZ$200,146,FALSE)=0,"",VLOOKUP($A74,parlvotes_lh!$A$11:$ZZ$200,146,FALSE)))</f>
        <v/>
      </c>
      <c r="R74" s="309" t="str">
        <f>IF(ISERROR(VLOOKUP($A74,parlvotes_lh!$A$11:$ZZ$200,166,FALSE))=TRUE,"",IF(VLOOKUP($A74,parlvotes_lh!$A$11:$ZZ$200,166,FALSE)=0,"",VLOOKUP($A74,parlvotes_lh!$A$11:$ZZ$200,166,FALSE)))</f>
        <v/>
      </c>
      <c r="S74" s="309" t="str">
        <f>IF(ISERROR(VLOOKUP($A74,parlvotes_lh!$A$11:$ZZ$200,186,FALSE))=TRUE,"",IF(VLOOKUP($A74,parlvotes_lh!$A$11:$ZZ$200,186,FALSE)=0,"",VLOOKUP($A74,parlvotes_lh!$A$11:$ZZ$200,186,FALSE)))</f>
        <v/>
      </c>
      <c r="T74" s="309" t="str">
        <f>IF(ISERROR(VLOOKUP($A74,parlvotes_lh!$A$11:$ZZ$200,206,FALSE))=TRUE,"",IF(VLOOKUP($A74,parlvotes_lh!$A$11:$ZZ$200,206,FALSE)=0,"",VLOOKUP($A74,parlvotes_lh!$A$11:$ZZ$200,206,FALSE)))</f>
        <v/>
      </c>
      <c r="U74" s="309" t="str">
        <f>IF(ISERROR(VLOOKUP($A74,parlvotes_lh!$A$11:$ZZ$200,226,FALSE))=TRUE,"",IF(VLOOKUP($A74,parlvotes_lh!$A$11:$ZZ$200,226,FALSE)=0,"",VLOOKUP($A74,parlvotes_lh!$A$11:$ZZ$200,226,FALSE)))</f>
        <v/>
      </c>
      <c r="V74" s="309" t="str">
        <f>IF(ISERROR(VLOOKUP($A74,parlvotes_lh!$A$11:$ZZ$200,246,FALSE))=TRUE,"",IF(VLOOKUP($A74,parlvotes_lh!$A$11:$ZZ$200,246,FALSE)=0,"",VLOOKUP($A74,parlvotes_lh!$A$11:$ZZ$200,246,FALSE)))</f>
        <v/>
      </c>
      <c r="W74" s="309" t="str">
        <f>IF(ISERROR(VLOOKUP($A74,parlvotes_lh!$A$11:$ZZ$200,266,FALSE))=TRUE,"",IF(VLOOKUP($A74,parlvotes_lh!$A$11:$ZZ$200,266,FALSE)=0,"",VLOOKUP($A74,parlvotes_lh!$A$11:$ZZ$200,266,FALSE)))</f>
        <v/>
      </c>
      <c r="X74" s="309" t="str">
        <f>IF(ISERROR(VLOOKUP($A74,parlvotes_lh!$A$11:$ZZ$200,286,FALSE))=TRUE,"",IF(VLOOKUP($A74,parlvotes_lh!$A$11:$ZZ$200,286,FALSE)=0,"",VLOOKUP($A74,parlvotes_lh!$A$11:$ZZ$200,286,FALSE)))</f>
        <v/>
      </c>
      <c r="Y74" s="309" t="str">
        <f>IF(ISERROR(VLOOKUP($A74,parlvotes_lh!$A$11:$ZZ$200,306,FALSE))=TRUE,"",IF(VLOOKUP($A74,parlvotes_lh!$A$11:$ZZ$200,306,FALSE)=0,"",VLOOKUP($A74,parlvotes_lh!$A$11:$ZZ$200,306,FALSE)))</f>
        <v/>
      </c>
      <c r="Z74" s="309" t="str">
        <f>IF(ISERROR(VLOOKUP($A74,parlvotes_lh!$A$11:$ZZ$200,326,FALSE))=TRUE,"",IF(VLOOKUP($A74,parlvotes_lh!$A$11:$ZZ$200,326,FALSE)=0,"",VLOOKUP($A74,parlvotes_lh!$A$11:$ZZ$200,326,FALSE)))</f>
        <v/>
      </c>
      <c r="AA74" s="309" t="str">
        <f>IF(ISERROR(VLOOKUP($A74,parlvotes_lh!$A$11:$ZZ$200,346,FALSE))=TRUE,"",IF(VLOOKUP($A74,parlvotes_lh!$A$11:$ZZ$200,346,FALSE)=0,"",VLOOKUP($A74,parlvotes_lh!$A$11:$ZZ$200,346,FALSE)))</f>
        <v/>
      </c>
      <c r="AB74" s="309" t="str">
        <f>IF(ISERROR(VLOOKUP($A74,parlvotes_lh!$A$11:$ZZ$200,366,FALSE))=TRUE,"",IF(VLOOKUP($A74,parlvotes_lh!$A$11:$ZZ$200,366,FALSE)=0,"",VLOOKUP($A74,parlvotes_lh!$A$11:$ZZ$200,366,FALSE)))</f>
        <v/>
      </c>
      <c r="AC74" s="309" t="str">
        <f>IF(ISERROR(VLOOKUP($A74,parlvotes_lh!$A$11:$ZZ$200,386,FALSE))=TRUE,"",IF(VLOOKUP($A74,parlvotes_lh!$A$11:$ZZ$200,386,FALSE)=0,"",VLOOKUP($A74,parlvotes_lh!$A$11:$ZZ$200,386,FALSE)))</f>
        <v/>
      </c>
    </row>
    <row r="75" spans="1:29" ht="13.5" customHeight="1">
      <c r="A75" s="302" t="str">
        <f>IF(info_parties!A75="","",info_parties!A75)</f>
        <v/>
      </c>
      <c r="B75" s="303" t="str">
        <f>IF(A75="","",MID(info_weblinks!$C$3,32,3))</f>
        <v/>
      </c>
      <c r="C75" s="303" t="str">
        <f>IF(info_parties!G75="","",info_parties!G75)</f>
        <v/>
      </c>
      <c r="D75" s="303" t="str">
        <f>IF(info_parties!K75="","",info_parties!K75)</f>
        <v/>
      </c>
      <c r="E75" s="303" t="str">
        <f>IF(info_parties!H75="","",info_parties!H75)</f>
        <v/>
      </c>
      <c r="F75" s="304" t="str">
        <f t="shared" si="4"/>
        <v/>
      </c>
      <c r="G75" s="305" t="str">
        <f t="shared" si="5"/>
        <v/>
      </c>
      <c r="H75" s="306" t="str">
        <f t="shared" si="6"/>
        <v/>
      </c>
      <c r="I75" s="307" t="str">
        <f t="shared" si="7"/>
        <v/>
      </c>
      <c r="J75" s="308" t="str">
        <f>IF(ISERROR(VLOOKUP($A75,parlvotes_lh!$A$11:$ZZ$200,6,FALSE))=TRUE,"",IF(VLOOKUP($A75,parlvotes_lh!$A$11:$ZZ$200,6,FALSE)=0,"",VLOOKUP($A75,parlvotes_lh!$A$11:$ZZ$200,6,FALSE)))</f>
        <v/>
      </c>
      <c r="K75" s="308" t="str">
        <f>IF(ISERROR(VLOOKUP($A75,parlvotes_lh!$A$11:$ZZ$200,26,FALSE))=TRUE,"",IF(VLOOKUP($A75,parlvotes_lh!$A$11:$ZZ$200,26,FALSE)=0,"",VLOOKUP($A75,parlvotes_lh!$A$11:$ZZ$200,26,FALSE)))</f>
        <v/>
      </c>
      <c r="L75" s="308" t="str">
        <f>IF(ISERROR(VLOOKUP($A75,parlvotes_lh!$A$11:$ZZ$200,46,FALSE))=TRUE,"",IF(VLOOKUP($A75,parlvotes_lh!$A$11:$ZZ$200,46,FALSE)=0,"",VLOOKUP($A75,parlvotes_lh!$A$11:$ZZ$200,46,FALSE)))</f>
        <v/>
      </c>
      <c r="M75" s="308" t="str">
        <f>IF(ISERROR(VLOOKUP($A75,parlvotes_lh!$A$11:$ZZ$200,66,FALSE))=TRUE,"",IF(VLOOKUP($A75,parlvotes_lh!$A$11:$ZZ$200,66,FALSE)=0,"",VLOOKUP($A75,parlvotes_lh!$A$11:$ZZ$200,66,FALSE)))</f>
        <v/>
      </c>
      <c r="N75" s="308" t="str">
        <f>IF(ISERROR(VLOOKUP($A75,parlvotes_lh!$A$11:$ZZ$200,86,FALSE))=TRUE,"",IF(VLOOKUP($A75,parlvotes_lh!$A$11:$ZZ$200,86,FALSE)=0,"",VLOOKUP($A75,parlvotes_lh!$A$11:$ZZ$200,86,FALSE)))</f>
        <v/>
      </c>
      <c r="O75" s="308" t="str">
        <f>IF(ISERROR(VLOOKUP($A75,parlvotes_lh!$A$11:$ZZ$200,106,FALSE))=TRUE,"",IF(VLOOKUP($A75,parlvotes_lh!$A$11:$ZZ$200,106,FALSE)=0,"",VLOOKUP($A75,parlvotes_lh!$A$11:$ZZ$200,106,FALSE)))</f>
        <v/>
      </c>
      <c r="P75" s="308" t="str">
        <f>IF(ISERROR(VLOOKUP($A75,parlvotes_lh!$A$11:$ZZ$200,126,FALSE))=TRUE,"",IF(VLOOKUP($A75,parlvotes_lh!$A$11:$ZZ$200,126,FALSE)=0,"",VLOOKUP($A75,parlvotes_lh!$A$11:$ZZ$200,126,FALSE)))</f>
        <v/>
      </c>
      <c r="Q75" s="309" t="str">
        <f>IF(ISERROR(VLOOKUP($A75,parlvotes_lh!$A$11:$ZZ$200,146,FALSE))=TRUE,"",IF(VLOOKUP($A75,parlvotes_lh!$A$11:$ZZ$200,146,FALSE)=0,"",VLOOKUP($A75,parlvotes_lh!$A$11:$ZZ$200,146,FALSE)))</f>
        <v/>
      </c>
      <c r="R75" s="309" t="str">
        <f>IF(ISERROR(VLOOKUP($A75,parlvotes_lh!$A$11:$ZZ$200,166,FALSE))=TRUE,"",IF(VLOOKUP($A75,parlvotes_lh!$A$11:$ZZ$200,166,FALSE)=0,"",VLOOKUP($A75,parlvotes_lh!$A$11:$ZZ$200,166,FALSE)))</f>
        <v/>
      </c>
      <c r="S75" s="309" t="str">
        <f>IF(ISERROR(VLOOKUP($A75,parlvotes_lh!$A$11:$ZZ$200,186,FALSE))=TRUE,"",IF(VLOOKUP($A75,parlvotes_lh!$A$11:$ZZ$200,186,FALSE)=0,"",VLOOKUP($A75,parlvotes_lh!$A$11:$ZZ$200,186,FALSE)))</f>
        <v/>
      </c>
      <c r="T75" s="309" t="str">
        <f>IF(ISERROR(VLOOKUP($A75,parlvotes_lh!$A$11:$ZZ$200,206,FALSE))=TRUE,"",IF(VLOOKUP($A75,parlvotes_lh!$A$11:$ZZ$200,206,FALSE)=0,"",VLOOKUP($A75,parlvotes_lh!$A$11:$ZZ$200,206,FALSE)))</f>
        <v/>
      </c>
      <c r="U75" s="309" t="str">
        <f>IF(ISERROR(VLOOKUP($A75,parlvotes_lh!$A$11:$ZZ$200,226,FALSE))=TRUE,"",IF(VLOOKUP($A75,parlvotes_lh!$A$11:$ZZ$200,226,FALSE)=0,"",VLOOKUP($A75,parlvotes_lh!$A$11:$ZZ$200,226,FALSE)))</f>
        <v/>
      </c>
      <c r="V75" s="309" t="str">
        <f>IF(ISERROR(VLOOKUP($A75,parlvotes_lh!$A$11:$ZZ$200,246,FALSE))=TRUE,"",IF(VLOOKUP($A75,parlvotes_lh!$A$11:$ZZ$200,246,FALSE)=0,"",VLOOKUP($A75,parlvotes_lh!$A$11:$ZZ$200,246,FALSE)))</f>
        <v/>
      </c>
      <c r="W75" s="309" t="str">
        <f>IF(ISERROR(VLOOKUP($A75,parlvotes_lh!$A$11:$ZZ$200,266,FALSE))=TRUE,"",IF(VLOOKUP($A75,parlvotes_lh!$A$11:$ZZ$200,266,FALSE)=0,"",VLOOKUP($A75,parlvotes_lh!$A$11:$ZZ$200,266,FALSE)))</f>
        <v/>
      </c>
      <c r="X75" s="309" t="str">
        <f>IF(ISERROR(VLOOKUP($A75,parlvotes_lh!$A$11:$ZZ$200,286,FALSE))=TRUE,"",IF(VLOOKUP($A75,parlvotes_lh!$A$11:$ZZ$200,286,FALSE)=0,"",VLOOKUP($A75,parlvotes_lh!$A$11:$ZZ$200,286,FALSE)))</f>
        <v/>
      </c>
      <c r="Y75" s="309" t="str">
        <f>IF(ISERROR(VLOOKUP($A75,parlvotes_lh!$A$11:$ZZ$200,306,FALSE))=TRUE,"",IF(VLOOKUP($A75,parlvotes_lh!$A$11:$ZZ$200,306,FALSE)=0,"",VLOOKUP($A75,parlvotes_lh!$A$11:$ZZ$200,306,FALSE)))</f>
        <v/>
      </c>
      <c r="Z75" s="309" t="str">
        <f>IF(ISERROR(VLOOKUP($A75,parlvotes_lh!$A$11:$ZZ$200,326,FALSE))=TRUE,"",IF(VLOOKUP($A75,parlvotes_lh!$A$11:$ZZ$200,326,FALSE)=0,"",VLOOKUP($A75,parlvotes_lh!$A$11:$ZZ$200,326,FALSE)))</f>
        <v/>
      </c>
      <c r="AA75" s="309" t="str">
        <f>IF(ISERROR(VLOOKUP($A75,parlvotes_lh!$A$11:$ZZ$200,346,FALSE))=TRUE,"",IF(VLOOKUP($A75,parlvotes_lh!$A$11:$ZZ$200,346,FALSE)=0,"",VLOOKUP($A75,parlvotes_lh!$A$11:$ZZ$200,346,FALSE)))</f>
        <v/>
      </c>
      <c r="AB75" s="309" t="str">
        <f>IF(ISERROR(VLOOKUP($A75,parlvotes_lh!$A$11:$ZZ$200,366,FALSE))=TRUE,"",IF(VLOOKUP($A75,parlvotes_lh!$A$11:$ZZ$200,366,FALSE)=0,"",VLOOKUP($A75,parlvotes_lh!$A$11:$ZZ$200,366,FALSE)))</f>
        <v/>
      </c>
      <c r="AC75" s="309" t="str">
        <f>IF(ISERROR(VLOOKUP($A75,parlvotes_lh!$A$11:$ZZ$200,386,FALSE))=TRUE,"",IF(VLOOKUP($A75,parlvotes_lh!$A$11:$ZZ$200,386,FALSE)=0,"",VLOOKUP($A75,parlvotes_lh!$A$11:$ZZ$200,386,FALSE)))</f>
        <v/>
      </c>
    </row>
    <row r="76" spans="1:29" ht="13.5" customHeight="1">
      <c r="A76" s="302" t="str">
        <f>IF(info_parties!A76="","",info_parties!A76)</f>
        <v/>
      </c>
      <c r="B76" s="303" t="str">
        <f>IF(A76="","",MID(info_weblinks!$C$3,32,3))</f>
        <v/>
      </c>
      <c r="C76" s="303" t="str">
        <f>IF(info_parties!G76="","",info_parties!G76)</f>
        <v/>
      </c>
      <c r="D76" s="303" t="str">
        <f>IF(info_parties!K76="","",info_parties!K76)</f>
        <v/>
      </c>
      <c r="E76" s="303" t="str">
        <f>IF(info_parties!H76="","",info_parties!H76)</f>
        <v/>
      </c>
      <c r="F76" s="304" t="str">
        <f t="shared" si="4"/>
        <v/>
      </c>
      <c r="G76" s="305" t="str">
        <f t="shared" si="5"/>
        <v/>
      </c>
      <c r="H76" s="306" t="str">
        <f t="shared" si="6"/>
        <v/>
      </c>
      <c r="I76" s="307" t="str">
        <f t="shared" si="7"/>
        <v/>
      </c>
      <c r="J76" s="308" t="str">
        <f>IF(ISERROR(VLOOKUP($A76,parlvotes_lh!$A$11:$ZZ$200,6,FALSE))=TRUE,"",IF(VLOOKUP($A76,parlvotes_lh!$A$11:$ZZ$200,6,FALSE)=0,"",VLOOKUP($A76,parlvotes_lh!$A$11:$ZZ$200,6,FALSE)))</f>
        <v/>
      </c>
      <c r="K76" s="308" t="str">
        <f>IF(ISERROR(VLOOKUP($A76,parlvotes_lh!$A$11:$ZZ$200,26,FALSE))=TRUE,"",IF(VLOOKUP($A76,parlvotes_lh!$A$11:$ZZ$200,26,FALSE)=0,"",VLOOKUP($A76,parlvotes_lh!$A$11:$ZZ$200,26,FALSE)))</f>
        <v/>
      </c>
      <c r="L76" s="308" t="str">
        <f>IF(ISERROR(VLOOKUP($A76,parlvotes_lh!$A$11:$ZZ$200,46,FALSE))=TRUE,"",IF(VLOOKUP($A76,parlvotes_lh!$A$11:$ZZ$200,46,FALSE)=0,"",VLOOKUP($A76,parlvotes_lh!$A$11:$ZZ$200,46,FALSE)))</f>
        <v/>
      </c>
      <c r="M76" s="308" t="str">
        <f>IF(ISERROR(VLOOKUP($A76,parlvotes_lh!$A$11:$ZZ$200,66,FALSE))=TRUE,"",IF(VLOOKUP($A76,parlvotes_lh!$A$11:$ZZ$200,66,FALSE)=0,"",VLOOKUP($A76,parlvotes_lh!$A$11:$ZZ$200,66,FALSE)))</f>
        <v/>
      </c>
      <c r="N76" s="308" t="str">
        <f>IF(ISERROR(VLOOKUP($A76,parlvotes_lh!$A$11:$ZZ$200,86,FALSE))=TRUE,"",IF(VLOOKUP($A76,parlvotes_lh!$A$11:$ZZ$200,86,FALSE)=0,"",VLOOKUP($A76,parlvotes_lh!$A$11:$ZZ$200,86,FALSE)))</f>
        <v/>
      </c>
      <c r="O76" s="308" t="str">
        <f>IF(ISERROR(VLOOKUP($A76,parlvotes_lh!$A$11:$ZZ$200,106,FALSE))=TRUE,"",IF(VLOOKUP($A76,parlvotes_lh!$A$11:$ZZ$200,106,FALSE)=0,"",VLOOKUP($A76,parlvotes_lh!$A$11:$ZZ$200,106,FALSE)))</f>
        <v/>
      </c>
      <c r="P76" s="308" t="str">
        <f>IF(ISERROR(VLOOKUP($A76,parlvotes_lh!$A$11:$ZZ$200,126,FALSE))=TRUE,"",IF(VLOOKUP($A76,parlvotes_lh!$A$11:$ZZ$200,126,FALSE)=0,"",VLOOKUP($A76,parlvotes_lh!$A$11:$ZZ$200,126,FALSE)))</f>
        <v/>
      </c>
      <c r="Q76" s="309" t="str">
        <f>IF(ISERROR(VLOOKUP($A76,parlvotes_lh!$A$11:$ZZ$200,146,FALSE))=TRUE,"",IF(VLOOKUP($A76,parlvotes_lh!$A$11:$ZZ$200,146,FALSE)=0,"",VLOOKUP($A76,parlvotes_lh!$A$11:$ZZ$200,146,FALSE)))</f>
        <v/>
      </c>
      <c r="R76" s="309" t="str">
        <f>IF(ISERROR(VLOOKUP($A76,parlvotes_lh!$A$11:$ZZ$200,166,FALSE))=TRUE,"",IF(VLOOKUP($A76,parlvotes_lh!$A$11:$ZZ$200,166,FALSE)=0,"",VLOOKUP($A76,parlvotes_lh!$A$11:$ZZ$200,166,FALSE)))</f>
        <v/>
      </c>
      <c r="S76" s="309" t="str">
        <f>IF(ISERROR(VLOOKUP($A76,parlvotes_lh!$A$11:$ZZ$200,186,FALSE))=TRUE,"",IF(VLOOKUP($A76,parlvotes_lh!$A$11:$ZZ$200,186,FALSE)=0,"",VLOOKUP($A76,parlvotes_lh!$A$11:$ZZ$200,186,FALSE)))</f>
        <v/>
      </c>
      <c r="T76" s="309" t="str">
        <f>IF(ISERROR(VLOOKUP($A76,parlvotes_lh!$A$11:$ZZ$200,206,FALSE))=TRUE,"",IF(VLOOKUP($A76,parlvotes_lh!$A$11:$ZZ$200,206,FALSE)=0,"",VLOOKUP($A76,parlvotes_lh!$A$11:$ZZ$200,206,FALSE)))</f>
        <v/>
      </c>
      <c r="U76" s="309" t="str">
        <f>IF(ISERROR(VLOOKUP($A76,parlvotes_lh!$A$11:$ZZ$200,226,FALSE))=TRUE,"",IF(VLOOKUP($A76,parlvotes_lh!$A$11:$ZZ$200,226,FALSE)=0,"",VLOOKUP($A76,parlvotes_lh!$A$11:$ZZ$200,226,FALSE)))</f>
        <v/>
      </c>
      <c r="V76" s="309" t="str">
        <f>IF(ISERROR(VLOOKUP($A76,parlvotes_lh!$A$11:$ZZ$200,246,FALSE))=TRUE,"",IF(VLOOKUP($A76,parlvotes_lh!$A$11:$ZZ$200,246,FALSE)=0,"",VLOOKUP($A76,parlvotes_lh!$A$11:$ZZ$200,246,FALSE)))</f>
        <v/>
      </c>
      <c r="W76" s="309" t="str">
        <f>IF(ISERROR(VLOOKUP($A76,parlvotes_lh!$A$11:$ZZ$200,266,FALSE))=TRUE,"",IF(VLOOKUP($A76,parlvotes_lh!$A$11:$ZZ$200,266,FALSE)=0,"",VLOOKUP($A76,parlvotes_lh!$A$11:$ZZ$200,266,FALSE)))</f>
        <v/>
      </c>
      <c r="X76" s="309" t="str">
        <f>IF(ISERROR(VLOOKUP($A76,parlvotes_lh!$A$11:$ZZ$200,286,FALSE))=TRUE,"",IF(VLOOKUP($A76,parlvotes_lh!$A$11:$ZZ$200,286,FALSE)=0,"",VLOOKUP($A76,parlvotes_lh!$A$11:$ZZ$200,286,FALSE)))</f>
        <v/>
      </c>
      <c r="Y76" s="309" t="str">
        <f>IF(ISERROR(VLOOKUP($A76,parlvotes_lh!$A$11:$ZZ$200,306,FALSE))=TRUE,"",IF(VLOOKUP($A76,parlvotes_lh!$A$11:$ZZ$200,306,FALSE)=0,"",VLOOKUP($A76,parlvotes_lh!$A$11:$ZZ$200,306,FALSE)))</f>
        <v/>
      </c>
      <c r="Z76" s="309" t="str">
        <f>IF(ISERROR(VLOOKUP($A76,parlvotes_lh!$A$11:$ZZ$200,326,FALSE))=TRUE,"",IF(VLOOKUP($A76,parlvotes_lh!$A$11:$ZZ$200,326,FALSE)=0,"",VLOOKUP($A76,parlvotes_lh!$A$11:$ZZ$200,326,FALSE)))</f>
        <v/>
      </c>
      <c r="AA76" s="309" t="str">
        <f>IF(ISERROR(VLOOKUP($A76,parlvotes_lh!$A$11:$ZZ$200,346,FALSE))=TRUE,"",IF(VLOOKUP($A76,parlvotes_lh!$A$11:$ZZ$200,346,FALSE)=0,"",VLOOKUP($A76,parlvotes_lh!$A$11:$ZZ$200,346,FALSE)))</f>
        <v/>
      </c>
      <c r="AB76" s="309" t="str">
        <f>IF(ISERROR(VLOOKUP($A76,parlvotes_lh!$A$11:$ZZ$200,366,FALSE))=TRUE,"",IF(VLOOKUP($A76,parlvotes_lh!$A$11:$ZZ$200,366,FALSE)=0,"",VLOOKUP($A76,parlvotes_lh!$A$11:$ZZ$200,366,FALSE)))</f>
        <v/>
      </c>
      <c r="AC76" s="309" t="str">
        <f>IF(ISERROR(VLOOKUP($A76,parlvotes_lh!$A$11:$ZZ$200,386,FALSE))=TRUE,"",IF(VLOOKUP($A76,parlvotes_lh!$A$11:$ZZ$200,386,FALSE)=0,"",VLOOKUP($A76,parlvotes_lh!$A$11:$ZZ$200,386,FALSE)))</f>
        <v/>
      </c>
    </row>
    <row r="77" spans="1:29" ht="13.5" customHeight="1">
      <c r="A77" s="302" t="str">
        <f>IF(info_parties!A77="","",info_parties!A77)</f>
        <v/>
      </c>
      <c r="B77" s="303" t="str">
        <f>IF(A77="","",MID(info_weblinks!$C$3,32,3))</f>
        <v/>
      </c>
      <c r="C77" s="303" t="str">
        <f>IF(info_parties!G77="","",info_parties!G77)</f>
        <v/>
      </c>
      <c r="D77" s="303" t="str">
        <f>IF(info_parties!K77="","",info_parties!K77)</f>
        <v/>
      </c>
      <c r="E77" s="303" t="str">
        <f>IF(info_parties!H77="","",info_parties!H77)</f>
        <v/>
      </c>
      <c r="F77" s="304" t="str">
        <f t="shared" si="4"/>
        <v/>
      </c>
      <c r="G77" s="305" t="str">
        <f t="shared" si="5"/>
        <v/>
      </c>
      <c r="H77" s="306" t="str">
        <f t="shared" si="6"/>
        <v/>
      </c>
      <c r="I77" s="307" t="str">
        <f t="shared" si="7"/>
        <v/>
      </c>
      <c r="J77" s="308" t="str">
        <f>IF(ISERROR(VLOOKUP($A77,parlvotes_lh!$A$11:$ZZ$200,6,FALSE))=TRUE,"",IF(VLOOKUP($A77,parlvotes_lh!$A$11:$ZZ$200,6,FALSE)=0,"",VLOOKUP($A77,parlvotes_lh!$A$11:$ZZ$200,6,FALSE)))</f>
        <v/>
      </c>
      <c r="K77" s="308" t="str">
        <f>IF(ISERROR(VLOOKUP($A77,parlvotes_lh!$A$11:$ZZ$200,26,FALSE))=TRUE,"",IF(VLOOKUP($A77,parlvotes_lh!$A$11:$ZZ$200,26,FALSE)=0,"",VLOOKUP($A77,parlvotes_lh!$A$11:$ZZ$200,26,FALSE)))</f>
        <v/>
      </c>
      <c r="L77" s="308" t="str">
        <f>IF(ISERROR(VLOOKUP($A77,parlvotes_lh!$A$11:$ZZ$200,46,FALSE))=TRUE,"",IF(VLOOKUP($A77,parlvotes_lh!$A$11:$ZZ$200,46,FALSE)=0,"",VLOOKUP($A77,parlvotes_lh!$A$11:$ZZ$200,46,FALSE)))</f>
        <v/>
      </c>
      <c r="M77" s="308" t="str">
        <f>IF(ISERROR(VLOOKUP($A77,parlvotes_lh!$A$11:$ZZ$200,66,FALSE))=TRUE,"",IF(VLOOKUP($A77,parlvotes_lh!$A$11:$ZZ$200,66,FALSE)=0,"",VLOOKUP($A77,parlvotes_lh!$A$11:$ZZ$200,66,FALSE)))</f>
        <v/>
      </c>
      <c r="N77" s="308" t="str">
        <f>IF(ISERROR(VLOOKUP($A77,parlvotes_lh!$A$11:$ZZ$200,86,FALSE))=TRUE,"",IF(VLOOKUP($A77,parlvotes_lh!$A$11:$ZZ$200,86,FALSE)=0,"",VLOOKUP($A77,parlvotes_lh!$A$11:$ZZ$200,86,FALSE)))</f>
        <v/>
      </c>
      <c r="O77" s="308" t="str">
        <f>IF(ISERROR(VLOOKUP($A77,parlvotes_lh!$A$11:$ZZ$200,106,FALSE))=TRUE,"",IF(VLOOKUP($A77,parlvotes_lh!$A$11:$ZZ$200,106,FALSE)=0,"",VLOOKUP($A77,parlvotes_lh!$A$11:$ZZ$200,106,FALSE)))</f>
        <v/>
      </c>
      <c r="P77" s="308" t="str">
        <f>IF(ISERROR(VLOOKUP($A77,parlvotes_lh!$A$11:$ZZ$200,126,FALSE))=TRUE,"",IF(VLOOKUP($A77,parlvotes_lh!$A$11:$ZZ$200,126,FALSE)=0,"",VLOOKUP($A77,parlvotes_lh!$A$11:$ZZ$200,126,FALSE)))</f>
        <v/>
      </c>
      <c r="Q77" s="309" t="str">
        <f>IF(ISERROR(VLOOKUP($A77,parlvotes_lh!$A$11:$ZZ$200,146,FALSE))=TRUE,"",IF(VLOOKUP($A77,parlvotes_lh!$A$11:$ZZ$200,146,FALSE)=0,"",VLOOKUP($A77,parlvotes_lh!$A$11:$ZZ$200,146,FALSE)))</f>
        <v/>
      </c>
      <c r="R77" s="309" t="str">
        <f>IF(ISERROR(VLOOKUP($A77,parlvotes_lh!$A$11:$ZZ$200,166,FALSE))=TRUE,"",IF(VLOOKUP($A77,parlvotes_lh!$A$11:$ZZ$200,166,FALSE)=0,"",VLOOKUP($A77,parlvotes_lh!$A$11:$ZZ$200,166,FALSE)))</f>
        <v/>
      </c>
      <c r="S77" s="309" t="str">
        <f>IF(ISERROR(VLOOKUP($A77,parlvotes_lh!$A$11:$ZZ$200,186,FALSE))=TRUE,"",IF(VLOOKUP($A77,parlvotes_lh!$A$11:$ZZ$200,186,FALSE)=0,"",VLOOKUP($A77,parlvotes_lh!$A$11:$ZZ$200,186,FALSE)))</f>
        <v/>
      </c>
      <c r="T77" s="309" t="str">
        <f>IF(ISERROR(VLOOKUP($A77,parlvotes_lh!$A$11:$ZZ$200,206,FALSE))=TRUE,"",IF(VLOOKUP($A77,parlvotes_lh!$A$11:$ZZ$200,206,FALSE)=0,"",VLOOKUP($A77,parlvotes_lh!$A$11:$ZZ$200,206,FALSE)))</f>
        <v/>
      </c>
      <c r="U77" s="309" t="str">
        <f>IF(ISERROR(VLOOKUP($A77,parlvotes_lh!$A$11:$ZZ$200,226,FALSE))=TRUE,"",IF(VLOOKUP($A77,parlvotes_lh!$A$11:$ZZ$200,226,FALSE)=0,"",VLOOKUP($A77,parlvotes_lh!$A$11:$ZZ$200,226,FALSE)))</f>
        <v/>
      </c>
      <c r="V77" s="309" t="str">
        <f>IF(ISERROR(VLOOKUP($A77,parlvotes_lh!$A$11:$ZZ$200,246,FALSE))=TRUE,"",IF(VLOOKUP($A77,parlvotes_lh!$A$11:$ZZ$200,246,FALSE)=0,"",VLOOKUP($A77,parlvotes_lh!$A$11:$ZZ$200,246,FALSE)))</f>
        <v/>
      </c>
      <c r="W77" s="309" t="str">
        <f>IF(ISERROR(VLOOKUP($A77,parlvotes_lh!$A$11:$ZZ$200,266,FALSE))=TRUE,"",IF(VLOOKUP($A77,parlvotes_lh!$A$11:$ZZ$200,266,FALSE)=0,"",VLOOKUP($A77,parlvotes_lh!$A$11:$ZZ$200,266,FALSE)))</f>
        <v/>
      </c>
      <c r="X77" s="309" t="str">
        <f>IF(ISERROR(VLOOKUP($A77,parlvotes_lh!$A$11:$ZZ$200,286,FALSE))=TRUE,"",IF(VLOOKUP($A77,parlvotes_lh!$A$11:$ZZ$200,286,FALSE)=0,"",VLOOKUP($A77,parlvotes_lh!$A$11:$ZZ$200,286,FALSE)))</f>
        <v/>
      </c>
      <c r="Y77" s="309" t="str">
        <f>IF(ISERROR(VLOOKUP($A77,parlvotes_lh!$A$11:$ZZ$200,306,FALSE))=TRUE,"",IF(VLOOKUP($A77,parlvotes_lh!$A$11:$ZZ$200,306,FALSE)=0,"",VLOOKUP($A77,parlvotes_lh!$A$11:$ZZ$200,306,FALSE)))</f>
        <v/>
      </c>
      <c r="Z77" s="309" t="str">
        <f>IF(ISERROR(VLOOKUP($A77,parlvotes_lh!$A$11:$ZZ$200,326,FALSE))=TRUE,"",IF(VLOOKUP($A77,parlvotes_lh!$A$11:$ZZ$200,326,FALSE)=0,"",VLOOKUP($A77,parlvotes_lh!$A$11:$ZZ$200,326,FALSE)))</f>
        <v/>
      </c>
      <c r="AA77" s="309" t="str">
        <f>IF(ISERROR(VLOOKUP($A77,parlvotes_lh!$A$11:$ZZ$200,346,FALSE))=TRUE,"",IF(VLOOKUP($A77,parlvotes_lh!$A$11:$ZZ$200,346,FALSE)=0,"",VLOOKUP($A77,parlvotes_lh!$A$11:$ZZ$200,346,FALSE)))</f>
        <v/>
      </c>
      <c r="AB77" s="309" t="str">
        <f>IF(ISERROR(VLOOKUP($A77,parlvotes_lh!$A$11:$ZZ$200,366,FALSE))=TRUE,"",IF(VLOOKUP($A77,parlvotes_lh!$A$11:$ZZ$200,366,FALSE)=0,"",VLOOKUP($A77,parlvotes_lh!$A$11:$ZZ$200,366,FALSE)))</f>
        <v/>
      </c>
      <c r="AC77" s="309" t="str">
        <f>IF(ISERROR(VLOOKUP($A77,parlvotes_lh!$A$11:$ZZ$200,386,FALSE))=TRUE,"",IF(VLOOKUP($A77,parlvotes_lh!$A$11:$ZZ$200,386,FALSE)=0,"",VLOOKUP($A77,parlvotes_lh!$A$11:$ZZ$200,386,FALSE)))</f>
        <v/>
      </c>
    </row>
    <row r="78" spans="1:29" ht="13.5" customHeight="1">
      <c r="A78" s="302" t="str">
        <f>IF(info_parties!A78="","",info_parties!A78)</f>
        <v/>
      </c>
      <c r="B78" s="303" t="str">
        <f>IF(A78="","",MID(info_weblinks!$C$3,32,3))</f>
        <v/>
      </c>
      <c r="C78" s="303" t="str">
        <f>IF(info_parties!G78="","",info_parties!G78)</f>
        <v/>
      </c>
      <c r="D78" s="303" t="str">
        <f>IF(info_parties!K78="","",info_parties!K78)</f>
        <v/>
      </c>
      <c r="E78" s="303" t="str">
        <f>IF(info_parties!H78="","",info_parties!H78)</f>
        <v/>
      </c>
      <c r="F78" s="304" t="str">
        <f t="shared" si="4"/>
        <v/>
      </c>
      <c r="G78" s="305" t="str">
        <f t="shared" si="5"/>
        <v/>
      </c>
      <c r="H78" s="306" t="str">
        <f t="shared" si="6"/>
        <v/>
      </c>
      <c r="I78" s="307" t="str">
        <f t="shared" si="7"/>
        <v/>
      </c>
      <c r="J78" s="308" t="str">
        <f>IF(ISERROR(VLOOKUP($A78,parlvotes_lh!$A$11:$ZZ$200,6,FALSE))=TRUE,"",IF(VLOOKUP($A78,parlvotes_lh!$A$11:$ZZ$200,6,FALSE)=0,"",VLOOKUP($A78,parlvotes_lh!$A$11:$ZZ$200,6,FALSE)))</f>
        <v/>
      </c>
      <c r="K78" s="308" t="str">
        <f>IF(ISERROR(VLOOKUP($A78,parlvotes_lh!$A$11:$ZZ$200,26,FALSE))=TRUE,"",IF(VLOOKUP($A78,parlvotes_lh!$A$11:$ZZ$200,26,FALSE)=0,"",VLOOKUP($A78,parlvotes_lh!$A$11:$ZZ$200,26,FALSE)))</f>
        <v/>
      </c>
      <c r="L78" s="308" t="str">
        <f>IF(ISERROR(VLOOKUP($A78,parlvotes_lh!$A$11:$ZZ$200,46,FALSE))=TRUE,"",IF(VLOOKUP($A78,parlvotes_lh!$A$11:$ZZ$200,46,FALSE)=0,"",VLOOKUP($A78,parlvotes_lh!$A$11:$ZZ$200,46,FALSE)))</f>
        <v/>
      </c>
      <c r="M78" s="308" t="str">
        <f>IF(ISERROR(VLOOKUP($A78,parlvotes_lh!$A$11:$ZZ$200,66,FALSE))=TRUE,"",IF(VLOOKUP($A78,parlvotes_lh!$A$11:$ZZ$200,66,FALSE)=0,"",VLOOKUP($A78,parlvotes_lh!$A$11:$ZZ$200,66,FALSE)))</f>
        <v/>
      </c>
      <c r="N78" s="308" t="str">
        <f>IF(ISERROR(VLOOKUP($A78,parlvotes_lh!$A$11:$ZZ$200,86,FALSE))=TRUE,"",IF(VLOOKUP($A78,parlvotes_lh!$A$11:$ZZ$200,86,FALSE)=0,"",VLOOKUP($A78,parlvotes_lh!$A$11:$ZZ$200,86,FALSE)))</f>
        <v/>
      </c>
      <c r="O78" s="308" t="str">
        <f>IF(ISERROR(VLOOKUP($A78,parlvotes_lh!$A$11:$ZZ$200,106,FALSE))=TRUE,"",IF(VLOOKUP($A78,parlvotes_lh!$A$11:$ZZ$200,106,FALSE)=0,"",VLOOKUP($A78,parlvotes_lh!$A$11:$ZZ$200,106,FALSE)))</f>
        <v/>
      </c>
      <c r="P78" s="308" t="str">
        <f>IF(ISERROR(VLOOKUP($A78,parlvotes_lh!$A$11:$ZZ$200,126,FALSE))=TRUE,"",IF(VLOOKUP($A78,parlvotes_lh!$A$11:$ZZ$200,126,FALSE)=0,"",VLOOKUP($A78,parlvotes_lh!$A$11:$ZZ$200,126,FALSE)))</f>
        <v/>
      </c>
      <c r="Q78" s="309" t="str">
        <f>IF(ISERROR(VLOOKUP($A78,parlvotes_lh!$A$11:$ZZ$200,146,FALSE))=TRUE,"",IF(VLOOKUP($A78,parlvotes_lh!$A$11:$ZZ$200,146,FALSE)=0,"",VLOOKUP($A78,parlvotes_lh!$A$11:$ZZ$200,146,FALSE)))</f>
        <v/>
      </c>
      <c r="R78" s="309" t="str">
        <f>IF(ISERROR(VLOOKUP($A78,parlvotes_lh!$A$11:$ZZ$200,166,FALSE))=TRUE,"",IF(VLOOKUP($A78,parlvotes_lh!$A$11:$ZZ$200,166,FALSE)=0,"",VLOOKUP($A78,parlvotes_lh!$A$11:$ZZ$200,166,FALSE)))</f>
        <v/>
      </c>
      <c r="S78" s="309" t="str">
        <f>IF(ISERROR(VLOOKUP($A78,parlvotes_lh!$A$11:$ZZ$200,186,FALSE))=TRUE,"",IF(VLOOKUP($A78,parlvotes_lh!$A$11:$ZZ$200,186,FALSE)=0,"",VLOOKUP($A78,parlvotes_lh!$A$11:$ZZ$200,186,FALSE)))</f>
        <v/>
      </c>
      <c r="T78" s="309" t="str">
        <f>IF(ISERROR(VLOOKUP($A78,parlvotes_lh!$A$11:$ZZ$200,206,FALSE))=TRUE,"",IF(VLOOKUP($A78,parlvotes_lh!$A$11:$ZZ$200,206,FALSE)=0,"",VLOOKUP($A78,parlvotes_lh!$A$11:$ZZ$200,206,FALSE)))</f>
        <v/>
      </c>
      <c r="U78" s="309" t="str">
        <f>IF(ISERROR(VLOOKUP($A78,parlvotes_lh!$A$11:$ZZ$200,226,FALSE))=TRUE,"",IF(VLOOKUP($A78,parlvotes_lh!$A$11:$ZZ$200,226,FALSE)=0,"",VLOOKUP($A78,parlvotes_lh!$A$11:$ZZ$200,226,FALSE)))</f>
        <v/>
      </c>
      <c r="V78" s="309" t="str">
        <f>IF(ISERROR(VLOOKUP($A78,parlvotes_lh!$A$11:$ZZ$200,246,FALSE))=TRUE,"",IF(VLOOKUP($A78,parlvotes_lh!$A$11:$ZZ$200,246,FALSE)=0,"",VLOOKUP($A78,parlvotes_lh!$A$11:$ZZ$200,246,FALSE)))</f>
        <v/>
      </c>
      <c r="W78" s="309" t="str">
        <f>IF(ISERROR(VLOOKUP($A78,parlvotes_lh!$A$11:$ZZ$200,266,FALSE))=TRUE,"",IF(VLOOKUP($A78,parlvotes_lh!$A$11:$ZZ$200,266,FALSE)=0,"",VLOOKUP($A78,parlvotes_lh!$A$11:$ZZ$200,266,FALSE)))</f>
        <v/>
      </c>
      <c r="X78" s="309" t="str">
        <f>IF(ISERROR(VLOOKUP($A78,parlvotes_lh!$A$11:$ZZ$200,286,FALSE))=TRUE,"",IF(VLOOKUP($A78,parlvotes_lh!$A$11:$ZZ$200,286,FALSE)=0,"",VLOOKUP($A78,parlvotes_lh!$A$11:$ZZ$200,286,FALSE)))</f>
        <v/>
      </c>
      <c r="Y78" s="309" t="str">
        <f>IF(ISERROR(VLOOKUP($A78,parlvotes_lh!$A$11:$ZZ$200,306,FALSE))=TRUE,"",IF(VLOOKUP($A78,parlvotes_lh!$A$11:$ZZ$200,306,FALSE)=0,"",VLOOKUP($A78,parlvotes_lh!$A$11:$ZZ$200,306,FALSE)))</f>
        <v/>
      </c>
      <c r="Z78" s="309" t="str">
        <f>IF(ISERROR(VLOOKUP($A78,parlvotes_lh!$A$11:$ZZ$200,326,FALSE))=TRUE,"",IF(VLOOKUP($A78,parlvotes_lh!$A$11:$ZZ$200,326,FALSE)=0,"",VLOOKUP($A78,parlvotes_lh!$A$11:$ZZ$200,326,FALSE)))</f>
        <v/>
      </c>
      <c r="AA78" s="309" t="str">
        <f>IF(ISERROR(VLOOKUP($A78,parlvotes_lh!$A$11:$ZZ$200,346,FALSE))=TRUE,"",IF(VLOOKUP($A78,parlvotes_lh!$A$11:$ZZ$200,346,FALSE)=0,"",VLOOKUP($A78,parlvotes_lh!$A$11:$ZZ$200,346,FALSE)))</f>
        <v/>
      </c>
      <c r="AB78" s="309" t="str">
        <f>IF(ISERROR(VLOOKUP($A78,parlvotes_lh!$A$11:$ZZ$200,366,FALSE))=TRUE,"",IF(VLOOKUP($A78,parlvotes_lh!$A$11:$ZZ$200,366,FALSE)=0,"",VLOOKUP($A78,parlvotes_lh!$A$11:$ZZ$200,366,FALSE)))</f>
        <v/>
      </c>
      <c r="AC78" s="309" t="str">
        <f>IF(ISERROR(VLOOKUP($A78,parlvotes_lh!$A$11:$ZZ$200,386,FALSE))=TRUE,"",IF(VLOOKUP($A78,parlvotes_lh!$A$11:$ZZ$200,386,FALSE)=0,"",VLOOKUP($A78,parlvotes_lh!$A$11:$ZZ$200,386,FALSE)))</f>
        <v/>
      </c>
    </row>
    <row r="79" spans="1:29" ht="13.5" customHeight="1">
      <c r="A79" s="302" t="str">
        <f>IF(info_parties!A79="","",info_parties!A79)</f>
        <v/>
      </c>
      <c r="B79" s="303" t="str">
        <f>IF(A79="","",MID(info_weblinks!$C$3,32,3))</f>
        <v/>
      </c>
      <c r="C79" s="303" t="str">
        <f>IF(info_parties!G79="","",info_parties!G79)</f>
        <v/>
      </c>
      <c r="D79" s="303" t="str">
        <f>IF(info_parties!K79="","",info_parties!K79)</f>
        <v/>
      </c>
      <c r="E79" s="303" t="str">
        <f>IF(info_parties!H79="","",info_parties!H79)</f>
        <v/>
      </c>
      <c r="F79" s="304" t="str">
        <f t="shared" si="4"/>
        <v/>
      </c>
      <c r="G79" s="305" t="str">
        <f t="shared" si="5"/>
        <v/>
      </c>
      <c r="H79" s="306" t="str">
        <f t="shared" si="6"/>
        <v/>
      </c>
      <c r="I79" s="307" t="str">
        <f t="shared" si="7"/>
        <v/>
      </c>
      <c r="J79" s="308" t="str">
        <f>IF(ISERROR(VLOOKUP($A79,parlvotes_lh!$A$11:$ZZ$200,6,FALSE))=TRUE,"",IF(VLOOKUP($A79,parlvotes_lh!$A$11:$ZZ$200,6,FALSE)=0,"",VLOOKUP($A79,parlvotes_lh!$A$11:$ZZ$200,6,FALSE)))</f>
        <v/>
      </c>
      <c r="K79" s="308" t="str">
        <f>IF(ISERROR(VLOOKUP($A79,parlvotes_lh!$A$11:$ZZ$200,26,FALSE))=TRUE,"",IF(VLOOKUP($A79,parlvotes_lh!$A$11:$ZZ$200,26,FALSE)=0,"",VLOOKUP($A79,parlvotes_lh!$A$11:$ZZ$200,26,FALSE)))</f>
        <v/>
      </c>
      <c r="L79" s="308" t="str">
        <f>IF(ISERROR(VLOOKUP($A79,parlvotes_lh!$A$11:$ZZ$200,46,FALSE))=TRUE,"",IF(VLOOKUP($A79,parlvotes_lh!$A$11:$ZZ$200,46,FALSE)=0,"",VLOOKUP($A79,parlvotes_lh!$A$11:$ZZ$200,46,FALSE)))</f>
        <v/>
      </c>
      <c r="M79" s="308" t="str">
        <f>IF(ISERROR(VLOOKUP($A79,parlvotes_lh!$A$11:$ZZ$200,66,FALSE))=TRUE,"",IF(VLOOKUP($A79,parlvotes_lh!$A$11:$ZZ$200,66,FALSE)=0,"",VLOOKUP($A79,parlvotes_lh!$A$11:$ZZ$200,66,FALSE)))</f>
        <v/>
      </c>
      <c r="N79" s="308" t="str">
        <f>IF(ISERROR(VLOOKUP($A79,parlvotes_lh!$A$11:$ZZ$200,86,FALSE))=TRUE,"",IF(VLOOKUP($A79,parlvotes_lh!$A$11:$ZZ$200,86,FALSE)=0,"",VLOOKUP($A79,parlvotes_lh!$A$11:$ZZ$200,86,FALSE)))</f>
        <v/>
      </c>
      <c r="O79" s="308" t="str">
        <f>IF(ISERROR(VLOOKUP($A79,parlvotes_lh!$A$11:$ZZ$200,106,FALSE))=TRUE,"",IF(VLOOKUP($A79,parlvotes_lh!$A$11:$ZZ$200,106,FALSE)=0,"",VLOOKUP($A79,parlvotes_lh!$A$11:$ZZ$200,106,FALSE)))</f>
        <v/>
      </c>
      <c r="P79" s="308" t="str">
        <f>IF(ISERROR(VLOOKUP($A79,parlvotes_lh!$A$11:$ZZ$200,126,FALSE))=TRUE,"",IF(VLOOKUP($A79,parlvotes_lh!$A$11:$ZZ$200,126,FALSE)=0,"",VLOOKUP($A79,parlvotes_lh!$A$11:$ZZ$200,126,FALSE)))</f>
        <v/>
      </c>
      <c r="Q79" s="309" t="str">
        <f>IF(ISERROR(VLOOKUP($A79,parlvotes_lh!$A$11:$ZZ$200,146,FALSE))=TRUE,"",IF(VLOOKUP($A79,parlvotes_lh!$A$11:$ZZ$200,146,FALSE)=0,"",VLOOKUP($A79,parlvotes_lh!$A$11:$ZZ$200,146,FALSE)))</f>
        <v/>
      </c>
      <c r="R79" s="309" t="str">
        <f>IF(ISERROR(VLOOKUP($A79,parlvotes_lh!$A$11:$ZZ$200,166,FALSE))=TRUE,"",IF(VLOOKUP($A79,parlvotes_lh!$A$11:$ZZ$200,166,FALSE)=0,"",VLOOKUP($A79,parlvotes_lh!$A$11:$ZZ$200,166,FALSE)))</f>
        <v/>
      </c>
      <c r="S79" s="309" t="str">
        <f>IF(ISERROR(VLOOKUP($A79,parlvotes_lh!$A$11:$ZZ$200,186,FALSE))=TRUE,"",IF(VLOOKUP($A79,parlvotes_lh!$A$11:$ZZ$200,186,FALSE)=0,"",VLOOKUP($A79,parlvotes_lh!$A$11:$ZZ$200,186,FALSE)))</f>
        <v/>
      </c>
      <c r="T79" s="309" t="str">
        <f>IF(ISERROR(VLOOKUP($A79,parlvotes_lh!$A$11:$ZZ$200,206,FALSE))=TRUE,"",IF(VLOOKUP($A79,parlvotes_lh!$A$11:$ZZ$200,206,FALSE)=0,"",VLOOKUP($A79,parlvotes_lh!$A$11:$ZZ$200,206,FALSE)))</f>
        <v/>
      </c>
      <c r="U79" s="309" t="str">
        <f>IF(ISERROR(VLOOKUP($A79,parlvotes_lh!$A$11:$ZZ$200,226,FALSE))=TRUE,"",IF(VLOOKUP($A79,parlvotes_lh!$A$11:$ZZ$200,226,FALSE)=0,"",VLOOKUP($A79,parlvotes_lh!$A$11:$ZZ$200,226,FALSE)))</f>
        <v/>
      </c>
      <c r="V79" s="309" t="str">
        <f>IF(ISERROR(VLOOKUP($A79,parlvotes_lh!$A$11:$ZZ$200,246,FALSE))=TRUE,"",IF(VLOOKUP($A79,parlvotes_lh!$A$11:$ZZ$200,246,FALSE)=0,"",VLOOKUP($A79,parlvotes_lh!$A$11:$ZZ$200,246,FALSE)))</f>
        <v/>
      </c>
      <c r="W79" s="309" t="str">
        <f>IF(ISERROR(VLOOKUP($A79,parlvotes_lh!$A$11:$ZZ$200,266,FALSE))=TRUE,"",IF(VLOOKUP($A79,parlvotes_lh!$A$11:$ZZ$200,266,FALSE)=0,"",VLOOKUP($A79,parlvotes_lh!$A$11:$ZZ$200,266,FALSE)))</f>
        <v/>
      </c>
      <c r="X79" s="309" t="str">
        <f>IF(ISERROR(VLOOKUP($A79,parlvotes_lh!$A$11:$ZZ$200,286,FALSE))=TRUE,"",IF(VLOOKUP($A79,parlvotes_lh!$A$11:$ZZ$200,286,FALSE)=0,"",VLOOKUP($A79,parlvotes_lh!$A$11:$ZZ$200,286,FALSE)))</f>
        <v/>
      </c>
      <c r="Y79" s="309" t="str">
        <f>IF(ISERROR(VLOOKUP($A79,parlvotes_lh!$A$11:$ZZ$200,306,FALSE))=TRUE,"",IF(VLOOKUP($A79,parlvotes_lh!$A$11:$ZZ$200,306,FALSE)=0,"",VLOOKUP($A79,parlvotes_lh!$A$11:$ZZ$200,306,FALSE)))</f>
        <v/>
      </c>
      <c r="Z79" s="309" t="str">
        <f>IF(ISERROR(VLOOKUP($A79,parlvotes_lh!$A$11:$ZZ$200,326,FALSE))=TRUE,"",IF(VLOOKUP($A79,parlvotes_lh!$A$11:$ZZ$200,326,FALSE)=0,"",VLOOKUP($A79,parlvotes_lh!$A$11:$ZZ$200,326,FALSE)))</f>
        <v/>
      </c>
      <c r="AA79" s="309" t="str">
        <f>IF(ISERROR(VLOOKUP($A79,parlvotes_lh!$A$11:$ZZ$200,346,FALSE))=TRUE,"",IF(VLOOKUP($A79,parlvotes_lh!$A$11:$ZZ$200,346,FALSE)=0,"",VLOOKUP($A79,parlvotes_lh!$A$11:$ZZ$200,346,FALSE)))</f>
        <v/>
      </c>
      <c r="AB79" s="309" t="str">
        <f>IF(ISERROR(VLOOKUP($A79,parlvotes_lh!$A$11:$ZZ$200,366,FALSE))=TRUE,"",IF(VLOOKUP($A79,parlvotes_lh!$A$11:$ZZ$200,366,FALSE)=0,"",VLOOKUP($A79,parlvotes_lh!$A$11:$ZZ$200,366,FALSE)))</f>
        <v/>
      </c>
      <c r="AC79" s="309" t="str">
        <f>IF(ISERROR(VLOOKUP($A79,parlvotes_lh!$A$11:$ZZ$200,386,FALSE))=TRUE,"",IF(VLOOKUP($A79,parlvotes_lh!$A$11:$ZZ$200,386,FALSE)=0,"",VLOOKUP($A79,parlvotes_lh!$A$11:$ZZ$200,386,FALSE)))</f>
        <v/>
      </c>
    </row>
    <row r="80" spans="1:29" ht="13.5" customHeight="1">
      <c r="A80" s="302" t="str">
        <f>IF(info_parties!A80="","",info_parties!A80)</f>
        <v/>
      </c>
      <c r="B80" s="303" t="str">
        <f>IF(A80="","",MID(info_weblinks!$C$3,32,3))</f>
        <v/>
      </c>
      <c r="C80" s="303" t="str">
        <f>IF(info_parties!G80="","",info_parties!G80)</f>
        <v/>
      </c>
      <c r="D80" s="303" t="str">
        <f>IF(info_parties!K80="","",info_parties!K80)</f>
        <v/>
      </c>
      <c r="E80" s="303" t="str">
        <f>IF(info_parties!H80="","",info_parties!H80)</f>
        <v/>
      </c>
      <c r="F80" s="304" t="str">
        <f t="shared" si="4"/>
        <v/>
      </c>
      <c r="G80" s="305" t="str">
        <f t="shared" si="5"/>
        <v/>
      </c>
      <c r="H80" s="306" t="str">
        <f t="shared" si="6"/>
        <v/>
      </c>
      <c r="I80" s="307" t="str">
        <f t="shared" si="7"/>
        <v/>
      </c>
      <c r="J80" s="308" t="str">
        <f>IF(ISERROR(VLOOKUP($A80,parlvotes_lh!$A$11:$ZZ$200,6,FALSE))=TRUE,"",IF(VLOOKUP($A80,parlvotes_lh!$A$11:$ZZ$200,6,FALSE)=0,"",VLOOKUP($A80,parlvotes_lh!$A$11:$ZZ$200,6,FALSE)))</f>
        <v/>
      </c>
      <c r="K80" s="308" t="str">
        <f>IF(ISERROR(VLOOKUP($A80,parlvotes_lh!$A$11:$ZZ$200,26,FALSE))=TRUE,"",IF(VLOOKUP($A80,parlvotes_lh!$A$11:$ZZ$200,26,FALSE)=0,"",VLOOKUP($A80,parlvotes_lh!$A$11:$ZZ$200,26,FALSE)))</f>
        <v/>
      </c>
      <c r="L80" s="308" t="str">
        <f>IF(ISERROR(VLOOKUP($A80,parlvotes_lh!$A$11:$ZZ$200,46,FALSE))=TRUE,"",IF(VLOOKUP($A80,parlvotes_lh!$A$11:$ZZ$200,46,FALSE)=0,"",VLOOKUP($A80,parlvotes_lh!$A$11:$ZZ$200,46,FALSE)))</f>
        <v/>
      </c>
      <c r="M80" s="308" t="str">
        <f>IF(ISERROR(VLOOKUP($A80,parlvotes_lh!$A$11:$ZZ$200,66,FALSE))=TRUE,"",IF(VLOOKUP($A80,parlvotes_lh!$A$11:$ZZ$200,66,FALSE)=0,"",VLOOKUP($A80,parlvotes_lh!$A$11:$ZZ$200,66,FALSE)))</f>
        <v/>
      </c>
      <c r="N80" s="308" t="str">
        <f>IF(ISERROR(VLOOKUP($A80,parlvotes_lh!$A$11:$ZZ$200,86,FALSE))=TRUE,"",IF(VLOOKUP($A80,parlvotes_lh!$A$11:$ZZ$200,86,FALSE)=0,"",VLOOKUP($A80,parlvotes_lh!$A$11:$ZZ$200,86,FALSE)))</f>
        <v/>
      </c>
      <c r="O80" s="308" t="str">
        <f>IF(ISERROR(VLOOKUP($A80,parlvotes_lh!$A$11:$ZZ$200,106,FALSE))=TRUE,"",IF(VLOOKUP($A80,parlvotes_lh!$A$11:$ZZ$200,106,FALSE)=0,"",VLOOKUP($A80,parlvotes_lh!$A$11:$ZZ$200,106,FALSE)))</f>
        <v/>
      </c>
      <c r="P80" s="308" t="str">
        <f>IF(ISERROR(VLOOKUP($A80,parlvotes_lh!$A$11:$ZZ$200,126,FALSE))=TRUE,"",IF(VLOOKUP($A80,parlvotes_lh!$A$11:$ZZ$200,126,FALSE)=0,"",VLOOKUP($A80,parlvotes_lh!$A$11:$ZZ$200,126,FALSE)))</f>
        <v/>
      </c>
      <c r="Q80" s="309" t="str">
        <f>IF(ISERROR(VLOOKUP($A80,parlvotes_lh!$A$11:$ZZ$200,146,FALSE))=TRUE,"",IF(VLOOKUP($A80,parlvotes_lh!$A$11:$ZZ$200,146,FALSE)=0,"",VLOOKUP($A80,parlvotes_lh!$A$11:$ZZ$200,146,FALSE)))</f>
        <v/>
      </c>
      <c r="R80" s="309" t="str">
        <f>IF(ISERROR(VLOOKUP($A80,parlvotes_lh!$A$11:$ZZ$200,166,FALSE))=TRUE,"",IF(VLOOKUP($A80,parlvotes_lh!$A$11:$ZZ$200,166,FALSE)=0,"",VLOOKUP($A80,parlvotes_lh!$A$11:$ZZ$200,166,FALSE)))</f>
        <v/>
      </c>
      <c r="S80" s="309" t="str">
        <f>IF(ISERROR(VLOOKUP($A80,parlvotes_lh!$A$11:$ZZ$200,186,FALSE))=TRUE,"",IF(VLOOKUP($A80,parlvotes_lh!$A$11:$ZZ$200,186,FALSE)=0,"",VLOOKUP($A80,parlvotes_lh!$A$11:$ZZ$200,186,FALSE)))</f>
        <v/>
      </c>
      <c r="T80" s="309" t="str">
        <f>IF(ISERROR(VLOOKUP($A80,parlvotes_lh!$A$11:$ZZ$200,206,FALSE))=TRUE,"",IF(VLOOKUP($A80,parlvotes_lh!$A$11:$ZZ$200,206,FALSE)=0,"",VLOOKUP($A80,parlvotes_lh!$A$11:$ZZ$200,206,FALSE)))</f>
        <v/>
      </c>
      <c r="U80" s="309" t="str">
        <f>IF(ISERROR(VLOOKUP($A80,parlvotes_lh!$A$11:$ZZ$200,226,FALSE))=TRUE,"",IF(VLOOKUP($A80,parlvotes_lh!$A$11:$ZZ$200,226,FALSE)=0,"",VLOOKUP($A80,parlvotes_lh!$A$11:$ZZ$200,226,FALSE)))</f>
        <v/>
      </c>
      <c r="V80" s="309" t="str">
        <f>IF(ISERROR(VLOOKUP($A80,parlvotes_lh!$A$11:$ZZ$200,246,FALSE))=TRUE,"",IF(VLOOKUP($A80,parlvotes_lh!$A$11:$ZZ$200,246,FALSE)=0,"",VLOOKUP($A80,parlvotes_lh!$A$11:$ZZ$200,246,FALSE)))</f>
        <v/>
      </c>
      <c r="W80" s="309" t="str">
        <f>IF(ISERROR(VLOOKUP($A80,parlvotes_lh!$A$11:$ZZ$200,266,FALSE))=TRUE,"",IF(VLOOKUP($A80,parlvotes_lh!$A$11:$ZZ$200,266,FALSE)=0,"",VLOOKUP($A80,parlvotes_lh!$A$11:$ZZ$200,266,FALSE)))</f>
        <v/>
      </c>
      <c r="X80" s="309" t="str">
        <f>IF(ISERROR(VLOOKUP($A80,parlvotes_lh!$A$11:$ZZ$200,286,FALSE))=TRUE,"",IF(VLOOKUP($A80,parlvotes_lh!$A$11:$ZZ$200,286,FALSE)=0,"",VLOOKUP($A80,parlvotes_lh!$A$11:$ZZ$200,286,FALSE)))</f>
        <v/>
      </c>
      <c r="Y80" s="309" t="str">
        <f>IF(ISERROR(VLOOKUP($A80,parlvotes_lh!$A$11:$ZZ$200,306,FALSE))=TRUE,"",IF(VLOOKUP($A80,parlvotes_lh!$A$11:$ZZ$200,306,FALSE)=0,"",VLOOKUP($A80,parlvotes_lh!$A$11:$ZZ$200,306,FALSE)))</f>
        <v/>
      </c>
      <c r="Z80" s="309" t="str">
        <f>IF(ISERROR(VLOOKUP($A80,parlvotes_lh!$A$11:$ZZ$200,326,FALSE))=TRUE,"",IF(VLOOKUP($A80,parlvotes_lh!$A$11:$ZZ$200,326,FALSE)=0,"",VLOOKUP($A80,parlvotes_lh!$A$11:$ZZ$200,326,FALSE)))</f>
        <v/>
      </c>
      <c r="AA80" s="309" t="str">
        <f>IF(ISERROR(VLOOKUP($A80,parlvotes_lh!$A$11:$ZZ$200,346,FALSE))=TRUE,"",IF(VLOOKUP($A80,parlvotes_lh!$A$11:$ZZ$200,346,FALSE)=0,"",VLOOKUP($A80,parlvotes_lh!$A$11:$ZZ$200,346,FALSE)))</f>
        <v/>
      </c>
      <c r="AB80" s="309" t="str">
        <f>IF(ISERROR(VLOOKUP($A80,parlvotes_lh!$A$11:$ZZ$200,366,FALSE))=TRUE,"",IF(VLOOKUP($A80,parlvotes_lh!$A$11:$ZZ$200,366,FALSE)=0,"",VLOOKUP($A80,parlvotes_lh!$A$11:$ZZ$200,366,FALSE)))</f>
        <v/>
      </c>
      <c r="AC80" s="309" t="str">
        <f>IF(ISERROR(VLOOKUP($A80,parlvotes_lh!$A$11:$ZZ$200,386,FALSE))=TRUE,"",IF(VLOOKUP($A80,parlvotes_lh!$A$11:$ZZ$200,386,FALSE)=0,"",VLOOKUP($A80,parlvotes_lh!$A$11:$ZZ$200,386,FALSE)))</f>
        <v/>
      </c>
    </row>
    <row r="81" spans="1:29" ht="13.5" customHeight="1">
      <c r="A81" s="302" t="str">
        <f>IF(info_parties!A81="","",info_parties!A81)</f>
        <v/>
      </c>
      <c r="B81" s="303" t="str">
        <f>IF(A81="","",MID(info_weblinks!$C$3,32,3))</f>
        <v/>
      </c>
      <c r="C81" s="303" t="str">
        <f>IF(info_parties!G81="","",info_parties!G81)</f>
        <v/>
      </c>
      <c r="D81" s="303" t="str">
        <f>IF(info_parties!K81="","",info_parties!K81)</f>
        <v/>
      </c>
      <c r="E81" s="303" t="str">
        <f>IF(info_parties!H81="","",info_parties!H81)</f>
        <v/>
      </c>
      <c r="F81" s="304" t="str">
        <f t="shared" si="4"/>
        <v/>
      </c>
      <c r="G81" s="305" t="str">
        <f t="shared" si="5"/>
        <v/>
      </c>
      <c r="H81" s="306" t="str">
        <f t="shared" si="6"/>
        <v/>
      </c>
      <c r="I81" s="307" t="str">
        <f t="shared" si="7"/>
        <v/>
      </c>
      <c r="J81" s="308" t="str">
        <f>IF(ISERROR(VLOOKUP($A81,parlvotes_lh!$A$11:$ZZ$200,6,FALSE))=TRUE,"",IF(VLOOKUP($A81,parlvotes_lh!$A$11:$ZZ$200,6,FALSE)=0,"",VLOOKUP($A81,parlvotes_lh!$A$11:$ZZ$200,6,FALSE)))</f>
        <v/>
      </c>
      <c r="K81" s="308" t="str">
        <f>IF(ISERROR(VLOOKUP($A81,parlvotes_lh!$A$11:$ZZ$200,26,FALSE))=TRUE,"",IF(VLOOKUP($A81,parlvotes_lh!$A$11:$ZZ$200,26,FALSE)=0,"",VLOOKUP($A81,parlvotes_lh!$A$11:$ZZ$200,26,FALSE)))</f>
        <v/>
      </c>
      <c r="L81" s="308" t="str">
        <f>IF(ISERROR(VLOOKUP($A81,parlvotes_lh!$A$11:$ZZ$200,46,FALSE))=TRUE,"",IF(VLOOKUP($A81,parlvotes_lh!$A$11:$ZZ$200,46,FALSE)=0,"",VLOOKUP($A81,parlvotes_lh!$A$11:$ZZ$200,46,FALSE)))</f>
        <v/>
      </c>
      <c r="M81" s="308" t="str">
        <f>IF(ISERROR(VLOOKUP($A81,parlvotes_lh!$A$11:$ZZ$200,66,FALSE))=TRUE,"",IF(VLOOKUP($A81,parlvotes_lh!$A$11:$ZZ$200,66,FALSE)=0,"",VLOOKUP($A81,parlvotes_lh!$A$11:$ZZ$200,66,FALSE)))</f>
        <v/>
      </c>
      <c r="N81" s="308" t="str">
        <f>IF(ISERROR(VLOOKUP($A81,parlvotes_lh!$A$11:$ZZ$200,86,FALSE))=TRUE,"",IF(VLOOKUP($A81,parlvotes_lh!$A$11:$ZZ$200,86,FALSE)=0,"",VLOOKUP($A81,parlvotes_lh!$A$11:$ZZ$200,86,FALSE)))</f>
        <v/>
      </c>
      <c r="O81" s="308" t="str">
        <f>IF(ISERROR(VLOOKUP($A81,parlvotes_lh!$A$11:$ZZ$200,106,FALSE))=TRUE,"",IF(VLOOKUP($A81,parlvotes_lh!$A$11:$ZZ$200,106,FALSE)=0,"",VLOOKUP($A81,parlvotes_lh!$A$11:$ZZ$200,106,FALSE)))</f>
        <v/>
      </c>
      <c r="P81" s="308" t="str">
        <f>IF(ISERROR(VLOOKUP($A81,parlvotes_lh!$A$11:$ZZ$200,126,FALSE))=TRUE,"",IF(VLOOKUP($A81,parlvotes_lh!$A$11:$ZZ$200,126,FALSE)=0,"",VLOOKUP($A81,parlvotes_lh!$A$11:$ZZ$200,126,FALSE)))</f>
        <v/>
      </c>
      <c r="Q81" s="309" t="str">
        <f>IF(ISERROR(VLOOKUP($A81,parlvotes_lh!$A$11:$ZZ$200,146,FALSE))=TRUE,"",IF(VLOOKUP($A81,parlvotes_lh!$A$11:$ZZ$200,146,FALSE)=0,"",VLOOKUP($A81,parlvotes_lh!$A$11:$ZZ$200,146,FALSE)))</f>
        <v/>
      </c>
      <c r="R81" s="309" t="str">
        <f>IF(ISERROR(VLOOKUP($A81,parlvotes_lh!$A$11:$ZZ$200,166,FALSE))=TRUE,"",IF(VLOOKUP($A81,parlvotes_lh!$A$11:$ZZ$200,166,FALSE)=0,"",VLOOKUP($A81,parlvotes_lh!$A$11:$ZZ$200,166,FALSE)))</f>
        <v/>
      </c>
      <c r="S81" s="309" t="str">
        <f>IF(ISERROR(VLOOKUP($A81,parlvotes_lh!$A$11:$ZZ$200,186,FALSE))=TRUE,"",IF(VLOOKUP($A81,parlvotes_lh!$A$11:$ZZ$200,186,FALSE)=0,"",VLOOKUP($A81,parlvotes_lh!$A$11:$ZZ$200,186,FALSE)))</f>
        <v/>
      </c>
      <c r="T81" s="309" t="str">
        <f>IF(ISERROR(VLOOKUP($A81,parlvotes_lh!$A$11:$ZZ$200,206,FALSE))=TRUE,"",IF(VLOOKUP($A81,parlvotes_lh!$A$11:$ZZ$200,206,FALSE)=0,"",VLOOKUP($A81,parlvotes_lh!$A$11:$ZZ$200,206,FALSE)))</f>
        <v/>
      </c>
      <c r="U81" s="309" t="str">
        <f>IF(ISERROR(VLOOKUP($A81,parlvotes_lh!$A$11:$ZZ$200,226,FALSE))=TRUE,"",IF(VLOOKUP($A81,parlvotes_lh!$A$11:$ZZ$200,226,FALSE)=0,"",VLOOKUP($A81,parlvotes_lh!$A$11:$ZZ$200,226,FALSE)))</f>
        <v/>
      </c>
      <c r="V81" s="309" t="str">
        <f>IF(ISERROR(VLOOKUP($A81,parlvotes_lh!$A$11:$ZZ$200,246,FALSE))=TRUE,"",IF(VLOOKUP($A81,parlvotes_lh!$A$11:$ZZ$200,246,FALSE)=0,"",VLOOKUP($A81,parlvotes_lh!$A$11:$ZZ$200,246,FALSE)))</f>
        <v/>
      </c>
      <c r="W81" s="309" t="str">
        <f>IF(ISERROR(VLOOKUP($A81,parlvotes_lh!$A$11:$ZZ$200,266,FALSE))=TRUE,"",IF(VLOOKUP($A81,parlvotes_lh!$A$11:$ZZ$200,266,FALSE)=0,"",VLOOKUP($A81,parlvotes_lh!$A$11:$ZZ$200,266,FALSE)))</f>
        <v/>
      </c>
      <c r="X81" s="309" t="str">
        <f>IF(ISERROR(VLOOKUP($A81,parlvotes_lh!$A$11:$ZZ$200,286,FALSE))=TRUE,"",IF(VLOOKUP($A81,parlvotes_lh!$A$11:$ZZ$200,286,FALSE)=0,"",VLOOKUP($A81,parlvotes_lh!$A$11:$ZZ$200,286,FALSE)))</f>
        <v/>
      </c>
      <c r="Y81" s="309" t="str">
        <f>IF(ISERROR(VLOOKUP($A81,parlvotes_lh!$A$11:$ZZ$200,306,FALSE))=TRUE,"",IF(VLOOKUP($A81,parlvotes_lh!$A$11:$ZZ$200,306,FALSE)=0,"",VLOOKUP($A81,parlvotes_lh!$A$11:$ZZ$200,306,FALSE)))</f>
        <v/>
      </c>
      <c r="Z81" s="309" t="str">
        <f>IF(ISERROR(VLOOKUP($A81,parlvotes_lh!$A$11:$ZZ$200,326,FALSE))=TRUE,"",IF(VLOOKUP($A81,parlvotes_lh!$A$11:$ZZ$200,326,FALSE)=0,"",VLOOKUP($A81,parlvotes_lh!$A$11:$ZZ$200,326,FALSE)))</f>
        <v/>
      </c>
      <c r="AA81" s="309" t="str">
        <f>IF(ISERROR(VLOOKUP($A81,parlvotes_lh!$A$11:$ZZ$200,346,FALSE))=TRUE,"",IF(VLOOKUP($A81,parlvotes_lh!$A$11:$ZZ$200,346,FALSE)=0,"",VLOOKUP($A81,parlvotes_lh!$A$11:$ZZ$200,346,FALSE)))</f>
        <v/>
      </c>
      <c r="AB81" s="309" t="str">
        <f>IF(ISERROR(VLOOKUP($A81,parlvotes_lh!$A$11:$ZZ$200,366,FALSE))=TRUE,"",IF(VLOOKUP($A81,parlvotes_lh!$A$11:$ZZ$200,366,FALSE)=0,"",VLOOKUP($A81,parlvotes_lh!$A$11:$ZZ$200,366,FALSE)))</f>
        <v/>
      </c>
      <c r="AC81" s="309" t="str">
        <f>IF(ISERROR(VLOOKUP($A81,parlvotes_lh!$A$11:$ZZ$200,386,FALSE))=TRUE,"",IF(VLOOKUP($A81,parlvotes_lh!$A$11:$ZZ$200,386,FALSE)=0,"",VLOOKUP($A81,parlvotes_lh!$A$11:$ZZ$200,386,FALSE)))</f>
        <v/>
      </c>
    </row>
    <row r="82" spans="1:29" ht="13.5" customHeight="1">
      <c r="A82" s="302" t="str">
        <f>IF(info_parties!A82="","",info_parties!A82)</f>
        <v/>
      </c>
      <c r="B82" s="303" t="str">
        <f>IF(A82="","",MID(info_weblinks!$C$3,32,3))</f>
        <v/>
      </c>
      <c r="C82" s="303" t="str">
        <f>IF(info_parties!G82="","",info_parties!G82)</f>
        <v/>
      </c>
      <c r="D82" s="303" t="str">
        <f>IF(info_parties!K82="","",info_parties!K82)</f>
        <v/>
      </c>
      <c r="E82" s="303" t="str">
        <f>IF(info_parties!H82="","",info_parties!H82)</f>
        <v/>
      </c>
      <c r="F82" s="304" t="str">
        <f t="shared" si="4"/>
        <v/>
      </c>
      <c r="G82" s="305" t="str">
        <f t="shared" si="5"/>
        <v/>
      </c>
      <c r="H82" s="306" t="str">
        <f t="shared" si="6"/>
        <v/>
      </c>
      <c r="I82" s="307" t="str">
        <f t="shared" si="7"/>
        <v/>
      </c>
      <c r="J82" s="308" t="str">
        <f>IF(ISERROR(VLOOKUP($A82,parlvotes_lh!$A$11:$ZZ$200,6,FALSE))=TRUE,"",IF(VLOOKUP($A82,parlvotes_lh!$A$11:$ZZ$200,6,FALSE)=0,"",VLOOKUP($A82,parlvotes_lh!$A$11:$ZZ$200,6,FALSE)))</f>
        <v/>
      </c>
      <c r="K82" s="308" t="str">
        <f>IF(ISERROR(VLOOKUP($A82,parlvotes_lh!$A$11:$ZZ$200,26,FALSE))=TRUE,"",IF(VLOOKUP($A82,parlvotes_lh!$A$11:$ZZ$200,26,FALSE)=0,"",VLOOKUP($A82,parlvotes_lh!$A$11:$ZZ$200,26,FALSE)))</f>
        <v/>
      </c>
      <c r="L82" s="308" t="str">
        <f>IF(ISERROR(VLOOKUP($A82,parlvotes_lh!$A$11:$ZZ$200,46,FALSE))=TRUE,"",IF(VLOOKUP($A82,parlvotes_lh!$A$11:$ZZ$200,46,FALSE)=0,"",VLOOKUP($A82,parlvotes_lh!$A$11:$ZZ$200,46,FALSE)))</f>
        <v/>
      </c>
      <c r="M82" s="308" t="str">
        <f>IF(ISERROR(VLOOKUP($A82,parlvotes_lh!$A$11:$ZZ$200,66,FALSE))=TRUE,"",IF(VLOOKUP($A82,parlvotes_lh!$A$11:$ZZ$200,66,FALSE)=0,"",VLOOKUP($A82,parlvotes_lh!$A$11:$ZZ$200,66,FALSE)))</f>
        <v/>
      </c>
      <c r="N82" s="308" t="str">
        <f>IF(ISERROR(VLOOKUP($A82,parlvotes_lh!$A$11:$ZZ$200,86,FALSE))=TRUE,"",IF(VLOOKUP($A82,parlvotes_lh!$A$11:$ZZ$200,86,FALSE)=0,"",VLOOKUP($A82,parlvotes_lh!$A$11:$ZZ$200,86,FALSE)))</f>
        <v/>
      </c>
      <c r="O82" s="308" t="str">
        <f>IF(ISERROR(VLOOKUP($A82,parlvotes_lh!$A$11:$ZZ$200,106,FALSE))=TRUE,"",IF(VLOOKUP($A82,parlvotes_lh!$A$11:$ZZ$200,106,FALSE)=0,"",VLOOKUP($A82,parlvotes_lh!$A$11:$ZZ$200,106,FALSE)))</f>
        <v/>
      </c>
      <c r="P82" s="308" t="str">
        <f>IF(ISERROR(VLOOKUP($A82,parlvotes_lh!$A$11:$ZZ$200,126,FALSE))=TRUE,"",IF(VLOOKUP($A82,parlvotes_lh!$A$11:$ZZ$200,126,FALSE)=0,"",VLOOKUP($A82,parlvotes_lh!$A$11:$ZZ$200,126,FALSE)))</f>
        <v/>
      </c>
      <c r="Q82" s="309" t="str">
        <f>IF(ISERROR(VLOOKUP($A82,parlvotes_lh!$A$11:$ZZ$200,146,FALSE))=TRUE,"",IF(VLOOKUP($A82,parlvotes_lh!$A$11:$ZZ$200,146,FALSE)=0,"",VLOOKUP($A82,parlvotes_lh!$A$11:$ZZ$200,146,FALSE)))</f>
        <v/>
      </c>
      <c r="R82" s="309" t="str">
        <f>IF(ISERROR(VLOOKUP($A82,parlvotes_lh!$A$11:$ZZ$200,166,FALSE))=TRUE,"",IF(VLOOKUP($A82,parlvotes_lh!$A$11:$ZZ$200,166,FALSE)=0,"",VLOOKUP($A82,parlvotes_lh!$A$11:$ZZ$200,166,FALSE)))</f>
        <v/>
      </c>
      <c r="S82" s="309" t="str">
        <f>IF(ISERROR(VLOOKUP($A82,parlvotes_lh!$A$11:$ZZ$200,186,FALSE))=TRUE,"",IF(VLOOKUP($A82,parlvotes_lh!$A$11:$ZZ$200,186,FALSE)=0,"",VLOOKUP($A82,parlvotes_lh!$A$11:$ZZ$200,186,FALSE)))</f>
        <v/>
      </c>
      <c r="T82" s="309" t="str">
        <f>IF(ISERROR(VLOOKUP($A82,parlvotes_lh!$A$11:$ZZ$200,206,FALSE))=TRUE,"",IF(VLOOKUP($A82,parlvotes_lh!$A$11:$ZZ$200,206,FALSE)=0,"",VLOOKUP($A82,parlvotes_lh!$A$11:$ZZ$200,206,FALSE)))</f>
        <v/>
      </c>
      <c r="U82" s="309" t="str">
        <f>IF(ISERROR(VLOOKUP($A82,parlvotes_lh!$A$11:$ZZ$200,226,FALSE))=TRUE,"",IF(VLOOKUP($A82,parlvotes_lh!$A$11:$ZZ$200,226,FALSE)=0,"",VLOOKUP($A82,parlvotes_lh!$A$11:$ZZ$200,226,FALSE)))</f>
        <v/>
      </c>
      <c r="V82" s="309" t="str">
        <f>IF(ISERROR(VLOOKUP($A82,parlvotes_lh!$A$11:$ZZ$200,246,FALSE))=TRUE,"",IF(VLOOKUP($A82,parlvotes_lh!$A$11:$ZZ$200,246,FALSE)=0,"",VLOOKUP($A82,parlvotes_lh!$A$11:$ZZ$200,246,FALSE)))</f>
        <v/>
      </c>
      <c r="W82" s="309" t="str">
        <f>IF(ISERROR(VLOOKUP($A82,parlvotes_lh!$A$11:$ZZ$200,266,FALSE))=TRUE,"",IF(VLOOKUP($A82,parlvotes_lh!$A$11:$ZZ$200,266,FALSE)=0,"",VLOOKUP($A82,parlvotes_lh!$A$11:$ZZ$200,266,FALSE)))</f>
        <v/>
      </c>
      <c r="X82" s="309" t="str">
        <f>IF(ISERROR(VLOOKUP($A82,parlvotes_lh!$A$11:$ZZ$200,286,FALSE))=TRUE,"",IF(VLOOKUP($A82,parlvotes_lh!$A$11:$ZZ$200,286,FALSE)=0,"",VLOOKUP($A82,parlvotes_lh!$A$11:$ZZ$200,286,FALSE)))</f>
        <v/>
      </c>
      <c r="Y82" s="309" t="str">
        <f>IF(ISERROR(VLOOKUP($A82,parlvotes_lh!$A$11:$ZZ$200,306,FALSE))=TRUE,"",IF(VLOOKUP($A82,parlvotes_lh!$A$11:$ZZ$200,306,FALSE)=0,"",VLOOKUP($A82,parlvotes_lh!$A$11:$ZZ$200,306,FALSE)))</f>
        <v/>
      </c>
      <c r="Z82" s="309" t="str">
        <f>IF(ISERROR(VLOOKUP($A82,parlvotes_lh!$A$11:$ZZ$200,326,FALSE))=TRUE,"",IF(VLOOKUP($A82,parlvotes_lh!$A$11:$ZZ$200,326,FALSE)=0,"",VLOOKUP($A82,parlvotes_lh!$A$11:$ZZ$200,326,FALSE)))</f>
        <v/>
      </c>
      <c r="AA82" s="309" t="str">
        <f>IF(ISERROR(VLOOKUP($A82,parlvotes_lh!$A$11:$ZZ$200,346,FALSE))=TRUE,"",IF(VLOOKUP($A82,parlvotes_lh!$A$11:$ZZ$200,346,FALSE)=0,"",VLOOKUP($A82,parlvotes_lh!$A$11:$ZZ$200,346,FALSE)))</f>
        <v/>
      </c>
      <c r="AB82" s="309" t="str">
        <f>IF(ISERROR(VLOOKUP($A82,parlvotes_lh!$A$11:$ZZ$200,366,FALSE))=TRUE,"",IF(VLOOKUP($A82,parlvotes_lh!$A$11:$ZZ$200,366,FALSE)=0,"",VLOOKUP($A82,parlvotes_lh!$A$11:$ZZ$200,366,FALSE)))</f>
        <v/>
      </c>
      <c r="AC82" s="309" t="str">
        <f>IF(ISERROR(VLOOKUP($A82,parlvotes_lh!$A$11:$ZZ$200,386,FALSE))=TRUE,"",IF(VLOOKUP($A82,parlvotes_lh!$A$11:$ZZ$200,386,FALSE)=0,"",VLOOKUP($A82,parlvotes_lh!$A$11:$ZZ$200,386,FALSE)))</f>
        <v/>
      </c>
    </row>
    <row r="83" spans="1:29" ht="13.5" customHeight="1">
      <c r="A83" s="302" t="str">
        <f>IF(info_parties!A83="","",info_parties!A83)</f>
        <v/>
      </c>
      <c r="B83" s="303" t="str">
        <f>IF(A83="","",MID(info_weblinks!$C$3,32,3))</f>
        <v/>
      </c>
      <c r="C83" s="303" t="str">
        <f>IF(info_parties!G83="","",info_parties!G83)</f>
        <v/>
      </c>
      <c r="D83" s="303" t="str">
        <f>IF(info_parties!K83="","",info_parties!K83)</f>
        <v/>
      </c>
      <c r="E83" s="303" t="str">
        <f>IF(info_parties!H83="","",info_parties!H83)</f>
        <v/>
      </c>
      <c r="F83" s="304" t="str">
        <f t="shared" si="4"/>
        <v/>
      </c>
      <c r="G83" s="305" t="str">
        <f t="shared" si="5"/>
        <v/>
      </c>
      <c r="H83" s="306" t="str">
        <f t="shared" si="6"/>
        <v/>
      </c>
      <c r="I83" s="307" t="str">
        <f t="shared" si="7"/>
        <v/>
      </c>
      <c r="J83" s="308" t="str">
        <f>IF(ISERROR(VLOOKUP($A83,parlvotes_lh!$A$11:$ZZ$200,6,FALSE))=TRUE,"",IF(VLOOKUP($A83,parlvotes_lh!$A$11:$ZZ$200,6,FALSE)=0,"",VLOOKUP($A83,parlvotes_lh!$A$11:$ZZ$200,6,FALSE)))</f>
        <v/>
      </c>
      <c r="K83" s="308" t="str">
        <f>IF(ISERROR(VLOOKUP($A83,parlvotes_lh!$A$11:$ZZ$200,26,FALSE))=TRUE,"",IF(VLOOKUP($A83,parlvotes_lh!$A$11:$ZZ$200,26,FALSE)=0,"",VLOOKUP($A83,parlvotes_lh!$A$11:$ZZ$200,26,FALSE)))</f>
        <v/>
      </c>
      <c r="L83" s="308" t="str">
        <f>IF(ISERROR(VLOOKUP($A83,parlvotes_lh!$A$11:$ZZ$200,46,FALSE))=TRUE,"",IF(VLOOKUP($A83,parlvotes_lh!$A$11:$ZZ$200,46,FALSE)=0,"",VLOOKUP($A83,parlvotes_lh!$A$11:$ZZ$200,46,FALSE)))</f>
        <v/>
      </c>
      <c r="M83" s="308" t="str">
        <f>IF(ISERROR(VLOOKUP($A83,parlvotes_lh!$A$11:$ZZ$200,66,FALSE))=TRUE,"",IF(VLOOKUP($A83,parlvotes_lh!$A$11:$ZZ$200,66,FALSE)=0,"",VLOOKUP($A83,parlvotes_lh!$A$11:$ZZ$200,66,FALSE)))</f>
        <v/>
      </c>
      <c r="N83" s="308" t="str">
        <f>IF(ISERROR(VLOOKUP($A83,parlvotes_lh!$A$11:$ZZ$200,86,FALSE))=TRUE,"",IF(VLOOKUP($A83,parlvotes_lh!$A$11:$ZZ$200,86,FALSE)=0,"",VLOOKUP($A83,parlvotes_lh!$A$11:$ZZ$200,86,FALSE)))</f>
        <v/>
      </c>
      <c r="O83" s="308" t="str">
        <f>IF(ISERROR(VLOOKUP($A83,parlvotes_lh!$A$11:$ZZ$200,106,FALSE))=TRUE,"",IF(VLOOKUP($A83,parlvotes_lh!$A$11:$ZZ$200,106,FALSE)=0,"",VLOOKUP($A83,parlvotes_lh!$A$11:$ZZ$200,106,FALSE)))</f>
        <v/>
      </c>
      <c r="P83" s="308" t="str">
        <f>IF(ISERROR(VLOOKUP($A83,parlvotes_lh!$A$11:$ZZ$200,126,FALSE))=TRUE,"",IF(VLOOKUP($A83,parlvotes_lh!$A$11:$ZZ$200,126,FALSE)=0,"",VLOOKUP($A83,parlvotes_lh!$A$11:$ZZ$200,126,FALSE)))</f>
        <v/>
      </c>
      <c r="Q83" s="309" t="str">
        <f>IF(ISERROR(VLOOKUP($A83,parlvotes_lh!$A$11:$ZZ$200,146,FALSE))=TRUE,"",IF(VLOOKUP($A83,parlvotes_lh!$A$11:$ZZ$200,146,FALSE)=0,"",VLOOKUP($A83,parlvotes_lh!$A$11:$ZZ$200,146,FALSE)))</f>
        <v/>
      </c>
      <c r="R83" s="309" t="str">
        <f>IF(ISERROR(VLOOKUP($A83,parlvotes_lh!$A$11:$ZZ$200,166,FALSE))=TRUE,"",IF(VLOOKUP($A83,parlvotes_lh!$A$11:$ZZ$200,166,FALSE)=0,"",VLOOKUP($A83,parlvotes_lh!$A$11:$ZZ$200,166,FALSE)))</f>
        <v/>
      </c>
      <c r="S83" s="309" t="str">
        <f>IF(ISERROR(VLOOKUP($A83,parlvotes_lh!$A$11:$ZZ$200,186,FALSE))=TRUE,"",IF(VLOOKUP($A83,parlvotes_lh!$A$11:$ZZ$200,186,FALSE)=0,"",VLOOKUP($A83,parlvotes_lh!$A$11:$ZZ$200,186,FALSE)))</f>
        <v/>
      </c>
      <c r="T83" s="309" t="str">
        <f>IF(ISERROR(VLOOKUP($A83,parlvotes_lh!$A$11:$ZZ$200,206,FALSE))=TRUE,"",IF(VLOOKUP($A83,parlvotes_lh!$A$11:$ZZ$200,206,FALSE)=0,"",VLOOKUP($A83,parlvotes_lh!$A$11:$ZZ$200,206,FALSE)))</f>
        <v/>
      </c>
      <c r="U83" s="309" t="str">
        <f>IF(ISERROR(VLOOKUP($A83,parlvotes_lh!$A$11:$ZZ$200,226,FALSE))=TRUE,"",IF(VLOOKUP($A83,parlvotes_lh!$A$11:$ZZ$200,226,FALSE)=0,"",VLOOKUP($A83,parlvotes_lh!$A$11:$ZZ$200,226,FALSE)))</f>
        <v/>
      </c>
      <c r="V83" s="309" t="str">
        <f>IF(ISERROR(VLOOKUP($A83,parlvotes_lh!$A$11:$ZZ$200,246,FALSE))=TRUE,"",IF(VLOOKUP($A83,parlvotes_lh!$A$11:$ZZ$200,246,FALSE)=0,"",VLOOKUP($A83,parlvotes_lh!$A$11:$ZZ$200,246,FALSE)))</f>
        <v/>
      </c>
      <c r="W83" s="309" t="str">
        <f>IF(ISERROR(VLOOKUP($A83,parlvotes_lh!$A$11:$ZZ$200,266,FALSE))=TRUE,"",IF(VLOOKUP($A83,parlvotes_lh!$A$11:$ZZ$200,266,FALSE)=0,"",VLOOKUP($A83,parlvotes_lh!$A$11:$ZZ$200,266,FALSE)))</f>
        <v/>
      </c>
      <c r="X83" s="309" t="str">
        <f>IF(ISERROR(VLOOKUP($A83,parlvotes_lh!$A$11:$ZZ$200,286,FALSE))=TRUE,"",IF(VLOOKUP($A83,parlvotes_lh!$A$11:$ZZ$200,286,FALSE)=0,"",VLOOKUP($A83,parlvotes_lh!$A$11:$ZZ$200,286,FALSE)))</f>
        <v/>
      </c>
      <c r="Y83" s="309" t="str">
        <f>IF(ISERROR(VLOOKUP($A83,parlvotes_lh!$A$11:$ZZ$200,306,FALSE))=TRUE,"",IF(VLOOKUP($A83,parlvotes_lh!$A$11:$ZZ$200,306,FALSE)=0,"",VLOOKUP($A83,parlvotes_lh!$A$11:$ZZ$200,306,FALSE)))</f>
        <v/>
      </c>
      <c r="Z83" s="309" t="str">
        <f>IF(ISERROR(VLOOKUP($A83,parlvotes_lh!$A$11:$ZZ$200,326,FALSE))=TRUE,"",IF(VLOOKUP($A83,parlvotes_lh!$A$11:$ZZ$200,326,FALSE)=0,"",VLOOKUP($A83,parlvotes_lh!$A$11:$ZZ$200,326,FALSE)))</f>
        <v/>
      </c>
      <c r="AA83" s="309" t="str">
        <f>IF(ISERROR(VLOOKUP($A83,parlvotes_lh!$A$11:$ZZ$200,346,FALSE))=TRUE,"",IF(VLOOKUP($A83,parlvotes_lh!$A$11:$ZZ$200,346,FALSE)=0,"",VLOOKUP($A83,parlvotes_lh!$A$11:$ZZ$200,346,FALSE)))</f>
        <v/>
      </c>
      <c r="AB83" s="309" t="str">
        <f>IF(ISERROR(VLOOKUP($A83,parlvotes_lh!$A$11:$ZZ$200,366,FALSE))=TRUE,"",IF(VLOOKUP($A83,parlvotes_lh!$A$11:$ZZ$200,366,FALSE)=0,"",VLOOKUP($A83,parlvotes_lh!$A$11:$ZZ$200,366,FALSE)))</f>
        <v/>
      </c>
      <c r="AC83" s="309" t="str">
        <f>IF(ISERROR(VLOOKUP($A83,parlvotes_lh!$A$11:$ZZ$200,386,FALSE))=TRUE,"",IF(VLOOKUP($A83,parlvotes_lh!$A$11:$ZZ$200,386,FALSE)=0,"",VLOOKUP($A83,parlvotes_lh!$A$11:$ZZ$200,386,FALSE)))</f>
        <v/>
      </c>
    </row>
    <row r="84" spans="1:29" ht="13.5" customHeight="1">
      <c r="A84" s="302" t="str">
        <f>IF(info_parties!A84="","",info_parties!A84)</f>
        <v/>
      </c>
      <c r="B84" s="303" t="str">
        <f>IF(A84="","",MID(info_weblinks!$C$3,32,3))</f>
        <v/>
      </c>
      <c r="C84" s="303" t="str">
        <f>IF(info_parties!G84="","",info_parties!G84)</f>
        <v/>
      </c>
      <c r="D84" s="303" t="str">
        <f>IF(info_parties!K84="","",info_parties!K84)</f>
        <v/>
      </c>
      <c r="E84" s="303" t="str">
        <f>IF(info_parties!H84="","",info_parties!H84)</f>
        <v/>
      </c>
      <c r="F84" s="304" t="str">
        <f t="shared" si="4"/>
        <v/>
      </c>
      <c r="G84" s="305" t="str">
        <f t="shared" si="5"/>
        <v/>
      </c>
      <c r="H84" s="306" t="str">
        <f t="shared" si="6"/>
        <v/>
      </c>
      <c r="I84" s="307" t="str">
        <f t="shared" si="7"/>
        <v/>
      </c>
      <c r="J84" s="308" t="str">
        <f>IF(ISERROR(VLOOKUP($A84,parlvotes_lh!$A$11:$ZZ$200,6,FALSE))=TRUE,"",IF(VLOOKUP($A84,parlvotes_lh!$A$11:$ZZ$200,6,FALSE)=0,"",VLOOKUP($A84,parlvotes_lh!$A$11:$ZZ$200,6,FALSE)))</f>
        <v/>
      </c>
      <c r="K84" s="308" t="str">
        <f>IF(ISERROR(VLOOKUP($A84,parlvotes_lh!$A$11:$ZZ$200,26,FALSE))=TRUE,"",IF(VLOOKUP($A84,parlvotes_lh!$A$11:$ZZ$200,26,FALSE)=0,"",VLOOKUP($A84,parlvotes_lh!$A$11:$ZZ$200,26,FALSE)))</f>
        <v/>
      </c>
      <c r="L84" s="308" t="str">
        <f>IF(ISERROR(VLOOKUP($A84,parlvotes_lh!$A$11:$ZZ$200,46,FALSE))=TRUE,"",IF(VLOOKUP($A84,parlvotes_lh!$A$11:$ZZ$200,46,FALSE)=0,"",VLOOKUP($A84,parlvotes_lh!$A$11:$ZZ$200,46,FALSE)))</f>
        <v/>
      </c>
      <c r="M84" s="308" t="str">
        <f>IF(ISERROR(VLOOKUP($A84,parlvotes_lh!$A$11:$ZZ$200,66,FALSE))=TRUE,"",IF(VLOOKUP($A84,parlvotes_lh!$A$11:$ZZ$200,66,FALSE)=0,"",VLOOKUP($A84,parlvotes_lh!$A$11:$ZZ$200,66,FALSE)))</f>
        <v/>
      </c>
      <c r="N84" s="308" t="str">
        <f>IF(ISERROR(VLOOKUP($A84,parlvotes_lh!$A$11:$ZZ$200,86,FALSE))=TRUE,"",IF(VLOOKUP($A84,parlvotes_lh!$A$11:$ZZ$200,86,FALSE)=0,"",VLOOKUP($A84,parlvotes_lh!$A$11:$ZZ$200,86,FALSE)))</f>
        <v/>
      </c>
      <c r="O84" s="308" t="str">
        <f>IF(ISERROR(VLOOKUP($A84,parlvotes_lh!$A$11:$ZZ$200,106,FALSE))=TRUE,"",IF(VLOOKUP($A84,parlvotes_lh!$A$11:$ZZ$200,106,FALSE)=0,"",VLOOKUP($A84,parlvotes_lh!$A$11:$ZZ$200,106,FALSE)))</f>
        <v/>
      </c>
      <c r="P84" s="308" t="str">
        <f>IF(ISERROR(VLOOKUP($A84,parlvotes_lh!$A$11:$ZZ$200,126,FALSE))=TRUE,"",IF(VLOOKUP($A84,parlvotes_lh!$A$11:$ZZ$200,126,FALSE)=0,"",VLOOKUP($A84,parlvotes_lh!$A$11:$ZZ$200,126,FALSE)))</f>
        <v/>
      </c>
      <c r="Q84" s="309" t="str">
        <f>IF(ISERROR(VLOOKUP($A84,parlvotes_lh!$A$11:$ZZ$200,146,FALSE))=TRUE,"",IF(VLOOKUP($A84,parlvotes_lh!$A$11:$ZZ$200,146,FALSE)=0,"",VLOOKUP($A84,parlvotes_lh!$A$11:$ZZ$200,146,FALSE)))</f>
        <v/>
      </c>
      <c r="R84" s="309" t="str">
        <f>IF(ISERROR(VLOOKUP($A84,parlvotes_lh!$A$11:$ZZ$200,166,FALSE))=TRUE,"",IF(VLOOKUP($A84,parlvotes_lh!$A$11:$ZZ$200,166,FALSE)=0,"",VLOOKUP($A84,parlvotes_lh!$A$11:$ZZ$200,166,FALSE)))</f>
        <v/>
      </c>
      <c r="S84" s="309" t="str">
        <f>IF(ISERROR(VLOOKUP($A84,parlvotes_lh!$A$11:$ZZ$200,186,FALSE))=TRUE,"",IF(VLOOKUP($A84,parlvotes_lh!$A$11:$ZZ$200,186,FALSE)=0,"",VLOOKUP($A84,parlvotes_lh!$A$11:$ZZ$200,186,FALSE)))</f>
        <v/>
      </c>
      <c r="T84" s="309" t="str">
        <f>IF(ISERROR(VLOOKUP($A84,parlvotes_lh!$A$11:$ZZ$200,206,FALSE))=TRUE,"",IF(VLOOKUP($A84,parlvotes_lh!$A$11:$ZZ$200,206,FALSE)=0,"",VLOOKUP($A84,parlvotes_lh!$A$11:$ZZ$200,206,FALSE)))</f>
        <v/>
      </c>
      <c r="U84" s="309" t="str">
        <f>IF(ISERROR(VLOOKUP($A84,parlvotes_lh!$A$11:$ZZ$200,226,FALSE))=TRUE,"",IF(VLOOKUP($A84,parlvotes_lh!$A$11:$ZZ$200,226,FALSE)=0,"",VLOOKUP($A84,parlvotes_lh!$A$11:$ZZ$200,226,FALSE)))</f>
        <v/>
      </c>
      <c r="V84" s="309" t="str">
        <f>IF(ISERROR(VLOOKUP($A84,parlvotes_lh!$A$11:$ZZ$200,246,FALSE))=TRUE,"",IF(VLOOKUP($A84,parlvotes_lh!$A$11:$ZZ$200,246,FALSE)=0,"",VLOOKUP($A84,parlvotes_lh!$A$11:$ZZ$200,246,FALSE)))</f>
        <v/>
      </c>
      <c r="W84" s="309" t="str">
        <f>IF(ISERROR(VLOOKUP($A84,parlvotes_lh!$A$11:$ZZ$200,266,FALSE))=TRUE,"",IF(VLOOKUP($A84,parlvotes_lh!$A$11:$ZZ$200,266,FALSE)=0,"",VLOOKUP($A84,parlvotes_lh!$A$11:$ZZ$200,266,FALSE)))</f>
        <v/>
      </c>
      <c r="X84" s="309" t="str">
        <f>IF(ISERROR(VLOOKUP($A84,parlvotes_lh!$A$11:$ZZ$200,286,FALSE))=TRUE,"",IF(VLOOKUP($A84,parlvotes_lh!$A$11:$ZZ$200,286,FALSE)=0,"",VLOOKUP($A84,parlvotes_lh!$A$11:$ZZ$200,286,FALSE)))</f>
        <v/>
      </c>
      <c r="Y84" s="309" t="str">
        <f>IF(ISERROR(VLOOKUP($A84,parlvotes_lh!$A$11:$ZZ$200,306,FALSE))=TRUE,"",IF(VLOOKUP($A84,parlvotes_lh!$A$11:$ZZ$200,306,FALSE)=0,"",VLOOKUP($A84,parlvotes_lh!$A$11:$ZZ$200,306,FALSE)))</f>
        <v/>
      </c>
      <c r="Z84" s="309" t="str">
        <f>IF(ISERROR(VLOOKUP($A84,parlvotes_lh!$A$11:$ZZ$200,326,FALSE))=TRUE,"",IF(VLOOKUP($A84,parlvotes_lh!$A$11:$ZZ$200,326,FALSE)=0,"",VLOOKUP($A84,parlvotes_lh!$A$11:$ZZ$200,326,FALSE)))</f>
        <v/>
      </c>
      <c r="AA84" s="309" t="str">
        <f>IF(ISERROR(VLOOKUP($A84,parlvotes_lh!$A$11:$ZZ$200,346,FALSE))=TRUE,"",IF(VLOOKUP($A84,parlvotes_lh!$A$11:$ZZ$200,346,FALSE)=0,"",VLOOKUP($A84,parlvotes_lh!$A$11:$ZZ$200,346,FALSE)))</f>
        <v/>
      </c>
      <c r="AB84" s="309" t="str">
        <f>IF(ISERROR(VLOOKUP($A84,parlvotes_lh!$A$11:$ZZ$200,366,FALSE))=TRUE,"",IF(VLOOKUP($A84,parlvotes_lh!$A$11:$ZZ$200,366,FALSE)=0,"",VLOOKUP($A84,parlvotes_lh!$A$11:$ZZ$200,366,FALSE)))</f>
        <v/>
      </c>
      <c r="AC84" s="309" t="str">
        <f>IF(ISERROR(VLOOKUP($A84,parlvotes_lh!$A$11:$ZZ$200,386,FALSE))=TRUE,"",IF(VLOOKUP($A84,parlvotes_lh!$A$11:$ZZ$200,386,FALSE)=0,"",VLOOKUP($A84,parlvotes_lh!$A$11:$ZZ$200,386,FALSE)))</f>
        <v/>
      </c>
    </row>
    <row r="85" spans="1:29" ht="13.5" customHeight="1">
      <c r="A85" s="302" t="str">
        <f>IF(info_parties!A85="","",info_parties!A85)</f>
        <v/>
      </c>
      <c r="B85" s="303" t="str">
        <f>IF(A85="","",MID(info_weblinks!$C$3,32,3))</f>
        <v/>
      </c>
      <c r="C85" s="303" t="str">
        <f>IF(info_parties!G85="","",info_parties!G85)</f>
        <v/>
      </c>
      <c r="D85" s="303" t="str">
        <f>IF(info_parties!K85="","",info_parties!K85)</f>
        <v/>
      </c>
      <c r="E85" s="303" t="str">
        <f>IF(info_parties!H85="","",info_parties!H85)</f>
        <v/>
      </c>
      <c r="F85" s="304" t="str">
        <f t="shared" si="4"/>
        <v/>
      </c>
      <c r="G85" s="305" t="str">
        <f t="shared" si="5"/>
        <v/>
      </c>
      <c r="H85" s="306" t="str">
        <f t="shared" si="6"/>
        <v/>
      </c>
      <c r="I85" s="307" t="str">
        <f t="shared" si="7"/>
        <v/>
      </c>
      <c r="J85" s="308" t="str">
        <f>IF(ISERROR(VLOOKUP($A85,parlvotes_lh!$A$11:$ZZ$200,6,FALSE))=TRUE,"",IF(VLOOKUP($A85,parlvotes_lh!$A$11:$ZZ$200,6,FALSE)=0,"",VLOOKUP($A85,parlvotes_lh!$A$11:$ZZ$200,6,FALSE)))</f>
        <v/>
      </c>
      <c r="K85" s="308" t="str">
        <f>IF(ISERROR(VLOOKUP($A85,parlvotes_lh!$A$11:$ZZ$200,26,FALSE))=TRUE,"",IF(VLOOKUP($A85,parlvotes_lh!$A$11:$ZZ$200,26,FALSE)=0,"",VLOOKUP($A85,parlvotes_lh!$A$11:$ZZ$200,26,FALSE)))</f>
        <v/>
      </c>
      <c r="L85" s="308" t="str">
        <f>IF(ISERROR(VLOOKUP($A85,parlvotes_lh!$A$11:$ZZ$200,46,FALSE))=TRUE,"",IF(VLOOKUP($A85,parlvotes_lh!$A$11:$ZZ$200,46,FALSE)=0,"",VLOOKUP($A85,parlvotes_lh!$A$11:$ZZ$200,46,FALSE)))</f>
        <v/>
      </c>
      <c r="M85" s="308" t="str">
        <f>IF(ISERROR(VLOOKUP($A85,parlvotes_lh!$A$11:$ZZ$200,66,FALSE))=TRUE,"",IF(VLOOKUP($A85,parlvotes_lh!$A$11:$ZZ$200,66,FALSE)=0,"",VLOOKUP($A85,parlvotes_lh!$A$11:$ZZ$200,66,FALSE)))</f>
        <v/>
      </c>
      <c r="N85" s="308" t="str">
        <f>IF(ISERROR(VLOOKUP($A85,parlvotes_lh!$A$11:$ZZ$200,86,FALSE))=TRUE,"",IF(VLOOKUP($A85,parlvotes_lh!$A$11:$ZZ$200,86,FALSE)=0,"",VLOOKUP($A85,parlvotes_lh!$A$11:$ZZ$200,86,FALSE)))</f>
        <v/>
      </c>
      <c r="O85" s="308" t="str">
        <f>IF(ISERROR(VLOOKUP($A85,parlvotes_lh!$A$11:$ZZ$200,106,FALSE))=TRUE,"",IF(VLOOKUP($A85,parlvotes_lh!$A$11:$ZZ$200,106,FALSE)=0,"",VLOOKUP($A85,parlvotes_lh!$A$11:$ZZ$200,106,FALSE)))</f>
        <v/>
      </c>
      <c r="P85" s="308" t="str">
        <f>IF(ISERROR(VLOOKUP($A85,parlvotes_lh!$A$11:$ZZ$200,126,FALSE))=TRUE,"",IF(VLOOKUP($A85,parlvotes_lh!$A$11:$ZZ$200,126,FALSE)=0,"",VLOOKUP($A85,parlvotes_lh!$A$11:$ZZ$200,126,FALSE)))</f>
        <v/>
      </c>
      <c r="Q85" s="309" t="str">
        <f>IF(ISERROR(VLOOKUP($A85,parlvotes_lh!$A$11:$ZZ$200,146,FALSE))=TRUE,"",IF(VLOOKUP($A85,parlvotes_lh!$A$11:$ZZ$200,146,FALSE)=0,"",VLOOKUP($A85,parlvotes_lh!$A$11:$ZZ$200,146,FALSE)))</f>
        <v/>
      </c>
      <c r="R85" s="309" t="str">
        <f>IF(ISERROR(VLOOKUP($A85,parlvotes_lh!$A$11:$ZZ$200,166,FALSE))=TRUE,"",IF(VLOOKUP($A85,parlvotes_lh!$A$11:$ZZ$200,166,FALSE)=0,"",VLOOKUP($A85,parlvotes_lh!$A$11:$ZZ$200,166,FALSE)))</f>
        <v/>
      </c>
      <c r="S85" s="309" t="str">
        <f>IF(ISERROR(VLOOKUP($A85,parlvotes_lh!$A$11:$ZZ$200,186,FALSE))=TRUE,"",IF(VLOOKUP($A85,parlvotes_lh!$A$11:$ZZ$200,186,FALSE)=0,"",VLOOKUP($A85,parlvotes_lh!$A$11:$ZZ$200,186,FALSE)))</f>
        <v/>
      </c>
      <c r="T85" s="309" t="str">
        <f>IF(ISERROR(VLOOKUP($A85,parlvotes_lh!$A$11:$ZZ$200,206,FALSE))=TRUE,"",IF(VLOOKUP($A85,parlvotes_lh!$A$11:$ZZ$200,206,FALSE)=0,"",VLOOKUP($A85,parlvotes_lh!$A$11:$ZZ$200,206,FALSE)))</f>
        <v/>
      </c>
      <c r="U85" s="309" t="str">
        <f>IF(ISERROR(VLOOKUP($A85,parlvotes_lh!$A$11:$ZZ$200,226,FALSE))=TRUE,"",IF(VLOOKUP($A85,parlvotes_lh!$A$11:$ZZ$200,226,FALSE)=0,"",VLOOKUP($A85,parlvotes_lh!$A$11:$ZZ$200,226,FALSE)))</f>
        <v/>
      </c>
      <c r="V85" s="309" t="str">
        <f>IF(ISERROR(VLOOKUP($A85,parlvotes_lh!$A$11:$ZZ$200,246,FALSE))=TRUE,"",IF(VLOOKUP($A85,parlvotes_lh!$A$11:$ZZ$200,246,FALSE)=0,"",VLOOKUP($A85,parlvotes_lh!$A$11:$ZZ$200,246,FALSE)))</f>
        <v/>
      </c>
      <c r="W85" s="309" t="str">
        <f>IF(ISERROR(VLOOKUP($A85,parlvotes_lh!$A$11:$ZZ$200,266,FALSE))=TRUE,"",IF(VLOOKUP($A85,parlvotes_lh!$A$11:$ZZ$200,266,FALSE)=0,"",VLOOKUP($A85,parlvotes_lh!$A$11:$ZZ$200,266,FALSE)))</f>
        <v/>
      </c>
      <c r="X85" s="309" t="str">
        <f>IF(ISERROR(VLOOKUP($A85,parlvotes_lh!$A$11:$ZZ$200,286,FALSE))=TRUE,"",IF(VLOOKUP($A85,parlvotes_lh!$A$11:$ZZ$200,286,FALSE)=0,"",VLOOKUP($A85,parlvotes_lh!$A$11:$ZZ$200,286,FALSE)))</f>
        <v/>
      </c>
      <c r="Y85" s="309" t="str">
        <f>IF(ISERROR(VLOOKUP($A85,parlvotes_lh!$A$11:$ZZ$200,306,FALSE))=TRUE,"",IF(VLOOKUP($A85,parlvotes_lh!$A$11:$ZZ$200,306,FALSE)=0,"",VLOOKUP($A85,parlvotes_lh!$A$11:$ZZ$200,306,FALSE)))</f>
        <v/>
      </c>
      <c r="Z85" s="309" t="str">
        <f>IF(ISERROR(VLOOKUP($A85,parlvotes_lh!$A$11:$ZZ$200,326,FALSE))=TRUE,"",IF(VLOOKUP($A85,parlvotes_lh!$A$11:$ZZ$200,326,FALSE)=0,"",VLOOKUP($A85,parlvotes_lh!$A$11:$ZZ$200,326,FALSE)))</f>
        <v/>
      </c>
      <c r="AA85" s="309" t="str">
        <f>IF(ISERROR(VLOOKUP($A85,parlvotes_lh!$A$11:$ZZ$200,346,FALSE))=TRUE,"",IF(VLOOKUP($A85,parlvotes_lh!$A$11:$ZZ$200,346,FALSE)=0,"",VLOOKUP($A85,parlvotes_lh!$A$11:$ZZ$200,346,FALSE)))</f>
        <v/>
      </c>
      <c r="AB85" s="309" t="str">
        <f>IF(ISERROR(VLOOKUP($A85,parlvotes_lh!$A$11:$ZZ$200,366,FALSE))=TRUE,"",IF(VLOOKUP($A85,parlvotes_lh!$A$11:$ZZ$200,366,FALSE)=0,"",VLOOKUP($A85,parlvotes_lh!$A$11:$ZZ$200,366,FALSE)))</f>
        <v/>
      </c>
      <c r="AC85" s="309" t="str">
        <f>IF(ISERROR(VLOOKUP($A85,parlvotes_lh!$A$11:$ZZ$200,386,FALSE))=TRUE,"",IF(VLOOKUP($A85,parlvotes_lh!$A$11:$ZZ$200,386,FALSE)=0,"",VLOOKUP($A85,parlvotes_lh!$A$11:$ZZ$200,386,FALSE)))</f>
        <v/>
      </c>
    </row>
    <row r="86" spans="1:29" ht="13.5" customHeight="1">
      <c r="A86" s="302" t="str">
        <f>IF(info_parties!A86="","",info_parties!A86)</f>
        <v/>
      </c>
      <c r="B86" s="303" t="str">
        <f>IF(A86="","",MID(info_weblinks!$C$3,32,3))</f>
        <v/>
      </c>
      <c r="C86" s="303" t="str">
        <f>IF(info_parties!G86="","",info_parties!G86)</f>
        <v/>
      </c>
      <c r="D86" s="303" t="str">
        <f>IF(info_parties!K86="","",info_parties!K86)</f>
        <v/>
      </c>
      <c r="E86" s="303" t="str">
        <f>IF(info_parties!H86="","",info_parties!H86)</f>
        <v/>
      </c>
      <c r="F86" s="304" t="str">
        <f t="shared" si="4"/>
        <v/>
      </c>
      <c r="G86" s="305" t="str">
        <f t="shared" si="5"/>
        <v/>
      </c>
      <c r="H86" s="306" t="str">
        <f t="shared" si="6"/>
        <v/>
      </c>
      <c r="I86" s="307" t="str">
        <f t="shared" si="7"/>
        <v/>
      </c>
      <c r="J86" s="308" t="str">
        <f>IF(ISERROR(VLOOKUP($A86,parlvotes_lh!$A$11:$ZZ$200,6,FALSE))=TRUE,"",IF(VLOOKUP($A86,parlvotes_lh!$A$11:$ZZ$200,6,FALSE)=0,"",VLOOKUP($A86,parlvotes_lh!$A$11:$ZZ$200,6,FALSE)))</f>
        <v/>
      </c>
      <c r="K86" s="308" t="str">
        <f>IF(ISERROR(VLOOKUP($A86,parlvotes_lh!$A$11:$ZZ$200,26,FALSE))=TRUE,"",IF(VLOOKUP($A86,parlvotes_lh!$A$11:$ZZ$200,26,FALSE)=0,"",VLOOKUP($A86,parlvotes_lh!$A$11:$ZZ$200,26,FALSE)))</f>
        <v/>
      </c>
      <c r="L86" s="308" t="str">
        <f>IF(ISERROR(VLOOKUP($A86,parlvotes_lh!$A$11:$ZZ$200,46,FALSE))=TRUE,"",IF(VLOOKUP($A86,parlvotes_lh!$A$11:$ZZ$200,46,FALSE)=0,"",VLOOKUP($A86,parlvotes_lh!$A$11:$ZZ$200,46,FALSE)))</f>
        <v/>
      </c>
      <c r="M86" s="308" t="str">
        <f>IF(ISERROR(VLOOKUP($A86,parlvotes_lh!$A$11:$ZZ$200,66,FALSE))=TRUE,"",IF(VLOOKUP($A86,parlvotes_lh!$A$11:$ZZ$200,66,FALSE)=0,"",VLOOKUP($A86,parlvotes_lh!$A$11:$ZZ$200,66,FALSE)))</f>
        <v/>
      </c>
      <c r="N86" s="308" t="str">
        <f>IF(ISERROR(VLOOKUP($A86,parlvotes_lh!$A$11:$ZZ$200,86,FALSE))=TRUE,"",IF(VLOOKUP($A86,parlvotes_lh!$A$11:$ZZ$200,86,FALSE)=0,"",VLOOKUP($A86,parlvotes_lh!$A$11:$ZZ$200,86,FALSE)))</f>
        <v/>
      </c>
      <c r="O86" s="308" t="str">
        <f>IF(ISERROR(VLOOKUP($A86,parlvotes_lh!$A$11:$ZZ$200,106,FALSE))=TRUE,"",IF(VLOOKUP($A86,parlvotes_lh!$A$11:$ZZ$200,106,FALSE)=0,"",VLOOKUP($A86,parlvotes_lh!$A$11:$ZZ$200,106,FALSE)))</f>
        <v/>
      </c>
      <c r="P86" s="308" t="str">
        <f>IF(ISERROR(VLOOKUP($A86,parlvotes_lh!$A$11:$ZZ$200,126,FALSE))=TRUE,"",IF(VLOOKUP($A86,parlvotes_lh!$A$11:$ZZ$200,126,FALSE)=0,"",VLOOKUP($A86,parlvotes_lh!$A$11:$ZZ$200,126,FALSE)))</f>
        <v/>
      </c>
      <c r="Q86" s="309" t="str">
        <f>IF(ISERROR(VLOOKUP($A86,parlvotes_lh!$A$11:$ZZ$200,146,FALSE))=TRUE,"",IF(VLOOKUP($A86,parlvotes_lh!$A$11:$ZZ$200,146,FALSE)=0,"",VLOOKUP($A86,parlvotes_lh!$A$11:$ZZ$200,146,FALSE)))</f>
        <v/>
      </c>
      <c r="R86" s="309" t="str">
        <f>IF(ISERROR(VLOOKUP($A86,parlvotes_lh!$A$11:$ZZ$200,166,FALSE))=TRUE,"",IF(VLOOKUP($A86,parlvotes_lh!$A$11:$ZZ$200,166,FALSE)=0,"",VLOOKUP($A86,parlvotes_lh!$A$11:$ZZ$200,166,FALSE)))</f>
        <v/>
      </c>
      <c r="S86" s="309" t="str">
        <f>IF(ISERROR(VLOOKUP($A86,parlvotes_lh!$A$11:$ZZ$200,186,FALSE))=TRUE,"",IF(VLOOKUP($A86,parlvotes_lh!$A$11:$ZZ$200,186,FALSE)=0,"",VLOOKUP($A86,parlvotes_lh!$A$11:$ZZ$200,186,FALSE)))</f>
        <v/>
      </c>
      <c r="T86" s="309" t="str">
        <f>IF(ISERROR(VLOOKUP($A86,parlvotes_lh!$A$11:$ZZ$200,206,FALSE))=TRUE,"",IF(VLOOKUP($A86,parlvotes_lh!$A$11:$ZZ$200,206,FALSE)=0,"",VLOOKUP($A86,parlvotes_lh!$A$11:$ZZ$200,206,FALSE)))</f>
        <v/>
      </c>
      <c r="U86" s="309" t="str">
        <f>IF(ISERROR(VLOOKUP($A86,parlvotes_lh!$A$11:$ZZ$200,226,FALSE))=TRUE,"",IF(VLOOKUP($A86,parlvotes_lh!$A$11:$ZZ$200,226,FALSE)=0,"",VLOOKUP($A86,parlvotes_lh!$A$11:$ZZ$200,226,FALSE)))</f>
        <v/>
      </c>
      <c r="V86" s="309" t="str">
        <f>IF(ISERROR(VLOOKUP($A86,parlvotes_lh!$A$11:$ZZ$200,246,FALSE))=TRUE,"",IF(VLOOKUP($A86,parlvotes_lh!$A$11:$ZZ$200,246,FALSE)=0,"",VLOOKUP($A86,parlvotes_lh!$A$11:$ZZ$200,246,FALSE)))</f>
        <v/>
      </c>
      <c r="W86" s="309" t="str">
        <f>IF(ISERROR(VLOOKUP($A86,parlvotes_lh!$A$11:$ZZ$200,266,FALSE))=TRUE,"",IF(VLOOKUP($A86,parlvotes_lh!$A$11:$ZZ$200,266,FALSE)=0,"",VLOOKUP($A86,parlvotes_lh!$A$11:$ZZ$200,266,FALSE)))</f>
        <v/>
      </c>
      <c r="X86" s="309" t="str">
        <f>IF(ISERROR(VLOOKUP($A86,parlvotes_lh!$A$11:$ZZ$200,286,FALSE))=TRUE,"",IF(VLOOKUP($A86,parlvotes_lh!$A$11:$ZZ$200,286,FALSE)=0,"",VLOOKUP($A86,parlvotes_lh!$A$11:$ZZ$200,286,FALSE)))</f>
        <v/>
      </c>
      <c r="Y86" s="309" t="str">
        <f>IF(ISERROR(VLOOKUP($A86,parlvotes_lh!$A$11:$ZZ$200,306,FALSE))=TRUE,"",IF(VLOOKUP($A86,parlvotes_lh!$A$11:$ZZ$200,306,FALSE)=0,"",VLOOKUP($A86,parlvotes_lh!$A$11:$ZZ$200,306,FALSE)))</f>
        <v/>
      </c>
      <c r="Z86" s="309" t="str">
        <f>IF(ISERROR(VLOOKUP($A86,parlvotes_lh!$A$11:$ZZ$200,326,FALSE))=TRUE,"",IF(VLOOKUP($A86,parlvotes_lh!$A$11:$ZZ$200,326,FALSE)=0,"",VLOOKUP($A86,parlvotes_lh!$A$11:$ZZ$200,326,FALSE)))</f>
        <v/>
      </c>
      <c r="AA86" s="309" t="str">
        <f>IF(ISERROR(VLOOKUP($A86,parlvotes_lh!$A$11:$ZZ$200,346,FALSE))=TRUE,"",IF(VLOOKUP($A86,parlvotes_lh!$A$11:$ZZ$200,346,FALSE)=0,"",VLOOKUP($A86,parlvotes_lh!$A$11:$ZZ$200,346,FALSE)))</f>
        <v/>
      </c>
      <c r="AB86" s="309" t="str">
        <f>IF(ISERROR(VLOOKUP($A86,parlvotes_lh!$A$11:$ZZ$200,366,FALSE))=TRUE,"",IF(VLOOKUP($A86,parlvotes_lh!$A$11:$ZZ$200,366,FALSE)=0,"",VLOOKUP($A86,parlvotes_lh!$A$11:$ZZ$200,366,FALSE)))</f>
        <v/>
      </c>
      <c r="AC86" s="309" t="str">
        <f>IF(ISERROR(VLOOKUP($A86,parlvotes_lh!$A$11:$ZZ$200,386,FALSE))=TRUE,"",IF(VLOOKUP($A86,parlvotes_lh!$A$11:$ZZ$200,386,FALSE)=0,"",VLOOKUP($A86,parlvotes_lh!$A$11:$ZZ$200,386,FALSE)))</f>
        <v/>
      </c>
    </row>
    <row r="87" spans="1:29" ht="13.5" customHeight="1">
      <c r="A87" s="302" t="str">
        <f>IF(info_parties!A87="","",info_parties!A87)</f>
        <v/>
      </c>
      <c r="B87" s="303" t="str">
        <f>IF(A87="","",MID(info_weblinks!$C$3,32,3))</f>
        <v/>
      </c>
      <c r="C87" s="303" t="str">
        <f>IF(info_parties!G87="","",info_parties!G87)</f>
        <v/>
      </c>
      <c r="D87" s="303" t="str">
        <f>IF(info_parties!K87="","",info_parties!K87)</f>
        <v/>
      </c>
      <c r="E87" s="303" t="str">
        <f>IF(info_parties!H87="","",info_parties!H87)</f>
        <v/>
      </c>
      <c r="F87" s="304" t="str">
        <f t="shared" si="4"/>
        <v/>
      </c>
      <c r="G87" s="305" t="str">
        <f t="shared" si="5"/>
        <v/>
      </c>
      <c r="H87" s="306" t="str">
        <f t="shared" si="6"/>
        <v/>
      </c>
      <c r="I87" s="307" t="str">
        <f t="shared" si="7"/>
        <v/>
      </c>
      <c r="J87" s="308" t="str">
        <f>IF(ISERROR(VLOOKUP($A87,parlvotes_lh!$A$11:$ZZ$200,6,FALSE))=TRUE,"",IF(VLOOKUP($A87,parlvotes_lh!$A$11:$ZZ$200,6,FALSE)=0,"",VLOOKUP($A87,parlvotes_lh!$A$11:$ZZ$200,6,FALSE)))</f>
        <v/>
      </c>
      <c r="K87" s="308" t="str">
        <f>IF(ISERROR(VLOOKUP($A87,parlvotes_lh!$A$11:$ZZ$200,26,FALSE))=TRUE,"",IF(VLOOKUP($A87,parlvotes_lh!$A$11:$ZZ$200,26,FALSE)=0,"",VLOOKUP($A87,parlvotes_lh!$A$11:$ZZ$200,26,FALSE)))</f>
        <v/>
      </c>
      <c r="L87" s="308" t="str">
        <f>IF(ISERROR(VLOOKUP($A87,parlvotes_lh!$A$11:$ZZ$200,46,FALSE))=TRUE,"",IF(VLOOKUP($A87,parlvotes_lh!$A$11:$ZZ$200,46,FALSE)=0,"",VLOOKUP($A87,parlvotes_lh!$A$11:$ZZ$200,46,FALSE)))</f>
        <v/>
      </c>
      <c r="M87" s="308" t="str">
        <f>IF(ISERROR(VLOOKUP($A87,parlvotes_lh!$A$11:$ZZ$200,66,FALSE))=TRUE,"",IF(VLOOKUP($A87,parlvotes_lh!$A$11:$ZZ$200,66,FALSE)=0,"",VLOOKUP($A87,parlvotes_lh!$A$11:$ZZ$200,66,FALSE)))</f>
        <v/>
      </c>
      <c r="N87" s="308" t="str">
        <f>IF(ISERROR(VLOOKUP($A87,parlvotes_lh!$A$11:$ZZ$200,86,FALSE))=TRUE,"",IF(VLOOKUP($A87,parlvotes_lh!$A$11:$ZZ$200,86,FALSE)=0,"",VLOOKUP($A87,parlvotes_lh!$A$11:$ZZ$200,86,FALSE)))</f>
        <v/>
      </c>
      <c r="O87" s="308" t="str">
        <f>IF(ISERROR(VLOOKUP($A87,parlvotes_lh!$A$11:$ZZ$200,106,FALSE))=TRUE,"",IF(VLOOKUP($A87,parlvotes_lh!$A$11:$ZZ$200,106,FALSE)=0,"",VLOOKUP($A87,parlvotes_lh!$A$11:$ZZ$200,106,FALSE)))</f>
        <v/>
      </c>
      <c r="P87" s="308" t="str">
        <f>IF(ISERROR(VLOOKUP($A87,parlvotes_lh!$A$11:$ZZ$200,126,FALSE))=TRUE,"",IF(VLOOKUP($A87,parlvotes_lh!$A$11:$ZZ$200,126,FALSE)=0,"",VLOOKUP($A87,parlvotes_lh!$A$11:$ZZ$200,126,FALSE)))</f>
        <v/>
      </c>
      <c r="Q87" s="309" t="str">
        <f>IF(ISERROR(VLOOKUP($A87,parlvotes_lh!$A$11:$ZZ$200,146,FALSE))=TRUE,"",IF(VLOOKUP($A87,parlvotes_lh!$A$11:$ZZ$200,146,FALSE)=0,"",VLOOKUP($A87,parlvotes_lh!$A$11:$ZZ$200,146,FALSE)))</f>
        <v/>
      </c>
      <c r="R87" s="309" t="str">
        <f>IF(ISERROR(VLOOKUP($A87,parlvotes_lh!$A$11:$ZZ$200,166,FALSE))=TRUE,"",IF(VLOOKUP($A87,parlvotes_lh!$A$11:$ZZ$200,166,FALSE)=0,"",VLOOKUP($A87,parlvotes_lh!$A$11:$ZZ$200,166,FALSE)))</f>
        <v/>
      </c>
      <c r="S87" s="309" t="str">
        <f>IF(ISERROR(VLOOKUP($A87,parlvotes_lh!$A$11:$ZZ$200,186,FALSE))=TRUE,"",IF(VLOOKUP($A87,parlvotes_lh!$A$11:$ZZ$200,186,FALSE)=0,"",VLOOKUP($A87,parlvotes_lh!$A$11:$ZZ$200,186,FALSE)))</f>
        <v/>
      </c>
      <c r="T87" s="309" t="str">
        <f>IF(ISERROR(VLOOKUP($A87,parlvotes_lh!$A$11:$ZZ$200,206,FALSE))=TRUE,"",IF(VLOOKUP($A87,parlvotes_lh!$A$11:$ZZ$200,206,FALSE)=0,"",VLOOKUP($A87,parlvotes_lh!$A$11:$ZZ$200,206,FALSE)))</f>
        <v/>
      </c>
      <c r="U87" s="309" t="str">
        <f>IF(ISERROR(VLOOKUP($A87,parlvotes_lh!$A$11:$ZZ$200,226,FALSE))=TRUE,"",IF(VLOOKUP($A87,parlvotes_lh!$A$11:$ZZ$200,226,FALSE)=0,"",VLOOKUP($A87,parlvotes_lh!$A$11:$ZZ$200,226,FALSE)))</f>
        <v/>
      </c>
      <c r="V87" s="309" t="str">
        <f>IF(ISERROR(VLOOKUP($A87,parlvotes_lh!$A$11:$ZZ$200,246,FALSE))=TRUE,"",IF(VLOOKUP($A87,parlvotes_lh!$A$11:$ZZ$200,246,FALSE)=0,"",VLOOKUP($A87,parlvotes_lh!$A$11:$ZZ$200,246,FALSE)))</f>
        <v/>
      </c>
      <c r="W87" s="309" t="str">
        <f>IF(ISERROR(VLOOKUP($A87,parlvotes_lh!$A$11:$ZZ$200,266,FALSE))=TRUE,"",IF(VLOOKUP($A87,parlvotes_lh!$A$11:$ZZ$200,266,FALSE)=0,"",VLOOKUP($A87,parlvotes_lh!$A$11:$ZZ$200,266,FALSE)))</f>
        <v/>
      </c>
      <c r="X87" s="309" t="str">
        <f>IF(ISERROR(VLOOKUP($A87,parlvotes_lh!$A$11:$ZZ$200,286,FALSE))=TRUE,"",IF(VLOOKUP($A87,parlvotes_lh!$A$11:$ZZ$200,286,FALSE)=0,"",VLOOKUP($A87,parlvotes_lh!$A$11:$ZZ$200,286,FALSE)))</f>
        <v/>
      </c>
      <c r="Y87" s="309" t="str">
        <f>IF(ISERROR(VLOOKUP($A87,parlvotes_lh!$A$11:$ZZ$200,306,FALSE))=TRUE,"",IF(VLOOKUP($A87,parlvotes_lh!$A$11:$ZZ$200,306,FALSE)=0,"",VLOOKUP($A87,parlvotes_lh!$A$11:$ZZ$200,306,FALSE)))</f>
        <v/>
      </c>
      <c r="Z87" s="309" t="str">
        <f>IF(ISERROR(VLOOKUP($A87,parlvotes_lh!$A$11:$ZZ$200,326,FALSE))=TRUE,"",IF(VLOOKUP($A87,parlvotes_lh!$A$11:$ZZ$200,326,FALSE)=0,"",VLOOKUP($A87,parlvotes_lh!$A$11:$ZZ$200,326,FALSE)))</f>
        <v/>
      </c>
      <c r="AA87" s="309" t="str">
        <f>IF(ISERROR(VLOOKUP($A87,parlvotes_lh!$A$11:$ZZ$200,346,FALSE))=TRUE,"",IF(VLOOKUP($A87,parlvotes_lh!$A$11:$ZZ$200,346,FALSE)=0,"",VLOOKUP($A87,parlvotes_lh!$A$11:$ZZ$200,346,FALSE)))</f>
        <v/>
      </c>
      <c r="AB87" s="309" t="str">
        <f>IF(ISERROR(VLOOKUP($A87,parlvotes_lh!$A$11:$ZZ$200,366,FALSE))=TRUE,"",IF(VLOOKUP($A87,parlvotes_lh!$A$11:$ZZ$200,366,FALSE)=0,"",VLOOKUP($A87,parlvotes_lh!$A$11:$ZZ$200,366,FALSE)))</f>
        <v/>
      </c>
      <c r="AC87" s="309" t="str">
        <f>IF(ISERROR(VLOOKUP($A87,parlvotes_lh!$A$11:$ZZ$200,386,FALSE))=TRUE,"",IF(VLOOKUP($A87,parlvotes_lh!$A$11:$ZZ$200,386,FALSE)=0,"",VLOOKUP($A87,parlvotes_lh!$A$11:$ZZ$200,386,FALSE)))</f>
        <v/>
      </c>
    </row>
    <row r="88" spans="1:29" ht="13.5" customHeight="1">
      <c r="A88" s="302" t="str">
        <f>IF(info_parties!A88="","",info_parties!A88)</f>
        <v/>
      </c>
      <c r="B88" s="303" t="str">
        <f>IF(A88="","",MID(info_weblinks!$C$3,32,3))</f>
        <v/>
      </c>
      <c r="C88" s="303" t="str">
        <f>IF(info_parties!G88="","",info_parties!G88)</f>
        <v/>
      </c>
      <c r="D88" s="303" t="str">
        <f>IF(info_parties!K88="","",info_parties!K88)</f>
        <v/>
      </c>
      <c r="E88" s="303" t="str">
        <f>IF(info_parties!H88="","",info_parties!H88)</f>
        <v/>
      </c>
      <c r="F88" s="304" t="str">
        <f t="shared" si="4"/>
        <v/>
      </c>
      <c r="G88" s="305" t="str">
        <f t="shared" si="5"/>
        <v/>
      </c>
      <c r="H88" s="306" t="str">
        <f t="shared" si="6"/>
        <v/>
      </c>
      <c r="I88" s="307" t="str">
        <f t="shared" si="7"/>
        <v/>
      </c>
      <c r="J88" s="308" t="str">
        <f>IF(ISERROR(VLOOKUP($A88,parlvotes_lh!$A$11:$ZZ$200,6,FALSE))=TRUE,"",IF(VLOOKUP($A88,parlvotes_lh!$A$11:$ZZ$200,6,FALSE)=0,"",VLOOKUP($A88,parlvotes_lh!$A$11:$ZZ$200,6,FALSE)))</f>
        <v/>
      </c>
      <c r="K88" s="308" t="str">
        <f>IF(ISERROR(VLOOKUP($A88,parlvotes_lh!$A$11:$ZZ$200,26,FALSE))=TRUE,"",IF(VLOOKUP($A88,parlvotes_lh!$A$11:$ZZ$200,26,FALSE)=0,"",VLOOKUP($A88,parlvotes_lh!$A$11:$ZZ$200,26,FALSE)))</f>
        <v/>
      </c>
      <c r="L88" s="308" t="str">
        <f>IF(ISERROR(VLOOKUP($A88,parlvotes_lh!$A$11:$ZZ$200,46,FALSE))=TRUE,"",IF(VLOOKUP($A88,parlvotes_lh!$A$11:$ZZ$200,46,FALSE)=0,"",VLOOKUP($A88,parlvotes_lh!$A$11:$ZZ$200,46,FALSE)))</f>
        <v/>
      </c>
      <c r="M88" s="308" t="str">
        <f>IF(ISERROR(VLOOKUP($A88,parlvotes_lh!$A$11:$ZZ$200,66,FALSE))=TRUE,"",IF(VLOOKUP($A88,parlvotes_lh!$A$11:$ZZ$200,66,FALSE)=0,"",VLOOKUP($A88,parlvotes_lh!$A$11:$ZZ$200,66,FALSE)))</f>
        <v/>
      </c>
      <c r="N88" s="308" t="str">
        <f>IF(ISERROR(VLOOKUP($A88,parlvotes_lh!$A$11:$ZZ$200,86,FALSE))=TRUE,"",IF(VLOOKUP($A88,parlvotes_lh!$A$11:$ZZ$200,86,FALSE)=0,"",VLOOKUP($A88,parlvotes_lh!$A$11:$ZZ$200,86,FALSE)))</f>
        <v/>
      </c>
      <c r="O88" s="308" t="str">
        <f>IF(ISERROR(VLOOKUP($A88,parlvotes_lh!$A$11:$ZZ$200,106,FALSE))=TRUE,"",IF(VLOOKUP($A88,parlvotes_lh!$A$11:$ZZ$200,106,FALSE)=0,"",VLOOKUP($A88,parlvotes_lh!$A$11:$ZZ$200,106,FALSE)))</f>
        <v/>
      </c>
      <c r="P88" s="308" t="str">
        <f>IF(ISERROR(VLOOKUP($A88,parlvotes_lh!$A$11:$ZZ$200,126,FALSE))=TRUE,"",IF(VLOOKUP($A88,parlvotes_lh!$A$11:$ZZ$200,126,FALSE)=0,"",VLOOKUP($A88,parlvotes_lh!$A$11:$ZZ$200,126,FALSE)))</f>
        <v/>
      </c>
      <c r="Q88" s="309" t="str">
        <f>IF(ISERROR(VLOOKUP($A88,parlvotes_lh!$A$11:$ZZ$200,146,FALSE))=TRUE,"",IF(VLOOKUP($A88,parlvotes_lh!$A$11:$ZZ$200,146,FALSE)=0,"",VLOOKUP($A88,parlvotes_lh!$A$11:$ZZ$200,146,FALSE)))</f>
        <v/>
      </c>
      <c r="R88" s="309" t="str">
        <f>IF(ISERROR(VLOOKUP($A88,parlvotes_lh!$A$11:$ZZ$200,166,FALSE))=TRUE,"",IF(VLOOKUP($A88,parlvotes_lh!$A$11:$ZZ$200,166,FALSE)=0,"",VLOOKUP($A88,parlvotes_lh!$A$11:$ZZ$200,166,FALSE)))</f>
        <v/>
      </c>
      <c r="S88" s="309" t="str">
        <f>IF(ISERROR(VLOOKUP($A88,parlvotes_lh!$A$11:$ZZ$200,186,FALSE))=TRUE,"",IF(VLOOKUP($A88,parlvotes_lh!$A$11:$ZZ$200,186,FALSE)=0,"",VLOOKUP($A88,parlvotes_lh!$A$11:$ZZ$200,186,FALSE)))</f>
        <v/>
      </c>
      <c r="T88" s="309" t="str">
        <f>IF(ISERROR(VLOOKUP($A88,parlvotes_lh!$A$11:$ZZ$200,206,FALSE))=TRUE,"",IF(VLOOKUP($A88,parlvotes_lh!$A$11:$ZZ$200,206,FALSE)=0,"",VLOOKUP($A88,parlvotes_lh!$A$11:$ZZ$200,206,FALSE)))</f>
        <v/>
      </c>
      <c r="U88" s="309" t="str">
        <f>IF(ISERROR(VLOOKUP($A88,parlvotes_lh!$A$11:$ZZ$200,226,FALSE))=TRUE,"",IF(VLOOKUP($A88,parlvotes_lh!$A$11:$ZZ$200,226,FALSE)=0,"",VLOOKUP($A88,parlvotes_lh!$A$11:$ZZ$200,226,FALSE)))</f>
        <v/>
      </c>
      <c r="V88" s="309" t="str">
        <f>IF(ISERROR(VLOOKUP($A88,parlvotes_lh!$A$11:$ZZ$200,246,FALSE))=TRUE,"",IF(VLOOKUP($A88,parlvotes_lh!$A$11:$ZZ$200,246,FALSE)=0,"",VLOOKUP($A88,parlvotes_lh!$A$11:$ZZ$200,246,FALSE)))</f>
        <v/>
      </c>
      <c r="W88" s="309" t="str">
        <f>IF(ISERROR(VLOOKUP($A88,parlvotes_lh!$A$11:$ZZ$200,266,FALSE))=TRUE,"",IF(VLOOKUP($A88,parlvotes_lh!$A$11:$ZZ$200,266,FALSE)=0,"",VLOOKUP($A88,parlvotes_lh!$A$11:$ZZ$200,266,FALSE)))</f>
        <v/>
      </c>
      <c r="X88" s="309" t="str">
        <f>IF(ISERROR(VLOOKUP($A88,parlvotes_lh!$A$11:$ZZ$200,286,FALSE))=TRUE,"",IF(VLOOKUP($A88,parlvotes_lh!$A$11:$ZZ$200,286,FALSE)=0,"",VLOOKUP($A88,parlvotes_lh!$A$11:$ZZ$200,286,FALSE)))</f>
        <v/>
      </c>
      <c r="Y88" s="309" t="str">
        <f>IF(ISERROR(VLOOKUP($A88,parlvotes_lh!$A$11:$ZZ$200,306,FALSE))=TRUE,"",IF(VLOOKUP($A88,parlvotes_lh!$A$11:$ZZ$200,306,FALSE)=0,"",VLOOKUP($A88,parlvotes_lh!$A$11:$ZZ$200,306,FALSE)))</f>
        <v/>
      </c>
      <c r="Z88" s="309" t="str">
        <f>IF(ISERROR(VLOOKUP($A88,parlvotes_lh!$A$11:$ZZ$200,326,FALSE))=TRUE,"",IF(VLOOKUP($A88,parlvotes_lh!$A$11:$ZZ$200,326,FALSE)=0,"",VLOOKUP($A88,parlvotes_lh!$A$11:$ZZ$200,326,FALSE)))</f>
        <v/>
      </c>
      <c r="AA88" s="309" t="str">
        <f>IF(ISERROR(VLOOKUP($A88,parlvotes_lh!$A$11:$ZZ$200,346,FALSE))=TRUE,"",IF(VLOOKUP($A88,parlvotes_lh!$A$11:$ZZ$200,346,FALSE)=0,"",VLOOKUP($A88,parlvotes_lh!$A$11:$ZZ$200,346,FALSE)))</f>
        <v/>
      </c>
      <c r="AB88" s="309" t="str">
        <f>IF(ISERROR(VLOOKUP($A88,parlvotes_lh!$A$11:$ZZ$200,366,FALSE))=TRUE,"",IF(VLOOKUP($A88,parlvotes_lh!$A$11:$ZZ$200,366,FALSE)=0,"",VLOOKUP($A88,parlvotes_lh!$A$11:$ZZ$200,366,FALSE)))</f>
        <v/>
      </c>
      <c r="AC88" s="309" t="str">
        <f>IF(ISERROR(VLOOKUP($A88,parlvotes_lh!$A$11:$ZZ$200,386,FALSE))=TRUE,"",IF(VLOOKUP($A88,parlvotes_lh!$A$11:$ZZ$200,386,FALSE)=0,"",VLOOKUP($A88,parlvotes_lh!$A$11:$ZZ$200,386,FALSE)))</f>
        <v/>
      </c>
    </row>
    <row r="89" spans="1:29" ht="13.5" customHeight="1">
      <c r="A89" s="302" t="str">
        <f>IF(info_parties!A89="","",info_parties!A89)</f>
        <v/>
      </c>
      <c r="B89" s="303" t="str">
        <f>IF(A89="","",MID(info_weblinks!$C$3,32,3))</f>
        <v/>
      </c>
      <c r="C89" s="303" t="str">
        <f>IF(info_parties!G89="","",info_parties!G89)</f>
        <v/>
      </c>
      <c r="D89" s="303" t="str">
        <f>IF(info_parties!K89="","",info_parties!K89)</f>
        <v/>
      </c>
      <c r="E89" s="303" t="str">
        <f>IF(info_parties!H89="","",info_parties!H89)</f>
        <v/>
      </c>
      <c r="F89" s="304" t="str">
        <f t="shared" si="4"/>
        <v/>
      </c>
      <c r="G89" s="305" t="str">
        <f t="shared" si="5"/>
        <v/>
      </c>
      <c r="H89" s="306" t="str">
        <f t="shared" si="6"/>
        <v/>
      </c>
      <c r="I89" s="307" t="str">
        <f t="shared" si="7"/>
        <v/>
      </c>
      <c r="J89" s="308" t="str">
        <f>IF(ISERROR(VLOOKUP($A89,parlvotes_lh!$A$11:$ZZ$200,6,FALSE))=TRUE,"",IF(VLOOKUP($A89,parlvotes_lh!$A$11:$ZZ$200,6,FALSE)=0,"",VLOOKUP($A89,parlvotes_lh!$A$11:$ZZ$200,6,FALSE)))</f>
        <v/>
      </c>
      <c r="K89" s="308" t="str">
        <f>IF(ISERROR(VLOOKUP($A89,parlvotes_lh!$A$11:$ZZ$200,26,FALSE))=TRUE,"",IF(VLOOKUP($A89,parlvotes_lh!$A$11:$ZZ$200,26,FALSE)=0,"",VLOOKUP($A89,parlvotes_lh!$A$11:$ZZ$200,26,FALSE)))</f>
        <v/>
      </c>
      <c r="L89" s="308" t="str">
        <f>IF(ISERROR(VLOOKUP($A89,parlvotes_lh!$A$11:$ZZ$200,46,FALSE))=TRUE,"",IF(VLOOKUP($A89,parlvotes_lh!$A$11:$ZZ$200,46,FALSE)=0,"",VLOOKUP($A89,parlvotes_lh!$A$11:$ZZ$200,46,FALSE)))</f>
        <v/>
      </c>
      <c r="M89" s="308" t="str">
        <f>IF(ISERROR(VLOOKUP($A89,parlvotes_lh!$A$11:$ZZ$200,66,FALSE))=TRUE,"",IF(VLOOKUP($A89,parlvotes_lh!$A$11:$ZZ$200,66,FALSE)=0,"",VLOOKUP($A89,parlvotes_lh!$A$11:$ZZ$200,66,FALSE)))</f>
        <v/>
      </c>
      <c r="N89" s="308" t="str">
        <f>IF(ISERROR(VLOOKUP($A89,parlvotes_lh!$A$11:$ZZ$200,86,FALSE))=TRUE,"",IF(VLOOKUP($A89,parlvotes_lh!$A$11:$ZZ$200,86,FALSE)=0,"",VLOOKUP($A89,parlvotes_lh!$A$11:$ZZ$200,86,FALSE)))</f>
        <v/>
      </c>
      <c r="O89" s="308" t="str">
        <f>IF(ISERROR(VLOOKUP($A89,parlvotes_lh!$A$11:$ZZ$200,106,FALSE))=TRUE,"",IF(VLOOKUP($A89,parlvotes_lh!$A$11:$ZZ$200,106,FALSE)=0,"",VLOOKUP($A89,parlvotes_lh!$A$11:$ZZ$200,106,FALSE)))</f>
        <v/>
      </c>
      <c r="P89" s="308" t="str">
        <f>IF(ISERROR(VLOOKUP($A89,parlvotes_lh!$A$11:$ZZ$200,126,FALSE))=TRUE,"",IF(VLOOKUP($A89,parlvotes_lh!$A$11:$ZZ$200,126,FALSE)=0,"",VLOOKUP($A89,parlvotes_lh!$A$11:$ZZ$200,126,FALSE)))</f>
        <v/>
      </c>
      <c r="Q89" s="309" t="str">
        <f>IF(ISERROR(VLOOKUP($A89,parlvotes_lh!$A$11:$ZZ$200,146,FALSE))=TRUE,"",IF(VLOOKUP($A89,parlvotes_lh!$A$11:$ZZ$200,146,FALSE)=0,"",VLOOKUP($A89,parlvotes_lh!$A$11:$ZZ$200,146,FALSE)))</f>
        <v/>
      </c>
      <c r="R89" s="309" t="str">
        <f>IF(ISERROR(VLOOKUP($A89,parlvotes_lh!$A$11:$ZZ$200,166,FALSE))=TRUE,"",IF(VLOOKUP($A89,parlvotes_lh!$A$11:$ZZ$200,166,FALSE)=0,"",VLOOKUP($A89,parlvotes_lh!$A$11:$ZZ$200,166,FALSE)))</f>
        <v/>
      </c>
      <c r="S89" s="309" t="str">
        <f>IF(ISERROR(VLOOKUP($A89,parlvotes_lh!$A$11:$ZZ$200,186,FALSE))=TRUE,"",IF(VLOOKUP($A89,parlvotes_lh!$A$11:$ZZ$200,186,FALSE)=0,"",VLOOKUP($A89,parlvotes_lh!$A$11:$ZZ$200,186,FALSE)))</f>
        <v/>
      </c>
      <c r="T89" s="309" t="str">
        <f>IF(ISERROR(VLOOKUP($A89,parlvotes_lh!$A$11:$ZZ$200,206,FALSE))=TRUE,"",IF(VLOOKUP($A89,parlvotes_lh!$A$11:$ZZ$200,206,FALSE)=0,"",VLOOKUP($A89,parlvotes_lh!$A$11:$ZZ$200,206,FALSE)))</f>
        <v/>
      </c>
      <c r="U89" s="309" t="str">
        <f>IF(ISERROR(VLOOKUP($A89,parlvotes_lh!$A$11:$ZZ$200,226,FALSE))=TRUE,"",IF(VLOOKUP($A89,parlvotes_lh!$A$11:$ZZ$200,226,FALSE)=0,"",VLOOKUP($A89,parlvotes_lh!$A$11:$ZZ$200,226,FALSE)))</f>
        <v/>
      </c>
      <c r="V89" s="309" t="str">
        <f>IF(ISERROR(VLOOKUP($A89,parlvotes_lh!$A$11:$ZZ$200,246,FALSE))=TRUE,"",IF(VLOOKUP($A89,parlvotes_lh!$A$11:$ZZ$200,246,FALSE)=0,"",VLOOKUP($A89,parlvotes_lh!$A$11:$ZZ$200,246,FALSE)))</f>
        <v/>
      </c>
      <c r="W89" s="309" t="str">
        <f>IF(ISERROR(VLOOKUP($A89,parlvotes_lh!$A$11:$ZZ$200,266,FALSE))=TRUE,"",IF(VLOOKUP($A89,parlvotes_lh!$A$11:$ZZ$200,266,FALSE)=0,"",VLOOKUP($A89,parlvotes_lh!$A$11:$ZZ$200,266,FALSE)))</f>
        <v/>
      </c>
      <c r="X89" s="309" t="str">
        <f>IF(ISERROR(VLOOKUP($A89,parlvotes_lh!$A$11:$ZZ$200,286,FALSE))=TRUE,"",IF(VLOOKUP($A89,parlvotes_lh!$A$11:$ZZ$200,286,FALSE)=0,"",VLOOKUP($A89,parlvotes_lh!$A$11:$ZZ$200,286,FALSE)))</f>
        <v/>
      </c>
      <c r="Y89" s="309" t="str">
        <f>IF(ISERROR(VLOOKUP($A89,parlvotes_lh!$A$11:$ZZ$200,306,FALSE))=TRUE,"",IF(VLOOKUP($A89,parlvotes_lh!$A$11:$ZZ$200,306,FALSE)=0,"",VLOOKUP($A89,parlvotes_lh!$A$11:$ZZ$200,306,FALSE)))</f>
        <v/>
      </c>
      <c r="Z89" s="309" t="str">
        <f>IF(ISERROR(VLOOKUP($A89,parlvotes_lh!$A$11:$ZZ$200,326,FALSE))=TRUE,"",IF(VLOOKUP($A89,parlvotes_lh!$A$11:$ZZ$200,326,FALSE)=0,"",VLOOKUP($A89,parlvotes_lh!$A$11:$ZZ$200,326,FALSE)))</f>
        <v/>
      </c>
      <c r="AA89" s="309" t="str">
        <f>IF(ISERROR(VLOOKUP($A89,parlvotes_lh!$A$11:$ZZ$200,346,FALSE))=TRUE,"",IF(VLOOKUP($A89,parlvotes_lh!$A$11:$ZZ$200,346,FALSE)=0,"",VLOOKUP($A89,parlvotes_lh!$A$11:$ZZ$200,346,FALSE)))</f>
        <v/>
      </c>
      <c r="AB89" s="309" t="str">
        <f>IF(ISERROR(VLOOKUP($A89,parlvotes_lh!$A$11:$ZZ$200,366,FALSE))=TRUE,"",IF(VLOOKUP($A89,parlvotes_lh!$A$11:$ZZ$200,366,FALSE)=0,"",VLOOKUP($A89,parlvotes_lh!$A$11:$ZZ$200,366,FALSE)))</f>
        <v/>
      </c>
      <c r="AC89" s="309" t="str">
        <f>IF(ISERROR(VLOOKUP($A89,parlvotes_lh!$A$11:$ZZ$200,386,FALSE))=TRUE,"",IF(VLOOKUP($A89,parlvotes_lh!$A$11:$ZZ$200,386,FALSE)=0,"",VLOOKUP($A89,parlvotes_lh!$A$11:$ZZ$200,386,FALSE)))</f>
        <v/>
      </c>
    </row>
    <row r="90" spans="1:29" ht="13.5" customHeight="1">
      <c r="A90" s="302" t="str">
        <f>IF(info_parties!A90="","",info_parties!A90)</f>
        <v/>
      </c>
      <c r="B90" s="303" t="str">
        <f>IF(A90="","",MID(info_weblinks!$C$3,32,3))</f>
        <v/>
      </c>
      <c r="C90" s="303" t="str">
        <f>IF(info_parties!G90="","",info_parties!G90)</f>
        <v/>
      </c>
      <c r="D90" s="303" t="str">
        <f>IF(info_parties!K90="","",info_parties!K90)</f>
        <v/>
      </c>
      <c r="E90" s="303" t="str">
        <f>IF(info_parties!H90="","",info_parties!H90)</f>
        <v/>
      </c>
      <c r="F90" s="304" t="str">
        <f t="shared" si="4"/>
        <v/>
      </c>
      <c r="G90" s="305" t="str">
        <f t="shared" si="5"/>
        <v/>
      </c>
      <c r="H90" s="306" t="str">
        <f t="shared" si="6"/>
        <v/>
      </c>
      <c r="I90" s="307" t="str">
        <f t="shared" si="7"/>
        <v/>
      </c>
      <c r="J90" s="308" t="str">
        <f>IF(ISERROR(VLOOKUP($A90,parlvotes_lh!$A$11:$ZZ$200,6,FALSE))=TRUE,"",IF(VLOOKUP($A90,parlvotes_lh!$A$11:$ZZ$200,6,FALSE)=0,"",VLOOKUP($A90,parlvotes_lh!$A$11:$ZZ$200,6,FALSE)))</f>
        <v/>
      </c>
      <c r="K90" s="308" t="str">
        <f>IF(ISERROR(VLOOKUP($A90,parlvotes_lh!$A$11:$ZZ$200,26,FALSE))=TRUE,"",IF(VLOOKUP($A90,parlvotes_lh!$A$11:$ZZ$200,26,FALSE)=0,"",VLOOKUP($A90,parlvotes_lh!$A$11:$ZZ$200,26,FALSE)))</f>
        <v/>
      </c>
      <c r="L90" s="308" t="str">
        <f>IF(ISERROR(VLOOKUP($A90,parlvotes_lh!$A$11:$ZZ$200,46,FALSE))=TRUE,"",IF(VLOOKUP($A90,parlvotes_lh!$A$11:$ZZ$200,46,FALSE)=0,"",VLOOKUP($A90,parlvotes_lh!$A$11:$ZZ$200,46,FALSE)))</f>
        <v/>
      </c>
      <c r="M90" s="308" t="str">
        <f>IF(ISERROR(VLOOKUP($A90,parlvotes_lh!$A$11:$ZZ$200,66,FALSE))=TRUE,"",IF(VLOOKUP($A90,parlvotes_lh!$A$11:$ZZ$200,66,FALSE)=0,"",VLOOKUP($A90,parlvotes_lh!$A$11:$ZZ$200,66,FALSE)))</f>
        <v/>
      </c>
      <c r="N90" s="308" t="str">
        <f>IF(ISERROR(VLOOKUP($A90,parlvotes_lh!$A$11:$ZZ$200,86,FALSE))=TRUE,"",IF(VLOOKUP($A90,parlvotes_lh!$A$11:$ZZ$200,86,FALSE)=0,"",VLOOKUP($A90,parlvotes_lh!$A$11:$ZZ$200,86,FALSE)))</f>
        <v/>
      </c>
      <c r="O90" s="308" t="str">
        <f>IF(ISERROR(VLOOKUP($A90,parlvotes_lh!$A$11:$ZZ$200,106,FALSE))=TRUE,"",IF(VLOOKUP($A90,parlvotes_lh!$A$11:$ZZ$200,106,FALSE)=0,"",VLOOKUP($A90,parlvotes_lh!$A$11:$ZZ$200,106,FALSE)))</f>
        <v/>
      </c>
      <c r="P90" s="308" t="str">
        <f>IF(ISERROR(VLOOKUP($A90,parlvotes_lh!$A$11:$ZZ$200,126,FALSE))=TRUE,"",IF(VLOOKUP($A90,parlvotes_lh!$A$11:$ZZ$200,126,FALSE)=0,"",VLOOKUP($A90,parlvotes_lh!$A$11:$ZZ$200,126,FALSE)))</f>
        <v/>
      </c>
      <c r="Q90" s="309" t="str">
        <f>IF(ISERROR(VLOOKUP($A90,parlvotes_lh!$A$11:$ZZ$200,146,FALSE))=TRUE,"",IF(VLOOKUP($A90,parlvotes_lh!$A$11:$ZZ$200,146,FALSE)=0,"",VLOOKUP($A90,parlvotes_lh!$A$11:$ZZ$200,146,FALSE)))</f>
        <v/>
      </c>
      <c r="R90" s="309" t="str">
        <f>IF(ISERROR(VLOOKUP($A90,parlvotes_lh!$A$11:$ZZ$200,166,FALSE))=TRUE,"",IF(VLOOKUP($A90,parlvotes_lh!$A$11:$ZZ$200,166,FALSE)=0,"",VLOOKUP($A90,parlvotes_lh!$A$11:$ZZ$200,166,FALSE)))</f>
        <v/>
      </c>
      <c r="S90" s="309" t="str">
        <f>IF(ISERROR(VLOOKUP($A90,parlvotes_lh!$A$11:$ZZ$200,186,FALSE))=TRUE,"",IF(VLOOKUP($A90,parlvotes_lh!$A$11:$ZZ$200,186,FALSE)=0,"",VLOOKUP($A90,parlvotes_lh!$A$11:$ZZ$200,186,FALSE)))</f>
        <v/>
      </c>
      <c r="T90" s="309" t="str">
        <f>IF(ISERROR(VLOOKUP($A90,parlvotes_lh!$A$11:$ZZ$200,206,FALSE))=TRUE,"",IF(VLOOKUP($A90,parlvotes_lh!$A$11:$ZZ$200,206,FALSE)=0,"",VLOOKUP($A90,parlvotes_lh!$A$11:$ZZ$200,206,FALSE)))</f>
        <v/>
      </c>
      <c r="U90" s="309" t="str">
        <f>IF(ISERROR(VLOOKUP($A90,parlvotes_lh!$A$11:$ZZ$200,226,FALSE))=TRUE,"",IF(VLOOKUP($A90,parlvotes_lh!$A$11:$ZZ$200,226,FALSE)=0,"",VLOOKUP($A90,parlvotes_lh!$A$11:$ZZ$200,226,FALSE)))</f>
        <v/>
      </c>
      <c r="V90" s="309" t="str">
        <f>IF(ISERROR(VLOOKUP($A90,parlvotes_lh!$A$11:$ZZ$200,246,FALSE))=TRUE,"",IF(VLOOKUP($A90,parlvotes_lh!$A$11:$ZZ$200,246,FALSE)=0,"",VLOOKUP($A90,parlvotes_lh!$A$11:$ZZ$200,246,FALSE)))</f>
        <v/>
      </c>
      <c r="W90" s="309" t="str">
        <f>IF(ISERROR(VLOOKUP($A90,parlvotes_lh!$A$11:$ZZ$200,266,FALSE))=TRUE,"",IF(VLOOKUP($A90,parlvotes_lh!$A$11:$ZZ$200,266,FALSE)=0,"",VLOOKUP($A90,parlvotes_lh!$A$11:$ZZ$200,266,FALSE)))</f>
        <v/>
      </c>
      <c r="X90" s="309" t="str">
        <f>IF(ISERROR(VLOOKUP($A90,parlvotes_lh!$A$11:$ZZ$200,286,FALSE))=TRUE,"",IF(VLOOKUP($A90,parlvotes_lh!$A$11:$ZZ$200,286,FALSE)=0,"",VLOOKUP($A90,parlvotes_lh!$A$11:$ZZ$200,286,FALSE)))</f>
        <v/>
      </c>
      <c r="Y90" s="309" t="str">
        <f>IF(ISERROR(VLOOKUP($A90,parlvotes_lh!$A$11:$ZZ$200,306,FALSE))=TRUE,"",IF(VLOOKUP($A90,parlvotes_lh!$A$11:$ZZ$200,306,FALSE)=0,"",VLOOKUP($A90,parlvotes_lh!$A$11:$ZZ$200,306,FALSE)))</f>
        <v/>
      </c>
      <c r="Z90" s="309" t="str">
        <f>IF(ISERROR(VLOOKUP($A90,parlvotes_lh!$A$11:$ZZ$200,326,FALSE))=TRUE,"",IF(VLOOKUP($A90,parlvotes_lh!$A$11:$ZZ$200,326,FALSE)=0,"",VLOOKUP($A90,parlvotes_lh!$A$11:$ZZ$200,326,FALSE)))</f>
        <v/>
      </c>
      <c r="AA90" s="309" t="str">
        <f>IF(ISERROR(VLOOKUP($A90,parlvotes_lh!$A$11:$ZZ$200,346,FALSE))=TRUE,"",IF(VLOOKUP($A90,parlvotes_lh!$A$11:$ZZ$200,346,FALSE)=0,"",VLOOKUP($A90,parlvotes_lh!$A$11:$ZZ$200,346,FALSE)))</f>
        <v/>
      </c>
      <c r="AB90" s="309" t="str">
        <f>IF(ISERROR(VLOOKUP($A90,parlvotes_lh!$A$11:$ZZ$200,366,FALSE))=TRUE,"",IF(VLOOKUP($A90,parlvotes_lh!$A$11:$ZZ$200,366,FALSE)=0,"",VLOOKUP($A90,parlvotes_lh!$A$11:$ZZ$200,366,FALSE)))</f>
        <v/>
      </c>
      <c r="AC90" s="309" t="str">
        <f>IF(ISERROR(VLOOKUP($A90,parlvotes_lh!$A$11:$ZZ$200,386,FALSE))=TRUE,"",IF(VLOOKUP($A90,parlvotes_lh!$A$11:$ZZ$200,386,FALSE)=0,"",VLOOKUP($A90,parlvotes_lh!$A$11:$ZZ$200,386,FALSE)))</f>
        <v/>
      </c>
    </row>
    <row r="91" spans="1:29" ht="13.5" customHeight="1">
      <c r="A91" s="302" t="str">
        <f>IF(info_parties!A91="","",info_parties!A91)</f>
        <v/>
      </c>
      <c r="B91" s="303" t="str">
        <f>IF(A91="","",MID(info_weblinks!$C$3,32,3))</f>
        <v/>
      </c>
      <c r="C91" s="303" t="str">
        <f>IF(info_parties!G91="","",info_parties!G91)</f>
        <v/>
      </c>
      <c r="D91" s="303" t="str">
        <f>IF(info_parties!K91="","",info_parties!K91)</f>
        <v/>
      </c>
      <c r="E91" s="303" t="str">
        <f>IF(info_parties!H91="","",info_parties!H91)</f>
        <v/>
      </c>
      <c r="F91" s="304" t="str">
        <f t="shared" si="4"/>
        <v/>
      </c>
      <c r="G91" s="305" t="str">
        <f t="shared" si="5"/>
        <v/>
      </c>
      <c r="H91" s="306" t="str">
        <f t="shared" si="6"/>
        <v/>
      </c>
      <c r="I91" s="307" t="str">
        <f t="shared" si="7"/>
        <v/>
      </c>
      <c r="J91" s="308" t="str">
        <f>IF(ISERROR(VLOOKUP($A91,parlvotes_lh!$A$11:$ZZ$200,6,FALSE))=TRUE,"",IF(VLOOKUP($A91,parlvotes_lh!$A$11:$ZZ$200,6,FALSE)=0,"",VLOOKUP($A91,parlvotes_lh!$A$11:$ZZ$200,6,FALSE)))</f>
        <v/>
      </c>
      <c r="K91" s="308" t="str">
        <f>IF(ISERROR(VLOOKUP($A91,parlvotes_lh!$A$11:$ZZ$200,26,FALSE))=TRUE,"",IF(VLOOKUP($A91,parlvotes_lh!$A$11:$ZZ$200,26,FALSE)=0,"",VLOOKUP($A91,parlvotes_lh!$A$11:$ZZ$200,26,FALSE)))</f>
        <v/>
      </c>
      <c r="L91" s="308" t="str">
        <f>IF(ISERROR(VLOOKUP($A91,parlvotes_lh!$A$11:$ZZ$200,46,FALSE))=TRUE,"",IF(VLOOKUP($A91,parlvotes_lh!$A$11:$ZZ$200,46,FALSE)=0,"",VLOOKUP($A91,parlvotes_lh!$A$11:$ZZ$200,46,FALSE)))</f>
        <v/>
      </c>
      <c r="M91" s="308" t="str">
        <f>IF(ISERROR(VLOOKUP($A91,parlvotes_lh!$A$11:$ZZ$200,66,FALSE))=TRUE,"",IF(VLOOKUP($A91,parlvotes_lh!$A$11:$ZZ$200,66,FALSE)=0,"",VLOOKUP($A91,parlvotes_lh!$A$11:$ZZ$200,66,FALSE)))</f>
        <v/>
      </c>
      <c r="N91" s="308" t="str">
        <f>IF(ISERROR(VLOOKUP($A91,parlvotes_lh!$A$11:$ZZ$200,86,FALSE))=TRUE,"",IF(VLOOKUP($A91,parlvotes_lh!$A$11:$ZZ$200,86,FALSE)=0,"",VLOOKUP($A91,parlvotes_lh!$A$11:$ZZ$200,86,FALSE)))</f>
        <v/>
      </c>
      <c r="O91" s="308" t="str">
        <f>IF(ISERROR(VLOOKUP($A91,parlvotes_lh!$A$11:$ZZ$200,106,FALSE))=TRUE,"",IF(VLOOKUP($A91,parlvotes_lh!$A$11:$ZZ$200,106,FALSE)=0,"",VLOOKUP($A91,parlvotes_lh!$A$11:$ZZ$200,106,FALSE)))</f>
        <v/>
      </c>
      <c r="P91" s="308" t="str">
        <f>IF(ISERROR(VLOOKUP($A91,parlvotes_lh!$A$11:$ZZ$200,126,FALSE))=TRUE,"",IF(VLOOKUP($A91,parlvotes_lh!$A$11:$ZZ$200,126,FALSE)=0,"",VLOOKUP($A91,parlvotes_lh!$A$11:$ZZ$200,126,FALSE)))</f>
        <v/>
      </c>
      <c r="Q91" s="309" t="str">
        <f>IF(ISERROR(VLOOKUP($A91,parlvotes_lh!$A$11:$ZZ$200,146,FALSE))=TRUE,"",IF(VLOOKUP($A91,parlvotes_lh!$A$11:$ZZ$200,146,FALSE)=0,"",VLOOKUP($A91,parlvotes_lh!$A$11:$ZZ$200,146,FALSE)))</f>
        <v/>
      </c>
      <c r="R91" s="309" t="str">
        <f>IF(ISERROR(VLOOKUP($A91,parlvotes_lh!$A$11:$ZZ$200,166,FALSE))=TRUE,"",IF(VLOOKUP($A91,parlvotes_lh!$A$11:$ZZ$200,166,FALSE)=0,"",VLOOKUP($A91,parlvotes_lh!$A$11:$ZZ$200,166,FALSE)))</f>
        <v/>
      </c>
      <c r="S91" s="309" t="str">
        <f>IF(ISERROR(VLOOKUP($A91,parlvotes_lh!$A$11:$ZZ$200,186,FALSE))=TRUE,"",IF(VLOOKUP($A91,parlvotes_lh!$A$11:$ZZ$200,186,FALSE)=0,"",VLOOKUP($A91,parlvotes_lh!$A$11:$ZZ$200,186,FALSE)))</f>
        <v/>
      </c>
      <c r="T91" s="309" t="str">
        <f>IF(ISERROR(VLOOKUP($A91,parlvotes_lh!$A$11:$ZZ$200,206,FALSE))=TRUE,"",IF(VLOOKUP($A91,parlvotes_lh!$A$11:$ZZ$200,206,FALSE)=0,"",VLOOKUP($A91,parlvotes_lh!$A$11:$ZZ$200,206,FALSE)))</f>
        <v/>
      </c>
      <c r="U91" s="309" t="str">
        <f>IF(ISERROR(VLOOKUP($A91,parlvotes_lh!$A$11:$ZZ$200,226,FALSE))=TRUE,"",IF(VLOOKUP($A91,parlvotes_lh!$A$11:$ZZ$200,226,FALSE)=0,"",VLOOKUP($A91,parlvotes_lh!$A$11:$ZZ$200,226,FALSE)))</f>
        <v/>
      </c>
      <c r="V91" s="309" t="str">
        <f>IF(ISERROR(VLOOKUP($A91,parlvotes_lh!$A$11:$ZZ$200,246,FALSE))=TRUE,"",IF(VLOOKUP($A91,parlvotes_lh!$A$11:$ZZ$200,246,FALSE)=0,"",VLOOKUP($A91,parlvotes_lh!$A$11:$ZZ$200,246,FALSE)))</f>
        <v/>
      </c>
      <c r="W91" s="309" t="str">
        <f>IF(ISERROR(VLOOKUP($A91,parlvotes_lh!$A$11:$ZZ$200,266,FALSE))=TRUE,"",IF(VLOOKUP($A91,parlvotes_lh!$A$11:$ZZ$200,266,FALSE)=0,"",VLOOKUP($A91,parlvotes_lh!$A$11:$ZZ$200,266,FALSE)))</f>
        <v/>
      </c>
      <c r="X91" s="309" t="str">
        <f>IF(ISERROR(VLOOKUP($A91,parlvotes_lh!$A$11:$ZZ$200,286,FALSE))=TRUE,"",IF(VLOOKUP($A91,parlvotes_lh!$A$11:$ZZ$200,286,FALSE)=0,"",VLOOKUP($A91,parlvotes_lh!$A$11:$ZZ$200,286,FALSE)))</f>
        <v/>
      </c>
      <c r="Y91" s="309" t="str">
        <f>IF(ISERROR(VLOOKUP($A91,parlvotes_lh!$A$11:$ZZ$200,306,FALSE))=TRUE,"",IF(VLOOKUP($A91,parlvotes_lh!$A$11:$ZZ$200,306,FALSE)=0,"",VLOOKUP($A91,parlvotes_lh!$A$11:$ZZ$200,306,FALSE)))</f>
        <v/>
      </c>
      <c r="Z91" s="309" t="str">
        <f>IF(ISERROR(VLOOKUP($A91,parlvotes_lh!$A$11:$ZZ$200,326,FALSE))=TRUE,"",IF(VLOOKUP($A91,parlvotes_lh!$A$11:$ZZ$200,326,FALSE)=0,"",VLOOKUP($A91,parlvotes_lh!$A$11:$ZZ$200,326,FALSE)))</f>
        <v/>
      </c>
      <c r="AA91" s="309" t="str">
        <f>IF(ISERROR(VLOOKUP($A91,parlvotes_lh!$A$11:$ZZ$200,346,FALSE))=TRUE,"",IF(VLOOKUP($A91,parlvotes_lh!$A$11:$ZZ$200,346,FALSE)=0,"",VLOOKUP($A91,parlvotes_lh!$A$11:$ZZ$200,346,FALSE)))</f>
        <v/>
      </c>
      <c r="AB91" s="309" t="str">
        <f>IF(ISERROR(VLOOKUP($A91,parlvotes_lh!$A$11:$ZZ$200,366,FALSE))=TRUE,"",IF(VLOOKUP($A91,parlvotes_lh!$A$11:$ZZ$200,366,FALSE)=0,"",VLOOKUP($A91,parlvotes_lh!$A$11:$ZZ$200,366,FALSE)))</f>
        <v/>
      </c>
      <c r="AC91" s="309" t="str">
        <f>IF(ISERROR(VLOOKUP($A91,parlvotes_lh!$A$11:$ZZ$200,386,FALSE))=TRUE,"",IF(VLOOKUP($A91,parlvotes_lh!$A$11:$ZZ$200,386,FALSE)=0,"",VLOOKUP($A91,parlvotes_lh!$A$11:$ZZ$200,386,FALSE)))</f>
        <v/>
      </c>
    </row>
    <row r="92" spans="1:29" ht="13.5" customHeight="1">
      <c r="A92" s="302" t="str">
        <f>IF(info_parties!A92="","",info_parties!A92)</f>
        <v/>
      </c>
      <c r="B92" s="303" t="str">
        <f>IF(A92="","",MID(info_weblinks!$C$3,32,3))</f>
        <v/>
      </c>
      <c r="C92" s="303" t="str">
        <f>IF(info_parties!G92="","",info_parties!G92)</f>
        <v/>
      </c>
      <c r="D92" s="303" t="str">
        <f>IF(info_parties!K92="","",info_parties!K92)</f>
        <v/>
      </c>
      <c r="E92" s="303" t="str">
        <f>IF(info_parties!H92="","",info_parties!H92)</f>
        <v/>
      </c>
      <c r="F92" s="304" t="str">
        <f t="shared" si="4"/>
        <v/>
      </c>
      <c r="G92" s="305" t="str">
        <f t="shared" si="5"/>
        <v/>
      </c>
      <c r="H92" s="306" t="str">
        <f t="shared" si="6"/>
        <v/>
      </c>
      <c r="I92" s="307" t="str">
        <f t="shared" si="7"/>
        <v/>
      </c>
      <c r="J92" s="308" t="str">
        <f>IF(ISERROR(VLOOKUP($A92,parlvotes_lh!$A$11:$ZZ$200,6,FALSE))=TRUE,"",IF(VLOOKUP($A92,parlvotes_lh!$A$11:$ZZ$200,6,FALSE)=0,"",VLOOKUP($A92,parlvotes_lh!$A$11:$ZZ$200,6,FALSE)))</f>
        <v/>
      </c>
      <c r="K92" s="308" t="str">
        <f>IF(ISERROR(VLOOKUP($A92,parlvotes_lh!$A$11:$ZZ$200,26,FALSE))=TRUE,"",IF(VLOOKUP($A92,parlvotes_lh!$A$11:$ZZ$200,26,FALSE)=0,"",VLOOKUP($A92,parlvotes_lh!$A$11:$ZZ$200,26,FALSE)))</f>
        <v/>
      </c>
      <c r="L92" s="308" t="str">
        <f>IF(ISERROR(VLOOKUP($A92,parlvotes_lh!$A$11:$ZZ$200,46,FALSE))=TRUE,"",IF(VLOOKUP($A92,parlvotes_lh!$A$11:$ZZ$200,46,FALSE)=0,"",VLOOKUP($A92,parlvotes_lh!$A$11:$ZZ$200,46,FALSE)))</f>
        <v/>
      </c>
      <c r="M92" s="308" t="str">
        <f>IF(ISERROR(VLOOKUP($A92,parlvotes_lh!$A$11:$ZZ$200,66,FALSE))=TRUE,"",IF(VLOOKUP($A92,parlvotes_lh!$A$11:$ZZ$200,66,FALSE)=0,"",VLOOKUP($A92,parlvotes_lh!$A$11:$ZZ$200,66,FALSE)))</f>
        <v/>
      </c>
      <c r="N92" s="308" t="str">
        <f>IF(ISERROR(VLOOKUP($A92,parlvotes_lh!$A$11:$ZZ$200,86,FALSE))=TRUE,"",IF(VLOOKUP($A92,parlvotes_lh!$A$11:$ZZ$200,86,FALSE)=0,"",VLOOKUP($A92,parlvotes_lh!$A$11:$ZZ$200,86,FALSE)))</f>
        <v/>
      </c>
      <c r="O92" s="308" t="str">
        <f>IF(ISERROR(VLOOKUP($A92,parlvotes_lh!$A$11:$ZZ$200,106,FALSE))=TRUE,"",IF(VLOOKUP($A92,parlvotes_lh!$A$11:$ZZ$200,106,FALSE)=0,"",VLOOKUP($A92,parlvotes_lh!$A$11:$ZZ$200,106,FALSE)))</f>
        <v/>
      </c>
      <c r="P92" s="308" t="str">
        <f>IF(ISERROR(VLOOKUP($A92,parlvotes_lh!$A$11:$ZZ$200,126,FALSE))=TRUE,"",IF(VLOOKUP($A92,parlvotes_lh!$A$11:$ZZ$200,126,FALSE)=0,"",VLOOKUP($A92,parlvotes_lh!$A$11:$ZZ$200,126,FALSE)))</f>
        <v/>
      </c>
      <c r="Q92" s="309" t="str">
        <f>IF(ISERROR(VLOOKUP($A92,parlvotes_lh!$A$11:$ZZ$200,146,FALSE))=TRUE,"",IF(VLOOKUP($A92,parlvotes_lh!$A$11:$ZZ$200,146,FALSE)=0,"",VLOOKUP($A92,parlvotes_lh!$A$11:$ZZ$200,146,FALSE)))</f>
        <v/>
      </c>
      <c r="R92" s="309" t="str">
        <f>IF(ISERROR(VLOOKUP($A92,parlvotes_lh!$A$11:$ZZ$200,166,FALSE))=TRUE,"",IF(VLOOKUP($A92,parlvotes_lh!$A$11:$ZZ$200,166,FALSE)=0,"",VLOOKUP($A92,parlvotes_lh!$A$11:$ZZ$200,166,FALSE)))</f>
        <v/>
      </c>
      <c r="S92" s="309" t="str">
        <f>IF(ISERROR(VLOOKUP($A92,parlvotes_lh!$A$11:$ZZ$200,186,FALSE))=TRUE,"",IF(VLOOKUP($A92,parlvotes_lh!$A$11:$ZZ$200,186,FALSE)=0,"",VLOOKUP($A92,parlvotes_lh!$A$11:$ZZ$200,186,FALSE)))</f>
        <v/>
      </c>
      <c r="T92" s="309" t="str">
        <f>IF(ISERROR(VLOOKUP($A92,parlvotes_lh!$A$11:$ZZ$200,206,FALSE))=TRUE,"",IF(VLOOKUP($A92,parlvotes_lh!$A$11:$ZZ$200,206,FALSE)=0,"",VLOOKUP($A92,parlvotes_lh!$A$11:$ZZ$200,206,FALSE)))</f>
        <v/>
      </c>
      <c r="U92" s="309" t="str">
        <f>IF(ISERROR(VLOOKUP($A92,parlvotes_lh!$A$11:$ZZ$200,226,FALSE))=TRUE,"",IF(VLOOKUP($A92,parlvotes_lh!$A$11:$ZZ$200,226,FALSE)=0,"",VLOOKUP($A92,parlvotes_lh!$A$11:$ZZ$200,226,FALSE)))</f>
        <v/>
      </c>
      <c r="V92" s="309" t="str">
        <f>IF(ISERROR(VLOOKUP($A92,parlvotes_lh!$A$11:$ZZ$200,246,FALSE))=TRUE,"",IF(VLOOKUP($A92,parlvotes_lh!$A$11:$ZZ$200,246,FALSE)=0,"",VLOOKUP($A92,parlvotes_lh!$A$11:$ZZ$200,246,FALSE)))</f>
        <v/>
      </c>
      <c r="W92" s="309" t="str">
        <f>IF(ISERROR(VLOOKUP($A92,parlvotes_lh!$A$11:$ZZ$200,266,FALSE))=TRUE,"",IF(VLOOKUP($A92,parlvotes_lh!$A$11:$ZZ$200,266,FALSE)=0,"",VLOOKUP($A92,parlvotes_lh!$A$11:$ZZ$200,266,FALSE)))</f>
        <v/>
      </c>
      <c r="X92" s="309" t="str">
        <f>IF(ISERROR(VLOOKUP($A92,parlvotes_lh!$A$11:$ZZ$200,286,FALSE))=TRUE,"",IF(VLOOKUP($A92,parlvotes_lh!$A$11:$ZZ$200,286,FALSE)=0,"",VLOOKUP($A92,parlvotes_lh!$A$11:$ZZ$200,286,FALSE)))</f>
        <v/>
      </c>
      <c r="Y92" s="309" t="str">
        <f>IF(ISERROR(VLOOKUP($A92,parlvotes_lh!$A$11:$ZZ$200,306,FALSE))=TRUE,"",IF(VLOOKUP($A92,parlvotes_lh!$A$11:$ZZ$200,306,FALSE)=0,"",VLOOKUP($A92,parlvotes_lh!$A$11:$ZZ$200,306,FALSE)))</f>
        <v/>
      </c>
      <c r="Z92" s="309" t="str">
        <f>IF(ISERROR(VLOOKUP($A92,parlvotes_lh!$A$11:$ZZ$200,326,FALSE))=TRUE,"",IF(VLOOKUP($A92,parlvotes_lh!$A$11:$ZZ$200,326,FALSE)=0,"",VLOOKUP($A92,parlvotes_lh!$A$11:$ZZ$200,326,FALSE)))</f>
        <v/>
      </c>
      <c r="AA92" s="309" t="str">
        <f>IF(ISERROR(VLOOKUP($A92,parlvotes_lh!$A$11:$ZZ$200,346,FALSE))=TRUE,"",IF(VLOOKUP($A92,parlvotes_lh!$A$11:$ZZ$200,346,FALSE)=0,"",VLOOKUP($A92,parlvotes_lh!$A$11:$ZZ$200,346,FALSE)))</f>
        <v/>
      </c>
      <c r="AB92" s="309" t="str">
        <f>IF(ISERROR(VLOOKUP($A92,parlvotes_lh!$A$11:$ZZ$200,366,FALSE))=TRUE,"",IF(VLOOKUP($A92,parlvotes_lh!$A$11:$ZZ$200,366,FALSE)=0,"",VLOOKUP($A92,parlvotes_lh!$A$11:$ZZ$200,366,FALSE)))</f>
        <v/>
      </c>
      <c r="AC92" s="309" t="str">
        <f>IF(ISERROR(VLOOKUP($A92,parlvotes_lh!$A$11:$ZZ$200,386,FALSE))=TRUE,"",IF(VLOOKUP($A92,parlvotes_lh!$A$11:$ZZ$200,386,FALSE)=0,"",VLOOKUP($A92,parlvotes_lh!$A$11:$ZZ$200,386,FALSE)))</f>
        <v/>
      </c>
    </row>
    <row r="93" spans="1:29" ht="13.5" customHeight="1">
      <c r="A93" s="302" t="str">
        <f>IF(info_parties!A93="","",info_parties!A93)</f>
        <v/>
      </c>
      <c r="B93" s="303" t="str">
        <f>IF(A93="","",MID(info_weblinks!$C$3,32,3))</f>
        <v/>
      </c>
      <c r="C93" s="303" t="str">
        <f>IF(info_parties!G93="","",info_parties!G93)</f>
        <v/>
      </c>
      <c r="D93" s="303" t="str">
        <f>IF(info_parties!K93="","",info_parties!K93)</f>
        <v/>
      </c>
      <c r="E93" s="303" t="str">
        <f>IF(info_parties!H93="","",info_parties!H93)</f>
        <v/>
      </c>
      <c r="F93" s="304" t="str">
        <f t="shared" si="4"/>
        <v/>
      </c>
      <c r="G93" s="305" t="str">
        <f t="shared" si="5"/>
        <v/>
      </c>
      <c r="H93" s="306" t="str">
        <f t="shared" si="6"/>
        <v/>
      </c>
      <c r="I93" s="307" t="str">
        <f t="shared" si="7"/>
        <v/>
      </c>
      <c r="J93" s="308" t="str">
        <f>IF(ISERROR(VLOOKUP($A93,parlvotes_lh!$A$11:$ZZ$200,6,FALSE))=TRUE,"",IF(VLOOKUP($A93,parlvotes_lh!$A$11:$ZZ$200,6,FALSE)=0,"",VLOOKUP($A93,parlvotes_lh!$A$11:$ZZ$200,6,FALSE)))</f>
        <v/>
      </c>
      <c r="K93" s="308" t="str">
        <f>IF(ISERROR(VLOOKUP($A93,parlvotes_lh!$A$11:$ZZ$200,26,FALSE))=TRUE,"",IF(VLOOKUP($A93,parlvotes_lh!$A$11:$ZZ$200,26,FALSE)=0,"",VLOOKUP($A93,parlvotes_lh!$A$11:$ZZ$200,26,FALSE)))</f>
        <v/>
      </c>
      <c r="L93" s="308" t="str">
        <f>IF(ISERROR(VLOOKUP($A93,parlvotes_lh!$A$11:$ZZ$200,46,FALSE))=TRUE,"",IF(VLOOKUP($A93,parlvotes_lh!$A$11:$ZZ$200,46,FALSE)=0,"",VLOOKUP($A93,parlvotes_lh!$A$11:$ZZ$200,46,FALSE)))</f>
        <v/>
      </c>
      <c r="M93" s="308" t="str">
        <f>IF(ISERROR(VLOOKUP($A93,parlvotes_lh!$A$11:$ZZ$200,66,FALSE))=TRUE,"",IF(VLOOKUP($A93,parlvotes_lh!$A$11:$ZZ$200,66,FALSE)=0,"",VLOOKUP($A93,parlvotes_lh!$A$11:$ZZ$200,66,FALSE)))</f>
        <v/>
      </c>
      <c r="N93" s="308" t="str">
        <f>IF(ISERROR(VLOOKUP($A93,parlvotes_lh!$A$11:$ZZ$200,86,FALSE))=TRUE,"",IF(VLOOKUP($A93,parlvotes_lh!$A$11:$ZZ$200,86,FALSE)=0,"",VLOOKUP($A93,parlvotes_lh!$A$11:$ZZ$200,86,FALSE)))</f>
        <v/>
      </c>
      <c r="O93" s="308" t="str">
        <f>IF(ISERROR(VLOOKUP($A93,parlvotes_lh!$A$11:$ZZ$200,106,FALSE))=TRUE,"",IF(VLOOKUP($A93,parlvotes_lh!$A$11:$ZZ$200,106,FALSE)=0,"",VLOOKUP($A93,parlvotes_lh!$A$11:$ZZ$200,106,FALSE)))</f>
        <v/>
      </c>
      <c r="P93" s="308" t="str">
        <f>IF(ISERROR(VLOOKUP($A93,parlvotes_lh!$A$11:$ZZ$200,126,FALSE))=TRUE,"",IF(VLOOKUP($A93,parlvotes_lh!$A$11:$ZZ$200,126,FALSE)=0,"",VLOOKUP($A93,parlvotes_lh!$A$11:$ZZ$200,126,FALSE)))</f>
        <v/>
      </c>
      <c r="Q93" s="309" t="str">
        <f>IF(ISERROR(VLOOKUP($A93,parlvotes_lh!$A$11:$ZZ$200,146,FALSE))=TRUE,"",IF(VLOOKUP($A93,parlvotes_lh!$A$11:$ZZ$200,146,FALSE)=0,"",VLOOKUP($A93,parlvotes_lh!$A$11:$ZZ$200,146,FALSE)))</f>
        <v/>
      </c>
      <c r="R93" s="309" t="str">
        <f>IF(ISERROR(VLOOKUP($A93,parlvotes_lh!$A$11:$ZZ$200,166,FALSE))=TRUE,"",IF(VLOOKUP($A93,parlvotes_lh!$A$11:$ZZ$200,166,FALSE)=0,"",VLOOKUP($A93,parlvotes_lh!$A$11:$ZZ$200,166,FALSE)))</f>
        <v/>
      </c>
      <c r="S93" s="309" t="str">
        <f>IF(ISERROR(VLOOKUP($A93,parlvotes_lh!$A$11:$ZZ$200,186,FALSE))=TRUE,"",IF(VLOOKUP($A93,parlvotes_lh!$A$11:$ZZ$200,186,FALSE)=0,"",VLOOKUP($A93,parlvotes_lh!$A$11:$ZZ$200,186,FALSE)))</f>
        <v/>
      </c>
      <c r="T93" s="309" t="str">
        <f>IF(ISERROR(VLOOKUP($A93,parlvotes_lh!$A$11:$ZZ$200,206,FALSE))=TRUE,"",IF(VLOOKUP($A93,parlvotes_lh!$A$11:$ZZ$200,206,FALSE)=0,"",VLOOKUP($A93,parlvotes_lh!$A$11:$ZZ$200,206,FALSE)))</f>
        <v/>
      </c>
      <c r="U93" s="309" t="str">
        <f>IF(ISERROR(VLOOKUP($A93,parlvotes_lh!$A$11:$ZZ$200,226,FALSE))=TRUE,"",IF(VLOOKUP($A93,parlvotes_lh!$A$11:$ZZ$200,226,FALSE)=0,"",VLOOKUP($A93,parlvotes_lh!$A$11:$ZZ$200,226,FALSE)))</f>
        <v/>
      </c>
      <c r="V93" s="309" t="str">
        <f>IF(ISERROR(VLOOKUP($A93,parlvotes_lh!$A$11:$ZZ$200,246,FALSE))=TRUE,"",IF(VLOOKUP($A93,parlvotes_lh!$A$11:$ZZ$200,246,FALSE)=0,"",VLOOKUP($A93,parlvotes_lh!$A$11:$ZZ$200,246,FALSE)))</f>
        <v/>
      </c>
      <c r="W93" s="309" t="str">
        <f>IF(ISERROR(VLOOKUP($A93,parlvotes_lh!$A$11:$ZZ$200,266,FALSE))=TRUE,"",IF(VLOOKUP($A93,parlvotes_lh!$A$11:$ZZ$200,266,FALSE)=0,"",VLOOKUP($A93,parlvotes_lh!$A$11:$ZZ$200,266,FALSE)))</f>
        <v/>
      </c>
      <c r="X93" s="309" t="str">
        <f>IF(ISERROR(VLOOKUP($A93,parlvotes_lh!$A$11:$ZZ$200,286,FALSE))=TRUE,"",IF(VLOOKUP($A93,parlvotes_lh!$A$11:$ZZ$200,286,FALSE)=0,"",VLOOKUP($A93,parlvotes_lh!$A$11:$ZZ$200,286,FALSE)))</f>
        <v/>
      </c>
      <c r="Y93" s="309" t="str">
        <f>IF(ISERROR(VLOOKUP($A93,parlvotes_lh!$A$11:$ZZ$200,306,FALSE))=TRUE,"",IF(VLOOKUP($A93,parlvotes_lh!$A$11:$ZZ$200,306,FALSE)=0,"",VLOOKUP($A93,parlvotes_lh!$A$11:$ZZ$200,306,FALSE)))</f>
        <v/>
      </c>
      <c r="Z93" s="309" t="str">
        <f>IF(ISERROR(VLOOKUP($A93,parlvotes_lh!$A$11:$ZZ$200,326,FALSE))=TRUE,"",IF(VLOOKUP($A93,parlvotes_lh!$A$11:$ZZ$200,326,FALSE)=0,"",VLOOKUP($A93,parlvotes_lh!$A$11:$ZZ$200,326,FALSE)))</f>
        <v/>
      </c>
      <c r="AA93" s="309" t="str">
        <f>IF(ISERROR(VLOOKUP($A93,parlvotes_lh!$A$11:$ZZ$200,346,FALSE))=TRUE,"",IF(VLOOKUP($A93,parlvotes_lh!$A$11:$ZZ$200,346,FALSE)=0,"",VLOOKUP($A93,parlvotes_lh!$A$11:$ZZ$200,346,FALSE)))</f>
        <v/>
      </c>
      <c r="AB93" s="309" t="str">
        <f>IF(ISERROR(VLOOKUP($A93,parlvotes_lh!$A$11:$ZZ$200,366,FALSE))=TRUE,"",IF(VLOOKUP($A93,parlvotes_lh!$A$11:$ZZ$200,366,FALSE)=0,"",VLOOKUP($A93,parlvotes_lh!$A$11:$ZZ$200,366,FALSE)))</f>
        <v/>
      </c>
      <c r="AC93" s="309" t="str">
        <f>IF(ISERROR(VLOOKUP($A93,parlvotes_lh!$A$11:$ZZ$200,386,FALSE))=TRUE,"",IF(VLOOKUP($A93,parlvotes_lh!$A$11:$ZZ$200,386,FALSE)=0,"",VLOOKUP($A93,parlvotes_lh!$A$11:$ZZ$200,386,FALSE)))</f>
        <v/>
      </c>
    </row>
    <row r="94" spans="1:29" ht="13.5" customHeight="1">
      <c r="A94" s="302" t="str">
        <f>IF(info_parties!A94="","",info_parties!A94)</f>
        <v/>
      </c>
      <c r="B94" s="303" t="str">
        <f>IF(A94="","",MID(info_weblinks!$C$3,32,3))</f>
        <v/>
      </c>
      <c r="C94" s="303" t="str">
        <f>IF(info_parties!G94="","",info_parties!G94)</f>
        <v/>
      </c>
      <c r="D94" s="303" t="str">
        <f>IF(info_parties!K94="","",info_parties!K94)</f>
        <v/>
      </c>
      <c r="E94" s="303" t="str">
        <f>IF(info_parties!H94="","",info_parties!H94)</f>
        <v/>
      </c>
      <c r="F94" s="304" t="str">
        <f t="shared" si="4"/>
        <v/>
      </c>
      <c r="G94" s="305" t="str">
        <f t="shared" si="5"/>
        <v/>
      </c>
      <c r="H94" s="306" t="str">
        <f t="shared" si="6"/>
        <v/>
      </c>
      <c r="I94" s="307" t="str">
        <f t="shared" si="7"/>
        <v/>
      </c>
      <c r="J94" s="308" t="str">
        <f>IF(ISERROR(VLOOKUP($A94,parlvotes_lh!$A$11:$ZZ$200,6,FALSE))=TRUE,"",IF(VLOOKUP($A94,parlvotes_lh!$A$11:$ZZ$200,6,FALSE)=0,"",VLOOKUP($A94,parlvotes_lh!$A$11:$ZZ$200,6,FALSE)))</f>
        <v/>
      </c>
      <c r="K94" s="308" t="str">
        <f>IF(ISERROR(VLOOKUP($A94,parlvotes_lh!$A$11:$ZZ$200,26,FALSE))=TRUE,"",IF(VLOOKUP($A94,parlvotes_lh!$A$11:$ZZ$200,26,FALSE)=0,"",VLOOKUP($A94,parlvotes_lh!$A$11:$ZZ$200,26,FALSE)))</f>
        <v/>
      </c>
      <c r="L94" s="308" t="str">
        <f>IF(ISERROR(VLOOKUP($A94,parlvotes_lh!$A$11:$ZZ$200,46,FALSE))=TRUE,"",IF(VLOOKUP($A94,parlvotes_lh!$A$11:$ZZ$200,46,FALSE)=0,"",VLOOKUP($A94,parlvotes_lh!$A$11:$ZZ$200,46,FALSE)))</f>
        <v/>
      </c>
      <c r="M94" s="308" t="str">
        <f>IF(ISERROR(VLOOKUP($A94,parlvotes_lh!$A$11:$ZZ$200,66,FALSE))=TRUE,"",IF(VLOOKUP($A94,parlvotes_lh!$A$11:$ZZ$200,66,FALSE)=0,"",VLOOKUP($A94,parlvotes_lh!$A$11:$ZZ$200,66,FALSE)))</f>
        <v/>
      </c>
      <c r="N94" s="308" t="str">
        <f>IF(ISERROR(VLOOKUP($A94,parlvotes_lh!$A$11:$ZZ$200,86,FALSE))=TRUE,"",IF(VLOOKUP($A94,parlvotes_lh!$A$11:$ZZ$200,86,FALSE)=0,"",VLOOKUP($A94,parlvotes_lh!$A$11:$ZZ$200,86,FALSE)))</f>
        <v/>
      </c>
      <c r="O94" s="308" t="str">
        <f>IF(ISERROR(VLOOKUP($A94,parlvotes_lh!$A$11:$ZZ$200,106,FALSE))=TRUE,"",IF(VLOOKUP($A94,parlvotes_lh!$A$11:$ZZ$200,106,FALSE)=0,"",VLOOKUP($A94,parlvotes_lh!$A$11:$ZZ$200,106,FALSE)))</f>
        <v/>
      </c>
      <c r="P94" s="308" t="str">
        <f>IF(ISERROR(VLOOKUP($A94,parlvotes_lh!$A$11:$ZZ$200,126,FALSE))=TRUE,"",IF(VLOOKUP($A94,parlvotes_lh!$A$11:$ZZ$200,126,FALSE)=0,"",VLOOKUP($A94,parlvotes_lh!$A$11:$ZZ$200,126,FALSE)))</f>
        <v/>
      </c>
      <c r="Q94" s="309" t="str">
        <f>IF(ISERROR(VLOOKUP($A94,parlvotes_lh!$A$11:$ZZ$200,146,FALSE))=TRUE,"",IF(VLOOKUP($A94,parlvotes_lh!$A$11:$ZZ$200,146,FALSE)=0,"",VLOOKUP($A94,parlvotes_lh!$A$11:$ZZ$200,146,FALSE)))</f>
        <v/>
      </c>
      <c r="R94" s="309" t="str">
        <f>IF(ISERROR(VLOOKUP($A94,parlvotes_lh!$A$11:$ZZ$200,166,FALSE))=TRUE,"",IF(VLOOKUP($A94,parlvotes_lh!$A$11:$ZZ$200,166,FALSE)=0,"",VLOOKUP($A94,parlvotes_lh!$A$11:$ZZ$200,166,FALSE)))</f>
        <v/>
      </c>
      <c r="S94" s="309" t="str">
        <f>IF(ISERROR(VLOOKUP($A94,parlvotes_lh!$A$11:$ZZ$200,186,FALSE))=TRUE,"",IF(VLOOKUP($A94,parlvotes_lh!$A$11:$ZZ$200,186,FALSE)=0,"",VLOOKUP($A94,parlvotes_lh!$A$11:$ZZ$200,186,FALSE)))</f>
        <v/>
      </c>
      <c r="T94" s="309" t="str">
        <f>IF(ISERROR(VLOOKUP($A94,parlvotes_lh!$A$11:$ZZ$200,206,FALSE))=TRUE,"",IF(VLOOKUP($A94,parlvotes_lh!$A$11:$ZZ$200,206,FALSE)=0,"",VLOOKUP($A94,parlvotes_lh!$A$11:$ZZ$200,206,FALSE)))</f>
        <v/>
      </c>
      <c r="U94" s="309" t="str">
        <f>IF(ISERROR(VLOOKUP($A94,parlvotes_lh!$A$11:$ZZ$200,226,FALSE))=TRUE,"",IF(VLOOKUP($A94,parlvotes_lh!$A$11:$ZZ$200,226,FALSE)=0,"",VLOOKUP($A94,parlvotes_lh!$A$11:$ZZ$200,226,FALSE)))</f>
        <v/>
      </c>
      <c r="V94" s="309" t="str">
        <f>IF(ISERROR(VLOOKUP($A94,parlvotes_lh!$A$11:$ZZ$200,246,FALSE))=TRUE,"",IF(VLOOKUP($A94,parlvotes_lh!$A$11:$ZZ$200,246,FALSE)=0,"",VLOOKUP($A94,parlvotes_lh!$A$11:$ZZ$200,246,FALSE)))</f>
        <v/>
      </c>
      <c r="W94" s="309" t="str">
        <f>IF(ISERROR(VLOOKUP($A94,parlvotes_lh!$A$11:$ZZ$200,266,FALSE))=TRUE,"",IF(VLOOKUP($A94,parlvotes_lh!$A$11:$ZZ$200,266,FALSE)=0,"",VLOOKUP($A94,parlvotes_lh!$A$11:$ZZ$200,266,FALSE)))</f>
        <v/>
      </c>
      <c r="X94" s="309" t="str">
        <f>IF(ISERROR(VLOOKUP($A94,parlvotes_lh!$A$11:$ZZ$200,286,FALSE))=TRUE,"",IF(VLOOKUP($A94,parlvotes_lh!$A$11:$ZZ$200,286,FALSE)=0,"",VLOOKUP($A94,parlvotes_lh!$A$11:$ZZ$200,286,FALSE)))</f>
        <v/>
      </c>
      <c r="Y94" s="309" t="str">
        <f>IF(ISERROR(VLOOKUP($A94,parlvotes_lh!$A$11:$ZZ$200,306,FALSE))=TRUE,"",IF(VLOOKUP($A94,parlvotes_lh!$A$11:$ZZ$200,306,FALSE)=0,"",VLOOKUP($A94,parlvotes_lh!$A$11:$ZZ$200,306,FALSE)))</f>
        <v/>
      </c>
      <c r="Z94" s="309" t="str">
        <f>IF(ISERROR(VLOOKUP($A94,parlvotes_lh!$A$11:$ZZ$200,326,FALSE))=TRUE,"",IF(VLOOKUP($A94,parlvotes_lh!$A$11:$ZZ$200,326,FALSE)=0,"",VLOOKUP($A94,parlvotes_lh!$A$11:$ZZ$200,326,FALSE)))</f>
        <v/>
      </c>
      <c r="AA94" s="309" t="str">
        <f>IF(ISERROR(VLOOKUP($A94,parlvotes_lh!$A$11:$ZZ$200,346,FALSE))=TRUE,"",IF(VLOOKUP($A94,parlvotes_lh!$A$11:$ZZ$200,346,FALSE)=0,"",VLOOKUP($A94,parlvotes_lh!$A$11:$ZZ$200,346,FALSE)))</f>
        <v/>
      </c>
      <c r="AB94" s="309" t="str">
        <f>IF(ISERROR(VLOOKUP($A94,parlvotes_lh!$A$11:$ZZ$200,366,FALSE))=TRUE,"",IF(VLOOKUP($A94,parlvotes_lh!$A$11:$ZZ$200,366,FALSE)=0,"",VLOOKUP($A94,parlvotes_lh!$A$11:$ZZ$200,366,FALSE)))</f>
        <v/>
      </c>
      <c r="AC94" s="309" t="str">
        <f>IF(ISERROR(VLOOKUP($A94,parlvotes_lh!$A$11:$ZZ$200,386,FALSE))=TRUE,"",IF(VLOOKUP($A94,parlvotes_lh!$A$11:$ZZ$200,386,FALSE)=0,"",VLOOKUP($A94,parlvotes_lh!$A$11:$ZZ$200,386,FALSE)))</f>
        <v/>
      </c>
    </row>
    <row r="95" spans="1:29" ht="13.5" customHeight="1">
      <c r="A95" s="302" t="str">
        <f>IF(info_parties!A95="","",info_parties!A95)</f>
        <v/>
      </c>
      <c r="B95" s="303" t="str">
        <f>IF(A95="","",MID(info_weblinks!$C$3,32,3))</f>
        <v/>
      </c>
      <c r="C95" s="303" t="str">
        <f>IF(info_parties!G95="","",info_parties!G95)</f>
        <v/>
      </c>
      <c r="D95" s="303" t="str">
        <f>IF(info_parties!K95="","",info_parties!K95)</f>
        <v/>
      </c>
      <c r="E95" s="303" t="str">
        <f>IF(info_parties!H95="","",info_parties!H95)</f>
        <v/>
      </c>
      <c r="F95" s="304" t="str">
        <f t="shared" si="4"/>
        <v/>
      </c>
      <c r="G95" s="305" t="str">
        <f t="shared" si="5"/>
        <v/>
      </c>
      <c r="H95" s="306" t="str">
        <f t="shared" si="6"/>
        <v/>
      </c>
      <c r="I95" s="307" t="str">
        <f t="shared" si="7"/>
        <v/>
      </c>
      <c r="J95" s="308" t="str">
        <f>IF(ISERROR(VLOOKUP($A95,parlvotes_lh!$A$11:$ZZ$200,6,FALSE))=TRUE,"",IF(VLOOKUP($A95,parlvotes_lh!$A$11:$ZZ$200,6,FALSE)=0,"",VLOOKUP($A95,parlvotes_lh!$A$11:$ZZ$200,6,FALSE)))</f>
        <v/>
      </c>
      <c r="K95" s="308" t="str">
        <f>IF(ISERROR(VLOOKUP($A95,parlvotes_lh!$A$11:$ZZ$200,26,FALSE))=TRUE,"",IF(VLOOKUP($A95,parlvotes_lh!$A$11:$ZZ$200,26,FALSE)=0,"",VLOOKUP($A95,parlvotes_lh!$A$11:$ZZ$200,26,FALSE)))</f>
        <v/>
      </c>
      <c r="L95" s="308" t="str">
        <f>IF(ISERROR(VLOOKUP($A95,parlvotes_lh!$A$11:$ZZ$200,46,FALSE))=TRUE,"",IF(VLOOKUP($A95,parlvotes_lh!$A$11:$ZZ$200,46,FALSE)=0,"",VLOOKUP($A95,parlvotes_lh!$A$11:$ZZ$200,46,FALSE)))</f>
        <v/>
      </c>
      <c r="M95" s="308" t="str">
        <f>IF(ISERROR(VLOOKUP($A95,parlvotes_lh!$A$11:$ZZ$200,66,FALSE))=TRUE,"",IF(VLOOKUP($A95,parlvotes_lh!$A$11:$ZZ$200,66,FALSE)=0,"",VLOOKUP($A95,parlvotes_lh!$A$11:$ZZ$200,66,FALSE)))</f>
        <v/>
      </c>
      <c r="N95" s="308" t="str">
        <f>IF(ISERROR(VLOOKUP($A95,parlvotes_lh!$A$11:$ZZ$200,86,FALSE))=TRUE,"",IF(VLOOKUP($A95,parlvotes_lh!$A$11:$ZZ$200,86,FALSE)=0,"",VLOOKUP($A95,parlvotes_lh!$A$11:$ZZ$200,86,FALSE)))</f>
        <v/>
      </c>
      <c r="O95" s="308" t="str">
        <f>IF(ISERROR(VLOOKUP($A95,parlvotes_lh!$A$11:$ZZ$200,106,FALSE))=TRUE,"",IF(VLOOKUP($A95,parlvotes_lh!$A$11:$ZZ$200,106,FALSE)=0,"",VLOOKUP($A95,parlvotes_lh!$A$11:$ZZ$200,106,FALSE)))</f>
        <v/>
      </c>
      <c r="P95" s="308" t="str">
        <f>IF(ISERROR(VLOOKUP($A95,parlvotes_lh!$A$11:$ZZ$200,126,FALSE))=TRUE,"",IF(VLOOKUP($A95,parlvotes_lh!$A$11:$ZZ$200,126,FALSE)=0,"",VLOOKUP($A95,parlvotes_lh!$A$11:$ZZ$200,126,FALSE)))</f>
        <v/>
      </c>
      <c r="Q95" s="309" t="str">
        <f>IF(ISERROR(VLOOKUP($A95,parlvotes_lh!$A$11:$ZZ$200,146,FALSE))=TRUE,"",IF(VLOOKUP($A95,parlvotes_lh!$A$11:$ZZ$200,146,FALSE)=0,"",VLOOKUP($A95,parlvotes_lh!$A$11:$ZZ$200,146,FALSE)))</f>
        <v/>
      </c>
      <c r="R95" s="309" t="str">
        <f>IF(ISERROR(VLOOKUP($A95,parlvotes_lh!$A$11:$ZZ$200,166,FALSE))=TRUE,"",IF(VLOOKUP($A95,parlvotes_lh!$A$11:$ZZ$200,166,FALSE)=0,"",VLOOKUP($A95,parlvotes_lh!$A$11:$ZZ$200,166,FALSE)))</f>
        <v/>
      </c>
      <c r="S95" s="309" t="str">
        <f>IF(ISERROR(VLOOKUP($A95,parlvotes_lh!$A$11:$ZZ$200,186,FALSE))=TRUE,"",IF(VLOOKUP($A95,parlvotes_lh!$A$11:$ZZ$200,186,FALSE)=0,"",VLOOKUP($A95,parlvotes_lh!$A$11:$ZZ$200,186,FALSE)))</f>
        <v/>
      </c>
      <c r="T95" s="309" t="str">
        <f>IF(ISERROR(VLOOKUP($A95,parlvotes_lh!$A$11:$ZZ$200,206,FALSE))=TRUE,"",IF(VLOOKUP($A95,parlvotes_lh!$A$11:$ZZ$200,206,FALSE)=0,"",VLOOKUP($A95,parlvotes_lh!$A$11:$ZZ$200,206,FALSE)))</f>
        <v/>
      </c>
      <c r="U95" s="309" t="str">
        <f>IF(ISERROR(VLOOKUP($A95,parlvotes_lh!$A$11:$ZZ$200,226,FALSE))=TRUE,"",IF(VLOOKUP($A95,parlvotes_lh!$A$11:$ZZ$200,226,FALSE)=0,"",VLOOKUP($A95,parlvotes_lh!$A$11:$ZZ$200,226,FALSE)))</f>
        <v/>
      </c>
      <c r="V95" s="309" t="str">
        <f>IF(ISERROR(VLOOKUP($A95,parlvotes_lh!$A$11:$ZZ$200,246,FALSE))=TRUE,"",IF(VLOOKUP($A95,parlvotes_lh!$A$11:$ZZ$200,246,FALSE)=0,"",VLOOKUP($A95,parlvotes_lh!$A$11:$ZZ$200,246,FALSE)))</f>
        <v/>
      </c>
      <c r="W95" s="309" t="str">
        <f>IF(ISERROR(VLOOKUP($A95,parlvotes_lh!$A$11:$ZZ$200,266,FALSE))=TRUE,"",IF(VLOOKUP($A95,parlvotes_lh!$A$11:$ZZ$200,266,FALSE)=0,"",VLOOKUP($A95,parlvotes_lh!$A$11:$ZZ$200,266,FALSE)))</f>
        <v/>
      </c>
      <c r="X95" s="309" t="str">
        <f>IF(ISERROR(VLOOKUP($A95,parlvotes_lh!$A$11:$ZZ$200,286,FALSE))=TRUE,"",IF(VLOOKUP($A95,parlvotes_lh!$A$11:$ZZ$200,286,FALSE)=0,"",VLOOKUP($A95,parlvotes_lh!$A$11:$ZZ$200,286,FALSE)))</f>
        <v/>
      </c>
      <c r="Y95" s="309" t="str">
        <f>IF(ISERROR(VLOOKUP($A95,parlvotes_lh!$A$11:$ZZ$200,306,FALSE))=TRUE,"",IF(VLOOKUP($A95,parlvotes_lh!$A$11:$ZZ$200,306,FALSE)=0,"",VLOOKUP($A95,parlvotes_lh!$A$11:$ZZ$200,306,FALSE)))</f>
        <v/>
      </c>
      <c r="Z95" s="309" t="str">
        <f>IF(ISERROR(VLOOKUP($A95,parlvotes_lh!$A$11:$ZZ$200,326,FALSE))=TRUE,"",IF(VLOOKUP($A95,parlvotes_lh!$A$11:$ZZ$200,326,FALSE)=0,"",VLOOKUP($A95,parlvotes_lh!$A$11:$ZZ$200,326,FALSE)))</f>
        <v/>
      </c>
      <c r="AA95" s="309" t="str">
        <f>IF(ISERROR(VLOOKUP($A95,parlvotes_lh!$A$11:$ZZ$200,346,FALSE))=TRUE,"",IF(VLOOKUP($A95,parlvotes_lh!$A$11:$ZZ$200,346,FALSE)=0,"",VLOOKUP($A95,parlvotes_lh!$A$11:$ZZ$200,346,FALSE)))</f>
        <v/>
      </c>
      <c r="AB95" s="309" t="str">
        <f>IF(ISERROR(VLOOKUP($A95,parlvotes_lh!$A$11:$ZZ$200,366,FALSE))=TRUE,"",IF(VLOOKUP($A95,parlvotes_lh!$A$11:$ZZ$200,366,FALSE)=0,"",VLOOKUP($A95,parlvotes_lh!$A$11:$ZZ$200,366,FALSE)))</f>
        <v/>
      </c>
      <c r="AC95" s="309" t="str">
        <f>IF(ISERROR(VLOOKUP($A95,parlvotes_lh!$A$11:$ZZ$200,386,FALSE))=TRUE,"",IF(VLOOKUP($A95,parlvotes_lh!$A$11:$ZZ$200,386,FALSE)=0,"",VLOOKUP($A95,parlvotes_lh!$A$11:$ZZ$200,386,FALSE)))</f>
        <v/>
      </c>
    </row>
    <row r="96" spans="1:29" ht="13.5" customHeight="1">
      <c r="A96" s="302" t="str">
        <f>IF(info_parties!A96="","",info_parties!A96)</f>
        <v/>
      </c>
      <c r="B96" s="303" t="str">
        <f>IF(A96="","",MID(info_weblinks!$C$3,32,3))</f>
        <v/>
      </c>
      <c r="C96" s="303" t="str">
        <f>IF(info_parties!G96="","",info_parties!G96)</f>
        <v/>
      </c>
      <c r="D96" s="303" t="str">
        <f>IF(info_parties!K96="","",info_parties!K96)</f>
        <v/>
      </c>
      <c r="E96" s="303" t="str">
        <f>IF(info_parties!H96="","",info_parties!H96)</f>
        <v/>
      </c>
      <c r="F96" s="304" t="str">
        <f t="shared" si="4"/>
        <v/>
      </c>
      <c r="G96" s="305" t="str">
        <f t="shared" si="5"/>
        <v/>
      </c>
      <c r="H96" s="306" t="str">
        <f t="shared" si="6"/>
        <v/>
      </c>
      <c r="I96" s="307" t="str">
        <f t="shared" si="7"/>
        <v/>
      </c>
      <c r="J96" s="308" t="str">
        <f>IF(ISERROR(VLOOKUP($A96,parlvotes_lh!$A$11:$ZZ$200,6,FALSE))=TRUE,"",IF(VLOOKUP($A96,parlvotes_lh!$A$11:$ZZ$200,6,FALSE)=0,"",VLOOKUP($A96,parlvotes_lh!$A$11:$ZZ$200,6,FALSE)))</f>
        <v/>
      </c>
      <c r="K96" s="308" t="str">
        <f>IF(ISERROR(VLOOKUP($A96,parlvotes_lh!$A$11:$ZZ$200,26,FALSE))=TRUE,"",IF(VLOOKUP($A96,parlvotes_lh!$A$11:$ZZ$200,26,FALSE)=0,"",VLOOKUP($A96,parlvotes_lh!$A$11:$ZZ$200,26,FALSE)))</f>
        <v/>
      </c>
      <c r="L96" s="308" t="str">
        <f>IF(ISERROR(VLOOKUP($A96,parlvotes_lh!$A$11:$ZZ$200,46,FALSE))=TRUE,"",IF(VLOOKUP($A96,parlvotes_lh!$A$11:$ZZ$200,46,FALSE)=0,"",VLOOKUP($A96,parlvotes_lh!$A$11:$ZZ$200,46,FALSE)))</f>
        <v/>
      </c>
      <c r="M96" s="308" t="str">
        <f>IF(ISERROR(VLOOKUP($A96,parlvotes_lh!$A$11:$ZZ$200,66,FALSE))=TRUE,"",IF(VLOOKUP($A96,parlvotes_lh!$A$11:$ZZ$200,66,FALSE)=0,"",VLOOKUP($A96,parlvotes_lh!$A$11:$ZZ$200,66,FALSE)))</f>
        <v/>
      </c>
      <c r="N96" s="308" t="str">
        <f>IF(ISERROR(VLOOKUP($A96,parlvotes_lh!$A$11:$ZZ$200,86,FALSE))=TRUE,"",IF(VLOOKUP($A96,parlvotes_lh!$A$11:$ZZ$200,86,FALSE)=0,"",VLOOKUP($A96,parlvotes_lh!$A$11:$ZZ$200,86,FALSE)))</f>
        <v/>
      </c>
      <c r="O96" s="308" t="str">
        <f>IF(ISERROR(VLOOKUP($A96,parlvotes_lh!$A$11:$ZZ$200,106,FALSE))=TRUE,"",IF(VLOOKUP($A96,parlvotes_lh!$A$11:$ZZ$200,106,FALSE)=0,"",VLOOKUP($A96,parlvotes_lh!$A$11:$ZZ$200,106,FALSE)))</f>
        <v/>
      </c>
      <c r="P96" s="308" t="str">
        <f>IF(ISERROR(VLOOKUP($A96,parlvotes_lh!$A$11:$ZZ$200,126,FALSE))=TRUE,"",IF(VLOOKUP($A96,parlvotes_lh!$A$11:$ZZ$200,126,FALSE)=0,"",VLOOKUP($A96,parlvotes_lh!$A$11:$ZZ$200,126,FALSE)))</f>
        <v/>
      </c>
      <c r="Q96" s="309" t="str">
        <f>IF(ISERROR(VLOOKUP($A96,parlvotes_lh!$A$11:$ZZ$200,146,FALSE))=TRUE,"",IF(VLOOKUP($A96,parlvotes_lh!$A$11:$ZZ$200,146,FALSE)=0,"",VLOOKUP($A96,parlvotes_lh!$A$11:$ZZ$200,146,FALSE)))</f>
        <v/>
      </c>
      <c r="R96" s="309" t="str">
        <f>IF(ISERROR(VLOOKUP($A96,parlvotes_lh!$A$11:$ZZ$200,166,FALSE))=TRUE,"",IF(VLOOKUP($A96,parlvotes_lh!$A$11:$ZZ$200,166,FALSE)=0,"",VLOOKUP($A96,parlvotes_lh!$A$11:$ZZ$200,166,FALSE)))</f>
        <v/>
      </c>
      <c r="S96" s="309" t="str">
        <f>IF(ISERROR(VLOOKUP($A96,parlvotes_lh!$A$11:$ZZ$200,186,FALSE))=TRUE,"",IF(VLOOKUP($A96,parlvotes_lh!$A$11:$ZZ$200,186,FALSE)=0,"",VLOOKUP($A96,parlvotes_lh!$A$11:$ZZ$200,186,FALSE)))</f>
        <v/>
      </c>
      <c r="T96" s="309" t="str">
        <f>IF(ISERROR(VLOOKUP($A96,parlvotes_lh!$A$11:$ZZ$200,206,FALSE))=TRUE,"",IF(VLOOKUP($A96,parlvotes_lh!$A$11:$ZZ$200,206,FALSE)=0,"",VLOOKUP($A96,parlvotes_lh!$A$11:$ZZ$200,206,FALSE)))</f>
        <v/>
      </c>
      <c r="U96" s="309" t="str">
        <f>IF(ISERROR(VLOOKUP($A96,parlvotes_lh!$A$11:$ZZ$200,226,FALSE))=TRUE,"",IF(VLOOKUP($A96,parlvotes_lh!$A$11:$ZZ$200,226,FALSE)=0,"",VLOOKUP($A96,parlvotes_lh!$A$11:$ZZ$200,226,FALSE)))</f>
        <v/>
      </c>
      <c r="V96" s="309" t="str">
        <f>IF(ISERROR(VLOOKUP($A96,parlvotes_lh!$A$11:$ZZ$200,246,FALSE))=TRUE,"",IF(VLOOKUP($A96,parlvotes_lh!$A$11:$ZZ$200,246,FALSE)=0,"",VLOOKUP($A96,parlvotes_lh!$A$11:$ZZ$200,246,FALSE)))</f>
        <v/>
      </c>
      <c r="W96" s="309" t="str">
        <f>IF(ISERROR(VLOOKUP($A96,parlvotes_lh!$A$11:$ZZ$200,266,FALSE))=TRUE,"",IF(VLOOKUP($A96,parlvotes_lh!$A$11:$ZZ$200,266,FALSE)=0,"",VLOOKUP($A96,parlvotes_lh!$A$11:$ZZ$200,266,FALSE)))</f>
        <v/>
      </c>
      <c r="X96" s="309" t="str">
        <f>IF(ISERROR(VLOOKUP($A96,parlvotes_lh!$A$11:$ZZ$200,286,FALSE))=TRUE,"",IF(VLOOKUP($A96,parlvotes_lh!$A$11:$ZZ$200,286,FALSE)=0,"",VLOOKUP($A96,parlvotes_lh!$A$11:$ZZ$200,286,FALSE)))</f>
        <v/>
      </c>
      <c r="Y96" s="309" t="str">
        <f>IF(ISERROR(VLOOKUP($A96,parlvotes_lh!$A$11:$ZZ$200,306,FALSE))=TRUE,"",IF(VLOOKUP($A96,parlvotes_lh!$A$11:$ZZ$200,306,FALSE)=0,"",VLOOKUP($A96,parlvotes_lh!$A$11:$ZZ$200,306,FALSE)))</f>
        <v/>
      </c>
      <c r="Z96" s="309" t="str">
        <f>IF(ISERROR(VLOOKUP($A96,parlvotes_lh!$A$11:$ZZ$200,326,FALSE))=TRUE,"",IF(VLOOKUP($A96,parlvotes_lh!$A$11:$ZZ$200,326,FALSE)=0,"",VLOOKUP($A96,parlvotes_lh!$A$11:$ZZ$200,326,FALSE)))</f>
        <v/>
      </c>
      <c r="AA96" s="309" t="str">
        <f>IF(ISERROR(VLOOKUP($A96,parlvotes_lh!$A$11:$ZZ$200,346,FALSE))=TRUE,"",IF(VLOOKUP($A96,parlvotes_lh!$A$11:$ZZ$200,346,FALSE)=0,"",VLOOKUP($A96,parlvotes_lh!$A$11:$ZZ$200,346,FALSE)))</f>
        <v/>
      </c>
      <c r="AB96" s="309" t="str">
        <f>IF(ISERROR(VLOOKUP($A96,parlvotes_lh!$A$11:$ZZ$200,366,FALSE))=TRUE,"",IF(VLOOKUP($A96,parlvotes_lh!$A$11:$ZZ$200,366,FALSE)=0,"",VLOOKUP($A96,parlvotes_lh!$A$11:$ZZ$200,366,FALSE)))</f>
        <v/>
      </c>
      <c r="AC96" s="309" t="str">
        <f>IF(ISERROR(VLOOKUP($A96,parlvotes_lh!$A$11:$ZZ$200,386,FALSE))=TRUE,"",IF(VLOOKUP($A96,parlvotes_lh!$A$11:$ZZ$200,386,FALSE)=0,"",VLOOKUP($A96,parlvotes_lh!$A$11:$ZZ$200,386,FALSE)))</f>
        <v/>
      </c>
    </row>
    <row r="97" spans="1:29" ht="13.5" customHeight="1">
      <c r="A97" s="302" t="str">
        <f>IF(info_parties!A97="","",info_parties!A97)</f>
        <v/>
      </c>
      <c r="B97" s="303" t="str">
        <f>IF(A97="","",MID(info_weblinks!$C$3,32,3))</f>
        <v/>
      </c>
      <c r="C97" s="303" t="str">
        <f>IF(info_parties!G97="","",info_parties!G97)</f>
        <v/>
      </c>
      <c r="D97" s="303" t="str">
        <f>IF(info_parties!K97="","",info_parties!K97)</f>
        <v/>
      </c>
      <c r="E97" s="303" t="str">
        <f>IF(info_parties!H97="","",info_parties!H97)</f>
        <v/>
      </c>
      <c r="F97" s="304" t="str">
        <f t="shared" si="4"/>
        <v/>
      </c>
      <c r="G97" s="305" t="str">
        <f t="shared" si="5"/>
        <v/>
      </c>
      <c r="H97" s="306" t="str">
        <f t="shared" si="6"/>
        <v/>
      </c>
      <c r="I97" s="307" t="str">
        <f t="shared" si="7"/>
        <v/>
      </c>
      <c r="J97" s="308" t="str">
        <f>IF(ISERROR(VLOOKUP($A97,parlvotes_lh!$A$11:$ZZ$200,6,FALSE))=TRUE,"",IF(VLOOKUP($A97,parlvotes_lh!$A$11:$ZZ$200,6,FALSE)=0,"",VLOOKUP($A97,parlvotes_lh!$A$11:$ZZ$200,6,FALSE)))</f>
        <v/>
      </c>
      <c r="K97" s="308" t="str">
        <f>IF(ISERROR(VLOOKUP($A97,parlvotes_lh!$A$11:$ZZ$200,26,FALSE))=TRUE,"",IF(VLOOKUP($A97,parlvotes_lh!$A$11:$ZZ$200,26,FALSE)=0,"",VLOOKUP($A97,parlvotes_lh!$A$11:$ZZ$200,26,FALSE)))</f>
        <v/>
      </c>
      <c r="L97" s="308" t="str">
        <f>IF(ISERROR(VLOOKUP($A97,parlvotes_lh!$A$11:$ZZ$200,46,FALSE))=TRUE,"",IF(VLOOKUP($A97,parlvotes_lh!$A$11:$ZZ$200,46,FALSE)=0,"",VLOOKUP($A97,parlvotes_lh!$A$11:$ZZ$200,46,FALSE)))</f>
        <v/>
      </c>
      <c r="M97" s="308" t="str">
        <f>IF(ISERROR(VLOOKUP($A97,parlvotes_lh!$A$11:$ZZ$200,66,FALSE))=TRUE,"",IF(VLOOKUP($A97,parlvotes_lh!$A$11:$ZZ$200,66,FALSE)=0,"",VLOOKUP($A97,parlvotes_lh!$A$11:$ZZ$200,66,FALSE)))</f>
        <v/>
      </c>
      <c r="N97" s="308" t="str">
        <f>IF(ISERROR(VLOOKUP($A97,parlvotes_lh!$A$11:$ZZ$200,86,FALSE))=TRUE,"",IF(VLOOKUP($A97,parlvotes_lh!$A$11:$ZZ$200,86,FALSE)=0,"",VLOOKUP($A97,parlvotes_lh!$A$11:$ZZ$200,86,FALSE)))</f>
        <v/>
      </c>
      <c r="O97" s="308" t="str">
        <f>IF(ISERROR(VLOOKUP($A97,parlvotes_lh!$A$11:$ZZ$200,106,FALSE))=TRUE,"",IF(VLOOKUP($A97,parlvotes_lh!$A$11:$ZZ$200,106,FALSE)=0,"",VLOOKUP($A97,parlvotes_lh!$A$11:$ZZ$200,106,FALSE)))</f>
        <v/>
      </c>
      <c r="P97" s="308" t="str">
        <f>IF(ISERROR(VLOOKUP($A97,parlvotes_lh!$A$11:$ZZ$200,126,FALSE))=TRUE,"",IF(VLOOKUP($A97,parlvotes_lh!$A$11:$ZZ$200,126,FALSE)=0,"",VLOOKUP($A97,parlvotes_lh!$A$11:$ZZ$200,126,FALSE)))</f>
        <v/>
      </c>
      <c r="Q97" s="309" t="str">
        <f>IF(ISERROR(VLOOKUP($A97,parlvotes_lh!$A$11:$ZZ$200,146,FALSE))=TRUE,"",IF(VLOOKUP($A97,parlvotes_lh!$A$11:$ZZ$200,146,FALSE)=0,"",VLOOKUP($A97,parlvotes_lh!$A$11:$ZZ$200,146,FALSE)))</f>
        <v/>
      </c>
      <c r="R97" s="309" t="str">
        <f>IF(ISERROR(VLOOKUP($A97,parlvotes_lh!$A$11:$ZZ$200,166,FALSE))=TRUE,"",IF(VLOOKUP($A97,parlvotes_lh!$A$11:$ZZ$200,166,FALSE)=0,"",VLOOKUP($A97,parlvotes_lh!$A$11:$ZZ$200,166,FALSE)))</f>
        <v/>
      </c>
      <c r="S97" s="309" t="str">
        <f>IF(ISERROR(VLOOKUP($A97,parlvotes_lh!$A$11:$ZZ$200,186,FALSE))=TRUE,"",IF(VLOOKUP($A97,parlvotes_lh!$A$11:$ZZ$200,186,FALSE)=0,"",VLOOKUP($A97,parlvotes_lh!$A$11:$ZZ$200,186,FALSE)))</f>
        <v/>
      </c>
      <c r="T97" s="309" t="str">
        <f>IF(ISERROR(VLOOKUP($A97,parlvotes_lh!$A$11:$ZZ$200,206,FALSE))=TRUE,"",IF(VLOOKUP($A97,parlvotes_lh!$A$11:$ZZ$200,206,FALSE)=0,"",VLOOKUP($A97,parlvotes_lh!$A$11:$ZZ$200,206,FALSE)))</f>
        <v/>
      </c>
      <c r="U97" s="309" t="str">
        <f>IF(ISERROR(VLOOKUP($A97,parlvotes_lh!$A$11:$ZZ$200,226,FALSE))=TRUE,"",IF(VLOOKUP($A97,parlvotes_lh!$A$11:$ZZ$200,226,FALSE)=0,"",VLOOKUP($A97,parlvotes_lh!$A$11:$ZZ$200,226,FALSE)))</f>
        <v/>
      </c>
      <c r="V97" s="309" t="str">
        <f>IF(ISERROR(VLOOKUP($A97,parlvotes_lh!$A$11:$ZZ$200,246,FALSE))=TRUE,"",IF(VLOOKUP($A97,parlvotes_lh!$A$11:$ZZ$200,246,FALSE)=0,"",VLOOKUP($A97,parlvotes_lh!$A$11:$ZZ$200,246,FALSE)))</f>
        <v/>
      </c>
      <c r="W97" s="309" t="str">
        <f>IF(ISERROR(VLOOKUP($A97,parlvotes_lh!$A$11:$ZZ$200,266,FALSE))=TRUE,"",IF(VLOOKUP($A97,parlvotes_lh!$A$11:$ZZ$200,266,FALSE)=0,"",VLOOKUP($A97,parlvotes_lh!$A$11:$ZZ$200,266,FALSE)))</f>
        <v/>
      </c>
      <c r="X97" s="309" t="str">
        <f>IF(ISERROR(VLOOKUP($A97,parlvotes_lh!$A$11:$ZZ$200,286,FALSE))=TRUE,"",IF(VLOOKUP($A97,parlvotes_lh!$A$11:$ZZ$200,286,FALSE)=0,"",VLOOKUP($A97,parlvotes_lh!$A$11:$ZZ$200,286,FALSE)))</f>
        <v/>
      </c>
      <c r="Y97" s="309" t="str">
        <f>IF(ISERROR(VLOOKUP($A97,parlvotes_lh!$A$11:$ZZ$200,306,FALSE))=TRUE,"",IF(VLOOKUP($A97,parlvotes_lh!$A$11:$ZZ$200,306,FALSE)=0,"",VLOOKUP($A97,parlvotes_lh!$A$11:$ZZ$200,306,FALSE)))</f>
        <v/>
      </c>
      <c r="Z97" s="309" t="str">
        <f>IF(ISERROR(VLOOKUP($A97,parlvotes_lh!$A$11:$ZZ$200,326,FALSE))=TRUE,"",IF(VLOOKUP($A97,parlvotes_lh!$A$11:$ZZ$200,326,FALSE)=0,"",VLOOKUP($A97,parlvotes_lh!$A$11:$ZZ$200,326,FALSE)))</f>
        <v/>
      </c>
      <c r="AA97" s="309" t="str">
        <f>IF(ISERROR(VLOOKUP($A97,parlvotes_lh!$A$11:$ZZ$200,346,FALSE))=TRUE,"",IF(VLOOKUP($A97,parlvotes_lh!$A$11:$ZZ$200,346,FALSE)=0,"",VLOOKUP($A97,parlvotes_lh!$A$11:$ZZ$200,346,FALSE)))</f>
        <v/>
      </c>
      <c r="AB97" s="309" t="str">
        <f>IF(ISERROR(VLOOKUP($A97,parlvotes_lh!$A$11:$ZZ$200,366,FALSE))=TRUE,"",IF(VLOOKUP($A97,parlvotes_lh!$A$11:$ZZ$200,366,FALSE)=0,"",VLOOKUP($A97,parlvotes_lh!$A$11:$ZZ$200,366,FALSE)))</f>
        <v/>
      </c>
      <c r="AC97" s="309" t="str">
        <f>IF(ISERROR(VLOOKUP($A97,parlvotes_lh!$A$11:$ZZ$200,386,FALSE))=TRUE,"",IF(VLOOKUP($A97,parlvotes_lh!$A$11:$ZZ$200,386,FALSE)=0,"",VLOOKUP($A97,parlvotes_lh!$A$11:$ZZ$200,386,FALSE)))</f>
        <v/>
      </c>
    </row>
    <row r="98" spans="1:29" ht="13.5" customHeight="1">
      <c r="A98" s="302" t="str">
        <f>IF(info_parties!A98="","",info_parties!A98)</f>
        <v/>
      </c>
      <c r="B98" s="303" t="str">
        <f>IF(A98="","",MID(info_weblinks!$C$3,32,3))</f>
        <v/>
      </c>
      <c r="C98" s="303" t="str">
        <f>IF(info_parties!G98="","",info_parties!G98)</f>
        <v/>
      </c>
      <c r="D98" s="303" t="str">
        <f>IF(info_parties!K98="","",info_parties!K98)</f>
        <v/>
      </c>
      <c r="E98" s="303" t="str">
        <f>IF(info_parties!H98="","",info_parties!H98)</f>
        <v/>
      </c>
      <c r="F98" s="304" t="str">
        <f t="shared" si="4"/>
        <v/>
      </c>
      <c r="G98" s="305" t="str">
        <f t="shared" si="5"/>
        <v/>
      </c>
      <c r="H98" s="306" t="str">
        <f t="shared" si="6"/>
        <v/>
      </c>
      <c r="I98" s="307" t="str">
        <f t="shared" si="7"/>
        <v/>
      </c>
      <c r="J98" s="308" t="str">
        <f>IF(ISERROR(VLOOKUP($A98,parlvotes_lh!$A$11:$ZZ$200,6,FALSE))=TRUE,"",IF(VLOOKUP($A98,parlvotes_lh!$A$11:$ZZ$200,6,FALSE)=0,"",VLOOKUP($A98,parlvotes_lh!$A$11:$ZZ$200,6,FALSE)))</f>
        <v/>
      </c>
      <c r="K98" s="308" t="str">
        <f>IF(ISERROR(VLOOKUP($A98,parlvotes_lh!$A$11:$ZZ$200,26,FALSE))=TRUE,"",IF(VLOOKUP($A98,parlvotes_lh!$A$11:$ZZ$200,26,FALSE)=0,"",VLOOKUP($A98,parlvotes_lh!$A$11:$ZZ$200,26,FALSE)))</f>
        <v/>
      </c>
      <c r="L98" s="308" t="str">
        <f>IF(ISERROR(VLOOKUP($A98,parlvotes_lh!$A$11:$ZZ$200,46,FALSE))=TRUE,"",IF(VLOOKUP($A98,parlvotes_lh!$A$11:$ZZ$200,46,FALSE)=0,"",VLOOKUP($A98,parlvotes_lh!$A$11:$ZZ$200,46,FALSE)))</f>
        <v/>
      </c>
      <c r="M98" s="308" t="str">
        <f>IF(ISERROR(VLOOKUP($A98,parlvotes_lh!$A$11:$ZZ$200,66,FALSE))=TRUE,"",IF(VLOOKUP($A98,parlvotes_lh!$A$11:$ZZ$200,66,FALSE)=0,"",VLOOKUP($A98,parlvotes_lh!$A$11:$ZZ$200,66,FALSE)))</f>
        <v/>
      </c>
      <c r="N98" s="308" t="str">
        <f>IF(ISERROR(VLOOKUP($A98,parlvotes_lh!$A$11:$ZZ$200,86,FALSE))=TRUE,"",IF(VLOOKUP($A98,parlvotes_lh!$A$11:$ZZ$200,86,FALSE)=0,"",VLOOKUP($A98,parlvotes_lh!$A$11:$ZZ$200,86,FALSE)))</f>
        <v/>
      </c>
      <c r="O98" s="308" t="str">
        <f>IF(ISERROR(VLOOKUP($A98,parlvotes_lh!$A$11:$ZZ$200,106,FALSE))=TRUE,"",IF(VLOOKUP($A98,parlvotes_lh!$A$11:$ZZ$200,106,FALSE)=0,"",VLOOKUP($A98,parlvotes_lh!$A$11:$ZZ$200,106,FALSE)))</f>
        <v/>
      </c>
      <c r="P98" s="308" t="str">
        <f>IF(ISERROR(VLOOKUP($A98,parlvotes_lh!$A$11:$ZZ$200,126,FALSE))=TRUE,"",IF(VLOOKUP($A98,parlvotes_lh!$A$11:$ZZ$200,126,FALSE)=0,"",VLOOKUP($A98,parlvotes_lh!$A$11:$ZZ$200,126,FALSE)))</f>
        <v/>
      </c>
      <c r="Q98" s="309" t="str">
        <f>IF(ISERROR(VLOOKUP($A98,parlvotes_lh!$A$11:$ZZ$200,146,FALSE))=TRUE,"",IF(VLOOKUP($A98,parlvotes_lh!$A$11:$ZZ$200,146,FALSE)=0,"",VLOOKUP($A98,parlvotes_lh!$A$11:$ZZ$200,146,FALSE)))</f>
        <v/>
      </c>
      <c r="R98" s="309" t="str">
        <f>IF(ISERROR(VLOOKUP($A98,parlvotes_lh!$A$11:$ZZ$200,166,FALSE))=TRUE,"",IF(VLOOKUP($A98,parlvotes_lh!$A$11:$ZZ$200,166,FALSE)=0,"",VLOOKUP($A98,parlvotes_lh!$A$11:$ZZ$200,166,FALSE)))</f>
        <v/>
      </c>
      <c r="S98" s="309" t="str">
        <f>IF(ISERROR(VLOOKUP($A98,parlvotes_lh!$A$11:$ZZ$200,186,FALSE))=TRUE,"",IF(VLOOKUP($A98,parlvotes_lh!$A$11:$ZZ$200,186,FALSE)=0,"",VLOOKUP($A98,parlvotes_lh!$A$11:$ZZ$200,186,FALSE)))</f>
        <v/>
      </c>
      <c r="T98" s="309" t="str">
        <f>IF(ISERROR(VLOOKUP($A98,parlvotes_lh!$A$11:$ZZ$200,206,FALSE))=TRUE,"",IF(VLOOKUP($A98,parlvotes_lh!$A$11:$ZZ$200,206,FALSE)=0,"",VLOOKUP($A98,parlvotes_lh!$A$11:$ZZ$200,206,FALSE)))</f>
        <v/>
      </c>
      <c r="U98" s="309" t="str">
        <f>IF(ISERROR(VLOOKUP($A98,parlvotes_lh!$A$11:$ZZ$200,226,FALSE))=TRUE,"",IF(VLOOKUP($A98,parlvotes_lh!$A$11:$ZZ$200,226,FALSE)=0,"",VLOOKUP($A98,parlvotes_lh!$A$11:$ZZ$200,226,FALSE)))</f>
        <v/>
      </c>
      <c r="V98" s="309" t="str">
        <f>IF(ISERROR(VLOOKUP($A98,parlvotes_lh!$A$11:$ZZ$200,246,FALSE))=TRUE,"",IF(VLOOKUP($A98,parlvotes_lh!$A$11:$ZZ$200,246,FALSE)=0,"",VLOOKUP($A98,parlvotes_lh!$A$11:$ZZ$200,246,FALSE)))</f>
        <v/>
      </c>
      <c r="W98" s="309" t="str">
        <f>IF(ISERROR(VLOOKUP($A98,parlvotes_lh!$A$11:$ZZ$200,266,FALSE))=TRUE,"",IF(VLOOKUP($A98,parlvotes_lh!$A$11:$ZZ$200,266,FALSE)=0,"",VLOOKUP($A98,parlvotes_lh!$A$11:$ZZ$200,266,FALSE)))</f>
        <v/>
      </c>
      <c r="X98" s="309" t="str">
        <f>IF(ISERROR(VLOOKUP($A98,parlvotes_lh!$A$11:$ZZ$200,286,FALSE))=TRUE,"",IF(VLOOKUP($A98,parlvotes_lh!$A$11:$ZZ$200,286,FALSE)=0,"",VLOOKUP($A98,parlvotes_lh!$A$11:$ZZ$200,286,FALSE)))</f>
        <v/>
      </c>
      <c r="Y98" s="309" t="str">
        <f>IF(ISERROR(VLOOKUP($A98,parlvotes_lh!$A$11:$ZZ$200,306,FALSE))=TRUE,"",IF(VLOOKUP($A98,parlvotes_lh!$A$11:$ZZ$200,306,FALSE)=0,"",VLOOKUP($A98,parlvotes_lh!$A$11:$ZZ$200,306,FALSE)))</f>
        <v/>
      </c>
      <c r="Z98" s="309" t="str">
        <f>IF(ISERROR(VLOOKUP($A98,parlvotes_lh!$A$11:$ZZ$200,326,FALSE))=TRUE,"",IF(VLOOKUP($A98,parlvotes_lh!$A$11:$ZZ$200,326,FALSE)=0,"",VLOOKUP($A98,parlvotes_lh!$A$11:$ZZ$200,326,FALSE)))</f>
        <v/>
      </c>
      <c r="AA98" s="309" t="str">
        <f>IF(ISERROR(VLOOKUP($A98,parlvotes_lh!$A$11:$ZZ$200,346,FALSE))=TRUE,"",IF(VLOOKUP($A98,parlvotes_lh!$A$11:$ZZ$200,346,FALSE)=0,"",VLOOKUP($A98,parlvotes_lh!$A$11:$ZZ$200,346,FALSE)))</f>
        <v/>
      </c>
      <c r="AB98" s="309" t="str">
        <f>IF(ISERROR(VLOOKUP($A98,parlvotes_lh!$A$11:$ZZ$200,366,FALSE))=TRUE,"",IF(VLOOKUP($A98,parlvotes_lh!$A$11:$ZZ$200,366,FALSE)=0,"",VLOOKUP($A98,parlvotes_lh!$A$11:$ZZ$200,366,FALSE)))</f>
        <v/>
      </c>
      <c r="AC98" s="309" t="str">
        <f>IF(ISERROR(VLOOKUP($A98,parlvotes_lh!$A$11:$ZZ$200,386,FALSE))=TRUE,"",IF(VLOOKUP($A98,parlvotes_lh!$A$11:$ZZ$200,386,FALSE)=0,"",VLOOKUP($A98,parlvotes_lh!$A$11:$ZZ$200,386,FALSE)))</f>
        <v/>
      </c>
    </row>
    <row r="99" spans="1:29" ht="13.5" customHeight="1">
      <c r="A99" s="302" t="str">
        <f>IF(info_parties!A99="","",info_parties!A99)</f>
        <v/>
      </c>
      <c r="B99" s="303" t="str">
        <f>IF(A99="","",MID(info_weblinks!$C$3,32,3))</f>
        <v/>
      </c>
      <c r="C99" s="303" t="str">
        <f>IF(info_parties!G99="","",info_parties!G99)</f>
        <v/>
      </c>
      <c r="D99" s="303" t="str">
        <f>IF(info_parties!K99="","",info_parties!K99)</f>
        <v/>
      </c>
      <c r="E99" s="303" t="str">
        <f>IF(info_parties!H99="","",info_parties!H99)</f>
        <v/>
      </c>
      <c r="F99" s="304" t="str">
        <f t="shared" si="4"/>
        <v/>
      </c>
      <c r="G99" s="305" t="str">
        <f t="shared" si="5"/>
        <v/>
      </c>
      <c r="H99" s="306" t="str">
        <f t="shared" si="6"/>
        <v/>
      </c>
      <c r="I99" s="307" t="str">
        <f t="shared" si="7"/>
        <v/>
      </c>
      <c r="J99" s="308" t="str">
        <f>IF(ISERROR(VLOOKUP($A99,parlvotes_lh!$A$11:$ZZ$200,6,FALSE))=TRUE,"",IF(VLOOKUP($A99,parlvotes_lh!$A$11:$ZZ$200,6,FALSE)=0,"",VLOOKUP($A99,parlvotes_lh!$A$11:$ZZ$200,6,FALSE)))</f>
        <v/>
      </c>
      <c r="K99" s="308" t="str">
        <f>IF(ISERROR(VLOOKUP($A99,parlvotes_lh!$A$11:$ZZ$200,26,FALSE))=TRUE,"",IF(VLOOKUP($A99,parlvotes_lh!$A$11:$ZZ$200,26,FALSE)=0,"",VLOOKUP($A99,parlvotes_lh!$A$11:$ZZ$200,26,FALSE)))</f>
        <v/>
      </c>
      <c r="L99" s="308" t="str">
        <f>IF(ISERROR(VLOOKUP($A99,parlvotes_lh!$A$11:$ZZ$200,46,FALSE))=TRUE,"",IF(VLOOKUP($A99,parlvotes_lh!$A$11:$ZZ$200,46,FALSE)=0,"",VLOOKUP($A99,parlvotes_lh!$A$11:$ZZ$200,46,FALSE)))</f>
        <v/>
      </c>
      <c r="M99" s="308" t="str">
        <f>IF(ISERROR(VLOOKUP($A99,parlvotes_lh!$A$11:$ZZ$200,66,FALSE))=TRUE,"",IF(VLOOKUP($A99,parlvotes_lh!$A$11:$ZZ$200,66,FALSE)=0,"",VLOOKUP($A99,parlvotes_lh!$A$11:$ZZ$200,66,FALSE)))</f>
        <v/>
      </c>
      <c r="N99" s="308" t="str">
        <f>IF(ISERROR(VLOOKUP($A99,parlvotes_lh!$A$11:$ZZ$200,86,FALSE))=TRUE,"",IF(VLOOKUP($A99,parlvotes_lh!$A$11:$ZZ$200,86,FALSE)=0,"",VLOOKUP($A99,parlvotes_lh!$A$11:$ZZ$200,86,FALSE)))</f>
        <v/>
      </c>
      <c r="O99" s="308" t="str">
        <f>IF(ISERROR(VLOOKUP($A99,parlvotes_lh!$A$11:$ZZ$200,106,FALSE))=TRUE,"",IF(VLOOKUP($A99,parlvotes_lh!$A$11:$ZZ$200,106,FALSE)=0,"",VLOOKUP($A99,parlvotes_lh!$A$11:$ZZ$200,106,FALSE)))</f>
        <v/>
      </c>
      <c r="P99" s="308" t="str">
        <f>IF(ISERROR(VLOOKUP($A99,parlvotes_lh!$A$11:$ZZ$200,126,FALSE))=TRUE,"",IF(VLOOKUP($A99,parlvotes_lh!$A$11:$ZZ$200,126,FALSE)=0,"",VLOOKUP($A99,parlvotes_lh!$A$11:$ZZ$200,126,FALSE)))</f>
        <v/>
      </c>
      <c r="Q99" s="309" t="str">
        <f>IF(ISERROR(VLOOKUP($A99,parlvotes_lh!$A$11:$ZZ$200,146,FALSE))=TRUE,"",IF(VLOOKUP($A99,parlvotes_lh!$A$11:$ZZ$200,146,FALSE)=0,"",VLOOKUP($A99,parlvotes_lh!$A$11:$ZZ$200,146,FALSE)))</f>
        <v/>
      </c>
      <c r="R99" s="309" t="str">
        <f>IF(ISERROR(VLOOKUP($A99,parlvotes_lh!$A$11:$ZZ$200,166,FALSE))=TRUE,"",IF(VLOOKUP($A99,parlvotes_lh!$A$11:$ZZ$200,166,FALSE)=0,"",VLOOKUP($A99,parlvotes_lh!$A$11:$ZZ$200,166,FALSE)))</f>
        <v/>
      </c>
      <c r="S99" s="309" t="str">
        <f>IF(ISERROR(VLOOKUP($A99,parlvotes_lh!$A$11:$ZZ$200,186,FALSE))=TRUE,"",IF(VLOOKUP($A99,parlvotes_lh!$A$11:$ZZ$200,186,FALSE)=0,"",VLOOKUP($A99,parlvotes_lh!$A$11:$ZZ$200,186,FALSE)))</f>
        <v/>
      </c>
      <c r="T99" s="309" t="str">
        <f>IF(ISERROR(VLOOKUP($A99,parlvotes_lh!$A$11:$ZZ$200,206,FALSE))=TRUE,"",IF(VLOOKUP($A99,parlvotes_lh!$A$11:$ZZ$200,206,FALSE)=0,"",VLOOKUP($A99,parlvotes_lh!$A$11:$ZZ$200,206,FALSE)))</f>
        <v/>
      </c>
      <c r="U99" s="309" t="str">
        <f>IF(ISERROR(VLOOKUP($A99,parlvotes_lh!$A$11:$ZZ$200,226,FALSE))=TRUE,"",IF(VLOOKUP($A99,parlvotes_lh!$A$11:$ZZ$200,226,FALSE)=0,"",VLOOKUP($A99,parlvotes_lh!$A$11:$ZZ$200,226,FALSE)))</f>
        <v/>
      </c>
      <c r="V99" s="309" t="str">
        <f>IF(ISERROR(VLOOKUP($A99,parlvotes_lh!$A$11:$ZZ$200,246,FALSE))=TRUE,"",IF(VLOOKUP($A99,parlvotes_lh!$A$11:$ZZ$200,246,FALSE)=0,"",VLOOKUP($A99,parlvotes_lh!$A$11:$ZZ$200,246,FALSE)))</f>
        <v/>
      </c>
      <c r="W99" s="309" t="str">
        <f>IF(ISERROR(VLOOKUP($A99,parlvotes_lh!$A$11:$ZZ$200,266,FALSE))=TRUE,"",IF(VLOOKUP($A99,parlvotes_lh!$A$11:$ZZ$200,266,FALSE)=0,"",VLOOKUP($A99,parlvotes_lh!$A$11:$ZZ$200,266,FALSE)))</f>
        <v/>
      </c>
      <c r="X99" s="309" t="str">
        <f>IF(ISERROR(VLOOKUP($A99,parlvotes_lh!$A$11:$ZZ$200,286,FALSE))=TRUE,"",IF(VLOOKUP($A99,parlvotes_lh!$A$11:$ZZ$200,286,FALSE)=0,"",VLOOKUP($A99,parlvotes_lh!$A$11:$ZZ$200,286,FALSE)))</f>
        <v/>
      </c>
      <c r="Y99" s="309" t="str">
        <f>IF(ISERROR(VLOOKUP($A99,parlvotes_lh!$A$11:$ZZ$200,306,FALSE))=TRUE,"",IF(VLOOKUP($A99,parlvotes_lh!$A$11:$ZZ$200,306,FALSE)=0,"",VLOOKUP($A99,parlvotes_lh!$A$11:$ZZ$200,306,FALSE)))</f>
        <v/>
      </c>
      <c r="Z99" s="309" t="str">
        <f>IF(ISERROR(VLOOKUP($A99,parlvotes_lh!$A$11:$ZZ$200,326,FALSE))=TRUE,"",IF(VLOOKUP($A99,parlvotes_lh!$A$11:$ZZ$200,326,FALSE)=0,"",VLOOKUP($A99,parlvotes_lh!$A$11:$ZZ$200,326,FALSE)))</f>
        <v/>
      </c>
      <c r="AA99" s="309" t="str">
        <f>IF(ISERROR(VLOOKUP($A99,parlvotes_lh!$A$11:$ZZ$200,346,FALSE))=TRUE,"",IF(VLOOKUP($A99,parlvotes_lh!$A$11:$ZZ$200,346,FALSE)=0,"",VLOOKUP($A99,parlvotes_lh!$A$11:$ZZ$200,346,FALSE)))</f>
        <v/>
      </c>
      <c r="AB99" s="309" t="str">
        <f>IF(ISERROR(VLOOKUP($A99,parlvotes_lh!$A$11:$ZZ$200,366,FALSE))=TRUE,"",IF(VLOOKUP($A99,parlvotes_lh!$A$11:$ZZ$200,366,FALSE)=0,"",VLOOKUP($A99,parlvotes_lh!$A$11:$ZZ$200,366,FALSE)))</f>
        <v/>
      </c>
      <c r="AC99" s="309" t="str">
        <f>IF(ISERROR(VLOOKUP($A99,parlvotes_lh!$A$11:$ZZ$200,386,FALSE))=TRUE,"",IF(VLOOKUP($A99,parlvotes_lh!$A$11:$ZZ$200,386,FALSE)=0,"",VLOOKUP($A99,parlvotes_lh!$A$11:$ZZ$200,386,FALSE)))</f>
        <v/>
      </c>
    </row>
    <row r="100" spans="1:29" ht="13.5" customHeight="1">
      <c r="A100" s="302" t="str">
        <f>IF(info_parties!A100="","",info_parties!A100)</f>
        <v/>
      </c>
      <c r="B100" s="303" t="str">
        <f>IF(A100="","",MID(info_weblinks!$C$3,32,3))</f>
        <v/>
      </c>
      <c r="C100" s="303" t="str">
        <f>IF(info_parties!G100="","",info_parties!G100)</f>
        <v/>
      </c>
      <c r="D100" s="303" t="str">
        <f>IF(info_parties!K100="","",info_parties!K100)</f>
        <v/>
      </c>
      <c r="E100" s="303" t="str">
        <f>IF(info_parties!H100="","",info_parties!H100)</f>
        <v/>
      </c>
      <c r="F100" s="304" t="str">
        <f t="shared" si="4"/>
        <v/>
      </c>
      <c r="G100" s="305" t="str">
        <f t="shared" si="5"/>
        <v/>
      </c>
      <c r="H100" s="306" t="str">
        <f t="shared" si="6"/>
        <v/>
      </c>
      <c r="I100" s="307" t="str">
        <f t="shared" si="7"/>
        <v/>
      </c>
      <c r="J100" s="308" t="str">
        <f>IF(ISERROR(VLOOKUP($A100,parlvotes_lh!$A$11:$ZZ$200,6,FALSE))=TRUE,"",IF(VLOOKUP($A100,parlvotes_lh!$A$11:$ZZ$200,6,FALSE)=0,"",VLOOKUP($A100,parlvotes_lh!$A$11:$ZZ$200,6,FALSE)))</f>
        <v/>
      </c>
      <c r="K100" s="308" t="str">
        <f>IF(ISERROR(VLOOKUP($A100,parlvotes_lh!$A$11:$ZZ$200,26,FALSE))=TRUE,"",IF(VLOOKUP($A100,parlvotes_lh!$A$11:$ZZ$200,26,FALSE)=0,"",VLOOKUP($A100,parlvotes_lh!$A$11:$ZZ$200,26,FALSE)))</f>
        <v/>
      </c>
      <c r="L100" s="308" t="str">
        <f>IF(ISERROR(VLOOKUP($A100,parlvotes_lh!$A$11:$ZZ$200,46,FALSE))=TRUE,"",IF(VLOOKUP($A100,parlvotes_lh!$A$11:$ZZ$200,46,FALSE)=0,"",VLOOKUP($A100,parlvotes_lh!$A$11:$ZZ$200,46,FALSE)))</f>
        <v/>
      </c>
      <c r="M100" s="308" t="str">
        <f>IF(ISERROR(VLOOKUP($A100,parlvotes_lh!$A$11:$ZZ$200,66,FALSE))=TRUE,"",IF(VLOOKUP($A100,parlvotes_lh!$A$11:$ZZ$200,66,FALSE)=0,"",VLOOKUP($A100,parlvotes_lh!$A$11:$ZZ$200,66,FALSE)))</f>
        <v/>
      </c>
      <c r="N100" s="308" t="str">
        <f>IF(ISERROR(VLOOKUP($A100,parlvotes_lh!$A$11:$ZZ$200,86,FALSE))=TRUE,"",IF(VLOOKUP($A100,parlvotes_lh!$A$11:$ZZ$200,86,FALSE)=0,"",VLOOKUP($A100,parlvotes_lh!$A$11:$ZZ$200,86,FALSE)))</f>
        <v/>
      </c>
      <c r="O100" s="308" t="str">
        <f>IF(ISERROR(VLOOKUP($A100,parlvotes_lh!$A$11:$ZZ$200,106,FALSE))=TRUE,"",IF(VLOOKUP($A100,parlvotes_lh!$A$11:$ZZ$200,106,FALSE)=0,"",VLOOKUP($A100,parlvotes_lh!$A$11:$ZZ$200,106,FALSE)))</f>
        <v/>
      </c>
      <c r="P100" s="308" t="str">
        <f>IF(ISERROR(VLOOKUP($A100,parlvotes_lh!$A$11:$ZZ$200,126,FALSE))=TRUE,"",IF(VLOOKUP($A100,parlvotes_lh!$A$11:$ZZ$200,126,FALSE)=0,"",VLOOKUP($A100,parlvotes_lh!$A$11:$ZZ$200,126,FALSE)))</f>
        <v/>
      </c>
      <c r="Q100" s="309" t="str">
        <f>IF(ISERROR(VLOOKUP($A100,parlvotes_lh!$A$11:$ZZ$200,146,FALSE))=TRUE,"",IF(VLOOKUP($A100,parlvotes_lh!$A$11:$ZZ$200,146,FALSE)=0,"",VLOOKUP($A100,parlvotes_lh!$A$11:$ZZ$200,146,FALSE)))</f>
        <v/>
      </c>
      <c r="R100" s="309" t="str">
        <f>IF(ISERROR(VLOOKUP($A100,parlvotes_lh!$A$11:$ZZ$200,166,FALSE))=TRUE,"",IF(VLOOKUP($A100,parlvotes_lh!$A$11:$ZZ$200,166,FALSE)=0,"",VLOOKUP($A100,parlvotes_lh!$A$11:$ZZ$200,166,FALSE)))</f>
        <v/>
      </c>
      <c r="S100" s="309" t="str">
        <f>IF(ISERROR(VLOOKUP($A100,parlvotes_lh!$A$11:$ZZ$200,186,FALSE))=TRUE,"",IF(VLOOKUP($A100,parlvotes_lh!$A$11:$ZZ$200,186,FALSE)=0,"",VLOOKUP($A100,parlvotes_lh!$A$11:$ZZ$200,186,FALSE)))</f>
        <v/>
      </c>
      <c r="T100" s="309" t="str">
        <f>IF(ISERROR(VLOOKUP($A100,parlvotes_lh!$A$11:$ZZ$200,206,FALSE))=TRUE,"",IF(VLOOKUP($A100,parlvotes_lh!$A$11:$ZZ$200,206,FALSE)=0,"",VLOOKUP($A100,parlvotes_lh!$A$11:$ZZ$200,206,FALSE)))</f>
        <v/>
      </c>
      <c r="U100" s="309" t="str">
        <f>IF(ISERROR(VLOOKUP($A100,parlvotes_lh!$A$11:$ZZ$200,226,FALSE))=TRUE,"",IF(VLOOKUP($A100,parlvotes_lh!$A$11:$ZZ$200,226,FALSE)=0,"",VLOOKUP($A100,parlvotes_lh!$A$11:$ZZ$200,226,FALSE)))</f>
        <v/>
      </c>
      <c r="V100" s="309" t="str">
        <f>IF(ISERROR(VLOOKUP($A100,parlvotes_lh!$A$11:$ZZ$200,246,FALSE))=TRUE,"",IF(VLOOKUP($A100,parlvotes_lh!$A$11:$ZZ$200,246,FALSE)=0,"",VLOOKUP($A100,parlvotes_lh!$A$11:$ZZ$200,246,FALSE)))</f>
        <v/>
      </c>
      <c r="W100" s="309" t="str">
        <f>IF(ISERROR(VLOOKUP($A100,parlvotes_lh!$A$11:$ZZ$200,266,FALSE))=TRUE,"",IF(VLOOKUP($A100,parlvotes_lh!$A$11:$ZZ$200,266,FALSE)=0,"",VLOOKUP($A100,parlvotes_lh!$A$11:$ZZ$200,266,FALSE)))</f>
        <v/>
      </c>
      <c r="X100" s="309" t="str">
        <f>IF(ISERROR(VLOOKUP($A100,parlvotes_lh!$A$11:$ZZ$200,286,FALSE))=TRUE,"",IF(VLOOKUP($A100,parlvotes_lh!$A$11:$ZZ$200,286,FALSE)=0,"",VLOOKUP($A100,parlvotes_lh!$A$11:$ZZ$200,286,FALSE)))</f>
        <v/>
      </c>
      <c r="Y100" s="309" t="str">
        <f>IF(ISERROR(VLOOKUP($A100,parlvotes_lh!$A$11:$ZZ$200,306,FALSE))=TRUE,"",IF(VLOOKUP($A100,parlvotes_lh!$A$11:$ZZ$200,306,FALSE)=0,"",VLOOKUP($A100,parlvotes_lh!$A$11:$ZZ$200,306,FALSE)))</f>
        <v/>
      </c>
      <c r="Z100" s="309" t="str">
        <f>IF(ISERROR(VLOOKUP($A100,parlvotes_lh!$A$11:$ZZ$200,326,FALSE))=TRUE,"",IF(VLOOKUP($A100,parlvotes_lh!$A$11:$ZZ$200,326,FALSE)=0,"",VLOOKUP($A100,parlvotes_lh!$A$11:$ZZ$200,326,FALSE)))</f>
        <v/>
      </c>
      <c r="AA100" s="309" t="str">
        <f>IF(ISERROR(VLOOKUP($A100,parlvotes_lh!$A$11:$ZZ$200,346,FALSE))=TRUE,"",IF(VLOOKUP($A100,parlvotes_lh!$A$11:$ZZ$200,346,FALSE)=0,"",VLOOKUP($A100,parlvotes_lh!$A$11:$ZZ$200,346,FALSE)))</f>
        <v/>
      </c>
      <c r="AB100" s="309" t="str">
        <f>IF(ISERROR(VLOOKUP($A100,parlvotes_lh!$A$11:$ZZ$200,366,FALSE))=TRUE,"",IF(VLOOKUP($A100,parlvotes_lh!$A$11:$ZZ$200,366,FALSE)=0,"",VLOOKUP($A100,parlvotes_lh!$A$11:$ZZ$200,366,FALSE)))</f>
        <v/>
      </c>
      <c r="AC100" s="309" t="str">
        <f>IF(ISERROR(VLOOKUP($A100,parlvotes_lh!$A$11:$ZZ$200,386,FALSE))=TRUE,"",IF(VLOOKUP($A100,parlvotes_lh!$A$11:$ZZ$200,386,FALSE)=0,"",VLOOKUP($A100,parlvotes_lh!$A$11:$ZZ$200,386,FALSE)))</f>
        <v/>
      </c>
    </row>
    <row r="101" spans="1:29" ht="13.5" customHeight="1">
      <c r="A101" s="302" t="str">
        <f>IF(info_parties!A101="","",info_parties!A101)</f>
        <v/>
      </c>
      <c r="B101" s="303" t="str">
        <f>IF(A101="","",MID(info_weblinks!$C$3,32,3))</f>
        <v/>
      </c>
      <c r="C101" s="303" t="str">
        <f>IF(info_parties!G101="","",info_parties!G101)</f>
        <v/>
      </c>
      <c r="D101" s="303" t="str">
        <f>IF(info_parties!K101="","",info_parties!K101)</f>
        <v/>
      </c>
      <c r="E101" s="303" t="str">
        <f>IF(info_parties!H101="","",info_parties!H101)</f>
        <v/>
      </c>
      <c r="F101" s="304" t="str">
        <f t="shared" si="4"/>
        <v/>
      </c>
      <c r="G101" s="305" t="str">
        <f t="shared" si="5"/>
        <v/>
      </c>
      <c r="H101" s="306" t="str">
        <f t="shared" si="6"/>
        <v/>
      </c>
      <c r="I101" s="307" t="str">
        <f t="shared" si="7"/>
        <v/>
      </c>
      <c r="J101" s="308" t="str">
        <f>IF(ISERROR(VLOOKUP($A101,parlvotes_lh!$A$11:$ZZ$200,6,FALSE))=TRUE,"",IF(VLOOKUP($A101,parlvotes_lh!$A$11:$ZZ$200,6,FALSE)=0,"",VLOOKUP($A101,parlvotes_lh!$A$11:$ZZ$200,6,FALSE)))</f>
        <v/>
      </c>
      <c r="K101" s="308" t="str">
        <f>IF(ISERROR(VLOOKUP($A101,parlvotes_lh!$A$11:$ZZ$200,26,FALSE))=TRUE,"",IF(VLOOKUP($A101,parlvotes_lh!$A$11:$ZZ$200,26,FALSE)=0,"",VLOOKUP($A101,parlvotes_lh!$A$11:$ZZ$200,26,FALSE)))</f>
        <v/>
      </c>
      <c r="L101" s="308" t="str">
        <f>IF(ISERROR(VLOOKUP($A101,parlvotes_lh!$A$11:$ZZ$200,46,FALSE))=TRUE,"",IF(VLOOKUP($A101,parlvotes_lh!$A$11:$ZZ$200,46,FALSE)=0,"",VLOOKUP($A101,parlvotes_lh!$A$11:$ZZ$200,46,FALSE)))</f>
        <v/>
      </c>
      <c r="M101" s="308" t="str">
        <f>IF(ISERROR(VLOOKUP($A101,parlvotes_lh!$A$11:$ZZ$200,66,FALSE))=TRUE,"",IF(VLOOKUP($A101,parlvotes_lh!$A$11:$ZZ$200,66,FALSE)=0,"",VLOOKUP($A101,parlvotes_lh!$A$11:$ZZ$200,66,FALSE)))</f>
        <v/>
      </c>
      <c r="N101" s="308" t="str">
        <f>IF(ISERROR(VLOOKUP($A101,parlvotes_lh!$A$11:$ZZ$200,86,FALSE))=TRUE,"",IF(VLOOKUP($A101,parlvotes_lh!$A$11:$ZZ$200,86,FALSE)=0,"",VLOOKUP($A101,parlvotes_lh!$A$11:$ZZ$200,86,FALSE)))</f>
        <v/>
      </c>
      <c r="O101" s="308" t="str">
        <f>IF(ISERROR(VLOOKUP($A101,parlvotes_lh!$A$11:$ZZ$200,106,FALSE))=TRUE,"",IF(VLOOKUP($A101,parlvotes_lh!$A$11:$ZZ$200,106,FALSE)=0,"",VLOOKUP($A101,parlvotes_lh!$A$11:$ZZ$200,106,FALSE)))</f>
        <v/>
      </c>
      <c r="P101" s="308" t="str">
        <f>IF(ISERROR(VLOOKUP($A101,parlvotes_lh!$A$11:$ZZ$200,126,FALSE))=TRUE,"",IF(VLOOKUP($A101,parlvotes_lh!$A$11:$ZZ$200,126,FALSE)=0,"",VLOOKUP($A101,parlvotes_lh!$A$11:$ZZ$200,126,FALSE)))</f>
        <v/>
      </c>
      <c r="Q101" s="309" t="str">
        <f>IF(ISERROR(VLOOKUP($A101,parlvotes_lh!$A$11:$ZZ$200,146,FALSE))=TRUE,"",IF(VLOOKUP($A101,parlvotes_lh!$A$11:$ZZ$200,146,FALSE)=0,"",VLOOKUP($A101,parlvotes_lh!$A$11:$ZZ$200,146,FALSE)))</f>
        <v/>
      </c>
      <c r="R101" s="309" t="str">
        <f>IF(ISERROR(VLOOKUP($A101,parlvotes_lh!$A$11:$ZZ$200,166,FALSE))=TRUE,"",IF(VLOOKUP($A101,parlvotes_lh!$A$11:$ZZ$200,166,FALSE)=0,"",VLOOKUP($A101,parlvotes_lh!$A$11:$ZZ$200,166,FALSE)))</f>
        <v/>
      </c>
      <c r="S101" s="309" t="str">
        <f>IF(ISERROR(VLOOKUP($A101,parlvotes_lh!$A$11:$ZZ$200,186,FALSE))=TRUE,"",IF(VLOOKUP($A101,parlvotes_lh!$A$11:$ZZ$200,186,FALSE)=0,"",VLOOKUP($A101,parlvotes_lh!$A$11:$ZZ$200,186,FALSE)))</f>
        <v/>
      </c>
      <c r="T101" s="309" t="str">
        <f>IF(ISERROR(VLOOKUP($A101,parlvotes_lh!$A$11:$ZZ$200,206,FALSE))=TRUE,"",IF(VLOOKUP($A101,parlvotes_lh!$A$11:$ZZ$200,206,FALSE)=0,"",VLOOKUP($A101,parlvotes_lh!$A$11:$ZZ$200,206,FALSE)))</f>
        <v/>
      </c>
      <c r="U101" s="309" t="str">
        <f>IF(ISERROR(VLOOKUP($A101,parlvotes_lh!$A$11:$ZZ$200,226,FALSE))=TRUE,"",IF(VLOOKUP($A101,parlvotes_lh!$A$11:$ZZ$200,226,FALSE)=0,"",VLOOKUP($A101,parlvotes_lh!$A$11:$ZZ$200,226,FALSE)))</f>
        <v/>
      </c>
      <c r="V101" s="309" t="str">
        <f>IF(ISERROR(VLOOKUP($A101,parlvotes_lh!$A$11:$ZZ$200,246,FALSE))=TRUE,"",IF(VLOOKUP($A101,parlvotes_lh!$A$11:$ZZ$200,246,FALSE)=0,"",VLOOKUP($A101,parlvotes_lh!$A$11:$ZZ$200,246,FALSE)))</f>
        <v/>
      </c>
      <c r="W101" s="309" t="str">
        <f>IF(ISERROR(VLOOKUP($A101,parlvotes_lh!$A$11:$ZZ$200,266,FALSE))=TRUE,"",IF(VLOOKUP($A101,parlvotes_lh!$A$11:$ZZ$200,266,FALSE)=0,"",VLOOKUP($A101,parlvotes_lh!$A$11:$ZZ$200,266,FALSE)))</f>
        <v/>
      </c>
      <c r="X101" s="309" t="str">
        <f>IF(ISERROR(VLOOKUP($A101,parlvotes_lh!$A$11:$ZZ$200,286,FALSE))=TRUE,"",IF(VLOOKUP($A101,parlvotes_lh!$A$11:$ZZ$200,286,FALSE)=0,"",VLOOKUP($A101,parlvotes_lh!$A$11:$ZZ$200,286,FALSE)))</f>
        <v/>
      </c>
      <c r="Y101" s="309" t="str">
        <f>IF(ISERROR(VLOOKUP($A101,parlvotes_lh!$A$11:$ZZ$200,306,FALSE))=TRUE,"",IF(VLOOKUP($A101,parlvotes_lh!$A$11:$ZZ$200,306,FALSE)=0,"",VLOOKUP($A101,parlvotes_lh!$A$11:$ZZ$200,306,FALSE)))</f>
        <v/>
      </c>
      <c r="Z101" s="309" t="str">
        <f>IF(ISERROR(VLOOKUP($A101,parlvotes_lh!$A$11:$ZZ$200,326,FALSE))=TRUE,"",IF(VLOOKUP($A101,parlvotes_lh!$A$11:$ZZ$200,326,FALSE)=0,"",VLOOKUP($A101,parlvotes_lh!$A$11:$ZZ$200,326,FALSE)))</f>
        <v/>
      </c>
      <c r="AA101" s="309" t="str">
        <f>IF(ISERROR(VLOOKUP($A101,parlvotes_lh!$A$11:$ZZ$200,346,FALSE))=TRUE,"",IF(VLOOKUP($A101,parlvotes_lh!$A$11:$ZZ$200,346,FALSE)=0,"",VLOOKUP($A101,parlvotes_lh!$A$11:$ZZ$200,346,FALSE)))</f>
        <v/>
      </c>
      <c r="AB101" s="309" t="str">
        <f>IF(ISERROR(VLOOKUP($A101,parlvotes_lh!$A$11:$ZZ$200,366,FALSE))=TRUE,"",IF(VLOOKUP($A101,parlvotes_lh!$A$11:$ZZ$200,366,FALSE)=0,"",VLOOKUP($A101,parlvotes_lh!$A$11:$ZZ$200,366,FALSE)))</f>
        <v/>
      </c>
      <c r="AC101" s="309" t="str">
        <f>IF(ISERROR(VLOOKUP($A101,parlvotes_lh!$A$11:$ZZ$200,386,FALSE))=TRUE,"",IF(VLOOKUP($A101,parlvotes_lh!$A$11:$ZZ$200,386,FALSE)=0,"",VLOOKUP($A101,parlvotes_lh!$A$11:$ZZ$200,386,FALSE)))</f>
        <v/>
      </c>
    </row>
    <row r="102" spans="1:29" ht="13.5" customHeight="1">
      <c r="A102" s="302"/>
      <c r="B102" s="303" t="str">
        <f>IF(A102="","",MID(info_weblinks!$C$3,32,3))</f>
        <v/>
      </c>
      <c r="C102" s="303" t="str">
        <f>IF(info_parties!G102="","",info_parties!G102)</f>
        <v/>
      </c>
      <c r="D102" s="303" t="str">
        <f>IF(info_parties!K102="","",info_parties!K102)</f>
        <v/>
      </c>
      <c r="E102" s="303" t="str">
        <f>IF(info_parties!H102="","",info_parties!H102)</f>
        <v/>
      </c>
      <c r="F102" s="304" t="str">
        <f t="shared" si="4"/>
        <v/>
      </c>
      <c r="G102" s="305" t="str">
        <f t="shared" si="5"/>
        <v/>
      </c>
      <c r="H102" s="306" t="str">
        <f t="shared" si="6"/>
        <v/>
      </c>
      <c r="I102" s="307" t="str">
        <f t="shared" si="7"/>
        <v/>
      </c>
      <c r="J102" s="308" t="str">
        <f>IF(ISERROR(VLOOKUP($A102,parlvotes_lh!$A$11:$ZZ$200,6,FALSE))=TRUE,"",IF(VLOOKUP($A102,parlvotes_lh!$A$11:$ZZ$200,6,FALSE)=0,"",VLOOKUP($A102,parlvotes_lh!$A$11:$ZZ$200,6,FALSE)))</f>
        <v/>
      </c>
      <c r="K102" s="308" t="str">
        <f>IF(ISERROR(VLOOKUP($A102,parlvotes_lh!$A$11:$ZZ$200,26,FALSE))=TRUE,"",IF(VLOOKUP($A102,parlvotes_lh!$A$11:$ZZ$200,26,FALSE)=0,"",VLOOKUP($A102,parlvotes_lh!$A$11:$ZZ$200,26,FALSE)))</f>
        <v/>
      </c>
      <c r="L102" s="308" t="str">
        <f>IF(ISERROR(VLOOKUP($A102,parlvotes_lh!$A$11:$ZZ$200,46,FALSE))=TRUE,"",IF(VLOOKUP($A102,parlvotes_lh!$A$11:$ZZ$200,46,FALSE)=0,"",VLOOKUP($A102,parlvotes_lh!$A$11:$ZZ$200,46,FALSE)))</f>
        <v/>
      </c>
      <c r="M102" s="308" t="str">
        <f>IF(ISERROR(VLOOKUP($A102,parlvotes_lh!$A$11:$ZZ$200,66,FALSE))=TRUE,"",IF(VLOOKUP($A102,parlvotes_lh!$A$11:$ZZ$200,66,FALSE)=0,"",VLOOKUP($A102,parlvotes_lh!$A$11:$ZZ$200,66,FALSE)))</f>
        <v/>
      </c>
      <c r="N102" s="308" t="str">
        <f>IF(ISERROR(VLOOKUP($A102,parlvotes_lh!$A$11:$ZZ$200,86,FALSE))=TRUE,"",IF(VLOOKUP($A102,parlvotes_lh!$A$11:$ZZ$200,86,FALSE)=0,"",VLOOKUP($A102,parlvotes_lh!$A$11:$ZZ$200,86,FALSE)))</f>
        <v/>
      </c>
      <c r="O102" s="308" t="str">
        <f>IF(ISERROR(VLOOKUP($A102,parlvotes_lh!$A$11:$ZZ$200,106,FALSE))=TRUE,"",IF(VLOOKUP($A102,parlvotes_lh!$A$11:$ZZ$200,106,FALSE)=0,"",VLOOKUP($A102,parlvotes_lh!$A$11:$ZZ$200,106,FALSE)))</f>
        <v/>
      </c>
      <c r="P102" s="308" t="str">
        <f>IF(ISERROR(VLOOKUP($A102,parlvotes_lh!$A$11:$ZZ$200,126,FALSE))=TRUE,"",IF(VLOOKUP($A102,parlvotes_lh!$A$11:$ZZ$200,126,FALSE)=0,"",VLOOKUP($A102,parlvotes_lh!$A$11:$ZZ$200,126,FALSE)))</f>
        <v/>
      </c>
      <c r="Q102" s="309" t="str">
        <f>IF(ISERROR(VLOOKUP($A102,parlvotes_lh!$A$11:$ZZ$200,146,FALSE))=TRUE,"",IF(VLOOKUP($A102,parlvotes_lh!$A$11:$ZZ$200,146,FALSE)=0,"",VLOOKUP($A102,parlvotes_lh!$A$11:$ZZ$200,146,FALSE)))</f>
        <v/>
      </c>
      <c r="R102" s="309" t="str">
        <f>IF(ISERROR(VLOOKUP($A102,parlvotes_lh!$A$11:$ZZ$200,166,FALSE))=TRUE,"",IF(VLOOKUP($A102,parlvotes_lh!$A$11:$ZZ$200,166,FALSE)=0,"",VLOOKUP($A102,parlvotes_lh!$A$11:$ZZ$200,166,FALSE)))</f>
        <v/>
      </c>
      <c r="S102" s="309" t="str">
        <f>IF(ISERROR(VLOOKUP($A102,parlvotes_lh!$A$11:$ZZ$200,186,FALSE))=TRUE,"",IF(VLOOKUP($A102,parlvotes_lh!$A$11:$ZZ$200,186,FALSE)=0,"",VLOOKUP($A102,parlvotes_lh!$A$11:$ZZ$200,186,FALSE)))</f>
        <v/>
      </c>
      <c r="T102" s="309" t="str">
        <f>IF(ISERROR(VLOOKUP($A102,parlvotes_lh!$A$11:$ZZ$200,206,FALSE))=TRUE,"",IF(VLOOKUP($A102,parlvotes_lh!$A$11:$ZZ$200,206,FALSE)=0,"",VLOOKUP($A102,parlvotes_lh!$A$11:$ZZ$200,206,FALSE)))</f>
        <v/>
      </c>
      <c r="U102" s="309" t="str">
        <f>IF(ISERROR(VLOOKUP($A102,parlvotes_lh!$A$11:$ZZ$200,226,FALSE))=TRUE,"",IF(VLOOKUP($A102,parlvotes_lh!$A$11:$ZZ$200,226,FALSE)=0,"",VLOOKUP($A102,parlvotes_lh!$A$11:$ZZ$200,226,FALSE)))</f>
        <v/>
      </c>
      <c r="V102" s="309" t="str">
        <f>IF(ISERROR(VLOOKUP($A102,parlvotes_lh!$A$11:$ZZ$200,246,FALSE))=TRUE,"",IF(VLOOKUP($A102,parlvotes_lh!$A$11:$ZZ$200,246,FALSE)=0,"",VLOOKUP($A102,parlvotes_lh!$A$11:$ZZ$200,246,FALSE)))</f>
        <v/>
      </c>
      <c r="W102" s="309" t="str">
        <f>IF(ISERROR(VLOOKUP($A102,parlvotes_lh!$A$11:$ZZ$200,266,FALSE))=TRUE,"",IF(VLOOKUP($A102,parlvotes_lh!$A$11:$ZZ$200,266,FALSE)=0,"",VLOOKUP($A102,parlvotes_lh!$A$11:$ZZ$200,266,FALSE)))</f>
        <v/>
      </c>
      <c r="X102" s="309" t="str">
        <f>IF(ISERROR(VLOOKUP($A102,parlvotes_lh!$A$11:$ZZ$200,286,FALSE))=TRUE,"",IF(VLOOKUP($A102,parlvotes_lh!$A$11:$ZZ$200,286,FALSE)=0,"",VLOOKUP($A102,parlvotes_lh!$A$11:$ZZ$200,286,FALSE)))</f>
        <v/>
      </c>
      <c r="Y102" s="309" t="str">
        <f>IF(ISERROR(VLOOKUP($A102,parlvotes_lh!$A$11:$ZZ$200,306,FALSE))=TRUE,"",IF(VLOOKUP($A102,parlvotes_lh!$A$11:$ZZ$200,306,FALSE)=0,"",VLOOKUP($A102,parlvotes_lh!$A$11:$ZZ$200,306,FALSE)))</f>
        <v/>
      </c>
      <c r="Z102" s="309" t="str">
        <f>IF(ISERROR(VLOOKUP($A102,parlvotes_lh!$A$11:$ZZ$200,326,FALSE))=TRUE,"",IF(VLOOKUP($A102,parlvotes_lh!$A$11:$ZZ$200,326,FALSE)=0,"",VLOOKUP($A102,parlvotes_lh!$A$11:$ZZ$200,326,FALSE)))</f>
        <v/>
      </c>
      <c r="AA102" s="309" t="str">
        <f>IF(ISERROR(VLOOKUP($A102,parlvotes_lh!$A$11:$ZZ$200,346,FALSE))=TRUE,"",IF(VLOOKUP($A102,parlvotes_lh!$A$11:$ZZ$200,346,FALSE)=0,"",VLOOKUP($A102,parlvotes_lh!$A$11:$ZZ$200,346,FALSE)))</f>
        <v/>
      </c>
      <c r="AB102" s="309" t="str">
        <f>IF(ISERROR(VLOOKUP($A102,parlvotes_lh!$A$11:$ZZ$200,366,FALSE))=TRUE,"",IF(VLOOKUP($A102,parlvotes_lh!$A$11:$ZZ$200,366,FALSE)=0,"",VLOOKUP($A102,parlvotes_lh!$A$11:$ZZ$200,366,FALSE)))</f>
        <v/>
      </c>
      <c r="AC102" s="309" t="str">
        <f>IF(ISERROR(VLOOKUP($A102,parlvotes_lh!$A$11:$ZZ$200,386,FALSE))=TRUE,"",IF(VLOOKUP($A102,parlvotes_lh!$A$11:$ZZ$200,386,FALSE)=0,"",VLOOKUP($A102,parlvotes_lh!$A$11:$ZZ$200,386,FALSE)))</f>
        <v/>
      </c>
    </row>
    <row r="103" spans="1:29" ht="13.5" customHeight="1">
      <c r="A103" s="302"/>
      <c r="B103" s="303" t="str">
        <f>IF(A103="","",MID(info_weblinks!$C$3,32,3))</f>
        <v/>
      </c>
      <c r="C103" s="303" t="str">
        <f>IF(info_parties!G103="","",info_parties!G103)</f>
        <v/>
      </c>
      <c r="D103" s="303" t="str">
        <f>IF(info_parties!K103="","",info_parties!K103)</f>
        <v/>
      </c>
      <c r="E103" s="303" t="str">
        <f>IF(info_parties!H103="","",info_parties!H103)</f>
        <v/>
      </c>
      <c r="F103" s="304" t="str">
        <f t="shared" si="4"/>
        <v/>
      </c>
      <c r="G103" s="305" t="str">
        <f t="shared" si="5"/>
        <v/>
      </c>
      <c r="H103" s="306" t="str">
        <f t="shared" si="6"/>
        <v/>
      </c>
      <c r="I103" s="307" t="str">
        <f t="shared" si="7"/>
        <v/>
      </c>
      <c r="J103" s="308" t="str">
        <f>IF(ISERROR(VLOOKUP($A103,parlvotes_lh!$A$11:$ZZ$200,6,FALSE))=TRUE,"",IF(VLOOKUP($A103,parlvotes_lh!$A$11:$ZZ$200,6,FALSE)=0,"",VLOOKUP($A103,parlvotes_lh!$A$11:$ZZ$200,6,FALSE)))</f>
        <v/>
      </c>
      <c r="K103" s="308" t="str">
        <f>IF(ISERROR(VLOOKUP($A103,parlvotes_lh!$A$11:$ZZ$200,26,FALSE))=TRUE,"",IF(VLOOKUP($A103,parlvotes_lh!$A$11:$ZZ$200,26,FALSE)=0,"",VLOOKUP($A103,parlvotes_lh!$A$11:$ZZ$200,26,FALSE)))</f>
        <v/>
      </c>
      <c r="L103" s="308" t="str">
        <f>IF(ISERROR(VLOOKUP($A103,parlvotes_lh!$A$11:$ZZ$200,46,FALSE))=TRUE,"",IF(VLOOKUP($A103,parlvotes_lh!$A$11:$ZZ$200,46,FALSE)=0,"",VLOOKUP($A103,parlvotes_lh!$A$11:$ZZ$200,46,FALSE)))</f>
        <v/>
      </c>
      <c r="M103" s="308" t="str">
        <f>IF(ISERROR(VLOOKUP($A103,parlvotes_lh!$A$11:$ZZ$200,66,FALSE))=TRUE,"",IF(VLOOKUP($A103,parlvotes_lh!$A$11:$ZZ$200,66,FALSE)=0,"",VLOOKUP($A103,parlvotes_lh!$A$11:$ZZ$200,66,FALSE)))</f>
        <v/>
      </c>
      <c r="N103" s="308" t="str">
        <f>IF(ISERROR(VLOOKUP($A103,parlvotes_lh!$A$11:$ZZ$200,86,FALSE))=TRUE,"",IF(VLOOKUP($A103,parlvotes_lh!$A$11:$ZZ$200,86,FALSE)=0,"",VLOOKUP($A103,parlvotes_lh!$A$11:$ZZ$200,86,FALSE)))</f>
        <v/>
      </c>
      <c r="O103" s="308" t="str">
        <f>IF(ISERROR(VLOOKUP($A103,parlvotes_lh!$A$11:$ZZ$200,106,FALSE))=TRUE,"",IF(VLOOKUP($A103,parlvotes_lh!$A$11:$ZZ$200,106,FALSE)=0,"",VLOOKUP($A103,parlvotes_lh!$A$11:$ZZ$200,106,FALSE)))</f>
        <v/>
      </c>
      <c r="P103" s="308" t="str">
        <f>IF(ISERROR(VLOOKUP($A103,parlvotes_lh!$A$11:$ZZ$200,126,FALSE))=TRUE,"",IF(VLOOKUP($A103,parlvotes_lh!$A$11:$ZZ$200,126,FALSE)=0,"",VLOOKUP($A103,parlvotes_lh!$A$11:$ZZ$200,126,FALSE)))</f>
        <v/>
      </c>
      <c r="Q103" s="309" t="str">
        <f>IF(ISERROR(VLOOKUP($A103,parlvotes_lh!$A$11:$ZZ$200,146,FALSE))=TRUE,"",IF(VLOOKUP($A103,parlvotes_lh!$A$11:$ZZ$200,146,FALSE)=0,"",VLOOKUP($A103,parlvotes_lh!$A$11:$ZZ$200,146,FALSE)))</f>
        <v/>
      </c>
      <c r="R103" s="309" t="str">
        <f>IF(ISERROR(VLOOKUP($A103,parlvotes_lh!$A$11:$ZZ$200,166,FALSE))=TRUE,"",IF(VLOOKUP($A103,parlvotes_lh!$A$11:$ZZ$200,166,FALSE)=0,"",VLOOKUP($A103,parlvotes_lh!$A$11:$ZZ$200,166,FALSE)))</f>
        <v/>
      </c>
      <c r="S103" s="309" t="str">
        <f>IF(ISERROR(VLOOKUP($A103,parlvotes_lh!$A$11:$ZZ$200,186,FALSE))=TRUE,"",IF(VLOOKUP($A103,parlvotes_lh!$A$11:$ZZ$200,186,FALSE)=0,"",VLOOKUP($A103,parlvotes_lh!$A$11:$ZZ$200,186,FALSE)))</f>
        <v/>
      </c>
      <c r="T103" s="309" t="str">
        <f>IF(ISERROR(VLOOKUP($A103,parlvotes_lh!$A$11:$ZZ$200,206,FALSE))=TRUE,"",IF(VLOOKUP($A103,parlvotes_lh!$A$11:$ZZ$200,206,FALSE)=0,"",VLOOKUP($A103,parlvotes_lh!$A$11:$ZZ$200,206,FALSE)))</f>
        <v/>
      </c>
      <c r="U103" s="309" t="str">
        <f>IF(ISERROR(VLOOKUP($A103,parlvotes_lh!$A$11:$ZZ$200,226,FALSE))=TRUE,"",IF(VLOOKUP($A103,parlvotes_lh!$A$11:$ZZ$200,226,FALSE)=0,"",VLOOKUP($A103,parlvotes_lh!$A$11:$ZZ$200,226,FALSE)))</f>
        <v/>
      </c>
      <c r="V103" s="309" t="str">
        <f>IF(ISERROR(VLOOKUP($A103,parlvotes_lh!$A$11:$ZZ$200,246,FALSE))=TRUE,"",IF(VLOOKUP($A103,parlvotes_lh!$A$11:$ZZ$200,246,FALSE)=0,"",VLOOKUP($A103,parlvotes_lh!$A$11:$ZZ$200,246,FALSE)))</f>
        <v/>
      </c>
      <c r="W103" s="309" t="str">
        <f>IF(ISERROR(VLOOKUP($A103,parlvotes_lh!$A$11:$ZZ$200,266,FALSE))=TRUE,"",IF(VLOOKUP($A103,parlvotes_lh!$A$11:$ZZ$200,266,FALSE)=0,"",VLOOKUP($A103,parlvotes_lh!$A$11:$ZZ$200,266,FALSE)))</f>
        <v/>
      </c>
      <c r="X103" s="309" t="str">
        <f>IF(ISERROR(VLOOKUP($A103,parlvotes_lh!$A$11:$ZZ$200,286,FALSE))=TRUE,"",IF(VLOOKUP($A103,parlvotes_lh!$A$11:$ZZ$200,286,FALSE)=0,"",VLOOKUP($A103,parlvotes_lh!$A$11:$ZZ$200,286,FALSE)))</f>
        <v/>
      </c>
      <c r="Y103" s="309" t="str">
        <f>IF(ISERROR(VLOOKUP($A103,parlvotes_lh!$A$11:$ZZ$200,306,FALSE))=TRUE,"",IF(VLOOKUP($A103,parlvotes_lh!$A$11:$ZZ$200,306,FALSE)=0,"",VLOOKUP($A103,parlvotes_lh!$A$11:$ZZ$200,306,FALSE)))</f>
        <v/>
      </c>
      <c r="Z103" s="309" t="str">
        <f>IF(ISERROR(VLOOKUP($A103,parlvotes_lh!$A$11:$ZZ$200,326,FALSE))=TRUE,"",IF(VLOOKUP($A103,parlvotes_lh!$A$11:$ZZ$200,326,FALSE)=0,"",VLOOKUP($A103,parlvotes_lh!$A$11:$ZZ$200,326,FALSE)))</f>
        <v/>
      </c>
      <c r="AA103" s="309" t="str">
        <f>IF(ISERROR(VLOOKUP($A103,parlvotes_lh!$A$11:$ZZ$200,346,FALSE))=TRUE,"",IF(VLOOKUP($A103,parlvotes_lh!$A$11:$ZZ$200,346,FALSE)=0,"",VLOOKUP($A103,parlvotes_lh!$A$11:$ZZ$200,346,FALSE)))</f>
        <v/>
      </c>
      <c r="AB103" s="309" t="str">
        <f>IF(ISERROR(VLOOKUP($A103,parlvotes_lh!$A$11:$ZZ$200,366,FALSE))=TRUE,"",IF(VLOOKUP($A103,parlvotes_lh!$A$11:$ZZ$200,366,FALSE)=0,"",VLOOKUP($A103,parlvotes_lh!$A$11:$ZZ$200,366,FALSE)))</f>
        <v/>
      </c>
      <c r="AC103" s="309" t="str">
        <f>IF(ISERROR(VLOOKUP($A103,parlvotes_lh!$A$11:$ZZ$200,386,FALSE))=TRUE,"",IF(VLOOKUP($A103,parlvotes_lh!$A$11:$ZZ$200,386,FALSE)=0,"",VLOOKUP($A103,parlvotes_lh!$A$11:$ZZ$200,386,FALSE)))</f>
        <v/>
      </c>
    </row>
    <row r="104" spans="1:29" ht="13.5" customHeight="1">
      <c r="A104" s="302"/>
      <c r="B104" s="303" t="str">
        <f>IF(A104="","",MID(info_weblinks!$C$3,32,3))</f>
        <v/>
      </c>
      <c r="C104" s="303" t="str">
        <f>IF(info_parties!G104="","",info_parties!G104)</f>
        <v/>
      </c>
      <c r="D104" s="303" t="str">
        <f>IF(info_parties!K104="","",info_parties!K104)</f>
        <v/>
      </c>
      <c r="E104" s="303" t="str">
        <f>IF(info_parties!H104="","",info_parties!H104)</f>
        <v/>
      </c>
      <c r="F104" s="304" t="str">
        <f t="shared" si="4"/>
        <v/>
      </c>
      <c r="G104" s="305" t="str">
        <f t="shared" si="5"/>
        <v/>
      </c>
      <c r="H104" s="306" t="str">
        <f t="shared" si="6"/>
        <v/>
      </c>
      <c r="I104" s="307" t="str">
        <f t="shared" si="7"/>
        <v/>
      </c>
      <c r="J104" s="308" t="str">
        <f>IF(ISERROR(VLOOKUP($A104,parlvotes_lh!$A$11:$ZZ$200,6,FALSE))=TRUE,"",IF(VLOOKUP($A104,parlvotes_lh!$A$11:$ZZ$200,6,FALSE)=0,"",VLOOKUP($A104,parlvotes_lh!$A$11:$ZZ$200,6,FALSE)))</f>
        <v/>
      </c>
      <c r="K104" s="308" t="str">
        <f>IF(ISERROR(VLOOKUP($A104,parlvotes_lh!$A$11:$ZZ$200,26,FALSE))=TRUE,"",IF(VLOOKUP($A104,parlvotes_lh!$A$11:$ZZ$200,26,FALSE)=0,"",VLOOKUP($A104,parlvotes_lh!$A$11:$ZZ$200,26,FALSE)))</f>
        <v/>
      </c>
      <c r="L104" s="308" t="str">
        <f>IF(ISERROR(VLOOKUP($A104,parlvotes_lh!$A$11:$ZZ$200,46,FALSE))=TRUE,"",IF(VLOOKUP($A104,parlvotes_lh!$A$11:$ZZ$200,46,FALSE)=0,"",VLOOKUP($A104,parlvotes_lh!$A$11:$ZZ$200,46,FALSE)))</f>
        <v/>
      </c>
      <c r="M104" s="308" t="str">
        <f>IF(ISERROR(VLOOKUP($A104,parlvotes_lh!$A$11:$ZZ$200,66,FALSE))=TRUE,"",IF(VLOOKUP($A104,parlvotes_lh!$A$11:$ZZ$200,66,FALSE)=0,"",VLOOKUP($A104,parlvotes_lh!$A$11:$ZZ$200,66,FALSE)))</f>
        <v/>
      </c>
      <c r="N104" s="308" t="str">
        <f>IF(ISERROR(VLOOKUP($A104,parlvotes_lh!$A$11:$ZZ$200,86,FALSE))=TRUE,"",IF(VLOOKUP($A104,parlvotes_lh!$A$11:$ZZ$200,86,FALSE)=0,"",VLOOKUP($A104,parlvotes_lh!$A$11:$ZZ$200,86,FALSE)))</f>
        <v/>
      </c>
      <c r="O104" s="308" t="str">
        <f>IF(ISERROR(VLOOKUP($A104,parlvotes_lh!$A$11:$ZZ$200,106,FALSE))=TRUE,"",IF(VLOOKUP($A104,parlvotes_lh!$A$11:$ZZ$200,106,FALSE)=0,"",VLOOKUP($A104,parlvotes_lh!$A$11:$ZZ$200,106,FALSE)))</f>
        <v/>
      </c>
      <c r="P104" s="308" t="str">
        <f>IF(ISERROR(VLOOKUP($A104,parlvotes_lh!$A$11:$ZZ$200,126,FALSE))=TRUE,"",IF(VLOOKUP($A104,parlvotes_lh!$A$11:$ZZ$200,126,FALSE)=0,"",VLOOKUP($A104,parlvotes_lh!$A$11:$ZZ$200,126,FALSE)))</f>
        <v/>
      </c>
      <c r="Q104" s="309" t="str">
        <f>IF(ISERROR(VLOOKUP($A104,parlvotes_lh!$A$11:$ZZ$200,146,FALSE))=TRUE,"",IF(VLOOKUP($A104,parlvotes_lh!$A$11:$ZZ$200,146,FALSE)=0,"",VLOOKUP($A104,parlvotes_lh!$A$11:$ZZ$200,146,FALSE)))</f>
        <v/>
      </c>
      <c r="R104" s="309" t="str">
        <f>IF(ISERROR(VLOOKUP($A104,parlvotes_lh!$A$11:$ZZ$200,166,FALSE))=TRUE,"",IF(VLOOKUP($A104,parlvotes_lh!$A$11:$ZZ$200,166,FALSE)=0,"",VLOOKUP($A104,parlvotes_lh!$A$11:$ZZ$200,166,FALSE)))</f>
        <v/>
      </c>
      <c r="S104" s="309" t="str">
        <f>IF(ISERROR(VLOOKUP($A104,parlvotes_lh!$A$11:$ZZ$200,186,FALSE))=TRUE,"",IF(VLOOKUP($A104,parlvotes_lh!$A$11:$ZZ$200,186,FALSE)=0,"",VLOOKUP($A104,parlvotes_lh!$A$11:$ZZ$200,186,FALSE)))</f>
        <v/>
      </c>
      <c r="T104" s="309" t="str">
        <f>IF(ISERROR(VLOOKUP($A104,parlvotes_lh!$A$11:$ZZ$200,206,FALSE))=TRUE,"",IF(VLOOKUP($A104,parlvotes_lh!$A$11:$ZZ$200,206,FALSE)=0,"",VLOOKUP($A104,parlvotes_lh!$A$11:$ZZ$200,206,FALSE)))</f>
        <v/>
      </c>
      <c r="U104" s="309" t="str">
        <f>IF(ISERROR(VLOOKUP($A104,parlvotes_lh!$A$11:$ZZ$200,226,FALSE))=TRUE,"",IF(VLOOKUP($A104,parlvotes_lh!$A$11:$ZZ$200,226,FALSE)=0,"",VLOOKUP($A104,parlvotes_lh!$A$11:$ZZ$200,226,FALSE)))</f>
        <v/>
      </c>
      <c r="V104" s="309" t="str">
        <f>IF(ISERROR(VLOOKUP($A104,parlvotes_lh!$A$11:$ZZ$200,246,FALSE))=TRUE,"",IF(VLOOKUP($A104,parlvotes_lh!$A$11:$ZZ$200,246,FALSE)=0,"",VLOOKUP($A104,parlvotes_lh!$A$11:$ZZ$200,246,FALSE)))</f>
        <v/>
      </c>
      <c r="W104" s="309" t="str">
        <f>IF(ISERROR(VLOOKUP($A104,parlvotes_lh!$A$11:$ZZ$200,266,FALSE))=TRUE,"",IF(VLOOKUP($A104,parlvotes_lh!$A$11:$ZZ$200,266,FALSE)=0,"",VLOOKUP($A104,parlvotes_lh!$A$11:$ZZ$200,266,FALSE)))</f>
        <v/>
      </c>
      <c r="X104" s="309" t="str">
        <f>IF(ISERROR(VLOOKUP($A104,parlvotes_lh!$A$11:$ZZ$200,286,FALSE))=TRUE,"",IF(VLOOKUP($A104,parlvotes_lh!$A$11:$ZZ$200,286,FALSE)=0,"",VLOOKUP($A104,parlvotes_lh!$A$11:$ZZ$200,286,FALSE)))</f>
        <v/>
      </c>
      <c r="Y104" s="309" t="str">
        <f>IF(ISERROR(VLOOKUP($A104,parlvotes_lh!$A$11:$ZZ$200,306,FALSE))=TRUE,"",IF(VLOOKUP($A104,parlvotes_lh!$A$11:$ZZ$200,306,FALSE)=0,"",VLOOKUP($A104,parlvotes_lh!$A$11:$ZZ$200,306,FALSE)))</f>
        <v/>
      </c>
      <c r="Z104" s="309" t="str">
        <f>IF(ISERROR(VLOOKUP($A104,parlvotes_lh!$A$11:$ZZ$200,326,FALSE))=TRUE,"",IF(VLOOKUP($A104,parlvotes_lh!$A$11:$ZZ$200,326,FALSE)=0,"",VLOOKUP($A104,parlvotes_lh!$A$11:$ZZ$200,326,FALSE)))</f>
        <v/>
      </c>
      <c r="AA104" s="309" t="str">
        <f>IF(ISERROR(VLOOKUP($A104,parlvotes_lh!$A$11:$ZZ$200,346,FALSE))=TRUE,"",IF(VLOOKUP($A104,parlvotes_lh!$A$11:$ZZ$200,346,FALSE)=0,"",VLOOKUP($A104,parlvotes_lh!$A$11:$ZZ$200,346,FALSE)))</f>
        <v/>
      </c>
      <c r="AB104" s="309" t="str">
        <f>IF(ISERROR(VLOOKUP($A104,parlvotes_lh!$A$11:$ZZ$200,366,FALSE))=TRUE,"",IF(VLOOKUP($A104,parlvotes_lh!$A$11:$ZZ$200,366,FALSE)=0,"",VLOOKUP($A104,parlvotes_lh!$A$11:$ZZ$200,366,FALSE)))</f>
        <v/>
      </c>
      <c r="AC104" s="309" t="str">
        <f>IF(ISERROR(VLOOKUP($A104,parlvotes_lh!$A$11:$ZZ$200,386,FALSE))=TRUE,"",IF(VLOOKUP($A104,parlvotes_lh!$A$11:$ZZ$200,386,FALSE)=0,"",VLOOKUP($A104,parlvotes_lh!$A$11:$ZZ$200,386,FALSE)))</f>
        <v/>
      </c>
    </row>
    <row r="105" spans="1:29" ht="13.5" customHeight="1">
      <c r="A105" s="302"/>
      <c r="B105" s="303" t="str">
        <f>IF(A105="","",MID(info_weblinks!$C$3,32,3))</f>
        <v/>
      </c>
      <c r="C105" s="303" t="str">
        <f>IF(info_parties!G105="","",info_parties!G105)</f>
        <v/>
      </c>
      <c r="D105" s="303" t="str">
        <f>IF(info_parties!K105="","",info_parties!K105)</f>
        <v/>
      </c>
      <c r="E105" s="303" t="str">
        <f>IF(info_parties!H105="","",info_parties!H105)</f>
        <v/>
      </c>
      <c r="F105" s="304" t="str">
        <f t="shared" si="4"/>
        <v/>
      </c>
      <c r="G105" s="305" t="str">
        <f t="shared" si="5"/>
        <v/>
      </c>
      <c r="H105" s="306" t="str">
        <f t="shared" si="6"/>
        <v/>
      </c>
      <c r="I105" s="307" t="str">
        <f t="shared" si="7"/>
        <v/>
      </c>
      <c r="J105" s="308" t="str">
        <f>IF(ISERROR(VLOOKUP($A105,parlvotes_lh!$A$11:$ZZ$200,6,FALSE))=TRUE,"",IF(VLOOKUP($A105,parlvotes_lh!$A$11:$ZZ$200,6,FALSE)=0,"",VLOOKUP($A105,parlvotes_lh!$A$11:$ZZ$200,6,FALSE)))</f>
        <v/>
      </c>
      <c r="K105" s="308" t="str">
        <f>IF(ISERROR(VLOOKUP($A105,parlvotes_lh!$A$11:$ZZ$200,26,FALSE))=TRUE,"",IF(VLOOKUP($A105,parlvotes_lh!$A$11:$ZZ$200,26,FALSE)=0,"",VLOOKUP($A105,parlvotes_lh!$A$11:$ZZ$200,26,FALSE)))</f>
        <v/>
      </c>
      <c r="L105" s="308" t="str">
        <f>IF(ISERROR(VLOOKUP($A105,parlvotes_lh!$A$11:$ZZ$200,46,FALSE))=TRUE,"",IF(VLOOKUP($A105,parlvotes_lh!$A$11:$ZZ$200,46,FALSE)=0,"",VLOOKUP($A105,parlvotes_lh!$A$11:$ZZ$200,46,FALSE)))</f>
        <v/>
      </c>
      <c r="M105" s="308" t="str">
        <f>IF(ISERROR(VLOOKUP($A105,parlvotes_lh!$A$11:$ZZ$200,66,FALSE))=TRUE,"",IF(VLOOKUP($A105,parlvotes_lh!$A$11:$ZZ$200,66,FALSE)=0,"",VLOOKUP($A105,parlvotes_lh!$A$11:$ZZ$200,66,FALSE)))</f>
        <v/>
      </c>
      <c r="N105" s="308" t="str">
        <f>IF(ISERROR(VLOOKUP($A105,parlvotes_lh!$A$11:$ZZ$200,86,FALSE))=TRUE,"",IF(VLOOKUP($A105,parlvotes_lh!$A$11:$ZZ$200,86,FALSE)=0,"",VLOOKUP($A105,parlvotes_lh!$A$11:$ZZ$200,86,FALSE)))</f>
        <v/>
      </c>
      <c r="O105" s="308" t="str">
        <f>IF(ISERROR(VLOOKUP($A105,parlvotes_lh!$A$11:$ZZ$200,106,FALSE))=TRUE,"",IF(VLOOKUP($A105,parlvotes_lh!$A$11:$ZZ$200,106,FALSE)=0,"",VLOOKUP($A105,parlvotes_lh!$A$11:$ZZ$200,106,FALSE)))</f>
        <v/>
      </c>
      <c r="P105" s="308" t="str">
        <f>IF(ISERROR(VLOOKUP($A105,parlvotes_lh!$A$11:$ZZ$200,126,FALSE))=TRUE,"",IF(VLOOKUP($A105,parlvotes_lh!$A$11:$ZZ$200,126,FALSE)=0,"",VLOOKUP($A105,parlvotes_lh!$A$11:$ZZ$200,126,FALSE)))</f>
        <v/>
      </c>
      <c r="Q105" s="309" t="str">
        <f>IF(ISERROR(VLOOKUP($A105,parlvotes_lh!$A$11:$ZZ$200,146,FALSE))=TRUE,"",IF(VLOOKUP($A105,parlvotes_lh!$A$11:$ZZ$200,146,FALSE)=0,"",VLOOKUP($A105,parlvotes_lh!$A$11:$ZZ$200,146,FALSE)))</f>
        <v/>
      </c>
      <c r="R105" s="309" t="str">
        <f>IF(ISERROR(VLOOKUP($A105,parlvotes_lh!$A$11:$ZZ$200,166,FALSE))=TRUE,"",IF(VLOOKUP($A105,parlvotes_lh!$A$11:$ZZ$200,166,FALSE)=0,"",VLOOKUP($A105,parlvotes_lh!$A$11:$ZZ$200,166,FALSE)))</f>
        <v/>
      </c>
      <c r="S105" s="309" t="str">
        <f>IF(ISERROR(VLOOKUP($A105,parlvotes_lh!$A$11:$ZZ$200,186,FALSE))=TRUE,"",IF(VLOOKUP($A105,parlvotes_lh!$A$11:$ZZ$200,186,FALSE)=0,"",VLOOKUP($A105,parlvotes_lh!$A$11:$ZZ$200,186,FALSE)))</f>
        <v/>
      </c>
      <c r="T105" s="309" t="str">
        <f>IF(ISERROR(VLOOKUP($A105,parlvotes_lh!$A$11:$ZZ$200,206,FALSE))=TRUE,"",IF(VLOOKUP($A105,parlvotes_lh!$A$11:$ZZ$200,206,FALSE)=0,"",VLOOKUP($A105,parlvotes_lh!$A$11:$ZZ$200,206,FALSE)))</f>
        <v/>
      </c>
      <c r="U105" s="309" t="str">
        <f>IF(ISERROR(VLOOKUP($A105,parlvotes_lh!$A$11:$ZZ$200,226,FALSE))=TRUE,"",IF(VLOOKUP($A105,parlvotes_lh!$A$11:$ZZ$200,226,FALSE)=0,"",VLOOKUP($A105,parlvotes_lh!$A$11:$ZZ$200,226,FALSE)))</f>
        <v/>
      </c>
      <c r="V105" s="309" t="str">
        <f>IF(ISERROR(VLOOKUP($A105,parlvotes_lh!$A$11:$ZZ$200,246,FALSE))=TRUE,"",IF(VLOOKUP($A105,parlvotes_lh!$A$11:$ZZ$200,246,FALSE)=0,"",VLOOKUP($A105,parlvotes_lh!$A$11:$ZZ$200,246,FALSE)))</f>
        <v/>
      </c>
      <c r="W105" s="309" t="str">
        <f>IF(ISERROR(VLOOKUP($A105,parlvotes_lh!$A$11:$ZZ$200,266,FALSE))=TRUE,"",IF(VLOOKUP($A105,parlvotes_lh!$A$11:$ZZ$200,266,FALSE)=0,"",VLOOKUP($A105,parlvotes_lh!$A$11:$ZZ$200,266,FALSE)))</f>
        <v/>
      </c>
      <c r="X105" s="309" t="str">
        <f>IF(ISERROR(VLOOKUP($A105,parlvotes_lh!$A$11:$ZZ$200,286,FALSE))=TRUE,"",IF(VLOOKUP($A105,parlvotes_lh!$A$11:$ZZ$200,286,FALSE)=0,"",VLOOKUP($A105,parlvotes_lh!$A$11:$ZZ$200,286,FALSE)))</f>
        <v/>
      </c>
      <c r="Y105" s="309" t="str">
        <f>IF(ISERROR(VLOOKUP($A105,parlvotes_lh!$A$11:$ZZ$200,306,FALSE))=TRUE,"",IF(VLOOKUP($A105,parlvotes_lh!$A$11:$ZZ$200,306,FALSE)=0,"",VLOOKUP($A105,parlvotes_lh!$A$11:$ZZ$200,306,FALSE)))</f>
        <v/>
      </c>
      <c r="Z105" s="309" t="str">
        <f>IF(ISERROR(VLOOKUP($A105,parlvotes_lh!$A$11:$ZZ$200,326,FALSE))=TRUE,"",IF(VLOOKUP($A105,parlvotes_lh!$A$11:$ZZ$200,326,FALSE)=0,"",VLOOKUP($A105,parlvotes_lh!$A$11:$ZZ$200,326,FALSE)))</f>
        <v/>
      </c>
      <c r="AA105" s="309" t="str">
        <f>IF(ISERROR(VLOOKUP($A105,parlvotes_lh!$A$11:$ZZ$200,346,FALSE))=TRUE,"",IF(VLOOKUP($A105,parlvotes_lh!$A$11:$ZZ$200,346,FALSE)=0,"",VLOOKUP($A105,parlvotes_lh!$A$11:$ZZ$200,346,FALSE)))</f>
        <v/>
      </c>
      <c r="AB105" s="309" t="str">
        <f>IF(ISERROR(VLOOKUP($A105,parlvotes_lh!$A$11:$ZZ$200,366,FALSE))=TRUE,"",IF(VLOOKUP($A105,parlvotes_lh!$A$11:$ZZ$200,366,FALSE)=0,"",VLOOKUP($A105,parlvotes_lh!$A$11:$ZZ$200,366,FALSE)))</f>
        <v/>
      </c>
      <c r="AC105" s="309" t="str">
        <f>IF(ISERROR(VLOOKUP($A105,parlvotes_lh!$A$11:$ZZ$200,386,FALSE))=TRUE,"",IF(VLOOKUP($A105,parlvotes_lh!$A$11:$ZZ$200,386,FALSE)=0,"",VLOOKUP($A105,parlvotes_lh!$A$11:$ZZ$200,386,FALSE)))</f>
        <v/>
      </c>
    </row>
    <row r="106" spans="1:29" ht="13.5" customHeight="1">
      <c r="A106" s="302"/>
      <c r="B106" s="303" t="str">
        <f>IF(A106="","",MID(info_weblinks!$C$3,32,3))</f>
        <v/>
      </c>
      <c r="C106" s="303" t="str">
        <f>IF(info_parties!G106="","",info_parties!G106)</f>
        <v/>
      </c>
      <c r="D106" s="303" t="str">
        <f>IF(info_parties!K106="","",info_parties!K106)</f>
        <v/>
      </c>
      <c r="E106" s="303" t="str">
        <f>IF(info_parties!H106="","",info_parties!H106)</f>
        <v/>
      </c>
      <c r="F106" s="304" t="str">
        <f t="shared" si="4"/>
        <v/>
      </c>
      <c r="G106" s="305" t="str">
        <f t="shared" si="5"/>
        <v/>
      </c>
      <c r="H106" s="306" t="str">
        <f t="shared" si="6"/>
        <v/>
      </c>
      <c r="I106" s="307" t="str">
        <f t="shared" si="7"/>
        <v/>
      </c>
      <c r="J106" s="308" t="str">
        <f>IF(ISERROR(VLOOKUP($A106,parlvotes_lh!$A$11:$ZZ$200,6,FALSE))=TRUE,"",IF(VLOOKUP($A106,parlvotes_lh!$A$11:$ZZ$200,6,FALSE)=0,"",VLOOKUP($A106,parlvotes_lh!$A$11:$ZZ$200,6,FALSE)))</f>
        <v/>
      </c>
      <c r="K106" s="308" t="str">
        <f>IF(ISERROR(VLOOKUP($A106,parlvotes_lh!$A$11:$ZZ$200,26,FALSE))=TRUE,"",IF(VLOOKUP($A106,parlvotes_lh!$A$11:$ZZ$200,26,FALSE)=0,"",VLOOKUP($A106,parlvotes_lh!$A$11:$ZZ$200,26,FALSE)))</f>
        <v/>
      </c>
      <c r="L106" s="308" t="str">
        <f>IF(ISERROR(VLOOKUP($A106,parlvotes_lh!$A$11:$ZZ$200,46,FALSE))=TRUE,"",IF(VLOOKUP($A106,parlvotes_lh!$A$11:$ZZ$200,46,FALSE)=0,"",VLOOKUP($A106,parlvotes_lh!$A$11:$ZZ$200,46,FALSE)))</f>
        <v/>
      </c>
      <c r="M106" s="308" t="str">
        <f>IF(ISERROR(VLOOKUP($A106,parlvotes_lh!$A$11:$ZZ$200,66,FALSE))=TRUE,"",IF(VLOOKUP($A106,parlvotes_lh!$A$11:$ZZ$200,66,FALSE)=0,"",VLOOKUP($A106,parlvotes_lh!$A$11:$ZZ$200,66,FALSE)))</f>
        <v/>
      </c>
      <c r="N106" s="308" t="str">
        <f>IF(ISERROR(VLOOKUP($A106,parlvotes_lh!$A$11:$ZZ$200,86,FALSE))=TRUE,"",IF(VLOOKUP($A106,parlvotes_lh!$A$11:$ZZ$200,86,FALSE)=0,"",VLOOKUP($A106,parlvotes_lh!$A$11:$ZZ$200,86,FALSE)))</f>
        <v/>
      </c>
      <c r="O106" s="308" t="str">
        <f>IF(ISERROR(VLOOKUP($A106,parlvotes_lh!$A$11:$ZZ$200,106,FALSE))=TRUE,"",IF(VLOOKUP($A106,parlvotes_lh!$A$11:$ZZ$200,106,FALSE)=0,"",VLOOKUP($A106,parlvotes_lh!$A$11:$ZZ$200,106,FALSE)))</f>
        <v/>
      </c>
      <c r="P106" s="308" t="str">
        <f>IF(ISERROR(VLOOKUP($A106,parlvotes_lh!$A$11:$ZZ$200,126,FALSE))=TRUE,"",IF(VLOOKUP($A106,parlvotes_lh!$A$11:$ZZ$200,126,FALSE)=0,"",VLOOKUP($A106,parlvotes_lh!$A$11:$ZZ$200,126,FALSE)))</f>
        <v/>
      </c>
      <c r="Q106" s="309" t="str">
        <f>IF(ISERROR(VLOOKUP($A106,parlvotes_lh!$A$11:$ZZ$200,146,FALSE))=TRUE,"",IF(VLOOKUP($A106,parlvotes_lh!$A$11:$ZZ$200,146,FALSE)=0,"",VLOOKUP($A106,parlvotes_lh!$A$11:$ZZ$200,146,FALSE)))</f>
        <v/>
      </c>
      <c r="R106" s="309" t="str">
        <f>IF(ISERROR(VLOOKUP($A106,parlvotes_lh!$A$11:$ZZ$200,166,FALSE))=TRUE,"",IF(VLOOKUP($A106,parlvotes_lh!$A$11:$ZZ$200,166,FALSE)=0,"",VLOOKUP($A106,parlvotes_lh!$A$11:$ZZ$200,166,FALSE)))</f>
        <v/>
      </c>
      <c r="S106" s="309" t="str">
        <f>IF(ISERROR(VLOOKUP($A106,parlvotes_lh!$A$11:$ZZ$200,186,FALSE))=TRUE,"",IF(VLOOKUP($A106,parlvotes_lh!$A$11:$ZZ$200,186,FALSE)=0,"",VLOOKUP($A106,parlvotes_lh!$A$11:$ZZ$200,186,FALSE)))</f>
        <v/>
      </c>
      <c r="T106" s="309" t="str">
        <f>IF(ISERROR(VLOOKUP($A106,parlvotes_lh!$A$11:$ZZ$200,206,FALSE))=TRUE,"",IF(VLOOKUP($A106,parlvotes_lh!$A$11:$ZZ$200,206,FALSE)=0,"",VLOOKUP($A106,parlvotes_lh!$A$11:$ZZ$200,206,FALSE)))</f>
        <v/>
      </c>
      <c r="U106" s="309" t="str">
        <f>IF(ISERROR(VLOOKUP($A106,parlvotes_lh!$A$11:$ZZ$200,226,FALSE))=TRUE,"",IF(VLOOKUP($A106,parlvotes_lh!$A$11:$ZZ$200,226,FALSE)=0,"",VLOOKUP($A106,parlvotes_lh!$A$11:$ZZ$200,226,FALSE)))</f>
        <v/>
      </c>
      <c r="V106" s="309" t="str">
        <f>IF(ISERROR(VLOOKUP($A106,parlvotes_lh!$A$11:$ZZ$200,246,FALSE))=TRUE,"",IF(VLOOKUP($A106,parlvotes_lh!$A$11:$ZZ$200,246,FALSE)=0,"",VLOOKUP($A106,parlvotes_lh!$A$11:$ZZ$200,246,FALSE)))</f>
        <v/>
      </c>
      <c r="W106" s="309" t="str">
        <f>IF(ISERROR(VLOOKUP($A106,parlvotes_lh!$A$11:$ZZ$200,266,FALSE))=TRUE,"",IF(VLOOKUP($A106,parlvotes_lh!$A$11:$ZZ$200,266,FALSE)=0,"",VLOOKUP($A106,parlvotes_lh!$A$11:$ZZ$200,266,FALSE)))</f>
        <v/>
      </c>
      <c r="X106" s="309" t="str">
        <f>IF(ISERROR(VLOOKUP($A106,parlvotes_lh!$A$11:$ZZ$200,286,FALSE))=TRUE,"",IF(VLOOKUP($A106,parlvotes_lh!$A$11:$ZZ$200,286,FALSE)=0,"",VLOOKUP($A106,parlvotes_lh!$A$11:$ZZ$200,286,FALSE)))</f>
        <v/>
      </c>
      <c r="Y106" s="309" t="str">
        <f>IF(ISERROR(VLOOKUP($A106,parlvotes_lh!$A$11:$ZZ$200,306,FALSE))=TRUE,"",IF(VLOOKUP($A106,parlvotes_lh!$A$11:$ZZ$200,306,FALSE)=0,"",VLOOKUP($A106,parlvotes_lh!$A$11:$ZZ$200,306,FALSE)))</f>
        <v/>
      </c>
      <c r="Z106" s="309" t="str">
        <f>IF(ISERROR(VLOOKUP($A106,parlvotes_lh!$A$11:$ZZ$200,326,FALSE))=TRUE,"",IF(VLOOKUP($A106,parlvotes_lh!$A$11:$ZZ$200,326,FALSE)=0,"",VLOOKUP($A106,parlvotes_lh!$A$11:$ZZ$200,326,FALSE)))</f>
        <v/>
      </c>
      <c r="AA106" s="309" t="str">
        <f>IF(ISERROR(VLOOKUP($A106,parlvotes_lh!$A$11:$ZZ$200,346,FALSE))=TRUE,"",IF(VLOOKUP($A106,parlvotes_lh!$A$11:$ZZ$200,346,FALSE)=0,"",VLOOKUP($A106,parlvotes_lh!$A$11:$ZZ$200,346,FALSE)))</f>
        <v/>
      </c>
      <c r="AB106" s="309" t="str">
        <f>IF(ISERROR(VLOOKUP($A106,parlvotes_lh!$A$11:$ZZ$200,366,FALSE))=TRUE,"",IF(VLOOKUP($A106,parlvotes_lh!$A$11:$ZZ$200,366,FALSE)=0,"",VLOOKUP($A106,parlvotes_lh!$A$11:$ZZ$200,366,FALSE)))</f>
        <v/>
      </c>
      <c r="AC106" s="309" t="str">
        <f>IF(ISERROR(VLOOKUP($A106,parlvotes_lh!$A$11:$ZZ$200,386,FALSE))=TRUE,"",IF(VLOOKUP($A106,parlvotes_lh!$A$11:$ZZ$200,386,FALSE)=0,"",VLOOKUP($A106,parlvotes_lh!$A$11:$ZZ$200,386,FALSE)))</f>
        <v/>
      </c>
    </row>
    <row r="107" spans="1:29" ht="13.5" customHeight="1">
      <c r="A107" s="302"/>
      <c r="B107" s="303" t="str">
        <f>IF(A107="","",MID(info_weblinks!$C$3,32,3))</f>
        <v/>
      </c>
      <c r="C107" s="303" t="str">
        <f>IF(info_parties!G107="","",info_parties!G107)</f>
        <v/>
      </c>
      <c r="D107" s="303" t="str">
        <f>IF(info_parties!K107="","",info_parties!K107)</f>
        <v/>
      </c>
      <c r="E107" s="303" t="str">
        <f>IF(info_parties!H107="","",info_parties!H107)</f>
        <v/>
      </c>
      <c r="F107" s="304" t="str">
        <f t="shared" si="4"/>
        <v/>
      </c>
      <c r="G107" s="305" t="str">
        <f t="shared" si="5"/>
        <v/>
      </c>
      <c r="H107" s="306" t="str">
        <f t="shared" si="6"/>
        <v/>
      </c>
      <c r="I107" s="307" t="str">
        <f t="shared" si="7"/>
        <v/>
      </c>
      <c r="J107" s="308" t="str">
        <f>IF(ISERROR(VLOOKUP($A107,parlvotes_lh!$A$11:$ZZ$200,6,FALSE))=TRUE,"",IF(VLOOKUP($A107,parlvotes_lh!$A$11:$ZZ$200,6,FALSE)=0,"",VLOOKUP($A107,parlvotes_lh!$A$11:$ZZ$200,6,FALSE)))</f>
        <v/>
      </c>
      <c r="K107" s="308" t="str">
        <f>IF(ISERROR(VLOOKUP($A107,parlvotes_lh!$A$11:$ZZ$200,26,FALSE))=TRUE,"",IF(VLOOKUP($A107,parlvotes_lh!$A$11:$ZZ$200,26,FALSE)=0,"",VLOOKUP($A107,parlvotes_lh!$A$11:$ZZ$200,26,FALSE)))</f>
        <v/>
      </c>
      <c r="L107" s="308" t="str">
        <f>IF(ISERROR(VLOOKUP($A107,parlvotes_lh!$A$11:$ZZ$200,46,FALSE))=TRUE,"",IF(VLOOKUP($A107,parlvotes_lh!$A$11:$ZZ$200,46,FALSE)=0,"",VLOOKUP($A107,parlvotes_lh!$A$11:$ZZ$200,46,FALSE)))</f>
        <v/>
      </c>
      <c r="M107" s="308" t="str">
        <f>IF(ISERROR(VLOOKUP($A107,parlvotes_lh!$A$11:$ZZ$200,66,FALSE))=TRUE,"",IF(VLOOKUP($A107,parlvotes_lh!$A$11:$ZZ$200,66,FALSE)=0,"",VLOOKUP($A107,parlvotes_lh!$A$11:$ZZ$200,66,FALSE)))</f>
        <v/>
      </c>
      <c r="N107" s="308" t="str">
        <f>IF(ISERROR(VLOOKUP($A107,parlvotes_lh!$A$11:$ZZ$200,86,FALSE))=TRUE,"",IF(VLOOKUP($A107,parlvotes_lh!$A$11:$ZZ$200,86,FALSE)=0,"",VLOOKUP($A107,parlvotes_lh!$A$11:$ZZ$200,86,FALSE)))</f>
        <v/>
      </c>
      <c r="O107" s="308" t="str">
        <f>IF(ISERROR(VLOOKUP($A107,parlvotes_lh!$A$11:$ZZ$200,106,FALSE))=TRUE,"",IF(VLOOKUP($A107,parlvotes_lh!$A$11:$ZZ$200,106,FALSE)=0,"",VLOOKUP($A107,parlvotes_lh!$A$11:$ZZ$200,106,FALSE)))</f>
        <v/>
      </c>
      <c r="P107" s="308" t="str">
        <f>IF(ISERROR(VLOOKUP($A107,parlvotes_lh!$A$11:$ZZ$200,126,FALSE))=TRUE,"",IF(VLOOKUP($A107,parlvotes_lh!$A$11:$ZZ$200,126,FALSE)=0,"",VLOOKUP($A107,parlvotes_lh!$A$11:$ZZ$200,126,FALSE)))</f>
        <v/>
      </c>
      <c r="Q107" s="309" t="str">
        <f>IF(ISERROR(VLOOKUP($A107,parlvotes_lh!$A$11:$ZZ$200,146,FALSE))=TRUE,"",IF(VLOOKUP($A107,parlvotes_lh!$A$11:$ZZ$200,146,FALSE)=0,"",VLOOKUP($A107,parlvotes_lh!$A$11:$ZZ$200,146,FALSE)))</f>
        <v/>
      </c>
      <c r="R107" s="309" t="str">
        <f>IF(ISERROR(VLOOKUP($A107,parlvotes_lh!$A$11:$ZZ$200,166,FALSE))=TRUE,"",IF(VLOOKUP($A107,parlvotes_lh!$A$11:$ZZ$200,166,FALSE)=0,"",VLOOKUP($A107,parlvotes_lh!$A$11:$ZZ$200,166,FALSE)))</f>
        <v/>
      </c>
      <c r="S107" s="309" t="str">
        <f>IF(ISERROR(VLOOKUP($A107,parlvotes_lh!$A$11:$ZZ$200,186,FALSE))=TRUE,"",IF(VLOOKUP($A107,parlvotes_lh!$A$11:$ZZ$200,186,FALSE)=0,"",VLOOKUP($A107,parlvotes_lh!$A$11:$ZZ$200,186,FALSE)))</f>
        <v/>
      </c>
      <c r="T107" s="309" t="str">
        <f>IF(ISERROR(VLOOKUP($A107,parlvotes_lh!$A$11:$ZZ$200,206,FALSE))=TRUE,"",IF(VLOOKUP($A107,parlvotes_lh!$A$11:$ZZ$200,206,FALSE)=0,"",VLOOKUP($A107,parlvotes_lh!$A$11:$ZZ$200,206,FALSE)))</f>
        <v/>
      </c>
      <c r="U107" s="309" t="str">
        <f>IF(ISERROR(VLOOKUP($A107,parlvotes_lh!$A$11:$ZZ$200,226,FALSE))=TRUE,"",IF(VLOOKUP($A107,parlvotes_lh!$A$11:$ZZ$200,226,FALSE)=0,"",VLOOKUP($A107,parlvotes_lh!$A$11:$ZZ$200,226,FALSE)))</f>
        <v/>
      </c>
      <c r="V107" s="309" t="str">
        <f>IF(ISERROR(VLOOKUP($A107,parlvotes_lh!$A$11:$ZZ$200,246,FALSE))=TRUE,"",IF(VLOOKUP($A107,parlvotes_lh!$A$11:$ZZ$200,246,FALSE)=0,"",VLOOKUP($A107,parlvotes_lh!$A$11:$ZZ$200,246,FALSE)))</f>
        <v/>
      </c>
      <c r="W107" s="309" t="str">
        <f>IF(ISERROR(VLOOKUP($A107,parlvotes_lh!$A$11:$ZZ$200,266,FALSE))=TRUE,"",IF(VLOOKUP($A107,parlvotes_lh!$A$11:$ZZ$200,266,FALSE)=0,"",VLOOKUP($A107,parlvotes_lh!$A$11:$ZZ$200,266,FALSE)))</f>
        <v/>
      </c>
      <c r="X107" s="309" t="str">
        <f>IF(ISERROR(VLOOKUP($A107,parlvotes_lh!$A$11:$ZZ$200,286,FALSE))=TRUE,"",IF(VLOOKUP($A107,parlvotes_lh!$A$11:$ZZ$200,286,FALSE)=0,"",VLOOKUP($A107,parlvotes_lh!$A$11:$ZZ$200,286,FALSE)))</f>
        <v/>
      </c>
      <c r="Y107" s="309" t="str">
        <f>IF(ISERROR(VLOOKUP($A107,parlvotes_lh!$A$11:$ZZ$200,306,FALSE))=TRUE,"",IF(VLOOKUP($A107,parlvotes_lh!$A$11:$ZZ$200,306,FALSE)=0,"",VLOOKUP($A107,parlvotes_lh!$A$11:$ZZ$200,306,FALSE)))</f>
        <v/>
      </c>
      <c r="Z107" s="309" t="str">
        <f>IF(ISERROR(VLOOKUP($A107,parlvotes_lh!$A$11:$ZZ$200,326,FALSE))=TRUE,"",IF(VLOOKUP($A107,parlvotes_lh!$A$11:$ZZ$200,326,FALSE)=0,"",VLOOKUP($A107,parlvotes_lh!$A$11:$ZZ$200,326,FALSE)))</f>
        <v/>
      </c>
      <c r="AA107" s="309" t="str">
        <f>IF(ISERROR(VLOOKUP($A107,parlvotes_lh!$A$11:$ZZ$200,346,FALSE))=TRUE,"",IF(VLOOKUP($A107,parlvotes_lh!$A$11:$ZZ$200,346,FALSE)=0,"",VLOOKUP($A107,parlvotes_lh!$A$11:$ZZ$200,346,FALSE)))</f>
        <v/>
      </c>
      <c r="AB107" s="309" t="str">
        <f>IF(ISERROR(VLOOKUP($A107,parlvotes_lh!$A$11:$ZZ$200,366,FALSE))=TRUE,"",IF(VLOOKUP($A107,parlvotes_lh!$A$11:$ZZ$200,366,FALSE)=0,"",VLOOKUP($A107,parlvotes_lh!$A$11:$ZZ$200,366,FALSE)))</f>
        <v/>
      </c>
      <c r="AC107" s="309" t="str">
        <f>IF(ISERROR(VLOOKUP($A107,parlvotes_lh!$A$11:$ZZ$200,386,FALSE))=TRUE,"",IF(VLOOKUP($A107,parlvotes_lh!$A$11:$ZZ$200,386,FALSE)=0,"",VLOOKUP($A107,parlvotes_lh!$A$11:$ZZ$200,386,FALSE)))</f>
        <v/>
      </c>
    </row>
    <row r="108" spans="1:29" ht="13.5" customHeight="1">
      <c r="A108" s="302"/>
      <c r="B108" s="303" t="str">
        <f>IF(A108="","",MID(info_weblinks!$C$3,32,3))</f>
        <v/>
      </c>
      <c r="C108" s="303" t="str">
        <f>IF(info_parties!G108="","",info_parties!G108)</f>
        <v/>
      </c>
      <c r="D108" s="303" t="str">
        <f>IF(info_parties!K108="","",info_parties!K108)</f>
        <v/>
      </c>
      <c r="E108" s="303" t="str">
        <f>IF(info_parties!H108="","",info_parties!H108)</f>
        <v/>
      </c>
      <c r="F108" s="304" t="str">
        <f t="shared" si="4"/>
        <v/>
      </c>
      <c r="G108" s="305" t="str">
        <f t="shared" si="5"/>
        <v/>
      </c>
      <c r="H108" s="306" t="str">
        <f t="shared" si="6"/>
        <v/>
      </c>
      <c r="I108" s="307" t="str">
        <f t="shared" si="7"/>
        <v/>
      </c>
      <c r="J108" s="308" t="str">
        <f>IF(ISERROR(VLOOKUP($A108,parlvotes_lh!$A$11:$ZZ$200,6,FALSE))=TRUE,"",IF(VLOOKUP($A108,parlvotes_lh!$A$11:$ZZ$200,6,FALSE)=0,"",VLOOKUP($A108,parlvotes_lh!$A$11:$ZZ$200,6,FALSE)))</f>
        <v/>
      </c>
      <c r="K108" s="308" t="str">
        <f>IF(ISERROR(VLOOKUP($A108,parlvotes_lh!$A$11:$ZZ$200,26,FALSE))=TRUE,"",IF(VLOOKUP($A108,parlvotes_lh!$A$11:$ZZ$200,26,FALSE)=0,"",VLOOKUP($A108,parlvotes_lh!$A$11:$ZZ$200,26,FALSE)))</f>
        <v/>
      </c>
      <c r="L108" s="308" t="str">
        <f>IF(ISERROR(VLOOKUP($A108,parlvotes_lh!$A$11:$ZZ$200,46,FALSE))=TRUE,"",IF(VLOOKUP($A108,parlvotes_lh!$A$11:$ZZ$200,46,FALSE)=0,"",VLOOKUP($A108,parlvotes_lh!$A$11:$ZZ$200,46,FALSE)))</f>
        <v/>
      </c>
      <c r="M108" s="308" t="str">
        <f>IF(ISERROR(VLOOKUP($A108,parlvotes_lh!$A$11:$ZZ$200,66,FALSE))=TRUE,"",IF(VLOOKUP($A108,parlvotes_lh!$A$11:$ZZ$200,66,FALSE)=0,"",VLOOKUP($A108,parlvotes_lh!$A$11:$ZZ$200,66,FALSE)))</f>
        <v/>
      </c>
      <c r="N108" s="308" t="str">
        <f>IF(ISERROR(VLOOKUP($A108,parlvotes_lh!$A$11:$ZZ$200,86,FALSE))=TRUE,"",IF(VLOOKUP($A108,parlvotes_lh!$A$11:$ZZ$200,86,FALSE)=0,"",VLOOKUP($A108,parlvotes_lh!$A$11:$ZZ$200,86,FALSE)))</f>
        <v/>
      </c>
      <c r="O108" s="308" t="str">
        <f>IF(ISERROR(VLOOKUP($A108,parlvotes_lh!$A$11:$ZZ$200,106,FALSE))=TRUE,"",IF(VLOOKUP($A108,parlvotes_lh!$A$11:$ZZ$200,106,FALSE)=0,"",VLOOKUP($A108,parlvotes_lh!$A$11:$ZZ$200,106,FALSE)))</f>
        <v/>
      </c>
      <c r="P108" s="308" t="str">
        <f>IF(ISERROR(VLOOKUP($A108,parlvotes_lh!$A$11:$ZZ$200,126,FALSE))=TRUE,"",IF(VLOOKUP($A108,parlvotes_lh!$A$11:$ZZ$200,126,FALSE)=0,"",VLOOKUP($A108,parlvotes_lh!$A$11:$ZZ$200,126,FALSE)))</f>
        <v/>
      </c>
      <c r="Q108" s="309" t="str">
        <f>IF(ISERROR(VLOOKUP($A108,parlvotes_lh!$A$11:$ZZ$200,146,FALSE))=TRUE,"",IF(VLOOKUP($A108,parlvotes_lh!$A$11:$ZZ$200,146,FALSE)=0,"",VLOOKUP($A108,parlvotes_lh!$A$11:$ZZ$200,146,FALSE)))</f>
        <v/>
      </c>
      <c r="R108" s="309" t="str">
        <f>IF(ISERROR(VLOOKUP($A108,parlvotes_lh!$A$11:$ZZ$200,166,FALSE))=TRUE,"",IF(VLOOKUP($A108,parlvotes_lh!$A$11:$ZZ$200,166,FALSE)=0,"",VLOOKUP($A108,parlvotes_lh!$A$11:$ZZ$200,166,FALSE)))</f>
        <v/>
      </c>
      <c r="S108" s="309" t="str">
        <f>IF(ISERROR(VLOOKUP($A108,parlvotes_lh!$A$11:$ZZ$200,186,FALSE))=TRUE,"",IF(VLOOKUP($A108,parlvotes_lh!$A$11:$ZZ$200,186,FALSE)=0,"",VLOOKUP($A108,parlvotes_lh!$A$11:$ZZ$200,186,FALSE)))</f>
        <v/>
      </c>
      <c r="T108" s="309" t="str">
        <f>IF(ISERROR(VLOOKUP($A108,parlvotes_lh!$A$11:$ZZ$200,206,FALSE))=TRUE,"",IF(VLOOKUP($A108,parlvotes_lh!$A$11:$ZZ$200,206,FALSE)=0,"",VLOOKUP($A108,parlvotes_lh!$A$11:$ZZ$200,206,FALSE)))</f>
        <v/>
      </c>
      <c r="U108" s="309" t="str">
        <f>IF(ISERROR(VLOOKUP($A108,parlvotes_lh!$A$11:$ZZ$200,226,FALSE))=TRUE,"",IF(VLOOKUP($A108,parlvotes_lh!$A$11:$ZZ$200,226,FALSE)=0,"",VLOOKUP($A108,parlvotes_lh!$A$11:$ZZ$200,226,FALSE)))</f>
        <v/>
      </c>
      <c r="V108" s="309" t="str">
        <f>IF(ISERROR(VLOOKUP($A108,parlvotes_lh!$A$11:$ZZ$200,246,FALSE))=TRUE,"",IF(VLOOKUP($A108,parlvotes_lh!$A$11:$ZZ$200,246,FALSE)=0,"",VLOOKUP($A108,parlvotes_lh!$A$11:$ZZ$200,246,FALSE)))</f>
        <v/>
      </c>
      <c r="W108" s="309" t="str">
        <f>IF(ISERROR(VLOOKUP($A108,parlvotes_lh!$A$11:$ZZ$200,266,FALSE))=TRUE,"",IF(VLOOKUP($A108,parlvotes_lh!$A$11:$ZZ$200,266,FALSE)=0,"",VLOOKUP($A108,parlvotes_lh!$A$11:$ZZ$200,266,FALSE)))</f>
        <v/>
      </c>
      <c r="X108" s="309" t="str">
        <f>IF(ISERROR(VLOOKUP($A108,parlvotes_lh!$A$11:$ZZ$200,286,FALSE))=TRUE,"",IF(VLOOKUP($A108,parlvotes_lh!$A$11:$ZZ$200,286,FALSE)=0,"",VLOOKUP($A108,parlvotes_lh!$A$11:$ZZ$200,286,FALSE)))</f>
        <v/>
      </c>
      <c r="Y108" s="309" t="str">
        <f>IF(ISERROR(VLOOKUP($A108,parlvotes_lh!$A$11:$ZZ$200,306,FALSE))=TRUE,"",IF(VLOOKUP($A108,parlvotes_lh!$A$11:$ZZ$200,306,FALSE)=0,"",VLOOKUP($A108,parlvotes_lh!$A$11:$ZZ$200,306,FALSE)))</f>
        <v/>
      </c>
      <c r="Z108" s="309" t="str">
        <f>IF(ISERROR(VLOOKUP($A108,parlvotes_lh!$A$11:$ZZ$200,326,FALSE))=TRUE,"",IF(VLOOKUP($A108,parlvotes_lh!$A$11:$ZZ$200,326,FALSE)=0,"",VLOOKUP($A108,parlvotes_lh!$A$11:$ZZ$200,326,FALSE)))</f>
        <v/>
      </c>
      <c r="AA108" s="309" t="str">
        <f>IF(ISERROR(VLOOKUP($A108,parlvotes_lh!$A$11:$ZZ$200,346,FALSE))=TRUE,"",IF(VLOOKUP($A108,parlvotes_lh!$A$11:$ZZ$200,346,FALSE)=0,"",VLOOKUP($A108,parlvotes_lh!$A$11:$ZZ$200,346,FALSE)))</f>
        <v/>
      </c>
      <c r="AB108" s="309" t="str">
        <f>IF(ISERROR(VLOOKUP($A108,parlvotes_lh!$A$11:$ZZ$200,366,FALSE))=TRUE,"",IF(VLOOKUP($A108,parlvotes_lh!$A$11:$ZZ$200,366,FALSE)=0,"",VLOOKUP($A108,parlvotes_lh!$A$11:$ZZ$200,366,FALSE)))</f>
        <v/>
      </c>
      <c r="AC108" s="309" t="str">
        <f>IF(ISERROR(VLOOKUP($A108,parlvotes_lh!$A$11:$ZZ$200,386,FALSE))=TRUE,"",IF(VLOOKUP($A108,parlvotes_lh!$A$11:$ZZ$200,386,FALSE)=0,"",VLOOKUP($A108,parlvotes_lh!$A$11:$ZZ$200,386,FALSE)))</f>
        <v/>
      </c>
    </row>
    <row r="109" spans="1:29" ht="13.5" customHeight="1">
      <c r="A109" s="302"/>
      <c r="B109" s="303" t="str">
        <f>IF(A109="","",MID(info_weblinks!$C$3,32,3))</f>
        <v/>
      </c>
      <c r="C109" s="303" t="str">
        <f>IF(info_parties!G109="","",info_parties!G109)</f>
        <v/>
      </c>
      <c r="D109" s="303" t="str">
        <f>IF(info_parties!K109="","",info_parties!K109)</f>
        <v/>
      </c>
      <c r="E109" s="303" t="str">
        <f>IF(info_parties!H109="","",info_parties!H109)</f>
        <v/>
      </c>
      <c r="F109" s="304" t="str">
        <f t="shared" si="4"/>
        <v/>
      </c>
      <c r="G109" s="305" t="str">
        <f t="shared" si="5"/>
        <v/>
      </c>
      <c r="H109" s="306" t="str">
        <f t="shared" si="6"/>
        <v/>
      </c>
      <c r="I109" s="307" t="str">
        <f t="shared" si="7"/>
        <v/>
      </c>
      <c r="J109" s="308" t="str">
        <f>IF(ISERROR(VLOOKUP($A109,parlvotes_lh!$A$11:$ZZ$200,6,FALSE))=TRUE,"",IF(VLOOKUP($A109,parlvotes_lh!$A$11:$ZZ$200,6,FALSE)=0,"",VLOOKUP($A109,parlvotes_lh!$A$11:$ZZ$200,6,FALSE)))</f>
        <v/>
      </c>
      <c r="K109" s="308" t="str">
        <f>IF(ISERROR(VLOOKUP($A109,parlvotes_lh!$A$11:$ZZ$200,26,FALSE))=TRUE,"",IF(VLOOKUP($A109,parlvotes_lh!$A$11:$ZZ$200,26,FALSE)=0,"",VLOOKUP($A109,parlvotes_lh!$A$11:$ZZ$200,26,FALSE)))</f>
        <v/>
      </c>
      <c r="L109" s="308" t="str">
        <f>IF(ISERROR(VLOOKUP($A109,parlvotes_lh!$A$11:$ZZ$200,46,FALSE))=TRUE,"",IF(VLOOKUP($A109,parlvotes_lh!$A$11:$ZZ$200,46,FALSE)=0,"",VLOOKUP($A109,parlvotes_lh!$A$11:$ZZ$200,46,FALSE)))</f>
        <v/>
      </c>
      <c r="M109" s="308" t="str">
        <f>IF(ISERROR(VLOOKUP($A109,parlvotes_lh!$A$11:$ZZ$200,66,FALSE))=TRUE,"",IF(VLOOKUP($A109,parlvotes_lh!$A$11:$ZZ$200,66,FALSE)=0,"",VLOOKUP($A109,parlvotes_lh!$A$11:$ZZ$200,66,FALSE)))</f>
        <v/>
      </c>
      <c r="N109" s="308" t="str">
        <f>IF(ISERROR(VLOOKUP($A109,parlvotes_lh!$A$11:$ZZ$200,86,FALSE))=TRUE,"",IF(VLOOKUP($A109,parlvotes_lh!$A$11:$ZZ$200,86,FALSE)=0,"",VLOOKUP($A109,parlvotes_lh!$A$11:$ZZ$200,86,FALSE)))</f>
        <v/>
      </c>
      <c r="O109" s="308" t="str">
        <f>IF(ISERROR(VLOOKUP($A109,parlvotes_lh!$A$11:$ZZ$200,106,FALSE))=TRUE,"",IF(VLOOKUP($A109,parlvotes_lh!$A$11:$ZZ$200,106,FALSE)=0,"",VLOOKUP($A109,parlvotes_lh!$A$11:$ZZ$200,106,FALSE)))</f>
        <v/>
      </c>
      <c r="P109" s="308" t="str">
        <f>IF(ISERROR(VLOOKUP($A109,parlvotes_lh!$A$11:$ZZ$200,126,FALSE))=TRUE,"",IF(VLOOKUP($A109,parlvotes_lh!$A$11:$ZZ$200,126,FALSE)=0,"",VLOOKUP($A109,parlvotes_lh!$A$11:$ZZ$200,126,FALSE)))</f>
        <v/>
      </c>
      <c r="Q109" s="309" t="str">
        <f>IF(ISERROR(VLOOKUP($A109,parlvotes_lh!$A$11:$ZZ$200,146,FALSE))=TRUE,"",IF(VLOOKUP($A109,parlvotes_lh!$A$11:$ZZ$200,146,FALSE)=0,"",VLOOKUP($A109,parlvotes_lh!$A$11:$ZZ$200,146,FALSE)))</f>
        <v/>
      </c>
      <c r="R109" s="309" t="str">
        <f>IF(ISERROR(VLOOKUP($A109,parlvotes_lh!$A$11:$ZZ$200,166,FALSE))=TRUE,"",IF(VLOOKUP($A109,parlvotes_lh!$A$11:$ZZ$200,166,FALSE)=0,"",VLOOKUP($A109,parlvotes_lh!$A$11:$ZZ$200,166,FALSE)))</f>
        <v/>
      </c>
      <c r="S109" s="309" t="str">
        <f>IF(ISERROR(VLOOKUP($A109,parlvotes_lh!$A$11:$ZZ$200,186,FALSE))=TRUE,"",IF(VLOOKUP($A109,parlvotes_lh!$A$11:$ZZ$200,186,FALSE)=0,"",VLOOKUP($A109,parlvotes_lh!$A$11:$ZZ$200,186,FALSE)))</f>
        <v/>
      </c>
      <c r="T109" s="309" t="str">
        <f>IF(ISERROR(VLOOKUP($A109,parlvotes_lh!$A$11:$ZZ$200,206,FALSE))=TRUE,"",IF(VLOOKUP($A109,parlvotes_lh!$A$11:$ZZ$200,206,FALSE)=0,"",VLOOKUP($A109,parlvotes_lh!$A$11:$ZZ$200,206,FALSE)))</f>
        <v/>
      </c>
      <c r="U109" s="309" t="str">
        <f>IF(ISERROR(VLOOKUP($A109,parlvotes_lh!$A$11:$ZZ$200,226,FALSE))=TRUE,"",IF(VLOOKUP($A109,parlvotes_lh!$A$11:$ZZ$200,226,FALSE)=0,"",VLOOKUP($A109,parlvotes_lh!$A$11:$ZZ$200,226,FALSE)))</f>
        <v/>
      </c>
      <c r="V109" s="309" t="str">
        <f>IF(ISERROR(VLOOKUP($A109,parlvotes_lh!$A$11:$ZZ$200,246,FALSE))=TRUE,"",IF(VLOOKUP($A109,parlvotes_lh!$A$11:$ZZ$200,246,FALSE)=0,"",VLOOKUP($A109,parlvotes_lh!$A$11:$ZZ$200,246,FALSE)))</f>
        <v/>
      </c>
      <c r="W109" s="309" t="str">
        <f>IF(ISERROR(VLOOKUP($A109,parlvotes_lh!$A$11:$ZZ$200,266,FALSE))=TRUE,"",IF(VLOOKUP($A109,parlvotes_lh!$A$11:$ZZ$200,266,FALSE)=0,"",VLOOKUP($A109,parlvotes_lh!$A$11:$ZZ$200,266,FALSE)))</f>
        <v/>
      </c>
      <c r="X109" s="309" t="str">
        <f>IF(ISERROR(VLOOKUP($A109,parlvotes_lh!$A$11:$ZZ$200,286,FALSE))=TRUE,"",IF(VLOOKUP($A109,parlvotes_lh!$A$11:$ZZ$200,286,FALSE)=0,"",VLOOKUP($A109,parlvotes_lh!$A$11:$ZZ$200,286,FALSE)))</f>
        <v/>
      </c>
      <c r="Y109" s="309" t="str">
        <f>IF(ISERROR(VLOOKUP($A109,parlvotes_lh!$A$11:$ZZ$200,306,FALSE))=TRUE,"",IF(VLOOKUP($A109,parlvotes_lh!$A$11:$ZZ$200,306,FALSE)=0,"",VLOOKUP($A109,parlvotes_lh!$A$11:$ZZ$200,306,FALSE)))</f>
        <v/>
      </c>
      <c r="Z109" s="309" t="str">
        <f>IF(ISERROR(VLOOKUP($A109,parlvotes_lh!$A$11:$ZZ$200,326,FALSE))=TRUE,"",IF(VLOOKUP($A109,parlvotes_lh!$A$11:$ZZ$200,326,FALSE)=0,"",VLOOKUP($A109,parlvotes_lh!$A$11:$ZZ$200,326,FALSE)))</f>
        <v/>
      </c>
      <c r="AA109" s="309" t="str">
        <f>IF(ISERROR(VLOOKUP($A109,parlvotes_lh!$A$11:$ZZ$200,346,FALSE))=TRUE,"",IF(VLOOKUP($A109,parlvotes_lh!$A$11:$ZZ$200,346,FALSE)=0,"",VLOOKUP($A109,parlvotes_lh!$A$11:$ZZ$200,346,FALSE)))</f>
        <v/>
      </c>
      <c r="AB109" s="309" t="str">
        <f>IF(ISERROR(VLOOKUP($A109,parlvotes_lh!$A$11:$ZZ$200,366,FALSE))=TRUE,"",IF(VLOOKUP($A109,parlvotes_lh!$A$11:$ZZ$200,366,FALSE)=0,"",VLOOKUP($A109,parlvotes_lh!$A$11:$ZZ$200,366,FALSE)))</f>
        <v/>
      </c>
      <c r="AC109" s="309" t="str">
        <f>IF(ISERROR(VLOOKUP($A109,parlvotes_lh!$A$11:$ZZ$200,386,FALSE))=TRUE,"",IF(VLOOKUP($A109,parlvotes_lh!$A$11:$ZZ$200,386,FALSE)=0,"",VLOOKUP($A109,parlvotes_lh!$A$11:$ZZ$200,386,FALSE)))</f>
        <v/>
      </c>
    </row>
    <row r="110" spans="1:29" ht="13.5" customHeight="1">
      <c r="A110" s="302"/>
      <c r="B110" s="303" t="str">
        <f>IF(A110="","",MID(info_weblinks!$C$3,32,3))</f>
        <v/>
      </c>
      <c r="C110" s="303" t="str">
        <f>IF(info_parties!G110="","",info_parties!G110)</f>
        <v/>
      </c>
      <c r="D110" s="303" t="str">
        <f>IF(info_parties!K110="","",info_parties!K110)</f>
        <v/>
      </c>
      <c r="E110" s="303" t="str">
        <f>IF(info_parties!H110="","",info_parties!H110)</f>
        <v/>
      </c>
      <c r="F110" s="304" t="str">
        <f t="shared" si="4"/>
        <v/>
      </c>
      <c r="G110" s="305" t="str">
        <f t="shared" si="5"/>
        <v/>
      </c>
      <c r="H110" s="306" t="str">
        <f t="shared" si="6"/>
        <v/>
      </c>
      <c r="I110" s="307" t="str">
        <f t="shared" si="7"/>
        <v/>
      </c>
      <c r="J110" s="308" t="str">
        <f>IF(ISERROR(VLOOKUP($A110,parlvotes_lh!$A$11:$ZZ$200,6,FALSE))=TRUE,"",IF(VLOOKUP($A110,parlvotes_lh!$A$11:$ZZ$200,6,FALSE)=0,"",VLOOKUP($A110,parlvotes_lh!$A$11:$ZZ$200,6,FALSE)))</f>
        <v/>
      </c>
      <c r="K110" s="308" t="str">
        <f>IF(ISERROR(VLOOKUP($A110,parlvotes_lh!$A$11:$ZZ$200,26,FALSE))=TRUE,"",IF(VLOOKUP($A110,parlvotes_lh!$A$11:$ZZ$200,26,FALSE)=0,"",VLOOKUP($A110,parlvotes_lh!$A$11:$ZZ$200,26,FALSE)))</f>
        <v/>
      </c>
      <c r="L110" s="308" t="str">
        <f>IF(ISERROR(VLOOKUP($A110,parlvotes_lh!$A$11:$ZZ$200,46,FALSE))=TRUE,"",IF(VLOOKUP($A110,parlvotes_lh!$A$11:$ZZ$200,46,FALSE)=0,"",VLOOKUP($A110,parlvotes_lh!$A$11:$ZZ$200,46,FALSE)))</f>
        <v/>
      </c>
      <c r="M110" s="308" t="str">
        <f>IF(ISERROR(VLOOKUP($A110,parlvotes_lh!$A$11:$ZZ$200,66,FALSE))=TRUE,"",IF(VLOOKUP($A110,parlvotes_lh!$A$11:$ZZ$200,66,FALSE)=0,"",VLOOKUP($A110,parlvotes_lh!$A$11:$ZZ$200,66,FALSE)))</f>
        <v/>
      </c>
      <c r="N110" s="308" t="str">
        <f>IF(ISERROR(VLOOKUP($A110,parlvotes_lh!$A$11:$ZZ$200,86,FALSE))=TRUE,"",IF(VLOOKUP($A110,parlvotes_lh!$A$11:$ZZ$200,86,FALSE)=0,"",VLOOKUP($A110,parlvotes_lh!$A$11:$ZZ$200,86,FALSE)))</f>
        <v/>
      </c>
      <c r="O110" s="308" t="str">
        <f>IF(ISERROR(VLOOKUP($A110,parlvotes_lh!$A$11:$ZZ$200,106,FALSE))=TRUE,"",IF(VLOOKUP($A110,parlvotes_lh!$A$11:$ZZ$200,106,FALSE)=0,"",VLOOKUP($A110,parlvotes_lh!$A$11:$ZZ$200,106,FALSE)))</f>
        <v/>
      </c>
      <c r="P110" s="308" t="str">
        <f>IF(ISERROR(VLOOKUP($A110,parlvotes_lh!$A$11:$ZZ$200,126,FALSE))=TRUE,"",IF(VLOOKUP($A110,parlvotes_lh!$A$11:$ZZ$200,126,FALSE)=0,"",VLOOKUP($A110,parlvotes_lh!$A$11:$ZZ$200,126,FALSE)))</f>
        <v/>
      </c>
      <c r="Q110" s="309" t="str">
        <f>IF(ISERROR(VLOOKUP($A110,parlvotes_lh!$A$11:$ZZ$200,146,FALSE))=TRUE,"",IF(VLOOKUP($A110,parlvotes_lh!$A$11:$ZZ$200,146,FALSE)=0,"",VLOOKUP($A110,parlvotes_lh!$A$11:$ZZ$200,146,FALSE)))</f>
        <v/>
      </c>
      <c r="R110" s="309" t="str">
        <f>IF(ISERROR(VLOOKUP($A110,parlvotes_lh!$A$11:$ZZ$200,166,FALSE))=TRUE,"",IF(VLOOKUP($A110,parlvotes_lh!$A$11:$ZZ$200,166,FALSE)=0,"",VLOOKUP($A110,parlvotes_lh!$A$11:$ZZ$200,166,FALSE)))</f>
        <v/>
      </c>
      <c r="S110" s="309" t="str">
        <f>IF(ISERROR(VLOOKUP($A110,parlvotes_lh!$A$11:$ZZ$200,186,FALSE))=TRUE,"",IF(VLOOKUP($A110,parlvotes_lh!$A$11:$ZZ$200,186,FALSE)=0,"",VLOOKUP($A110,parlvotes_lh!$A$11:$ZZ$200,186,FALSE)))</f>
        <v/>
      </c>
      <c r="T110" s="309" t="str">
        <f>IF(ISERROR(VLOOKUP($A110,parlvotes_lh!$A$11:$ZZ$200,206,FALSE))=TRUE,"",IF(VLOOKUP($A110,parlvotes_lh!$A$11:$ZZ$200,206,FALSE)=0,"",VLOOKUP($A110,parlvotes_lh!$A$11:$ZZ$200,206,FALSE)))</f>
        <v/>
      </c>
      <c r="U110" s="309" t="str">
        <f>IF(ISERROR(VLOOKUP($A110,parlvotes_lh!$A$11:$ZZ$200,226,FALSE))=TRUE,"",IF(VLOOKUP($A110,parlvotes_lh!$A$11:$ZZ$200,226,FALSE)=0,"",VLOOKUP($A110,parlvotes_lh!$A$11:$ZZ$200,226,FALSE)))</f>
        <v/>
      </c>
      <c r="V110" s="309" t="str">
        <f>IF(ISERROR(VLOOKUP($A110,parlvotes_lh!$A$11:$ZZ$200,246,FALSE))=TRUE,"",IF(VLOOKUP($A110,parlvotes_lh!$A$11:$ZZ$200,246,FALSE)=0,"",VLOOKUP($A110,parlvotes_lh!$A$11:$ZZ$200,246,FALSE)))</f>
        <v/>
      </c>
      <c r="W110" s="309" t="str">
        <f>IF(ISERROR(VLOOKUP($A110,parlvotes_lh!$A$11:$ZZ$200,266,FALSE))=TRUE,"",IF(VLOOKUP($A110,parlvotes_lh!$A$11:$ZZ$200,266,FALSE)=0,"",VLOOKUP($A110,parlvotes_lh!$A$11:$ZZ$200,266,FALSE)))</f>
        <v/>
      </c>
      <c r="X110" s="309" t="str">
        <f>IF(ISERROR(VLOOKUP($A110,parlvotes_lh!$A$11:$ZZ$200,286,FALSE))=TRUE,"",IF(VLOOKUP($A110,parlvotes_lh!$A$11:$ZZ$200,286,FALSE)=0,"",VLOOKUP($A110,parlvotes_lh!$A$11:$ZZ$200,286,FALSE)))</f>
        <v/>
      </c>
      <c r="Y110" s="309" t="str">
        <f>IF(ISERROR(VLOOKUP($A110,parlvotes_lh!$A$11:$ZZ$200,306,FALSE))=TRUE,"",IF(VLOOKUP($A110,parlvotes_lh!$A$11:$ZZ$200,306,FALSE)=0,"",VLOOKUP($A110,parlvotes_lh!$A$11:$ZZ$200,306,FALSE)))</f>
        <v/>
      </c>
      <c r="Z110" s="309" t="str">
        <f>IF(ISERROR(VLOOKUP($A110,parlvotes_lh!$A$11:$ZZ$200,326,FALSE))=TRUE,"",IF(VLOOKUP($A110,parlvotes_lh!$A$11:$ZZ$200,326,FALSE)=0,"",VLOOKUP($A110,parlvotes_lh!$A$11:$ZZ$200,326,FALSE)))</f>
        <v/>
      </c>
      <c r="AA110" s="309" t="str">
        <f>IF(ISERROR(VLOOKUP($A110,parlvotes_lh!$A$11:$ZZ$200,346,FALSE))=TRUE,"",IF(VLOOKUP($A110,parlvotes_lh!$A$11:$ZZ$200,346,FALSE)=0,"",VLOOKUP($A110,parlvotes_lh!$A$11:$ZZ$200,346,FALSE)))</f>
        <v/>
      </c>
      <c r="AB110" s="309" t="str">
        <f>IF(ISERROR(VLOOKUP($A110,parlvotes_lh!$A$11:$ZZ$200,366,FALSE))=TRUE,"",IF(VLOOKUP($A110,parlvotes_lh!$A$11:$ZZ$200,366,FALSE)=0,"",VLOOKUP($A110,parlvotes_lh!$A$11:$ZZ$200,366,FALSE)))</f>
        <v/>
      </c>
      <c r="AC110" s="309" t="str">
        <f>IF(ISERROR(VLOOKUP($A110,parlvotes_lh!$A$11:$ZZ$200,386,FALSE))=TRUE,"",IF(VLOOKUP($A110,parlvotes_lh!$A$11:$ZZ$200,386,FALSE)=0,"",VLOOKUP($A110,parlvotes_lh!$A$11:$ZZ$200,386,FALSE)))</f>
        <v/>
      </c>
    </row>
    <row r="111" spans="1:29" ht="13.5" customHeight="1">
      <c r="A111" s="302"/>
      <c r="B111" s="303" t="str">
        <f>IF(A111="","",MID(info_weblinks!$C$3,32,3))</f>
        <v/>
      </c>
      <c r="C111" s="303" t="str">
        <f>IF(info_parties!G111="","",info_parties!G111)</f>
        <v/>
      </c>
      <c r="D111" s="303" t="str">
        <f>IF(info_parties!K111="","",info_parties!K111)</f>
        <v/>
      </c>
      <c r="E111" s="303" t="str">
        <f>IF(info_parties!H111="","",info_parties!H111)</f>
        <v/>
      </c>
      <c r="F111" s="304" t="str">
        <f t="shared" si="4"/>
        <v/>
      </c>
      <c r="G111" s="305" t="str">
        <f t="shared" si="5"/>
        <v/>
      </c>
      <c r="H111" s="306" t="str">
        <f t="shared" si="6"/>
        <v/>
      </c>
      <c r="I111" s="307" t="str">
        <f t="shared" si="7"/>
        <v/>
      </c>
      <c r="J111" s="308" t="str">
        <f>IF(ISERROR(VLOOKUP($A111,parlvotes_lh!$A$11:$ZZ$200,6,FALSE))=TRUE,"",IF(VLOOKUP($A111,parlvotes_lh!$A$11:$ZZ$200,6,FALSE)=0,"",VLOOKUP($A111,parlvotes_lh!$A$11:$ZZ$200,6,FALSE)))</f>
        <v/>
      </c>
      <c r="K111" s="308" t="str">
        <f>IF(ISERROR(VLOOKUP($A111,parlvotes_lh!$A$11:$ZZ$200,26,FALSE))=TRUE,"",IF(VLOOKUP($A111,parlvotes_lh!$A$11:$ZZ$200,26,FALSE)=0,"",VLOOKUP($A111,parlvotes_lh!$A$11:$ZZ$200,26,FALSE)))</f>
        <v/>
      </c>
      <c r="L111" s="308" t="str">
        <f>IF(ISERROR(VLOOKUP($A111,parlvotes_lh!$A$11:$ZZ$200,46,FALSE))=TRUE,"",IF(VLOOKUP($A111,parlvotes_lh!$A$11:$ZZ$200,46,FALSE)=0,"",VLOOKUP($A111,parlvotes_lh!$A$11:$ZZ$200,46,FALSE)))</f>
        <v/>
      </c>
      <c r="M111" s="308" t="str">
        <f>IF(ISERROR(VLOOKUP($A111,parlvotes_lh!$A$11:$ZZ$200,66,FALSE))=TRUE,"",IF(VLOOKUP($A111,parlvotes_lh!$A$11:$ZZ$200,66,FALSE)=0,"",VLOOKUP($A111,parlvotes_lh!$A$11:$ZZ$200,66,FALSE)))</f>
        <v/>
      </c>
      <c r="N111" s="308" t="str">
        <f>IF(ISERROR(VLOOKUP($A111,parlvotes_lh!$A$11:$ZZ$200,86,FALSE))=TRUE,"",IF(VLOOKUP($A111,parlvotes_lh!$A$11:$ZZ$200,86,FALSE)=0,"",VLOOKUP($A111,parlvotes_lh!$A$11:$ZZ$200,86,FALSE)))</f>
        <v/>
      </c>
      <c r="O111" s="308" t="str">
        <f>IF(ISERROR(VLOOKUP($A111,parlvotes_lh!$A$11:$ZZ$200,106,FALSE))=TRUE,"",IF(VLOOKUP($A111,parlvotes_lh!$A$11:$ZZ$200,106,FALSE)=0,"",VLOOKUP($A111,parlvotes_lh!$A$11:$ZZ$200,106,FALSE)))</f>
        <v/>
      </c>
      <c r="P111" s="308" t="str">
        <f>IF(ISERROR(VLOOKUP($A111,parlvotes_lh!$A$11:$ZZ$200,126,FALSE))=TRUE,"",IF(VLOOKUP($A111,parlvotes_lh!$A$11:$ZZ$200,126,FALSE)=0,"",VLOOKUP($A111,parlvotes_lh!$A$11:$ZZ$200,126,FALSE)))</f>
        <v/>
      </c>
      <c r="Q111" s="309" t="str">
        <f>IF(ISERROR(VLOOKUP($A111,parlvotes_lh!$A$11:$ZZ$200,146,FALSE))=TRUE,"",IF(VLOOKUP($A111,parlvotes_lh!$A$11:$ZZ$200,146,FALSE)=0,"",VLOOKUP($A111,parlvotes_lh!$A$11:$ZZ$200,146,FALSE)))</f>
        <v/>
      </c>
      <c r="R111" s="309" t="str">
        <f>IF(ISERROR(VLOOKUP($A111,parlvotes_lh!$A$11:$ZZ$200,166,FALSE))=TRUE,"",IF(VLOOKUP($A111,parlvotes_lh!$A$11:$ZZ$200,166,FALSE)=0,"",VLOOKUP($A111,parlvotes_lh!$A$11:$ZZ$200,166,FALSE)))</f>
        <v/>
      </c>
      <c r="S111" s="309" t="str">
        <f>IF(ISERROR(VLOOKUP($A111,parlvotes_lh!$A$11:$ZZ$200,186,FALSE))=TRUE,"",IF(VLOOKUP($A111,parlvotes_lh!$A$11:$ZZ$200,186,FALSE)=0,"",VLOOKUP($A111,parlvotes_lh!$A$11:$ZZ$200,186,FALSE)))</f>
        <v/>
      </c>
      <c r="T111" s="309" t="str">
        <f>IF(ISERROR(VLOOKUP($A111,parlvotes_lh!$A$11:$ZZ$200,206,FALSE))=TRUE,"",IF(VLOOKUP($A111,parlvotes_lh!$A$11:$ZZ$200,206,FALSE)=0,"",VLOOKUP($A111,parlvotes_lh!$A$11:$ZZ$200,206,FALSE)))</f>
        <v/>
      </c>
      <c r="U111" s="309" t="str">
        <f>IF(ISERROR(VLOOKUP($A111,parlvotes_lh!$A$11:$ZZ$200,226,FALSE))=TRUE,"",IF(VLOOKUP($A111,parlvotes_lh!$A$11:$ZZ$200,226,FALSE)=0,"",VLOOKUP($A111,parlvotes_lh!$A$11:$ZZ$200,226,FALSE)))</f>
        <v/>
      </c>
      <c r="V111" s="309" t="str">
        <f>IF(ISERROR(VLOOKUP($A111,parlvotes_lh!$A$11:$ZZ$200,246,FALSE))=TRUE,"",IF(VLOOKUP($A111,parlvotes_lh!$A$11:$ZZ$200,246,FALSE)=0,"",VLOOKUP($A111,parlvotes_lh!$A$11:$ZZ$200,246,FALSE)))</f>
        <v/>
      </c>
      <c r="W111" s="309" t="str">
        <f>IF(ISERROR(VLOOKUP($A111,parlvotes_lh!$A$11:$ZZ$200,266,FALSE))=TRUE,"",IF(VLOOKUP($A111,parlvotes_lh!$A$11:$ZZ$200,266,FALSE)=0,"",VLOOKUP($A111,parlvotes_lh!$A$11:$ZZ$200,266,FALSE)))</f>
        <v/>
      </c>
      <c r="X111" s="309" t="str">
        <f>IF(ISERROR(VLOOKUP($A111,parlvotes_lh!$A$11:$ZZ$200,286,FALSE))=TRUE,"",IF(VLOOKUP($A111,parlvotes_lh!$A$11:$ZZ$200,286,FALSE)=0,"",VLOOKUP($A111,parlvotes_lh!$A$11:$ZZ$200,286,FALSE)))</f>
        <v/>
      </c>
      <c r="Y111" s="309" t="str">
        <f>IF(ISERROR(VLOOKUP($A111,parlvotes_lh!$A$11:$ZZ$200,306,FALSE))=TRUE,"",IF(VLOOKUP($A111,parlvotes_lh!$A$11:$ZZ$200,306,FALSE)=0,"",VLOOKUP($A111,parlvotes_lh!$A$11:$ZZ$200,306,FALSE)))</f>
        <v/>
      </c>
      <c r="Z111" s="309" t="str">
        <f>IF(ISERROR(VLOOKUP($A111,parlvotes_lh!$A$11:$ZZ$200,326,FALSE))=TRUE,"",IF(VLOOKUP($A111,parlvotes_lh!$A$11:$ZZ$200,326,FALSE)=0,"",VLOOKUP($A111,parlvotes_lh!$A$11:$ZZ$200,326,FALSE)))</f>
        <v/>
      </c>
      <c r="AA111" s="309" t="str">
        <f>IF(ISERROR(VLOOKUP($A111,parlvotes_lh!$A$11:$ZZ$200,346,FALSE))=TRUE,"",IF(VLOOKUP($A111,parlvotes_lh!$A$11:$ZZ$200,346,FALSE)=0,"",VLOOKUP($A111,parlvotes_lh!$A$11:$ZZ$200,346,FALSE)))</f>
        <v/>
      </c>
      <c r="AB111" s="309" t="str">
        <f>IF(ISERROR(VLOOKUP($A111,parlvotes_lh!$A$11:$ZZ$200,366,FALSE))=TRUE,"",IF(VLOOKUP($A111,parlvotes_lh!$A$11:$ZZ$200,366,FALSE)=0,"",VLOOKUP($A111,parlvotes_lh!$A$11:$ZZ$200,366,FALSE)))</f>
        <v/>
      </c>
      <c r="AC111" s="309" t="str">
        <f>IF(ISERROR(VLOOKUP($A111,parlvotes_lh!$A$11:$ZZ$200,386,FALSE))=TRUE,"",IF(VLOOKUP($A111,parlvotes_lh!$A$11:$ZZ$200,386,FALSE)=0,"",VLOOKUP($A111,parlvotes_lh!$A$11:$ZZ$200,386,FALSE)))</f>
        <v/>
      </c>
    </row>
    <row r="112" spans="1:29" ht="13.5" customHeight="1">
      <c r="A112" s="302"/>
      <c r="B112" s="303" t="str">
        <f>IF(A112="","",MID(info_weblinks!$C$3,32,3))</f>
        <v/>
      </c>
      <c r="C112" s="303" t="str">
        <f>IF(info_parties!G112="","",info_parties!G112)</f>
        <v/>
      </c>
      <c r="D112" s="303" t="str">
        <f>IF(info_parties!K112="","",info_parties!K112)</f>
        <v/>
      </c>
      <c r="E112" s="303" t="str">
        <f>IF(info_parties!H112="","",info_parties!H112)</f>
        <v/>
      </c>
      <c r="F112" s="304" t="str">
        <f t="shared" si="4"/>
        <v/>
      </c>
      <c r="G112" s="305" t="str">
        <f t="shared" si="5"/>
        <v/>
      </c>
      <c r="H112" s="306" t="str">
        <f t="shared" si="6"/>
        <v/>
      </c>
      <c r="I112" s="307" t="str">
        <f t="shared" si="7"/>
        <v/>
      </c>
      <c r="J112" s="308" t="str">
        <f>IF(ISERROR(VLOOKUP($A112,parlvotes_lh!$A$11:$ZZ$200,6,FALSE))=TRUE,"",IF(VLOOKUP($A112,parlvotes_lh!$A$11:$ZZ$200,6,FALSE)=0,"",VLOOKUP($A112,parlvotes_lh!$A$11:$ZZ$200,6,FALSE)))</f>
        <v/>
      </c>
      <c r="K112" s="308" t="str">
        <f>IF(ISERROR(VLOOKUP($A112,parlvotes_lh!$A$11:$ZZ$200,26,FALSE))=TRUE,"",IF(VLOOKUP($A112,parlvotes_lh!$A$11:$ZZ$200,26,FALSE)=0,"",VLOOKUP($A112,parlvotes_lh!$A$11:$ZZ$200,26,FALSE)))</f>
        <v/>
      </c>
      <c r="L112" s="308" t="str">
        <f>IF(ISERROR(VLOOKUP($A112,parlvotes_lh!$A$11:$ZZ$200,46,FALSE))=TRUE,"",IF(VLOOKUP($A112,parlvotes_lh!$A$11:$ZZ$200,46,FALSE)=0,"",VLOOKUP($A112,parlvotes_lh!$A$11:$ZZ$200,46,FALSE)))</f>
        <v/>
      </c>
      <c r="M112" s="308" t="str">
        <f>IF(ISERROR(VLOOKUP($A112,parlvotes_lh!$A$11:$ZZ$200,66,FALSE))=TRUE,"",IF(VLOOKUP($A112,parlvotes_lh!$A$11:$ZZ$200,66,FALSE)=0,"",VLOOKUP($A112,parlvotes_lh!$A$11:$ZZ$200,66,FALSE)))</f>
        <v/>
      </c>
      <c r="N112" s="308" t="str">
        <f>IF(ISERROR(VLOOKUP($A112,parlvotes_lh!$A$11:$ZZ$200,86,FALSE))=TRUE,"",IF(VLOOKUP($A112,parlvotes_lh!$A$11:$ZZ$200,86,FALSE)=0,"",VLOOKUP($A112,parlvotes_lh!$A$11:$ZZ$200,86,FALSE)))</f>
        <v/>
      </c>
      <c r="O112" s="308" t="str">
        <f>IF(ISERROR(VLOOKUP($A112,parlvotes_lh!$A$11:$ZZ$200,106,FALSE))=TRUE,"",IF(VLOOKUP($A112,parlvotes_lh!$A$11:$ZZ$200,106,FALSE)=0,"",VLOOKUP($A112,parlvotes_lh!$A$11:$ZZ$200,106,FALSE)))</f>
        <v/>
      </c>
      <c r="P112" s="308" t="str">
        <f>IF(ISERROR(VLOOKUP($A112,parlvotes_lh!$A$11:$ZZ$200,126,FALSE))=TRUE,"",IF(VLOOKUP($A112,parlvotes_lh!$A$11:$ZZ$200,126,FALSE)=0,"",VLOOKUP($A112,parlvotes_lh!$A$11:$ZZ$200,126,FALSE)))</f>
        <v/>
      </c>
      <c r="Q112" s="309" t="str">
        <f>IF(ISERROR(VLOOKUP($A112,parlvotes_lh!$A$11:$ZZ$200,146,FALSE))=TRUE,"",IF(VLOOKUP($A112,parlvotes_lh!$A$11:$ZZ$200,146,FALSE)=0,"",VLOOKUP($A112,parlvotes_lh!$A$11:$ZZ$200,146,FALSE)))</f>
        <v/>
      </c>
      <c r="R112" s="309" t="str">
        <f>IF(ISERROR(VLOOKUP($A112,parlvotes_lh!$A$11:$ZZ$200,166,FALSE))=TRUE,"",IF(VLOOKUP($A112,parlvotes_lh!$A$11:$ZZ$200,166,FALSE)=0,"",VLOOKUP($A112,parlvotes_lh!$A$11:$ZZ$200,166,FALSE)))</f>
        <v/>
      </c>
      <c r="S112" s="309" t="str">
        <f>IF(ISERROR(VLOOKUP($A112,parlvotes_lh!$A$11:$ZZ$200,186,FALSE))=TRUE,"",IF(VLOOKUP($A112,parlvotes_lh!$A$11:$ZZ$200,186,FALSE)=0,"",VLOOKUP($A112,parlvotes_lh!$A$11:$ZZ$200,186,FALSE)))</f>
        <v/>
      </c>
      <c r="T112" s="309" t="str">
        <f>IF(ISERROR(VLOOKUP($A112,parlvotes_lh!$A$11:$ZZ$200,206,FALSE))=TRUE,"",IF(VLOOKUP($A112,parlvotes_lh!$A$11:$ZZ$200,206,FALSE)=0,"",VLOOKUP($A112,parlvotes_lh!$A$11:$ZZ$200,206,FALSE)))</f>
        <v/>
      </c>
      <c r="U112" s="309" t="str">
        <f>IF(ISERROR(VLOOKUP($A112,parlvotes_lh!$A$11:$ZZ$200,226,FALSE))=TRUE,"",IF(VLOOKUP($A112,parlvotes_lh!$A$11:$ZZ$200,226,FALSE)=0,"",VLOOKUP($A112,parlvotes_lh!$A$11:$ZZ$200,226,FALSE)))</f>
        <v/>
      </c>
      <c r="V112" s="309" t="str">
        <f>IF(ISERROR(VLOOKUP($A112,parlvotes_lh!$A$11:$ZZ$200,246,FALSE))=TRUE,"",IF(VLOOKUP($A112,parlvotes_lh!$A$11:$ZZ$200,246,FALSE)=0,"",VLOOKUP($A112,parlvotes_lh!$A$11:$ZZ$200,246,FALSE)))</f>
        <v/>
      </c>
      <c r="W112" s="309" t="str">
        <f>IF(ISERROR(VLOOKUP($A112,parlvotes_lh!$A$11:$ZZ$200,266,FALSE))=TRUE,"",IF(VLOOKUP($A112,parlvotes_lh!$A$11:$ZZ$200,266,FALSE)=0,"",VLOOKUP($A112,parlvotes_lh!$A$11:$ZZ$200,266,FALSE)))</f>
        <v/>
      </c>
      <c r="X112" s="309" t="str">
        <f>IF(ISERROR(VLOOKUP($A112,parlvotes_lh!$A$11:$ZZ$200,286,FALSE))=TRUE,"",IF(VLOOKUP($A112,parlvotes_lh!$A$11:$ZZ$200,286,FALSE)=0,"",VLOOKUP($A112,parlvotes_lh!$A$11:$ZZ$200,286,FALSE)))</f>
        <v/>
      </c>
      <c r="Y112" s="309" t="str">
        <f>IF(ISERROR(VLOOKUP($A112,parlvotes_lh!$A$11:$ZZ$200,306,FALSE))=TRUE,"",IF(VLOOKUP($A112,parlvotes_lh!$A$11:$ZZ$200,306,FALSE)=0,"",VLOOKUP($A112,parlvotes_lh!$A$11:$ZZ$200,306,FALSE)))</f>
        <v/>
      </c>
      <c r="Z112" s="309" t="str">
        <f>IF(ISERROR(VLOOKUP($A112,parlvotes_lh!$A$11:$ZZ$200,326,FALSE))=TRUE,"",IF(VLOOKUP($A112,parlvotes_lh!$A$11:$ZZ$200,326,FALSE)=0,"",VLOOKUP($A112,parlvotes_lh!$A$11:$ZZ$200,326,FALSE)))</f>
        <v/>
      </c>
      <c r="AA112" s="309" t="str">
        <f>IF(ISERROR(VLOOKUP($A112,parlvotes_lh!$A$11:$ZZ$200,346,FALSE))=TRUE,"",IF(VLOOKUP($A112,parlvotes_lh!$A$11:$ZZ$200,346,FALSE)=0,"",VLOOKUP($A112,parlvotes_lh!$A$11:$ZZ$200,346,FALSE)))</f>
        <v/>
      </c>
      <c r="AB112" s="309" t="str">
        <f>IF(ISERROR(VLOOKUP($A112,parlvotes_lh!$A$11:$ZZ$200,366,FALSE))=TRUE,"",IF(VLOOKUP($A112,parlvotes_lh!$A$11:$ZZ$200,366,FALSE)=0,"",VLOOKUP($A112,parlvotes_lh!$A$11:$ZZ$200,366,FALSE)))</f>
        <v/>
      </c>
      <c r="AC112" s="309" t="str">
        <f>IF(ISERROR(VLOOKUP($A112,parlvotes_lh!$A$11:$ZZ$200,386,FALSE))=TRUE,"",IF(VLOOKUP($A112,parlvotes_lh!$A$11:$ZZ$200,386,FALSE)=0,"",VLOOKUP($A112,parlvotes_lh!$A$11:$ZZ$200,386,FALSE)))</f>
        <v/>
      </c>
    </row>
    <row r="113" spans="1:29" ht="13.5" customHeight="1">
      <c r="A113" s="302"/>
      <c r="B113" s="303" t="str">
        <f>IF(A113="","",MID(info_weblinks!$C$3,32,3))</f>
        <v/>
      </c>
      <c r="C113" s="303" t="str">
        <f>IF(info_parties!G113="","",info_parties!G113)</f>
        <v/>
      </c>
      <c r="D113" s="303" t="str">
        <f>IF(info_parties!K113="","",info_parties!K113)</f>
        <v/>
      </c>
      <c r="E113" s="303" t="str">
        <f>IF(info_parties!H113="","",info_parties!H113)</f>
        <v/>
      </c>
      <c r="F113" s="304" t="str">
        <f t="shared" si="4"/>
        <v/>
      </c>
      <c r="G113" s="305" t="str">
        <f t="shared" si="5"/>
        <v/>
      </c>
      <c r="H113" s="306" t="str">
        <f t="shared" si="6"/>
        <v/>
      </c>
      <c r="I113" s="307" t="str">
        <f t="shared" si="7"/>
        <v/>
      </c>
      <c r="J113" s="308" t="str">
        <f>IF(ISERROR(VLOOKUP($A113,parlvotes_lh!$A$11:$ZZ$200,6,FALSE))=TRUE,"",IF(VLOOKUP($A113,parlvotes_lh!$A$11:$ZZ$200,6,FALSE)=0,"",VLOOKUP($A113,parlvotes_lh!$A$11:$ZZ$200,6,FALSE)))</f>
        <v/>
      </c>
      <c r="K113" s="308" t="str">
        <f>IF(ISERROR(VLOOKUP($A113,parlvotes_lh!$A$11:$ZZ$200,26,FALSE))=TRUE,"",IF(VLOOKUP($A113,parlvotes_lh!$A$11:$ZZ$200,26,FALSE)=0,"",VLOOKUP($A113,parlvotes_lh!$A$11:$ZZ$200,26,FALSE)))</f>
        <v/>
      </c>
      <c r="L113" s="308" t="str">
        <f>IF(ISERROR(VLOOKUP($A113,parlvotes_lh!$A$11:$ZZ$200,46,FALSE))=TRUE,"",IF(VLOOKUP($A113,parlvotes_lh!$A$11:$ZZ$200,46,FALSE)=0,"",VLOOKUP($A113,parlvotes_lh!$A$11:$ZZ$200,46,FALSE)))</f>
        <v/>
      </c>
      <c r="M113" s="308" t="str">
        <f>IF(ISERROR(VLOOKUP($A113,parlvotes_lh!$A$11:$ZZ$200,66,FALSE))=TRUE,"",IF(VLOOKUP($A113,parlvotes_lh!$A$11:$ZZ$200,66,FALSE)=0,"",VLOOKUP($A113,parlvotes_lh!$A$11:$ZZ$200,66,FALSE)))</f>
        <v/>
      </c>
      <c r="N113" s="308" t="str">
        <f>IF(ISERROR(VLOOKUP($A113,parlvotes_lh!$A$11:$ZZ$200,86,FALSE))=TRUE,"",IF(VLOOKUP($A113,parlvotes_lh!$A$11:$ZZ$200,86,FALSE)=0,"",VLOOKUP($A113,parlvotes_lh!$A$11:$ZZ$200,86,FALSE)))</f>
        <v/>
      </c>
      <c r="O113" s="308" t="str">
        <f>IF(ISERROR(VLOOKUP($A113,parlvotes_lh!$A$11:$ZZ$200,106,FALSE))=TRUE,"",IF(VLOOKUP($A113,parlvotes_lh!$A$11:$ZZ$200,106,FALSE)=0,"",VLOOKUP($A113,parlvotes_lh!$A$11:$ZZ$200,106,FALSE)))</f>
        <v/>
      </c>
      <c r="P113" s="308" t="str">
        <f>IF(ISERROR(VLOOKUP($A113,parlvotes_lh!$A$11:$ZZ$200,126,FALSE))=TRUE,"",IF(VLOOKUP($A113,parlvotes_lh!$A$11:$ZZ$200,126,FALSE)=0,"",VLOOKUP($A113,parlvotes_lh!$A$11:$ZZ$200,126,FALSE)))</f>
        <v/>
      </c>
      <c r="Q113" s="309" t="str">
        <f>IF(ISERROR(VLOOKUP($A113,parlvotes_lh!$A$11:$ZZ$200,146,FALSE))=TRUE,"",IF(VLOOKUP($A113,parlvotes_lh!$A$11:$ZZ$200,146,FALSE)=0,"",VLOOKUP($A113,parlvotes_lh!$A$11:$ZZ$200,146,FALSE)))</f>
        <v/>
      </c>
      <c r="R113" s="309" t="str">
        <f>IF(ISERROR(VLOOKUP($A113,parlvotes_lh!$A$11:$ZZ$200,166,FALSE))=TRUE,"",IF(VLOOKUP($A113,parlvotes_lh!$A$11:$ZZ$200,166,FALSE)=0,"",VLOOKUP($A113,parlvotes_lh!$A$11:$ZZ$200,166,FALSE)))</f>
        <v/>
      </c>
      <c r="S113" s="309" t="str">
        <f>IF(ISERROR(VLOOKUP($A113,parlvotes_lh!$A$11:$ZZ$200,186,FALSE))=TRUE,"",IF(VLOOKUP($A113,parlvotes_lh!$A$11:$ZZ$200,186,FALSE)=0,"",VLOOKUP($A113,parlvotes_lh!$A$11:$ZZ$200,186,FALSE)))</f>
        <v/>
      </c>
      <c r="T113" s="309" t="str">
        <f>IF(ISERROR(VLOOKUP($A113,parlvotes_lh!$A$11:$ZZ$200,206,FALSE))=TRUE,"",IF(VLOOKUP($A113,parlvotes_lh!$A$11:$ZZ$200,206,FALSE)=0,"",VLOOKUP($A113,parlvotes_lh!$A$11:$ZZ$200,206,FALSE)))</f>
        <v/>
      </c>
      <c r="U113" s="309" t="str">
        <f>IF(ISERROR(VLOOKUP($A113,parlvotes_lh!$A$11:$ZZ$200,226,FALSE))=TRUE,"",IF(VLOOKUP($A113,parlvotes_lh!$A$11:$ZZ$200,226,FALSE)=0,"",VLOOKUP($A113,parlvotes_lh!$A$11:$ZZ$200,226,FALSE)))</f>
        <v/>
      </c>
      <c r="V113" s="309" t="str">
        <f>IF(ISERROR(VLOOKUP($A113,parlvotes_lh!$A$11:$ZZ$200,246,FALSE))=TRUE,"",IF(VLOOKUP($A113,parlvotes_lh!$A$11:$ZZ$200,246,FALSE)=0,"",VLOOKUP($A113,parlvotes_lh!$A$11:$ZZ$200,246,FALSE)))</f>
        <v/>
      </c>
      <c r="W113" s="309" t="str">
        <f>IF(ISERROR(VLOOKUP($A113,parlvotes_lh!$A$11:$ZZ$200,266,FALSE))=TRUE,"",IF(VLOOKUP($A113,parlvotes_lh!$A$11:$ZZ$200,266,FALSE)=0,"",VLOOKUP($A113,parlvotes_lh!$A$11:$ZZ$200,266,FALSE)))</f>
        <v/>
      </c>
      <c r="X113" s="309" t="str">
        <f>IF(ISERROR(VLOOKUP($A113,parlvotes_lh!$A$11:$ZZ$200,286,FALSE))=TRUE,"",IF(VLOOKUP($A113,parlvotes_lh!$A$11:$ZZ$200,286,FALSE)=0,"",VLOOKUP($A113,parlvotes_lh!$A$11:$ZZ$200,286,FALSE)))</f>
        <v/>
      </c>
      <c r="Y113" s="309" t="str">
        <f>IF(ISERROR(VLOOKUP($A113,parlvotes_lh!$A$11:$ZZ$200,306,FALSE))=TRUE,"",IF(VLOOKUP($A113,parlvotes_lh!$A$11:$ZZ$200,306,FALSE)=0,"",VLOOKUP($A113,parlvotes_lh!$A$11:$ZZ$200,306,FALSE)))</f>
        <v/>
      </c>
      <c r="Z113" s="309" t="str">
        <f>IF(ISERROR(VLOOKUP($A113,parlvotes_lh!$A$11:$ZZ$200,326,FALSE))=TRUE,"",IF(VLOOKUP($A113,parlvotes_lh!$A$11:$ZZ$200,326,FALSE)=0,"",VLOOKUP($A113,parlvotes_lh!$A$11:$ZZ$200,326,FALSE)))</f>
        <v/>
      </c>
      <c r="AA113" s="309" t="str">
        <f>IF(ISERROR(VLOOKUP($A113,parlvotes_lh!$A$11:$ZZ$200,346,FALSE))=TRUE,"",IF(VLOOKUP($A113,parlvotes_lh!$A$11:$ZZ$200,346,FALSE)=0,"",VLOOKUP($A113,parlvotes_lh!$A$11:$ZZ$200,346,FALSE)))</f>
        <v/>
      </c>
      <c r="AB113" s="309" t="str">
        <f>IF(ISERROR(VLOOKUP($A113,parlvotes_lh!$A$11:$ZZ$200,366,FALSE))=TRUE,"",IF(VLOOKUP($A113,parlvotes_lh!$A$11:$ZZ$200,366,FALSE)=0,"",VLOOKUP($A113,parlvotes_lh!$A$11:$ZZ$200,366,FALSE)))</f>
        <v/>
      </c>
      <c r="AC113" s="309" t="str">
        <f>IF(ISERROR(VLOOKUP($A113,parlvotes_lh!$A$11:$ZZ$200,386,FALSE))=TRUE,"",IF(VLOOKUP($A113,parlvotes_lh!$A$11:$ZZ$200,386,FALSE)=0,"",VLOOKUP($A113,parlvotes_lh!$A$11:$ZZ$200,386,FALSE)))</f>
        <v/>
      </c>
    </row>
    <row r="114" spans="1:29" ht="13.5" customHeight="1">
      <c r="A114" s="302"/>
      <c r="B114" s="303" t="str">
        <f>IF(A114="","",MID(info_weblinks!$C$3,32,3))</f>
        <v/>
      </c>
      <c r="C114" s="303" t="str">
        <f>IF(info_parties!G114="","",info_parties!G114)</f>
        <v/>
      </c>
      <c r="D114" s="303" t="str">
        <f>IF(info_parties!K114="","",info_parties!K114)</f>
        <v/>
      </c>
      <c r="E114" s="303" t="str">
        <f>IF(info_parties!H114="","",info_parties!H114)</f>
        <v/>
      </c>
      <c r="F114" s="304" t="str">
        <f t="shared" si="4"/>
        <v/>
      </c>
      <c r="G114" s="305" t="str">
        <f t="shared" si="5"/>
        <v/>
      </c>
      <c r="H114" s="306" t="str">
        <f t="shared" si="6"/>
        <v/>
      </c>
      <c r="I114" s="307" t="str">
        <f t="shared" si="7"/>
        <v/>
      </c>
      <c r="J114" s="308" t="str">
        <f>IF(ISERROR(VLOOKUP($A114,parlvotes_lh!$A$11:$ZZ$200,6,FALSE))=TRUE,"",IF(VLOOKUP($A114,parlvotes_lh!$A$11:$ZZ$200,6,FALSE)=0,"",VLOOKUP($A114,parlvotes_lh!$A$11:$ZZ$200,6,FALSE)))</f>
        <v/>
      </c>
      <c r="K114" s="308" t="str">
        <f>IF(ISERROR(VLOOKUP($A114,parlvotes_lh!$A$11:$ZZ$200,26,FALSE))=TRUE,"",IF(VLOOKUP($A114,parlvotes_lh!$A$11:$ZZ$200,26,FALSE)=0,"",VLOOKUP($A114,parlvotes_lh!$A$11:$ZZ$200,26,FALSE)))</f>
        <v/>
      </c>
      <c r="L114" s="308" t="str">
        <f>IF(ISERROR(VLOOKUP($A114,parlvotes_lh!$A$11:$ZZ$200,46,FALSE))=TRUE,"",IF(VLOOKUP($A114,parlvotes_lh!$A$11:$ZZ$200,46,FALSE)=0,"",VLOOKUP($A114,parlvotes_lh!$A$11:$ZZ$200,46,FALSE)))</f>
        <v/>
      </c>
      <c r="M114" s="308" t="str">
        <f>IF(ISERROR(VLOOKUP($A114,parlvotes_lh!$A$11:$ZZ$200,66,FALSE))=TRUE,"",IF(VLOOKUP($A114,parlvotes_lh!$A$11:$ZZ$200,66,FALSE)=0,"",VLOOKUP($A114,parlvotes_lh!$A$11:$ZZ$200,66,FALSE)))</f>
        <v/>
      </c>
      <c r="N114" s="308" t="str">
        <f>IF(ISERROR(VLOOKUP($A114,parlvotes_lh!$A$11:$ZZ$200,86,FALSE))=TRUE,"",IF(VLOOKUP($A114,parlvotes_lh!$A$11:$ZZ$200,86,FALSE)=0,"",VLOOKUP($A114,parlvotes_lh!$A$11:$ZZ$200,86,FALSE)))</f>
        <v/>
      </c>
      <c r="O114" s="308" t="str">
        <f>IF(ISERROR(VLOOKUP($A114,parlvotes_lh!$A$11:$ZZ$200,106,FALSE))=TRUE,"",IF(VLOOKUP($A114,parlvotes_lh!$A$11:$ZZ$200,106,FALSE)=0,"",VLOOKUP($A114,parlvotes_lh!$A$11:$ZZ$200,106,FALSE)))</f>
        <v/>
      </c>
      <c r="P114" s="308" t="str">
        <f>IF(ISERROR(VLOOKUP($A114,parlvotes_lh!$A$11:$ZZ$200,126,FALSE))=TRUE,"",IF(VLOOKUP($A114,parlvotes_lh!$A$11:$ZZ$200,126,FALSE)=0,"",VLOOKUP($A114,parlvotes_lh!$A$11:$ZZ$200,126,FALSE)))</f>
        <v/>
      </c>
      <c r="Q114" s="309" t="str">
        <f>IF(ISERROR(VLOOKUP($A114,parlvotes_lh!$A$11:$ZZ$200,146,FALSE))=TRUE,"",IF(VLOOKUP($A114,parlvotes_lh!$A$11:$ZZ$200,146,FALSE)=0,"",VLOOKUP($A114,parlvotes_lh!$A$11:$ZZ$200,146,FALSE)))</f>
        <v/>
      </c>
      <c r="R114" s="309" t="str">
        <f>IF(ISERROR(VLOOKUP($A114,parlvotes_lh!$A$11:$ZZ$200,166,FALSE))=TRUE,"",IF(VLOOKUP($A114,parlvotes_lh!$A$11:$ZZ$200,166,FALSE)=0,"",VLOOKUP($A114,parlvotes_lh!$A$11:$ZZ$200,166,FALSE)))</f>
        <v/>
      </c>
      <c r="S114" s="309" t="str">
        <f>IF(ISERROR(VLOOKUP($A114,parlvotes_lh!$A$11:$ZZ$200,186,FALSE))=TRUE,"",IF(VLOOKUP($A114,parlvotes_lh!$A$11:$ZZ$200,186,FALSE)=0,"",VLOOKUP($A114,parlvotes_lh!$A$11:$ZZ$200,186,FALSE)))</f>
        <v/>
      </c>
      <c r="T114" s="309" t="str">
        <f>IF(ISERROR(VLOOKUP($A114,parlvotes_lh!$A$11:$ZZ$200,206,FALSE))=TRUE,"",IF(VLOOKUP($A114,parlvotes_lh!$A$11:$ZZ$200,206,FALSE)=0,"",VLOOKUP($A114,parlvotes_lh!$A$11:$ZZ$200,206,FALSE)))</f>
        <v/>
      </c>
      <c r="U114" s="309" t="str">
        <f>IF(ISERROR(VLOOKUP($A114,parlvotes_lh!$A$11:$ZZ$200,226,FALSE))=TRUE,"",IF(VLOOKUP($A114,parlvotes_lh!$A$11:$ZZ$200,226,FALSE)=0,"",VLOOKUP($A114,parlvotes_lh!$A$11:$ZZ$200,226,FALSE)))</f>
        <v/>
      </c>
      <c r="V114" s="309" t="str">
        <f>IF(ISERROR(VLOOKUP($A114,parlvotes_lh!$A$11:$ZZ$200,246,FALSE))=TRUE,"",IF(VLOOKUP($A114,parlvotes_lh!$A$11:$ZZ$200,246,FALSE)=0,"",VLOOKUP($A114,parlvotes_lh!$A$11:$ZZ$200,246,FALSE)))</f>
        <v/>
      </c>
      <c r="W114" s="309" t="str">
        <f>IF(ISERROR(VLOOKUP($A114,parlvotes_lh!$A$11:$ZZ$200,266,FALSE))=TRUE,"",IF(VLOOKUP($A114,parlvotes_lh!$A$11:$ZZ$200,266,FALSE)=0,"",VLOOKUP($A114,parlvotes_lh!$A$11:$ZZ$200,266,FALSE)))</f>
        <v/>
      </c>
      <c r="X114" s="309" t="str">
        <f>IF(ISERROR(VLOOKUP($A114,parlvotes_lh!$A$11:$ZZ$200,286,FALSE))=TRUE,"",IF(VLOOKUP($A114,parlvotes_lh!$A$11:$ZZ$200,286,FALSE)=0,"",VLOOKUP($A114,parlvotes_lh!$A$11:$ZZ$200,286,FALSE)))</f>
        <v/>
      </c>
      <c r="Y114" s="309" t="str">
        <f>IF(ISERROR(VLOOKUP($A114,parlvotes_lh!$A$11:$ZZ$200,306,FALSE))=TRUE,"",IF(VLOOKUP($A114,parlvotes_lh!$A$11:$ZZ$200,306,FALSE)=0,"",VLOOKUP($A114,parlvotes_lh!$A$11:$ZZ$200,306,FALSE)))</f>
        <v/>
      </c>
      <c r="Z114" s="309" t="str">
        <f>IF(ISERROR(VLOOKUP($A114,parlvotes_lh!$A$11:$ZZ$200,326,FALSE))=TRUE,"",IF(VLOOKUP($A114,parlvotes_lh!$A$11:$ZZ$200,326,FALSE)=0,"",VLOOKUP($A114,parlvotes_lh!$A$11:$ZZ$200,326,FALSE)))</f>
        <v/>
      </c>
      <c r="AA114" s="309" t="str">
        <f>IF(ISERROR(VLOOKUP($A114,parlvotes_lh!$A$11:$ZZ$200,346,FALSE))=TRUE,"",IF(VLOOKUP($A114,parlvotes_lh!$A$11:$ZZ$200,346,FALSE)=0,"",VLOOKUP($A114,parlvotes_lh!$A$11:$ZZ$200,346,FALSE)))</f>
        <v/>
      </c>
      <c r="AB114" s="309" t="str">
        <f>IF(ISERROR(VLOOKUP($A114,parlvotes_lh!$A$11:$ZZ$200,366,FALSE))=TRUE,"",IF(VLOOKUP($A114,parlvotes_lh!$A$11:$ZZ$200,366,FALSE)=0,"",VLOOKUP($A114,parlvotes_lh!$A$11:$ZZ$200,366,FALSE)))</f>
        <v/>
      </c>
      <c r="AC114" s="309" t="str">
        <f>IF(ISERROR(VLOOKUP($A114,parlvotes_lh!$A$11:$ZZ$200,386,FALSE))=TRUE,"",IF(VLOOKUP($A114,parlvotes_lh!$A$11:$ZZ$200,386,FALSE)=0,"",VLOOKUP($A114,parlvotes_lh!$A$11:$ZZ$200,386,FALSE)))</f>
        <v/>
      </c>
    </row>
    <row r="115" spans="1:29" ht="13.5" customHeight="1">
      <c r="A115" s="302"/>
      <c r="B115" s="303" t="str">
        <f>IF(A115="","",MID(info_weblinks!$C$3,32,3))</f>
        <v/>
      </c>
      <c r="C115" s="303" t="str">
        <f>IF(info_parties!G115="","",info_parties!G115)</f>
        <v/>
      </c>
      <c r="D115" s="303" t="str">
        <f>IF(info_parties!K115="","",info_parties!K115)</f>
        <v/>
      </c>
      <c r="E115" s="303" t="str">
        <f>IF(info_parties!H115="","",info_parties!H115)</f>
        <v/>
      </c>
      <c r="F115" s="304" t="str">
        <f t="shared" si="4"/>
        <v/>
      </c>
      <c r="G115" s="305" t="str">
        <f t="shared" si="5"/>
        <v/>
      </c>
      <c r="H115" s="306" t="str">
        <f t="shared" si="6"/>
        <v/>
      </c>
      <c r="I115" s="307" t="str">
        <f t="shared" si="7"/>
        <v/>
      </c>
      <c r="J115" s="308" t="str">
        <f>IF(ISERROR(VLOOKUP($A115,parlvotes_lh!$A$11:$ZZ$200,6,FALSE))=TRUE,"",IF(VLOOKUP($A115,parlvotes_lh!$A$11:$ZZ$200,6,FALSE)=0,"",VLOOKUP($A115,parlvotes_lh!$A$11:$ZZ$200,6,FALSE)))</f>
        <v/>
      </c>
      <c r="K115" s="308" t="str">
        <f>IF(ISERROR(VLOOKUP($A115,parlvotes_lh!$A$11:$ZZ$200,26,FALSE))=TRUE,"",IF(VLOOKUP($A115,parlvotes_lh!$A$11:$ZZ$200,26,FALSE)=0,"",VLOOKUP($A115,parlvotes_lh!$A$11:$ZZ$200,26,FALSE)))</f>
        <v/>
      </c>
      <c r="L115" s="308" t="str">
        <f>IF(ISERROR(VLOOKUP($A115,parlvotes_lh!$A$11:$ZZ$200,46,FALSE))=TRUE,"",IF(VLOOKUP($A115,parlvotes_lh!$A$11:$ZZ$200,46,FALSE)=0,"",VLOOKUP($A115,parlvotes_lh!$A$11:$ZZ$200,46,FALSE)))</f>
        <v/>
      </c>
      <c r="M115" s="308" t="str">
        <f>IF(ISERROR(VLOOKUP($A115,parlvotes_lh!$A$11:$ZZ$200,66,FALSE))=TRUE,"",IF(VLOOKUP($A115,parlvotes_lh!$A$11:$ZZ$200,66,FALSE)=0,"",VLOOKUP($A115,parlvotes_lh!$A$11:$ZZ$200,66,FALSE)))</f>
        <v/>
      </c>
      <c r="N115" s="308" t="str">
        <f>IF(ISERROR(VLOOKUP($A115,parlvotes_lh!$A$11:$ZZ$200,86,FALSE))=TRUE,"",IF(VLOOKUP($A115,parlvotes_lh!$A$11:$ZZ$200,86,FALSE)=0,"",VLOOKUP($A115,parlvotes_lh!$A$11:$ZZ$200,86,FALSE)))</f>
        <v/>
      </c>
      <c r="O115" s="308" t="str">
        <f>IF(ISERROR(VLOOKUP($A115,parlvotes_lh!$A$11:$ZZ$200,106,FALSE))=TRUE,"",IF(VLOOKUP($A115,parlvotes_lh!$A$11:$ZZ$200,106,FALSE)=0,"",VLOOKUP($A115,parlvotes_lh!$A$11:$ZZ$200,106,FALSE)))</f>
        <v/>
      </c>
      <c r="P115" s="308" t="str">
        <f>IF(ISERROR(VLOOKUP($A115,parlvotes_lh!$A$11:$ZZ$200,126,FALSE))=TRUE,"",IF(VLOOKUP($A115,parlvotes_lh!$A$11:$ZZ$200,126,FALSE)=0,"",VLOOKUP($A115,parlvotes_lh!$A$11:$ZZ$200,126,FALSE)))</f>
        <v/>
      </c>
      <c r="Q115" s="309" t="str">
        <f>IF(ISERROR(VLOOKUP($A115,parlvotes_lh!$A$11:$ZZ$200,146,FALSE))=TRUE,"",IF(VLOOKUP($A115,parlvotes_lh!$A$11:$ZZ$200,146,FALSE)=0,"",VLOOKUP($A115,parlvotes_lh!$A$11:$ZZ$200,146,FALSE)))</f>
        <v/>
      </c>
      <c r="R115" s="309" t="str">
        <f>IF(ISERROR(VLOOKUP($A115,parlvotes_lh!$A$11:$ZZ$200,166,FALSE))=TRUE,"",IF(VLOOKUP($A115,parlvotes_lh!$A$11:$ZZ$200,166,FALSE)=0,"",VLOOKUP($A115,parlvotes_lh!$A$11:$ZZ$200,166,FALSE)))</f>
        <v/>
      </c>
      <c r="S115" s="309" t="str">
        <f>IF(ISERROR(VLOOKUP($A115,parlvotes_lh!$A$11:$ZZ$200,186,FALSE))=TRUE,"",IF(VLOOKUP($A115,parlvotes_lh!$A$11:$ZZ$200,186,FALSE)=0,"",VLOOKUP($A115,parlvotes_lh!$A$11:$ZZ$200,186,FALSE)))</f>
        <v/>
      </c>
      <c r="T115" s="309" t="str">
        <f>IF(ISERROR(VLOOKUP($A115,parlvotes_lh!$A$11:$ZZ$200,206,FALSE))=TRUE,"",IF(VLOOKUP($A115,parlvotes_lh!$A$11:$ZZ$200,206,FALSE)=0,"",VLOOKUP($A115,parlvotes_lh!$A$11:$ZZ$200,206,FALSE)))</f>
        <v/>
      </c>
      <c r="U115" s="309" t="str">
        <f>IF(ISERROR(VLOOKUP($A115,parlvotes_lh!$A$11:$ZZ$200,226,FALSE))=TRUE,"",IF(VLOOKUP($A115,parlvotes_lh!$A$11:$ZZ$200,226,FALSE)=0,"",VLOOKUP($A115,parlvotes_lh!$A$11:$ZZ$200,226,FALSE)))</f>
        <v/>
      </c>
      <c r="V115" s="309" t="str">
        <f>IF(ISERROR(VLOOKUP($A115,parlvotes_lh!$A$11:$ZZ$200,246,FALSE))=TRUE,"",IF(VLOOKUP($A115,parlvotes_lh!$A$11:$ZZ$200,246,FALSE)=0,"",VLOOKUP($A115,parlvotes_lh!$A$11:$ZZ$200,246,FALSE)))</f>
        <v/>
      </c>
      <c r="W115" s="309" t="str">
        <f>IF(ISERROR(VLOOKUP($A115,parlvotes_lh!$A$11:$ZZ$200,266,FALSE))=TRUE,"",IF(VLOOKUP($A115,parlvotes_lh!$A$11:$ZZ$200,266,FALSE)=0,"",VLOOKUP($A115,parlvotes_lh!$A$11:$ZZ$200,266,FALSE)))</f>
        <v/>
      </c>
      <c r="X115" s="309" t="str">
        <f>IF(ISERROR(VLOOKUP($A115,parlvotes_lh!$A$11:$ZZ$200,286,FALSE))=TRUE,"",IF(VLOOKUP($A115,parlvotes_lh!$A$11:$ZZ$200,286,FALSE)=0,"",VLOOKUP($A115,parlvotes_lh!$A$11:$ZZ$200,286,FALSE)))</f>
        <v/>
      </c>
      <c r="Y115" s="309" t="str">
        <f>IF(ISERROR(VLOOKUP($A115,parlvotes_lh!$A$11:$ZZ$200,306,FALSE))=TRUE,"",IF(VLOOKUP($A115,parlvotes_lh!$A$11:$ZZ$200,306,FALSE)=0,"",VLOOKUP($A115,parlvotes_lh!$A$11:$ZZ$200,306,FALSE)))</f>
        <v/>
      </c>
      <c r="Z115" s="309" t="str">
        <f>IF(ISERROR(VLOOKUP($A115,parlvotes_lh!$A$11:$ZZ$200,326,FALSE))=TRUE,"",IF(VLOOKUP($A115,parlvotes_lh!$A$11:$ZZ$200,326,FALSE)=0,"",VLOOKUP($A115,parlvotes_lh!$A$11:$ZZ$200,326,FALSE)))</f>
        <v/>
      </c>
      <c r="AA115" s="309" t="str">
        <f>IF(ISERROR(VLOOKUP($A115,parlvotes_lh!$A$11:$ZZ$200,346,FALSE))=TRUE,"",IF(VLOOKUP($A115,parlvotes_lh!$A$11:$ZZ$200,346,FALSE)=0,"",VLOOKUP($A115,parlvotes_lh!$A$11:$ZZ$200,346,FALSE)))</f>
        <v/>
      </c>
      <c r="AB115" s="309" t="str">
        <f>IF(ISERROR(VLOOKUP($A115,parlvotes_lh!$A$11:$ZZ$200,366,FALSE))=TRUE,"",IF(VLOOKUP($A115,parlvotes_lh!$A$11:$ZZ$200,366,FALSE)=0,"",VLOOKUP($A115,parlvotes_lh!$A$11:$ZZ$200,366,FALSE)))</f>
        <v/>
      </c>
      <c r="AC115" s="309" t="str">
        <f>IF(ISERROR(VLOOKUP($A115,parlvotes_lh!$A$11:$ZZ$200,386,FALSE))=TRUE,"",IF(VLOOKUP($A115,parlvotes_lh!$A$11:$ZZ$200,386,FALSE)=0,"",VLOOKUP($A115,parlvotes_lh!$A$11:$ZZ$200,386,FALSE)))</f>
        <v/>
      </c>
    </row>
    <row r="116" spans="1:29" ht="13.5" customHeight="1">
      <c r="A116" s="302"/>
      <c r="B116" s="303" t="str">
        <f>IF(A116="","",MID(info_weblinks!$C$3,32,3))</f>
        <v/>
      </c>
      <c r="C116" s="303" t="str">
        <f>IF(info_parties!G116="","",info_parties!G116)</f>
        <v/>
      </c>
      <c r="D116" s="303" t="str">
        <f>IF(info_parties!K116="","",info_parties!K116)</f>
        <v/>
      </c>
      <c r="E116" s="303" t="str">
        <f>IF(info_parties!H116="","",info_parties!H116)</f>
        <v/>
      </c>
      <c r="F116" s="304" t="str">
        <f t="shared" si="4"/>
        <v/>
      </c>
      <c r="G116" s="305" t="str">
        <f t="shared" si="5"/>
        <v/>
      </c>
      <c r="H116" s="306" t="str">
        <f t="shared" si="6"/>
        <v/>
      </c>
      <c r="I116" s="307" t="str">
        <f t="shared" si="7"/>
        <v/>
      </c>
      <c r="J116" s="308" t="str">
        <f>IF(ISERROR(VLOOKUP($A116,parlvotes_lh!$A$11:$ZZ$200,6,FALSE))=TRUE,"",IF(VLOOKUP($A116,parlvotes_lh!$A$11:$ZZ$200,6,FALSE)=0,"",VLOOKUP($A116,parlvotes_lh!$A$11:$ZZ$200,6,FALSE)))</f>
        <v/>
      </c>
      <c r="K116" s="308" t="str">
        <f>IF(ISERROR(VLOOKUP($A116,parlvotes_lh!$A$11:$ZZ$200,26,FALSE))=TRUE,"",IF(VLOOKUP($A116,parlvotes_lh!$A$11:$ZZ$200,26,FALSE)=0,"",VLOOKUP($A116,parlvotes_lh!$A$11:$ZZ$200,26,FALSE)))</f>
        <v/>
      </c>
      <c r="L116" s="308" t="str">
        <f>IF(ISERROR(VLOOKUP($A116,parlvotes_lh!$A$11:$ZZ$200,46,FALSE))=TRUE,"",IF(VLOOKUP($A116,parlvotes_lh!$A$11:$ZZ$200,46,FALSE)=0,"",VLOOKUP($A116,parlvotes_lh!$A$11:$ZZ$200,46,FALSE)))</f>
        <v/>
      </c>
      <c r="M116" s="308" t="str">
        <f>IF(ISERROR(VLOOKUP($A116,parlvotes_lh!$A$11:$ZZ$200,66,FALSE))=TRUE,"",IF(VLOOKUP($A116,parlvotes_lh!$A$11:$ZZ$200,66,FALSE)=0,"",VLOOKUP($A116,parlvotes_lh!$A$11:$ZZ$200,66,FALSE)))</f>
        <v/>
      </c>
      <c r="N116" s="308" t="str">
        <f>IF(ISERROR(VLOOKUP($A116,parlvotes_lh!$A$11:$ZZ$200,86,FALSE))=TRUE,"",IF(VLOOKUP($A116,parlvotes_lh!$A$11:$ZZ$200,86,FALSE)=0,"",VLOOKUP($A116,parlvotes_lh!$A$11:$ZZ$200,86,FALSE)))</f>
        <v/>
      </c>
      <c r="O116" s="308" t="str">
        <f>IF(ISERROR(VLOOKUP($A116,parlvotes_lh!$A$11:$ZZ$200,106,FALSE))=TRUE,"",IF(VLOOKUP($A116,parlvotes_lh!$A$11:$ZZ$200,106,FALSE)=0,"",VLOOKUP($A116,parlvotes_lh!$A$11:$ZZ$200,106,FALSE)))</f>
        <v/>
      </c>
      <c r="P116" s="308" t="str">
        <f>IF(ISERROR(VLOOKUP($A116,parlvotes_lh!$A$11:$ZZ$200,126,FALSE))=TRUE,"",IF(VLOOKUP($A116,parlvotes_lh!$A$11:$ZZ$200,126,FALSE)=0,"",VLOOKUP($A116,parlvotes_lh!$A$11:$ZZ$200,126,FALSE)))</f>
        <v/>
      </c>
      <c r="Q116" s="309" t="str">
        <f>IF(ISERROR(VLOOKUP($A116,parlvotes_lh!$A$11:$ZZ$200,146,FALSE))=TRUE,"",IF(VLOOKUP($A116,parlvotes_lh!$A$11:$ZZ$200,146,FALSE)=0,"",VLOOKUP($A116,parlvotes_lh!$A$11:$ZZ$200,146,FALSE)))</f>
        <v/>
      </c>
      <c r="R116" s="309" t="str">
        <f>IF(ISERROR(VLOOKUP($A116,parlvotes_lh!$A$11:$ZZ$200,166,FALSE))=TRUE,"",IF(VLOOKUP($A116,parlvotes_lh!$A$11:$ZZ$200,166,FALSE)=0,"",VLOOKUP($A116,parlvotes_lh!$A$11:$ZZ$200,166,FALSE)))</f>
        <v/>
      </c>
      <c r="S116" s="309" t="str">
        <f>IF(ISERROR(VLOOKUP($A116,parlvotes_lh!$A$11:$ZZ$200,186,FALSE))=TRUE,"",IF(VLOOKUP($A116,parlvotes_lh!$A$11:$ZZ$200,186,FALSE)=0,"",VLOOKUP($A116,parlvotes_lh!$A$11:$ZZ$200,186,FALSE)))</f>
        <v/>
      </c>
      <c r="T116" s="309" t="str">
        <f>IF(ISERROR(VLOOKUP($A116,parlvotes_lh!$A$11:$ZZ$200,206,FALSE))=TRUE,"",IF(VLOOKUP($A116,parlvotes_lh!$A$11:$ZZ$200,206,FALSE)=0,"",VLOOKUP($A116,parlvotes_lh!$A$11:$ZZ$200,206,FALSE)))</f>
        <v/>
      </c>
      <c r="U116" s="309" t="str">
        <f>IF(ISERROR(VLOOKUP($A116,parlvotes_lh!$A$11:$ZZ$200,226,FALSE))=TRUE,"",IF(VLOOKUP($A116,parlvotes_lh!$A$11:$ZZ$200,226,FALSE)=0,"",VLOOKUP($A116,parlvotes_lh!$A$11:$ZZ$200,226,FALSE)))</f>
        <v/>
      </c>
      <c r="V116" s="309" t="str">
        <f>IF(ISERROR(VLOOKUP($A116,parlvotes_lh!$A$11:$ZZ$200,246,FALSE))=TRUE,"",IF(VLOOKUP($A116,parlvotes_lh!$A$11:$ZZ$200,246,FALSE)=0,"",VLOOKUP($A116,parlvotes_lh!$A$11:$ZZ$200,246,FALSE)))</f>
        <v/>
      </c>
      <c r="W116" s="309" t="str">
        <f>IF(ISERROR(VLOOKUP($A116,parlvotes_lh!$A$11:$ZZ$200,266,FALSE))=TRUE,"",IF(VLOOKUP($A116,parlvotes_lh!$A$11:$ZZ$200,266,FALSE)=0,"",VLOOKUP($A116,parlvotes_lh!$A$11:$ZZ$200,266,FALSE)))</f>
        <v/>
      </c>
      <c r="X116" s="309" t="str">
        <f>IF(ISERROR(VLOOKUP($A116,parlvotes_lh!$A$11:$ZZ$200,286,FALSE))=TRUE,"",IF(VLOOKUP($A116,parlvotes_lh!$A$11:$ZZ$200,286,FALSE)=0,"",VLOOKUP($A116,parlvotes_lh!$A$11:$ZZ$200,286,FALSE)))</f>
        <v/>
      </c>
      <c r="Y116" s="309" t="str">
        <f>IF(ISERROR(VLOOKUP($A116,parlvotes_lh!$A$11:$ZZ$200,306,FALSE))=TRUE,"",IF(VLOOKUP($A116,parlvotes_lh!$A$11:$ZZ$200,306,FALSE)=0,"",VLOOKUP($A116,parlvotes_lh!$A$11:$ZZ$200,306,FALSE)))</f>
        <v/>
      </c>
      <c r="Z116" s="309" t="str">
        <f>IF(ISERROR(VLOOKUP($A116,parlvotes_lh!$A$11:$ZZ$200,326,FALSE))=TRUE,"",IF(VLOOKUP($A116,parlvotes_lh!$A$11:$ZZ$200,326,FALSE)=0,"",VLOOKUP($A116,parlvotes_lh!$A$11:$ZZ$200,326,FALSE)))</f>
        <v/>
      </c>
      <c r="AA116" s="309" t="str">
        <f>IF(ISERROR(VLOOKUP($A116,parlvotes_lh!$A$11:$ZZ$200,346,FALSE))=TRUE,"",IF(VLOOKUP($A116,parlvotes_lh!$A$11:$ZZ$200,346,FALSE)=0,"",VLOOKUP($A116,parlvotes_lh!$A$11:$ZZ$200,346,FALSE)))</f>
        <v/>
      </c>
      <c r="AB116" s="309" t="str">
        <f>IF(ISERROR(VLOOKUP($A116,parlvotes_lh!$A$11:$ZZ$200,366,FALSE))=TRUE,"",IF(VLOOKUP($A116,parlvotes_lh!$A$11:$ZZ$200,366,FALSE)=0,"",VLOOKUP($A116,parlvotes_lh!$A$11:$ZZ$200,366,FALSE)))</f>
        <v/>
      </c>
      <c r="AC116" s="309" t="str">
        <f>IF(ISERROR(VLOOKUP($A116,parlvotes_lh!$A$11:$ZZ$200,386,FALSE))=TRUE,"",IF(VLOOKUP($A116,parlvotes_lh!$A$11:$ZZ$200,386,FALSE)=0,"",VLOOKUP($A116,parlvotes_lh!$A$11:$ZZ$200,386,FALSE)))</f>
        <v/>
      </c>
    </row>
    <row r="117" spans="1:29" ht="13.5" customHeight="1">
      <c r="A117" s="302"/>
      <c r="B117" s="303" t="str">
        <f>IF(A117="","",MID(info_weblinks!$C$3,32,3))</f>
        <v/>
      </c>
      <c r="C117" s="303" t="str">
        <f>IF(info_parties!G117="","",info_parties!G117)</f>
        <v/>
      </c>
      <c r="D117" s="303" t="str">
        <f>IF(info_parties!K117="","",info_parties!K117)</f>
        <v/>
      </c>
      <c r="E117" s="303" t="str">
        <f>IF(info_parties!H117="","",info_parties!H117)</f>
        <v/>
      </c>
      <c r="F117" s="304" t="str">
        <f t="shared" si="4"/>
        <v/>
      </c>
      <c r="G117" s="305" t="str">
        <f t="shared" si="5"/>
        <v/>
      </c>
      <c r="H117" s="306" t="str">
        <f t="shared" si="6"/>
        <v/>
      </c>
      <c r="I117" s="307" t="str">
        <f t="shared" si="7"/>
        <v/>
      </c>
      <c r="J117" s="308" t="str">
        <f>IF(ISERROR(VLOOKUP($A117,parlvotes_lh!$A$11:$ZZ$200,6,FALSE))=TRUE,"",IF(VLOOKUP($A117,parlvotes_lh!$A$11:$ZZ$200,6,FALSE)=0,"",VLOOKUP($A117,parlvotes_lh!$A$11:$ZZ$200,6,FALSE)))</f>
        <v/>
      </c>
      <c r="K117" s="308" t="str">
        <f>IF(ISERROR(VLOOKUP($A117,parlvotes_lh!$A$11:$ZZ$200,26,FALSE))=TRUE,"",IF(VLOOKUP($A117,parlvotes_lh!$A$11:$ZZ$200,26,FALSE)=0,"",VLOOKUP($A117,parlvotes_lh!$A$11:$ZZ$200,26,FALSE)))</f>
        <v/>
      </c>
      <c r="L117" s="308" t="str">
        <f>IF(ISERROR(VLOOKUP($A117,parlvotes_lh!$A$11:$ZZ$200,46,FALSE))=TRUE,"",IF(VLOOKUP($A117,parlvotes_lh!$A$11:$ZZ$200,46,FALSE)=0,"",VLOOKUP($A117,parlvotes_lh!$A$11:$ZZ$200,46,FALSE)))</f>
        <v/>
      </c>
      <c r="M117" s="308" t="str">
        <f>IF(ISERROR(VLOOKUP($A117,parlvotes_lh!$A$11:$ZZ$200,66,FALSE))=TRUE,"",IF(VLOOKUP($A117,parlvotes_lh!$A$11:$ZZ$200,66,FALSE)=0,"",VLOOKUP($A117,parlvotes_lh!$A$11:$ZZ$200,66,FALSE)))</f>
        <v/>
      </c>
      <c r="N117" s="308" t="str">
        <f>IF(ISERROR(VLOOKUP($A117,parlvotes_lh!$A$11:$ZZ$200,86,FALSE))=TRUE,"",IF(VLOOKUP($A117,parlvotes_lh!$A$11:$ZZ$200,86,FALSE)=0,"",VLOOKUP($A117,parlvotes_lh!$A$11:$ZZ$200,86,FALSE)))</f>
        <v/>
      </c>
      <c r="O117" s="308" t="str">
        <f>IF(ISERROR(VLOOKUP($A117,parlvotes_lh!$A$11:$ZZ$200,106,FALSE))=TRUE,"",IF(VLOOKUP($A117,parlvotes_lh!$A$11:$ZZ$200,106,FALSE)=0,"",VLOOKUP($A117,parlvotes_lh!$A$11:$ZZ$200,106,FALSE)))</f>
        <v/>
      </c>
      <c r="P117" s="308" t="str">
        <f>IF(ISERROR(VLOOKUP($A117,parlvotes_lh!$A$11:$ZZ$200,126,FALSE))=TRUE,"",IF(VLOOKUP($A117,parlvotes_lh!$A$11:$ZZ$200,126,FALSE)=0,"",VLOOKUP($A117,parlvotes_lh!$A$11:$ZZ$200,126,FALSE)))</f>
        <v/>
      </c>
      <c r="Q117" s="309" t="str">
        <f>IF(ISERROR(VLOOKUP($A117,parlvotes_lh!$A$11:$ZZ$200,146,FALSE))=TRUE,"",IF(VLOOKUP($A117,parlvotes_lh!$A$11:$ZZ$200,146,FALSE)=0,"",VLOOKUP($A117,parlvotes_lh!$A$11:$ZZ$200,146,FALSE)))</f>
        <v/>
      </c>
      <c r="R117" s="309" t="str">
        <f>IF(ISERROR(VLOOKUP($A117,parlvotes_lh!$A$11:$ZZ$200,166,FALSE))=TRUE,"",IF(VLOOKUP($A117,parlvotes_lh!$A$11:$ZZ$200,166,FALSE)=0,"",VLOOKUP($A117,parlvotes_lh!$A$11:$ZZ$200,166,FALSE)))</f>
        <v/>
      </c>
      <c r="S117" s="309" t="str">
        <f>IF(ISERROR(VLOOKUP($A117,parlvotes_lh!$A$11:$ZZ$200,186,FALSE))=TRUE,"",IF(VLOOKUP($A117,parlvotes_lh!$A$11:$ZZ$200,186,FALSE)=0,"",VLOOKUP($A117,parlvotes_lh!$A$11:$ZZ$200,186,FALSE)))</f>
        <v/>
      </c>
      <c r="T117" s="309" t="str">
        <f>IF(ISERROR(VLOOKUP($A117,parlvotes_lh!$A$11:$ZZ$200,206,FALSE))=TRUE,"",IF(VLOOKUP($A117,parlvotes_lh!$A$11:$ZZ$200,206,FALSE)=0,"",VLOOKUP($A117,parlvotes_lh!$A$11:$ZZ$200,206,FALSE)))</f>
        <v/>
      </c>
      <c r="U117" s="309" t="str">
        <f>IF(ISERROR(VLOOKUP($A117,parlvotes_lh!$A$11:$ZZ$200,226,FALSE))=TRUE,"",IF(VLOOKUP($A117,parlvotes_lh!$A$11:$ZZ$200,226,FALSE)=0,"",VLOOKUP($A117,parlvotes_lh!$A$11:$ZZ$200,226,FALSE)))</f>
        <v/>
      </c>
      <c r="V117" s="309" t="str">
        <f>IF(ISERROR(VLOOKUP($A117,parlvotes_lh!$A$11:$ZZ$200,246,FALSE))=TRUE,"",IF(VLOOKUP($A117,parlvotes_lh!$A$11:$ZZ$200,246,FALSE)=0,"",VLOOKUP($A117,parlvotes_lh!$A$11:$ZZ$200,246,FALSE)))</f>
        <v/>
      </c>
      <c r="W117" s="309" t="str">
        <f>IF(ISERROR(VLOOKUP($A117,parlvotes_lh!$A$11:$ZZ$200,266,FALSE))=TRUE,"",IF(VLOOKUP($A117,parlvotes_lh!$A$11:$ZZ$200,266,FALSE)=0,"",VLOOKUP($A117,parlvotes_lh!$A$11:$ZZ$200,266,FALSE)))</f>
        <v/>
      </c>
      <c r="X117" s="309" t="str">
        <f>IF(ISERROR(VLOOKUP($A117,parlvotes_lh!$A$11:$ZZ$200,286,FALSE))=TRUE,"",IF(VLOOKUP($A117,parlvotes_lh!$A$11:$ZZ$200,286,FALSE)=0,"",VLOOKUP($A117,parlvotes_lh!$A$11:$ZZ$200,286,FALSE)))</f>
        <v/>
      </c>
      <c r="Y117" s="309" t="str">
        <f>IF(ISERROR(VLOOKUP($A117,parlvotes_lh!$A$11:$ZZ$200,306,FALSE))=TRUE,"",IF(VLOOKUP($A117,parlvotes_lh!$A$11:$ZZ$200,306,FALSE)=0,"",VLOOKUP($A117,parlvotes_lh!$A$11:$ZZ$200,306,FALSE)))</f>
        <v/>
      </c>
      <c r="Z117" s="309" t="str">
        <f>IF(ISERROR(VLOOKUP($A117,parlvotes_lh!$A$11:$ZZ$200,326,FALSE))=TRUE,"",IF(VLOOKUP($A117,parlvotes_lh!$A$11:$ZZ$200,326,FALSE)=0,"",VLOOKUP($A117,parlvotes_lh!$A$11:$ZZ$200,326,FALSE)))</f>
        <v/>
      </c>
      <c r="AA117" s="309" t="str">
        <f>IF(ISERROR(VLOOKUP($A117,parlvotes_lh!$A$11:$ZZ$200,346,FALSE))=TRUE,"",IF(VLOOKUP($A117,parlvotes_lh!$A$11:$ZZ$200,346,FALSE)=0,"",VLOOKUP($A117,parlvotes_lh!$A$11:$ZZ$200,346,FALSE)))</f>
        <v/>
      </c>
      <c r="AB117" s="309" t="str">
        <f>IF(ISERROR(VLOOKUP($A117,parlvotes_lh!$A$11:$ZZ$200,366,FALSE))=TRUE,"",IF(VLOOKUP($A117,parlvotes_lh!$A$11:$ZZ$200,366,FALSE)=0,"",VLOOKUP($A117,parlvotes_lh!$A$11:$ZZ$200,366,FALSE)))</f>
        <v/>
      </c>
      <c r="AC117" s="309" t="str">
        <f>IF(ISERROR(VLOOKUP($A117,parlvotes_lh!$A$11:$ZZ$200,386,FALSE))=TRUE,"",IF(VLOOKUP($A117,parlvotes_lh!$A$11:$ZZ$200,386,FALSE)=0,"",VLOOKUP($A117,parlvotes_lh!$A$11:$ZZ$200,386,FALSE)))</f>
        <v/>
      </c>
    </row>
    <row r="118" spans="1:29" ht="13.5" customHeight="1">
      <c r="A118" s="302"/>
      <c r="B118" s="303" t="str">
        <f>IF(A118="","",MID(info_weblinks!$C$3,32,3))</f>
        <v/>
      </c>
      <c r="C118" s="303" t="str">
        <f>IF(info_parties!G118="","",info_parties!G118)</f>
        <v/>
      </c>
      <c r="D118" s="303" t="str">
        <f>IF(info_parties!K118="","",info_parties!K118)</f>
        <v/>
      </c>
      <c r="E118" s="303" t="str">
        <f>IF(info_parties!H118="","",info_parties!H118)</f>
        <v/>
      </c>
      <c r="F118" s="304" t="str">
        <f t="shared" si="4"/>
        <v/>
      </c>
      <c r="G118" s="305" t="str">
        <f t="shared" si="5"/>
        <v/>
      </c>
      <c r="H118" s="306" t="str">
        <f t="shared" si="6"/>
        <v/>
      </c>
      <c r="I118" s="307" t="str">
        <f t="shared" si="7"/>
        <v/>
      </c>
      <c r="J118" s="308" t="str">
        <f>IF(ISERROR(VLOOKUP($A118,parlvotes_lh!$A$11:$ZZ$200,6,FALSE))=TRUE,"",IF(VLOOKUP($A118,parlvotes_lh!$A$11:$ZZ$200,6,FALSE)=0,"",VLOOKUP($A118,parlvotes_lh!$A$11:$ZZ$200,6,FALSE)))</f>
        <v/>
      </c>
      <c r="K118" s="308" t="str">
        <f>IF(ISERROR(VLOOKUP($A118,parlvotes_lh!$A$11:$ZZ$200,26,FALSE))=TRUE,"",IF(VLOOKUP($A118,parlvotes_lh!$A$11:$ZZ$200,26,FALSE)=0,"",VLOOKUP($A118,parlvotes_lh!$A$11:$ZZ$200,26,FALSE)))</f>
        <v/>
      </c>
      <c r="L118" s="308" t="str">
        <f>IF(ISERROR(VLOOKUP($A118,parlvotes_lh!$A$11:$ZZ$200,46,FALSE))=TRUE,"",IF(VLOOKUP($A118,parlvotes_lh!$A$11:$ZZ$200,46,FALSE)=0,"",VLOOKUP($A118,parlvotes_lh!$A$11:$ZZ$200,46,FALSE)))</f>
        <v/>
      </c>
      <c r="M118" s="308" t="str">
        <f>IF(ISERROR(VLOOKUP($A118,parlvotes_lh!$A$11:$ZZ$200,66,FALSE))=TRUE,"",IF(VLOOKUP($A118,parlvotes_lh!$A$11:$ZZ$200,66,FALSE)=0,"",VLOOKUP($A118,parlvotes_lh!$A$11:$ZZ$200,66,FALSE)))</f>
        <v/>
      </c>
      <c r="N118" s="308" t="str">
        <f>IF(ISERROR(VLOOKUP($A118,parlvotes_lh!$A$11:$ZZ$200,86,FALSE))=TRUE,"",IF(VLOOKUP($A118,parlvotes_lh!$A$11:$ZZ$200,86,FALSE)=0,"",VLOOKUP($A118,parlvotes_lh!$A$11:$ZZ$200,86,FALSE)))</f>
        <v/>
      </c>
      <c r="O118" s="308" t="str">
        <f>IF(ISERROR(VLOOKUP($A118,parlvotes_lh!$A$11:$ZZ$200,106,FALSE))=TRUE,"",IF(VLOOKUP($A118,parlvotes_lh!$A$11:$ZZ$200,106,FALSE)=0,"",VLOOKUP($A118,parlvotes_lh!$A$11:$ZZ$200,106,FALSE)))</f>
        <v/>
      </c>
      <c r="P118" s="308" t="str">
        <f>IF(ISERROR(VLOOKUP($A118,parlvotes_lh!$A$11:$ZZ$200,126,FALSE))=TRUE,"",IF(VLOOKUP($A118,parlvotes_lh!$A$11:$ZZ$200,126,FALSE)=0,"",VLOOKUP($A118,parlvotes_lh!$A$11:$ZZ$200,126,FALSE)))</f>
        <v/>
      </c>
      <c r="Q118" s="309" t="str">
        <f>IF(ISERROR(VLOOKUP($A118,parlvotes_lh!$A$11:$ZZ$200,146,FALSE))=TRUE,"",IF(VLOOKUP($A118,parlvotes_lh!$A$11:$ZZ$200,146,FALSE)=0,"",VLOOKUP($A118,parlvotes_lh!$A$11:$ZZ$200,146,FALSE)))</f>
        <v/>
      </c>
      <c r="R118" s="309" t="str">
        <f>IF(ISERROR(VLOOKUP($A118,parlvotes_lh!$A$11:$ZZ$200,166,FALSE))=TRUE,"",IF(VLOOKUP($A118,parlvotes_lh!$A$11:$ZZ$200,166,FALSE)=0,"",VLOOKUP($A118,parlvotes_lh!$A$11:$ZZ$200,166,FALSE)))</f>
        <v/>
      </c>
      <c r="S118" s="309" t="str">
        <f>IF(ISERROR(VLOOKUP($A118,parlvotes_lh!$A$11:$ZZ$200,186,FALSE))=TRUE,"",IF(VLOOKUP($A118,parlvotes_lh!$A$11:$ZZ$200,186,FALSE)=0,"",VLOOKUP($A118,parlvotes_lh!$A$11:$ZZ$200,186,FALSE)))</f>
        <v/>
      </c>
      <c r="T118" s="309" t="str">
        <f>IF(ISERROR(VLOOKUP($A118,parlvotes_lh!$A$11:$ZZ$200,206,FALSE))=TRUE,"",IF(VLOOKUP($A118,parlvotes_lh!$A$11:$ZZ$200,206,FALSE)=0,"",VLOOKUP($A118,parlvotes_lh!$A$11:$ZZ$200,206,FALSE)))</f>
        <v/>
      </c>
      <c r="U118" s="309" t="str">
        <f>IF(ISERROR(VLOOKUP($A118,parlvotes_lh!$A$11:$ZZ$200,226,FALSE))=TRUE,"",IF(VLOOKUP($A118,parlvotes_lh!$A$11:$ZZ$200,226,FALSE)=0,"",VLOOKUP($A118,parlvotes_lh!$A$11:$ZZ$200,226,FALSE)))</f>
        <v/>
      </c>
      <c r="V118" s="309" t="str">
        <f>IF(ISERROR(VLOOKUP($A118,parlvotes_lh!$A$11:$ZZ$200,246,FALSE))=TRUE,"",IF(VLOOKUP($A118,parlvotes_lh!$A$11:$ZZ$200,246,FALSE)=0,"",VLOOKUP($A118,parlvotes_lh!$A$11:$ZZ$200,246,FALSE)))</f>
        <v/>
      </c>
      <c r="W118" s="309" t="str">
        <f>IF(ISERROR(VLOOKUP($A118,parlvotes_lh!$A$11:$ZZ$200,266,FALSE))=TRUE,"",IF(VLOOKUP($A118,parlvotes_lh!$A$11:$ZZ$200,266,FALSE)=0,"",VLOOKUP($A118,parlvotes_lh!$A$11:$ZZ$200,266,FALSE)))</f>
        <v/>
      </c>
      <c r="X118" s="309" t="str">
        <f>IF(ISERROR(VLOOKUP($A118,parlvotes_lh!$A$11:$ZZ$200,286,FALSE))=TRUE,"",IF(VLOOKUP($A118,parlvotes_lh!$A$11:$ZZ$200,286,FALSE)=0,"",VLOOKUP($A118,parlvotes_lh!$A$11:$ZZ$200,286,FALSE)))</f>
        <v/>
      </c>
      <c r="Y118" s="309" t="str">
        <f>IF(ISERROR(VLOOKUP($A118,parlvotes_lh!$A$11:$ZZ$200,306,FALSE))=TRUE,"",IF(VLOOKUP($A118,parlvotes_lh!$A$11:$ZZ$200,306,FALSE)=0,"",VLOOKUP($A118,parlvotes_lh!$A$11:$ZZ$200,306,FALSE)))</f>
        <v/>
      </c>
      <c r="Z118" s="309" t="str">
        <f>IF(ISERROR(VLOOKUP($A118,parlvotes_lh!$A$11:$ZZ$200,326,FALSE))=TRUE,"",IF(VLOOKUP($A118,parlvotes_lh!$A$11:$ZZ$200,326,FALSE)=0,"",VLOOKUP($A118,parlvotes_lh!$A$11:$ZZ$200,326,FALSE)))</f>
        <v/>
      </c>
      <c r="AA118" s="309" t="str">
        <f>IF(ISERROR(VLOOKUP($A118,parlvotes_lh!$A$11:$ZZ$200,346,FALSE))=TRUE,"",IF(VLOOKUP($A118,parlvotes_lh!$A$11:$ZZ$200,346,FALSE)=0,"",VLOOKUP($A118,parlvotes_lh!$A$11:$ZZ$200,346,FALSE)))</f>
        <v/>
      </c>
      <c r="AB118" s="309" t="str">
        <f>IF(ISERROR(VLOOKUP($A118,parlvotes_lh!$A$11:$ZZ$200,366,FALSE))=TRUE,"",IF(VLOOKUP($A118,parlvotes_lh!$A$11:$ZZ$200,366,FALSE)=0,"",VLOOKUP($A118,parlvotes_lh!$A$11:$ZZ$200,366,FALSE)))</f>
        <v/>
      </c>
      <c r="AC118" s="309" t="str">
        <f>IF(ISERROR(VLOOKUP($A118,parlvotes_lh!$A$11:$ZZ$200,386,FALSE))=TRUE,"",IF(VLOOKUP($A118,parlvotes_lh!$A$11:$ZZ$200,386,FALSE)=0,"",VLOOKUP($A118,parlvotes_lh!$A$11:$ZZ$200,386,FALSE)))</f>
        <v/>
      </c>
    </row>
    <row r="119" spans="1:29" ht="13.5" customHeight="1">
      <c r="A119" s="302"/>
      <c r="B119" s="303" t="str">
        <f>IF(A119="","",MID(info_weblinks!$C$3,32,3))</f>
        <v/>
      </c>
      <c r="C119" s="303" t="str">
        <f>IF(info_parties!G119="","",info_parties!G119)</f>
        <v/>
      </c>
      <c r="D119" s="303" t="str">
        <f>IF(info_parties!K119="","",info_parties!K119)</f>
        <v/>
      </c>
      <c r="E119" s="303" t="str">
        <f>IF(info_parties!H119="","",info_parties!H119)</f>
        <v/>
      </c>
      <c r="F119" s="304" t="str">
        <f t="shared" si="4"/>
        <v/>
      </c>
      <c r="G119" s="305" t="str">
        <f t="shared" si="5"/>
        <v/>
      </c>
      <c r="H119" s="306" t="str">
        <f t="shared" si="6"/>
        <v/>
      </c>
      <c r="I119" s="307" t="str">
        <f t="shared" si="7"/>
        <v/>
      </c>
      <c r="J119" s="308" t="str">
        <f>IF(ISERROR(VLOOKUP($A119,parlvotes_lh!$A$11:$ZZ$200,6,FALSE))=TRUE,"",IF(VLOOKUP($A119,parlvotes_lh!$A$11:$ZZ$200,6,FALSE)=0,"",VLOOKUP($A119,parlvotes_lh!$A$11:$ZZ$200,6,FALSE)))</f>
        <v/>
      </c>
      <c r="K119" s="308" t="str">
        <f>IF(ISERROR(VLOOKUP($A119,parlvotes_lh!$A$11:$ZZ$200,26,FALSE))=TRUE,"",IF(VLOOKUP($A119,parlvotes_lh!$A$11:$ZZ$200,26,FALSE)=0,"",VLOOKUP($A119,parlvotes_lh!$A$11:$ZZ$200,26,FALSE)))</f>
        <v/>
      </c>
      <c r="L119" s="308" t="str">
        <f>IF(ISERROR(VLOOKUP($A119,parlvotes_lh!$A$11:$ZZ$200,46,FALSE))=TRUE,"",IF(VLOOKUP($A119,parlvotes_lh!$A$11:$ZZ$200,46,FALSE)=0,"",VLOOKUP($A119,parlvotes_lh!$A$11:$ZZ$200,46,FALSE)))</f>
        <v/>
      </c>
      <c r="M119" s="308" t="str">
        <f>IF(ISERROR(VLOOKUP($A119,parlvotes_lh!$A$11:$ZZ$200,66,FALSE))=TRUE,"",IF(VLOOKUP($A119,parlvotes_lh!$A$11:$ZZ$200,66,FALSE)=0,"",VLOOKUP($A119,parlvotes_lh!$A$11:$ZZ$200,66,FALSE)))</f>
        <v/>
      </c>
      <c r="N119" s="308" t="str">
        <f>IF(ISERROR(VLOOKUP($A119,parlvotes_lh!$A$11:$ZZ$200,86,FALSE))=TRUE,"",IF(VLOOKUP($A119,parlvotes_lh!$A$11:$ZZ$200,86,FALSE)=0,"",VLOOKUP($A119,parlvotes_lh!$A$11:$ZZ$200,86,FALSE)))</f>
        <v/>
      </c>
      <c r="O119" s="308" t="str">
        <f>IF(ISERROR(VLOOKUP($A119,parlvotes_lh!$A$11:$ZZ$200,106,FALSE))=TRUE,"",IF(VLOOKUP($A119,parlvotes_lh!$A$11:$ZZ$200,106,FALSE)=0,"",VLOOKUP($A119,parlvotes_lh!$A$11:$ZZ$200,106,FALSE)))</f>
        <v/>
      </c>
      <c r="P119" s="308" t="str">
        <f>IF(ISERROR(VLOOKUP($A119,parlvotes_lh!$A$11:$ZZ$200,126,FALSE))=TRUE,"",IF(VLOOKUP($A119,parlvotes_lh!$A$11:$ZZ$200,126,FALSE)=0,"",VLOOKUP($A119,parlvotes_lh!$A$11:$ZZ$200,126,FALSE)))</f>
        <v/>
      </c>
      <c r="Q119" s="309" t="str">
        <f>IF(ISERROR(VLOOKUP($A119,parlvotes_lh!$A$11:$ZZ$200,146,FALSE))=TRUE,"",IF(VLOOKUP($A119,parlvotes_lh!$A$11:$ZZ$200,146,FALSE)=0,"",VLOOKUP($A119,parlvotes_lh!$A$11:$ZZ$200,146,FALSE)))</f>
        <v/>
      </c>
      <c r="R119" s="309" t="str">
        <f>IF(ISERROR(VLOOKUP($A119,parlvotes_lh!$A$11:$ZZ$200,166,FALSE))=TRUE,"",IF(VLOOKUP($A119,parlvotes_lh!$A$11:$ZZ$200,166,FALSE)=0,"",VLOOKUP($A119,parlvotes_lh!$A$11:$ZZ$200,166,FALSE)))</f>
        <v/>
      </c>
      <c r="S119" s="309" t="str">
        <f>IF(ISERROR(VLOOKUP($A119,parlvotes_lh!$A$11:$ZZ$200,186,FALSE))=TRUE,"",IF(VLOOKUP($A119,parlvotes_lh!$A$11:$ZZ$200,186,FALSE)=0,"",VLOOKUP($A119,parlvotes_lh!$A$11:$ZZ$200,186,FALSE)))</f>
        <v/>
      </c>
      <c r="T119" s="309" t="str">
        <f>IF(ISERROR(VLOOKUP($A119,parlvotes_lh!$A$11:$ZZ$200,206,FALSE))=TRUE,"",IF(VLOOKUP($A119,parlvotes_lh!$A$11:$ZZ$200,206,FALSE)=0,"",VLOOKUP($A119,parlvotes_lh!$A$11:$ZZ$200,206,FALSE)))</f>
        <v/>
      </c>
      <c r="U119" s="309" t="str">
        <f>IF(ISERROR(VLOOKUP($A119,parlvotes_lh!$A$11:$ZZ$200,226,FALSE))=TRUE,"",IF(VLOOKUP($A119,parlvotes_lh!$A$11:$ZZ$200,226,FALSE)=0,"",VLOOKUP($A119,parlvotes_lh!$A$11:$ZZ$200,226,FALSE)))</f>
        <v/>
      </c>
      <c r="V119" s="309" t="str">
        <f>IF(ISERROR(VLOOKUP($A119,parlvotes_lh!$A$11:$ZZ$200,246,FALSE))=TRUE,"",IF(VLOOKUP($A119,parlvotes_lh!$A$11:$ZZ$200,246,FALSE)=0,"",VLOOKUP($A119,parlvotes_lh!$A$11:$ZZ$200,246,FALSE)))</f>
        <v/>
      </c>
      <c r="W119" s="309" t="str">
        <f>IF(ISERROR(VLOOKUP($A119,parlvotes_lh!$A$11:$ZZ$200,266,FALSE))=TRUE,"",IF(VLOOKUP($A119,parlvotes_lh!$A$11:$ZZ$200,266,FALSE)=0,"",VLOOKUP($A119,parlvotes_lh!$A$11:$ZZ$200,266,FALSE)))</f>
        <v/>
      </c>
      <c r="X119" s="309" t="str">
        <f>IF(ISERROR(VLOOKUP($A119,parlvotes_lh!$A$11:$ZZ$200,286,FALSE))=TRUE,"",IF(VLOOKUP($A119,parlvotes_lh!$A$11:$ZZ$200,286,FALSE)=0,"",VLOOKUP($A119,parlvotes_lh!$A$11:$ZZ$200,286,FALSE)))</f>
        <v/>
      </c>
      <c r="Y119" s="309" t="str">
        <f>IF(ISERROR(VLOOKUP($A119,parlvotes_lh!$A$11:$ZZ$200,306,FALSE))=TRUE,"",IF(VLOOKUP($A119,parlvotes_lh!$A$11:$ZZ$200,306,FALSE)=0,"",VLOOKUP($A119,parlvotes_lh!$A$11:$ZZ$200,306,FALSE)))</f>
        <v/>
      </c>
      <c r="Z119" s="309" t="str">
        <f>IF(ISERROR(VLOOKUP($A119,parlvotes_lh!$A$11:$ZZ$200,326,FALSE))=TRUE,"",IF(VLOOKUP($A119,parlvotes_lh!$A$11:$ZZ$200,326,FALSE)=0,"",VLOOKUP($A119,parlvotes_lh!$A$11:$ZZ$200,326,FALSE)))</f>
        <v/>
      </c>
      <c r="AA119" s="309" t="str">
        <f>IF(ISERROR(VLOOKUP($A119,parlvotes_lh!$A$11:$ZZ$200,346,FALSE))=TRUE,"",IF(VLOOKUP($A119,parlvotes_lh!$A$11:$ZZ$200,346,FALSE)=0,"",VLOOKUP($A119,parlvotes_lh!$A$11:$ZZ$200,346,FALSE)))</f>
        <v/>
      </c>
      <c r="AB119" s="309" t="str">
        <f>IF(ISERROR(VLOOKUP($A119,parlvotes_lh!$A$11:$ZZ$200,366,FALSE))=TRUE,"",IF(VLOOKUP($A119,parlvotes_lh!$A$11:$ZZ$200,366,FALSE)=0,"",VLOOKUP($A119,parlvotes_lh!$A$11:$ZZ$200,366,FALSE)))</f>
        <v/>
      </c>
      <c r="AC119" s="309" t="str">
        <f>IF(ISERROR(VLOOKUP($A119,parlvotes_lh!$A$11:$ZZ$200,386,FALSE))=TRUE,"",IF(VLOOKUP($A119,parlvotes_lh!$A$11:$ZZ$200,386,FALSE)=0,"",VLOOKUP($A119,parlvotes_lh!$A$11:$ZZ$200,386,FALSE)))</f>
        <v/>
      </c>
    </row>
    <row r="120" spans="1:29" ht="13.5" customHeight="1">
      <c r="A120" s="302"/>
      <c r="B120" s="303" t="str">
        <f>IF(A120="","",MID(info_weblinks!$C$3,32,3))</f>
        <v/>
      </c>
      <c r="C120" s="303" t="str">
        <f>IF(info_parties!G120="","",info_parties!G120)</f>
        <v/>
      </c>
      <c r="D120" s="303" t="str">
        <f>IF(info_parties!K120="","",info_parties!K120)</f>
        <v/>
      </c>
      <c r="E120" s="303" t="str">
        <f>IF(info_parties!H120="","",info_parties!H120)</f>
        <v/>
      </c>
      <c r="F120" s="304" t="str">
        <f t="shared" si="4"/>
        <v/>
      </c>
      <c r="G120" s="305" t="str">
        <f t="shared" si="5"/>
        <v/>
      </c>
      <c r="H120" s="306" t="str">
        <f t="shared" si="6"/>
        <v/>
      </c>
      <c r="I120" s="307" t="str">
        <f t="shared" si="7"/>
        <v/>
      </c>
      <c r="J120" s="308" t="str">
        <f>IF(ISERROR(VLOOKUP($A120,parlvotes_lh!$A$11:$ZZ$200,6,FALSE))=TRUE,"",IF(VLOOKUP($A120,parlvotes_lh!$A$11:$ZZ$200,6,FALSE)=0,"",VLOOKUP($A120,parlvotes_lh!$A$11:$ZZ$200,6,FALSE)))</f>
        <v/>
      </c>
      <c r="K120" s="308" t="str">
        <f>IF(ISERROR(VLOOKUP($A120,parlvotes_lh!$A$11:$ZZ$200,26,FALSE))=TRUE,"",IF(VLOOKUP($A120,parlvotes_lh!$A$11:$ZZ$200,26,FALSE)=0,"",VLOOKUP($A120,parlvotes_lh!$A$11:$ZZ$200,26,FALSE)))</f>
        <v/>
      </c>
      <c r="L120" s="308" t="str">
        <f>IF(ISERROR(VLOOKUP($A120,parlvotes_lh!$A$11:$ZZ$200,46,FALSE))=TRUE,"",IF(VLOOKUP($A120,parlvotes_lh!$A$11:$ZZ$200,46,FALSE)=0,"",VLOOKUP($A120,parlvotes_lh!$A$11:$ZZ$200,46,FALSE)))</f>
        <v/>
      </c>
      <c r="M120" s="308" t="str">
        <f>IF(ISERROR(VLOOKUP($A120,parlvotes_lh!$A$11:$ZZ$200,66,FALSE))=TRUE,"",IF(VLOOKUP($A120,parlvotes_lh!$A$11:$ZZ$200,66,FALSE)=0,"",VLOOKUP($A120,parlvotes_lh!$A$11:$ZZ$200,66,FALSE)))</f>
        <v/>
      </c>
      <c r="N120" s="308" t="str">
        <f>IF(ISERROR(VLOOKUP($A120,parlvotes_lh!$A$11:$ZZ$200,86,FALSE))=TRUE,"",IF(VLOOKUP($A120,parlvotes_lh!$A$11:$ZZ$200,86,FALSE)=0,"",VLOOKUP($A120,parlvotes_lh!$A$11:$ZZ$200,86,FALSE)))</f>
        <v/>
      </c>
      <c r="O120" s="308" t="str">
        <f>IF(ISERROR(VLOOKUP($A120,parlvotes_lh!$A$11:$ZZ$200,106,FALSE))=TRUE,"",IF(VLOOKUP($A120,parlvotes_lh!$A$11:$ZZ$200,106,FALSE)=0,"",VLOOKUP($A120,parlvotes_lh!$A$11:$ZZ$200,106,FALSE)))</f>
        <v/>
      </c>
      <c r="P120" s="308" t="str">
        <f>IF(ISERROR(VLOOKUP($A120,parlvotes_lh!$A$11:$ZZ$200,126,FALSE))=TRUE,"",IF(VLOOKUP($A120,parlvotes_lh!$A$11:$ZZ$200,126,FALSE)=0,"",VLOOKUP($A120,parlvotes_lh!$A$11:$ZZ$200,126,FALSE)))</f>
        <v/>
      </c>
      <c r="Q120" s="309" t="str">
        <f>IF(ISERROR(VLOOKUP($A120,parlvotes_lh!$A$11:$ZZ$200,146,FALSE))=TRUE,"",IF(VLOOKUP($A120,parlvotes_lh!$A$11:$ZZ$200,146,FALSE)=0,"",VLOOKUP($A120,parlvotes_lh!$A$11:$ZZ$200,146,FALSE)))</f>
        <v/>
      </c>
      <c r="R120" s="309" t="str">
        <f>IF(ISERROR(VLOOKUP($A120,parlvotes_lh!$A$11:$ZZ$200,166,FALSE))=TRUE,"",IF(VLOOKUP($A120,parlvotes_lh!$A$11:$ZZ$200,166,FALSE)=0,"",VLOOKUP($A120,parlvotes_lh!$A$11:$ZZ$200,166,FALSE)))</f>
        <v/>
      </c>
      <c r="S120" s="309" t="str">
        <f>IF(ISERROR(VLOOKUP($A120,parlvotes_lh!$A$11:$ZZ$200,186,FALSE))=TRUE,"",IF(VLOOKUP($A120,parlvotes_lh!$A$11:$ZZ$200,186,FALSE)=0,"",VLOOKUP($A120,parlvotes_lh!$A$11:$ZZ$200,186,FALSE)))</f>
        <v/>
      </c>
      <c r="T120" s="309" t="str">
        <f>IF(ISERROR(VLOOKUP($A120,parlvotes_lh!$A$11:$ZZ$200,206,FALSE))=TRUE,"",IF(VLOOKUP($A120,parlvotes_lh!$A$11:$ZZ$200,206,FALSE)=0,"",VLOOKUP($A120,parlvotes_lh!$A$11:$ZZ$200,206,FALSE)))</f>
        <v/>
      </c>
      <c r="U120" s="309" t="str">
        <f>IF(ISERROR(VLOOKUP($A120,parlvotes_lh!$A$11:$ZZ$200,226,FALSE))=TRUE,"",IF(VLOOKUP($A120,parlvotes_lh!$A$11:$ZZ$200,226,FALSE)=0,"",VLOOKUP($A120,parlvotes_lh!$A$11:$ZZ$200,226,FALSE)))</f>
        <v/>
      </c>
      <c r="V120" s="309" t="str">
        <f>IF(ISERROR(VLOOKUP($A120,parlvotes_lh!$A$11:$ZZ$200,246,FALSE))=TRUE,"",IF(VLOOKUP($A120,parlvotes_lh!$A$11:$ZZ$200,246,FALSE)=0,"",VLOOKUP($A120,parlvotes_lh!$A$11:$ZZ$200,246,FALSE)))</f>
        <v/>
      </c>
      <c r="W120" s="309" t="str">
        <f>IF(ISERROR(VLOOKUP($A120,parlvotes_lh!$A$11:$ZZ$200,266,FALSE))=TRUE,"",IF(VLOOKUP($A120,parlvotes_lh!$A$11:$ZZ$200,266,FALSE)=0,"",VLOOKUP($A120,parlvotes_lh!$A$11:$ZZ$200,266,FALSE)))</f>
        <v/>
      </c>
      <c r="X120" s="309" t="str">
        <f>IF(ISERROR(VLOOKUP($A120,parlvotes_lh!$A$11:$ZZ$200,286,FALSE))=TRUE,"",IF(VLOOKUP($A120,parlvotes_lh!$A$11:$ZZ$200,286,FALSE)=0,"",VLOOKUP($A120,parlvotes_lh!$A$11:$ZZ$200,286,FALSE)))</f>
        <v/>
      </c>
      <c r="Y120" s="309" t="str">
        <f>IF(ISERROR(VLOOKUP($A120,parlvotes_lh!$A$11:$ZZ$200,306,FALSE))=TRUE,"",IF(VLOOKUP($A120,parlvotes_lh!$A$11:$ZZ$200,306,FALSE)=0,"",VLOOKUP($A120,parlvotes_lh!$A$11:$ZZ$200,306,FALSE)))</f>
        <v/>
      </c>
      <c r="Z120" s="309" t="str">
        <f>IF(ISERROR(VLOOKUP($A120,parlvotes_lh!$A$11:$ZZ$200,326,FALSE))=TRUE,"",IF(VLOOKUP($A120,parlvotes_lh!$A$11:$ZZ$200,326,FALSE)=0,"",VLOOKUP($A120,parlvotes_lh!$A$11:$ZZ$200,326,FALSE)))</f>
        <v/>
      </c>
      <c r="AA120" s="309" t="str">
        <f>IF(ISERROR(VLOOKUP($A120,parlvotes_lh!$A$11:$ZZ$200,346,FALSE))=TRUE,"",IF(VLOOKUP($A120,parlvotes_lh!$A$11:$ZZ$200,346,FALSE)=0,"",VLOOKUP($A120,parlvotes_lh!$A$11:$ZZ$200,346,FALSE)))</f>
        <v/>
      </c>
      <c r="AB120" s="309" t="str">
        <f>IF(ISERROR(VLOOKUP($A120,parlvotes_lh!$A$11:$ZZ$200,366,FALSE))=TRUE,"",IF(VLOOKUP($A120,parlvotes_lh!$A$11:$ZZ$200,366,FALSE)=0,"",VLOOKUP($A120,parlvotes_lh!$A$11:$ZZ$200,366,FALSE)))</f>
        <v/>
      </c>
      <c r="AC120" s="309" t="str">
        <f>IF(ISERROR(VLOOKUP($A120,parlvotes_lh!$A$11:$ZZ$200,386,FALSE))=TRUE,"",IF(VLOOKUP($A120,parlvotes_lh!$A$11:$ZZ$200,386,FALSE)=0,"",VLOOKUP($A120,parlvotes_lh!$A$11:$ZZ$200,386,FALSE)))</f>
        <v/>
      </c>
    </row>
    <row r="121" spans="1:29" ht="13.5" customHeight="1">
      <c r="A121" s="302"/>
      <c r="B121" s="303" t="str">
        <f>IF(A121="","",MID(info_weblinks!$C$3,32,3))</f>
        <v/>
      </c>
      <c r="C121" s="303" t="str">
        <f>IF(info_parties!G121="","",info_parties!G121)</f>
        <v/>
      </c>
      <c r="D121" s="303" t="str">
        <f>IF(info_parties!K121="","",info_parties!K121)</f>
        <v/>
      </c>
      <c r="E121" s="303" t="str">
        <f>IF(info_parties!H121="","",info_parties!H121)</f>
        <v/>
      </c>
      <c r="F121" s="304" t="str">
        <f t="shared" si="4"/>
        <v/>
      </c>
      <c r="G121" s="305" t="str">
        <f t="shared" si="5"/>
        <v/>
      </c>
      <c r="H121" s="306" t="str">
        <f t="shared" si="6"/>
        <v/>
      </c>
      <c r="I121" s="307" t="str">
        <f t="shared" si="7"/>
        <v/>
      </c>
      <c r="J121" s="308" t="str">
        <f>IF(ISERROR(VLOOKUP($A121,parlvotes_lh!$A$11:$ZZ$200,6,FALSE))=TRUE,"",IF(VLOOKUP($A121,parlvotes_lh!$A$11:$ZZ$200,6,FALSE)=0,"",VLOOKUP($A121,parlvotes_lh!$A$11:$ZZ$200,6,FALSE)))</f>
        <v/>
      </c>
      <c r="K121" s="308" t="str">
        <f>IF(ISERROR(VLOOKUP($A121,parlvotes_lh!$A$11:$ZZ$200,26,FALSE))=TRUE,"",IF(VLOOKUP($A121,parlvotes_lh!$A$11:$ZZ$200,26,FALSE)=0,"",VLOOKUP($A121,parlvotes_lh!$A$11:$ZZ$200,26,FALSE)))</f>
        <v/>
      </c>
      <c r="L121" s="308" t="str">
        <f>IF(ISERROR(VLOOKUP($A121,parlvotes_lh!$A$11:$ZZ$200,46,FALSE))=TRUE,"",IF(VLOOKUP($A121,parlvotes_lh!$A$11:$ZZ$200,46,FALSE)=0,"",VLOOKUP($A121,parlvotes_lh!$A$11:$ZZ$200,46,FALSE)))</f>
        <v/>
      </c>
      <c r="M121" s="308" t="str">
        <f>IF(ISERROR(VLOOKUP($A121,parlvotes_lh!$A$11:$ZZ$200,66,FALSE))=TRUE,"",IF(VLOOKUP($A121,parlvotes_lh!$A$11:$ZZ$200,66,FALSE)=0,"",VLOOKUP($A121,parlvotes_lh!$A$11:$ZZ$200,66,FALSE)))</f>
        <v/>
      </c>
      <c r="N121" s="308" t="str">
        <f>IF(ISERROR(VLOOKUP($A121,parlvotes_lh!$A$11:$ZZ$200,86,FALSE))=TRUE,"",IF(VLOOKUP($A121,parlvotes_lh!$A$11:$ZZ$200,86,FALSE)=0,"",VLOOKUP($A121,parlvotes_lh!$A$11:$ZZ$200,86,FALSE)))</f>
        <v/>
      </c>
      <c r="O121" s="308" t="str">
        <f>IF(ISERROR(VLOOKUP($A121,parlvotes_lh!$A$11:$ZZ$200,106,FALSE))=TRUE,"",IF(VLOOKUP($A121,parlvotes_lh!$A$11:$ZZ$200,106,FALSE)=0,"",VLOOKUP($A121,parlvotes_lh!$A$11:$ZZ$200,106,FALSE)))</f>
        <v/>
      </c>
      <c r="P121" s="308" t="str">
        <f>IF(ISERROR(VLOOKUP($A121,parlvotes_lh!$A$11:$ZZ$200,126,FALSE))=TRUE,"",IF(VLOOKUP($A121,parlvotes_lh!$A$11:$ZZ$200,126,FALSE)=0,"",VLOOKUP($A121,parlvotes_lh!$A$11:$ZZ$200,126,FALSE)))</f>
        <v/>
      </c>
      <c r="Q121" s="309" t="str">
        <f>IF(ISERROR(VLOOKUP($A121,parlvotes_lh!$A$11:$ZZ$200,146,FALSE))=TRUE,"",IF(VLOOKUP($A121,parlvotes_lh!$A$11:$ZZ$200,146,FALSE)=0,"",VLOOKUP($A121,parlvotes_lh!$A$11:$ZZ$200,146,FALSE)))</f>
        <v/>
      </c>
      <c r="R121" s="309" t="str">
        <f>IF(ISERROR(VLOOKUP($A121,parlvotes_lh!$A$11:$ZZ$200,166,FALSE))=TRUE,"",IF(VLOOKUP($A121,parlvotes_lh!$A$11:$ZZ$200,166,FALSE)=0,"",VLOOKUP($A121,parlvotes_lh!$A$11:$ZZ$200,166,FALSE)))</f>
        <v/>
      </c>
      <c r="S121" s="309" t="str">
        <f>IF(ISERROR(VLOOKUP($A121,parlvotes_lh!$A$11:$ZZ$200,186,FALSE))=TRUE,"",IF(VLOOKUP($A121,parlvotes_lh!$A$11:$ZZ$200,186,FALSE)=0,"",VLOOKUP($A121,parlvotes_lh!$A$11:$ZZ$200,186,FALSE)))</f>
        <v/>
      </c>
      <c r="T121" s="309" t="str">
        <f>IF(ISERROR(VLOOKUP($A121,parlvotes_lh!$A$11:$ZZ$200,206,FALSE))=TRUE,"",IF(VLOOKUP($A121,parlvotes_lh!$A$11:$ZZ$200,206,FALSE)=0,"",VLOOKUP($A121,parlvotes_lh!$A$11:$ZZ$200,206,FALSE)))</f>
        <v/>
      </c>
      <c r="U121" s="309" t="str">
        <f>IF(ISERROR(VLOOKUP($A121,parlvotes_lh!$A$11:$ZZ$200,226,FALSE))=TRUE,"",IF(VLOOKUP($A121,parlvotes_lh!$A$11:$ZZ$200,226,FALSE)=0,"",VLOOKUP($A121,parlvotes_lh!$A$11:$ZZ$200,226,FALSE)))</f>
        <v/>
      </c>
      <c r="V121" s="309" t="str">
        <f>IF(ISERROR(VLOOKUP($A121,parlvotes_lh!$A$11:$ZZ$200,246,FALSE))=TRUE,"",IF(VLOOKUP($A121,parlvotes_lh!$A$11:$ZZ$200,246,FALSE)=0,"",VLOOKUP($A121,parlvotes_lh!$A$11:$ZZ$200,246,FALSE)))</f>
        <v/>
      </c>
      <c r="W121" s="309" t="str">
        <f>IF(ISERROR(VLOOKUP($A121,parlvotes_lh!$A$11:$ZZ$200,266,FALSE))=TRUE,"",IF(VLOOKUP($A121,parlvotes_lh!$A$11:$ZZ$200,266,FALSE)=0,"",VLOOKUP($A121,parlvotes_lh!$A$11:$ZZ$200,266,FALSE)))</f>
        <v/>
      </c>
      <c r="X121" s="309" t="str">
        <f>IF(ISERROR(VLOOKUP($A121,parlvotes_lh!$A$11:$ZZ$200,286,FALSE))=TRUE,"",IF(VLOOKUP($A121,parlvotes_lh!$A$11:$ZZ$200,286,FALSE)=0,"",VLOOKUP($A121,parlvotes_lh!$A$11:$ZZ$200,286,FALSE)))</f>
        <v/>
      </c>
      <c r="Y121" s="309" t="str">
        <f>IF(ISERROR(VLOOKUP($A121,parlvotes_lh!$A$11:$ZZ$200,306,FALSE))=TRUE,"",IF(VLOOKUP($A121,parlvotes_lh!$A$11:$ZZ$200,306,FALSE)=0,"",VLOOKUP($A121,parlvotes_lh!$A$11:$ZZ$200,306,FALSE)))</f>
        <v/>
      </c>
      <c r="Z121" s="309" t="str">
        <f>IF(ISERROR(VLOOKUP($A121,parlvotes_lh!$A$11:$ZZ$200,326,FALSE))=TRUE,"",IF(VLOOKUP($A121,parlvotes_lh!$A$11:$ZZ$200,326,FALSE)=0,"",VLOOKUP($A121,parlvotes_lh!$A$11:$ZZ$200,326,FALSE)))</f>
        <v/>
      </c>
      <c r="AA121" s="309" t="str">
        <f>IF(ISERROR(VLOOKUP($A121,parlvotes_lh!$A$11:$ZZ$200,346,FALSE))=TRUE,"",IF(VLOOKUP($A121,parlvotes_lh!$A$11:$ZZ$200,346,FALSE)=0,"",VLOOKUP($A121,parlvotes_lh!$A$11:$ZZ$200,346,FALSE)))</f>
        <v/>
      </c>
      <c r="AB121" s="309" t="str">
        <f>IF(ISERROR(VLOOKUP($A121,parlvotes_lh!$A$11:$ZZ$200,366,FALSE))=TRUE,"",IF(VLOOKUP($A121,parlvotes_lh!$A$11:$ZZ$200,366,FALSE)=0,"",VLOOKUP($A121,parlvotes_lh!$A$11:$ZZ$200,366,FALSE)))</f>
        <v/>
      </c>
      <c r="AC121" s="309" t="str">
        <f>IF(ISERROR(VLOOKUP($A121,parlvotes_lh!$A$11:$ZZ$200,386,FALSE))=TRUE,"",IF(VLOOKUP($A121,parlvotes_lh!$A$11:$ZZ$200,386,FALSE)=0,"",VLOOKUP($A121,parlvotes_lh!$A$11:$ZZ$200,386,FALSE)))</f>
        <v/>
      </c>
    </row>
    <row r="122" spans="1:29" ht="13.5" customHeight="1">
      <c r="A122" s="302"/>
      <c r="B122" s="303" t="str">
        <f>IF(A122="","",MID(info_weblinks!$C$3,32,3))</f>
        <v/>
      </c>
      <c r="C122" s="303" t="str">
        <f>IF(info_parties!G122="","",info_parties!G122)</f>
        <v/>
      </c>
      <c r="D122" s="303" t="str">
        <f>IF(info_parties!K122="","",info_parties!K122)</f>
        <v/>
      </c>
      <c r="E122" s="303" t="str">
        <f>IF(info_parties!H122="","",info_parties!H122)</f>
        <v/>
      </c>
      <c r="F122" s="304" t="str">
        <f t="shared" si="4"/>
        <v/>
      </c>
      <c r="G122" s="305" t="str">
        <f t="shared" si="5"/>
        <v/>
      </c>
      <c r="H122" s="306" t="str">
        <f t="shared" si="6"/>
        <v/>
      </c>
      <c r="I122" s="307" t="str">
        <f t="shared" si="7"/>
        <v/>
      </c>
      <c r="J122" s="308" t="str">
        <f>IF(ISERROR(VLOOKUP($A122,parlvotes_lh!$A$11:$ZZ$200,6,FALSE))=TRUE,"",IF(VLOOKUP($A122,parlvotes_lh!$A$11:$ZZ$200,6,FALSE)=0,"",VLOOKUP($A122,parlvotes_lh!$A$11:$ZZ$200,6,FALSE)))</f>
        <v/>
      </c>
      <c r="K122" s="308" t="str">
        <f>IF(ISERROR(VLOOKUP($A122,parlvotes_lh!$A$11:$ZZ$200,26,FALSE))=TRUE,"",IF(VLOOKUP($A122,parlvotes_lh!$A$11:$ZZ$200,26,FALSE)=0,"",VLOOKUP($A122,parlvotes_lh!$A$11:$ZZ$200,26,FALSE)))</f>
        <v/>
      </c>
      <c r="L122" s="308" t="str">
        <f>IF(ISERROR(VLOOKUP($A122,parlvotes_lh!$A$11:$ZZ$200,46,FALSE))=TRUE,"",IF(VLOOKUP($A122,parlvotes_lh!$A$11:$ZZ$200,46,FALSE)=0,"",VLOOKUP($A122,parlvotes_lh!$A$11:$ZZ$200,46,FALSE)))</f>
        <v/>
      </c>
      <c r="M122" s="308" t="str">
        <f>IF(ISERROR(VLOOKUP($A122,parlvotes_lh!$A$11:$ZZ$200,66,FALSE))=TRUE,"",IF(VLOOKUP($A122,parlvotes_lh!$A$11:$ZZ$200,66,FALSE)=0,"",VLOOKUP($A122,parlvotes_lh!$A$11:$ZZ$200,66,FALSE)))</f>
        <v/>
      </c>
      <c r="N122" s="308" t="str">
        <f>IF(ISERROR(VLOOKUP($A122,parlvotes_lh!$A$11:$ZZ$200,86,FALSE))=TRUE,"",IF(VLOOKUP($A122,parlvotes_lh!$A$11:$ZZ$200,86,FALSE)=0,"",VLOOKUP($A122,parlvotes_lh!$A$11:$ZZ$200,86,FALSE)))</f>
        <v/>
      </c>
      <c r="O122" s="308" t="str">
        <f>IF(ISERROR(VLOOKUP($A122,parlvotes_lh!$A$11:$ZZ$200,106,FALSE))=TRUE,"",IF(VLOOKUP($A122,parlvotes_lh!$A$11:$ZZ$200,106,FALSE)=0,"",VLOOKUP($A122,parlvotes_lh!$A$11:$ZZ$200,106,FALSE)))</f>
        <v/>
      </c>
      <c r="P122" s="308" t="str">
        <f>IF(ISERROR(VLOOKUP($A122,parlvotes_lh!$A$11:$ZZ$200,126,FALSE))=TRUE,"",IF(VLOOKUP($A122,parlvotes_lh!$A$11:$ZZ$200,126,FALSE)=0,"",VLOOKUP($A122,parlvotes_lh!$A$11:$ZZ$200,126,FALSE)))</f>
        <v/>
      </c>
      <c r="Q122" s="309" t="str">
        <f>IF(ISERROR(VLOOKUP($A122,parlvotes_lh!$A$11:$ZZ$200,146,FALSE))=TRUE,"",IF(VLOOKUP($A122,parlvotes_lh!$A$11:$ZZ$200,146,FALSE)=0,"",VLOOKUP($A122,parlvotes_lh!$A$11:$ZZ$200,146,FALSE)))</f>
        <v/>
      </c>
      <c r="R122" s="309" t="str">
        <f>IF(ISERROR(VLOOKUP($A122,parlvotes_lh!$A$11:$ZZ$200,166,FALSE))=TRUE,"",IF(VLOOKUP($A122,parlvotes_lh!$A$11:$ZZ$200,166,FALSE)=0,"",VLOOKUP($A122,parlvotes_lh!$A$11:$ZZ$200,166,FALSE)))</f>
        <v/>
      </c>
      <c r="S122" s="309" t="str">
        <f>IF(ISERROR(VLOOKUP($A122,parlvotes_lh!$A$11:$ZZ$200,186,FALSE))=TRUE,"",IF(VLOOKUP($A122,parlvotes_lh!$A$11:$ZZ$200,186,FALSE)=0,"",VLOOKUP($A122,parlvotes_lh!$A$11:$ZZ$200,186,FALSE)))</f>
        <v/>
      </c>
      <c r="T122" s="309" t="str">
        <f>IF(ISERROR(VLOOKUP($A122,parlvotes_lh!$A$11:$ZZ$200,206,FALSE))=TRUE,"",IF(VLOOKUP($A122,parlvotes_lh!$A$11:$ZZ$200,206,FALSE)=0,"",VLOOKUP($A122,parlvotes_lh!$A$11:$ZZ$200,206,FALSE)))</f>
        <v/>
      </c>
      <c r="U122" s="309" t="str">
        <f>IF(ISERROR(VLOOKUP($A122,parlvotes_lh!$A$11:$ZZ$200,226,FALSE))=TRUE,"",IF(VLOOKUP($A122,parlvotes_lh!$A$11:$ZZ$200,226,FALSE)=0,"",VLOOKUP($A122,parlvotes_lh!$A$11:$ZZ$200,226,FALSE)))</f>
        <v/>
      </c>
      <c r="V122" s="309" t="str">
        <f>IF(ISERROR(VLOOKUP($A122,parlvotes_lh!$A$11:$ZZ$200,246,FALSE))=TRUE,"",IF(VLOOKUP($A122,parlvotes_lh!$A$11:$ZZ$200,246,FALSE)=0,"",VLOOKUP($A122,parlvotes_lh!$A$11:$ZZ$200,246,FALSE)))</f>
        <v/>
      </c>
      <c r="W122" s="309" t="str">
        <f>IF(ISERROR(VLOOKUP($A122,parlvotes_lh!$A$11:$ZZ$200,266,FALSE))=TRUE,"",IF(VLOOKUP($A122,parlvotes_lh!$A$11:$ZZ$200,266,FALSE)=0,"",VLOOKUP($A122,parlvotes_lh!$A$11:$ZZ$200,266,FALSE)))</f>
        <v/>
      </c>
      <c r="X122" s="309" t="str">
        <f>IF(ISERROR(VLOOKUP($A122,parlvotes_lh!$A$11:$ZZ$200,286,FALSE))=TRUE,"",IF(VLOOKUP($A122,parlvotes_lh!$A$11:$ZZ$200,286,FALSE)=0,"",VLOOKUP($A122,parlvotes_lh!$A$11:$ZZ$200,286,FALSE)))</f>
        <v/>
      </c>
      <c r="Y122" s="309" t="str">
        <f>IF(ISERROR(VLOOKUP($A122,parlvotes_lh!$A$11:$ZZ$200,306,FALSE))=TRUE,"",IF(VLOOKUP($A122,parlvotes_lh!$A$11:$ZZ$200,306,FALSE)=0,"",VLOOKUP($A122,parlvotes_lh!$A$11:$ZZ$200,306,FALSE)))</f>
        <v/>
      </c>
      <c r="Z122" s="309" t="str">
        <f>IF(ISERROR(VLOOKUP($A122,parlvotes_lh!$A$11:$ZZ$200,326,FALSE))=TRUE,"",IF(VLOOKUP($A122,parlvotes_lh!$A$11:$ZZ$200,326,FALSE)=0,"",VLOOKUP($A122,parlvotes_lh!$A$11:$ZZ$200,326,FALSE)))</f>
        <v/>
      </c>
      <c r="AA122" s="309" t="str">
        <f>IF(ISERROR(VLOOKUP($A122,parlvotes_lh!$A$11:$ZZ$200,346,FALSE))=TRUE,"",IF(VLOOKUP($A122,parlvotes_lh!$A$11:$ZZ$200,346,FALSE)=0,"",VLOOKUP($A122,parlvotes_lh!$A$11:$ZZ$200,346,FALSE)))</f>
        <v/>
      </c>
      <c r="AB122" s="309" t="str">
        <f>IF(ISERROR(VLOOKUP($A122,parlvotes_lh!$A$11:$ZZ$200,366,FALSE))=TRUE,"",IF(VLOOKUP($A122,parlvotes_lh!$A$11:$ZZ$200,366,FALSE)=0,"",VLOOKUP($A122,parlvotes_lh!$A$11:$ZZ$200,366,FALSE)))</f>
        <v/>
      </c>
      <c r="AC122" s="309" t="str">
        <f>IF(ISERROR(VLOOKUP($A122,parlvotes_lh!$A$11:$ZZ$200,386,FALSE))=TRUE,"",IF(VLOOKUP($A122,parlvotes_lh!$A$11:$ZZ$200,386,FALSE)=0,"",VLOOKUP($A122,parlvotes_lh!$A$11:$ZZ$200,386,FALSE)))</f>
        <v/>
      </c>
    </row>
    <row r="123" spans="1:29" ht="13.5" customHeight="1">
      <c r="A123" s="302"/>
      <c r="B123" s="303" t="str">
        <f>IF(A123="","",MID(info_weblinks!$C$3,32,3))</f>
        <v/>
      </c>
      <c r="C123" s="303" t="str">
        <f>IF(info_parties!G123="","",info_parties!G123)</f>
        <v/>
      </c>
      <c r="D123" s="303" t="str">
        <f>IF(info_parties!K123="","",info_parties!K123)</f>
        <v/>
      </c>
      <c r="E123" s="303" t="str">
        <f>IF(info_parties!H123="","",info_parties!H123)</f>
        <v/>
      </c>
      <c r="F123" s="304" t="str">
        <f t="shared" si="4"/>
        <v/>
      </c>
      <c r="G123" s="305" t="str">
        <f t="shared" si="5"/>
        <v/>
      </c>
      <c r="H123" s="306" t="str">
        <f t="shared" si="6"/>
        <v/>
      </c>
      <c r="I123" s="307" t="str">
        <f t="shared" si="7"/>
        <v/>
      </c>
      <c r="J123" s="308" t="str">
        <f>IF(ISERROR(VLOOKUP($A123,parlvotes_lh!$A$11:$ZZ$200,6,FALSE))=TRUE,"",IF(VLOOKUP($A123,parlvotes_lh!$A$11:$ZZ$200,6,FALSE)=0,"",VLOOKUP($A123,parlvotes_lh!$A$11:$ZZ$200,6,FALSE)))</f>
        <v/>
      </c>
      <c r="K123" s="308" t="str">
        <f>IF(ISERROR(VLOOKUP($A123,parlvotes_lh!$A$11:$ZZ$200,26,FALSE))=TRUE,"",IF(VLOOKUP($A123,parlvotes_lh!$A$11:$ZZ$200,26,FALSE)=0,"",VLOOKUP($A123,parlvotes_lh!$A$11:$ZZ$200,26,FALSE)))</f>
        <v/>
      </c>
      <c r="L123" s="308" t="str">
        <f>IF(ISERROR(VLOOKUP($A123,parlvotes_lh!$A$11:$ZZ$200,46,FALSE))=TRUE,"",IF(VLOOKUP($A123,parlvotes_lh!$A$11:$ZZ$200,46,FALSE)=0,"",VLOOKUP($A123,parlvotes_lh!$A$11:$ZZ$200,46,FALSE)))</f>
        <v/>
      </c>
      <c r="M123" s="308" t="str">
        <f>IF(ISERROR(VLOOKUP($A123,parlvotes_lh!$A$11:$ZZ$200,66,FALSE))=TRUE,"",IF(VLOOKUP($A123,parlvotes_lh!$A$11:$ZZ$200,66,FALSE)=0,"",VLOOKUP($A123,parlvotes_lh!$A$11:$ZZ$200,66,FALSE)))</f>
        <v/>
      </c>
      <c r="N123" s="308" t="str">
        <f>IF(ISERROR(VLOOKUP($A123,parlvotes_lh!$A$11:$ZZ$200,86,FALSE))=TRUE,"",IF(VLOOKUP($A123,parlvotes_lh!$A$11:$ZZ$200,86,FALSE)=0,"",VLOOKUP($A123,parlvotes_lh!$A$11:$ZZ$200,86,FALSE)))</f>
        <v/>
      </c>
      <c r="O123" s="308" t="str">
        <f>IF(ISERROR(VLOOKUP($A123,parlvotes_lh!$A$11:$ZZ$200,106,FALSE))=TRUE,"",IF(VLOOKUP($A123,parlvotes_lh!$A$11:$ZZ$200,106,FALSE)=0,"",VLOOKUP($A123,parlvotes_lh!$A$11:$ZZ$200,106,FALSE)))</f>
        <v/>
      </c>
      <c r="P123" s="308" t="str">
        <f>IF(ISERROR(VLOOKUP($A123,parlvotes_lh!$A$11:$ZZ$200,126,FALSE))=TRUE,"",IF(VLOOKUP($A123,parlvotes_lh!$A$11:$ZZ$200,126,FALSE)=0,"",VLOOKUP($A123,parlvotes_lh!$A$11:$ZZ$200,126,FALSE)))</f>
        <v/>
      </c>
      <c r="Q123" s="309" t="str">
        <f>IF(ISERROR(VLOOKUP($A123,parlvotes_lh!$A$11:$ZZ$200,146,FALSE))=TRUE,"",IF(VLOOKUP($A123,parlvotes_lh!$A$11:$ZZ$200,146,FALSE)=0,"",VLOOKUP($A123,parlvotes_lh!$A$11:$ZZ$200,146,FALSE)))</f>
        <v/>
      </c>
      <c r="R123" s="309" t="str">
        <f>IF(ISERROR(VLOOKUP($A123,parlvotes_lh!$A$11:$ZZ$200,166,FALSE))=TRUE,"",IF(VLOOKUP($A123,parlvotes_lh!$A$11:$ZZ$200,166,FALSE)=0,"",VLOOKUP($A123,parlvotes_lh!$A$11:$ZZ$200,166,FALSE)))</f>
        <v/>
      </c>
      <c r="S123" s="309" t="str">
        <f>IF(ISERROR(VLOOKUP($A123,parlvotes_lh!$A$11:$ZZ$200,186,FALSE))=TRUE,"",IF(VLOOKUP($A123,parlvotes_lh!$A$11:$ZZ$200,186,FALSE)=0,"",VLOOKUP($A123,parlvotes_lh!$A$11:$ZZ$200,186,FALSE)))</f>
        <v/>
      </c>
      <c r="T123" s="309" t="str">
        <f>IF(ISERROR(VLOOKUP($A123,parlvotes_lh!$A$11:$ZZ$200,206,FALSE))=TRUE,"",IF(VLOOKUP($A123,parlvotes_lh!$A$11:$ZZ$200,206,FALSE)=0,"",VLOOKUP($A123,parlvotes_lh!$A$11:$ZZ$200,206,FALSE)))</f>
        <v/>
      </c>
      <c r="U123" s="309" t="str">
        <f>IF(ISERROR(VLOOKUP($A123,parlvotes_lh!$A$11:$ZZ$200,226,FALSE))=TRUE,"",IF(VLOOKUP($A123,parlvotes_lh!$A$11:$ZZ$200,226,FALSE)=0,"",VLOOKUP($A123,parlvotes_lh!$A$11:$ZZ$200,226,FALSE)))</f>
        <v/>
      </c>
      <c r="V123" s="309" t="str">
        <f>IF(ISERROR(VLOOKUP($A123,parlvotes_lh!$A$11:$ZZ$200,246,FALSE))=TRUE,"",IF(VLOOKUP($A123,parlvotes_lh!$A$11:$ZZ$200,246,FALSE)=0,"",VLOOKUP($A123,parlvotes_lh!$A$11:$ZZ$200,246,FALSE)))</f>
        <v/>
      </c>
      <c r="W123" s="309" t="str">
        <f>IF(ISERROR(VLOOKUP($A123,parlvotes_lh!$A$11:$ZZ$200,266,FALSE))=TRUE,"",IF(VLOOKUP($A123,parlvotes_lh!$A$11:$ZZ$200,266,FALSE)=0,"",VLOOKUP($A123,parlvotes_lh!$A$11:$ZZ$200,266,FALSE)))</f>
        <v/>
      </c>
      <c r="X123" s="309" t="str">
        <f>IF(ISERROR(VLOOKUP($A123,parlvotes_lh!$A$11:$ZZ$200,286,FALSE))=TRUE,"",IF(VLOOKUP($A123,parlvotes_lh!$A$11:$ZZ$200,286,FALSE)=0,"",VLOOKUP($A123,parlvotes_lh!$A$11:$ZZ$200,286,FALSE)))</f>
        <v/>
      </c>
      <c r="Y123" s="309" t="str">
        <f>IF(ISERROR(VLOOKUP($A123,parlvotes_lh!$A$11:$ZZ$200,306,FALSE))=TRUE,"",IF(VLOOKUP($A123,parlvotes_lh!$A$11:$ZZ$200,306,FALSE)=0,"",VLOOKUP($A123,parlvotes_lh!$A$11:$ZZ$200,306,FALSE)))</f>
        <v/>
      </c>
      <c r="Z123" s="309" t="str">
        <f>IF(ISERROR(VLOOKUP($A123,parlvotes_lh!$A$11:$ZZ$200,326,FALSE))=TRUE,"",IF(VLOOKUP($A123,parlvotes_lh!$A$11:$ZZ$200,326,FALSE)=0,"",VLOOKUP($A123,parlvotes_lh!$A$11:$ZZ$200,326,FALSE)))</f>
        <v/>
      </c>
      <c r="AA123" s="309" t="str">
        <f>IF(ISERROR(VLOOKUP($A123,parlvotes_lh!$A$11:$ZZ$200,346,FALSE))=TRUE,"",IF(VLOOKUP($A123,parlvotes_lh!$A$11:$ZZ$200,346,FALSE)=0,"",VLOOKUP($A123,parlvotes_lh!$A$11:$ZZ$200,346,FALSE)))</f>
        <v/>
      </c>
      <c r="AB123" s="309" t="str">
        <f>IF(ISERROR(VLOOKUP($A123,parlvotes_lh!$A$11:$ZZ$200,366,FALSE))=TRUE,"",IF(VLOOKUP($A123,parlvotes_lh!$A$11:$ZZ$200,366,FALSE)=0,"",VLOOKUP($A123,parlvotes_lh!$A$11:$ZZ$200,366,FALSE)))</f>
        <v/>
      </c>
      <c r="AC123" s="309" t="str">
        <f>IF(ISERROR(VLOOKUP($A123,parlvotes_lh!$A$11:$ZZ$200,386,FALSE))=TRUE,"",IF(VLOOKUP($A123,parlvotes_lh!$A$11:$ZZ$200,386,FALSE)=0,"",VLOOKUP($A123,parlvotes_lh!$A$11:$ZZ$200,386,FALSE)))</f>
        <v/>
      </c>
    </row>
    <row r="124" spans="1:29" ht="13.5" customHeight="1">
      <c r="A124" s="302"/>
      <c r="B124" s="303" t="str">
        <f>IF(A124="","",MID(info_weblinks!$C$3,32,3))</f>
        <v/>
      </c>
      <c r="C124" s="303" t="str">
        <f>IF(info_parties!G124="","",info_parties!G124)</f>
        <v/>
      </c>
      <c r="D124" s="303" t="str">
        <f>IF(info_parties!K124="","",info_parties!K124)</f>
        <v/>
      </c>
      <c r="E124" s="303" t="str">
        <f>IF(info_parties!H124="","",info_parties!H124)</f>
        <v/>
      </c>
      <c r="F124" s="304" t="str">
        <f t="shared" si="4"/>
        <v/>
      </c>
      <c r="G124" s="305" t="str">
        <f t="shared" si="5"/>
        <v/>
      </c>
      <c r="H124" s="306" t="str">
        <f t="shared" si="6"/>
        <v/>
      </c>
      <c r="I124" s="307" t="str">
        <f t="shared" si="7"/>
        <v/>
      </c>
      <c r="J124" s="308" t="str">
        <f>IF(ISERROR(VLOOKUP($A124,parlvotes_lh!$A$11:$ZZ$200,6,FALSE))=TRUE,"",IF(VLOOKUP($A124,parlvotes_lh!$A$11:$ZZ$200,6,FALSE)=0,"",VLOOKUP($A124,parlvotes_lh!$A$11:$ZZ$200,6,FALSE)))</f>
        <v/>
      </c>
      <c r="K124" s="308" t="str">
        <f>IF(ISERROR(VLOOKUP($A124,parlvotes_lh!$A$11:$ZZ$200,26,FALSE))=TRUE,"",IF(VLOOKUP($A124,parlvotes_lh!$A$11:$ZZ$200,26,FALSE)=0,"",VLOOKUP($A124,parlvotes_lh!$A$11:$ZZ$200,26,FALSE)))</f>
        <v/>
      </c>
      <c r="L124" s="308" t="str">
        <f>IF(ISERROR(VLOOKUP($A124,parlvotes_lh!$A$11:$ZZ$200,46,FALSE))=TRUE,"",IF(VLOOKUP($A124,parlvotes_lh!$A$11:$ZZ$200,46,FALSE)=0,"",VLOOKUP($A124,parlvotes_lh!$A$11:$ZZ$200,46,FALSE)))</f>
        <v/>
      </c>
      <c r="M124" s="308" t="str">
        <f>IF(ISERROR(VLOOKUP($A124,parlvotes_lh!$A$11:$ZZ$200,66,FALSE))=TRUE,"",IF(VLOOKUP($A124,parlvotes_lh!$A$11:$ZZ$200,66,FALSE)=0,"",VLOOKUP($A124,parlvotes_lh!$A$11:$ZZ$200,66,FALSE)))</f>
        <v/>
      </c>
      <c r="N124" s="308" t="str">
        <f>IF(ISERROR(VLOOKUP($A124,parlvotes_lh!$A$11:$ZZ$200,86,FALSE))=TRUE,"",IF(VLOOKUP($A124,parlvotes_lh!$A$11:$ZZ$200,86,FALSE)=0,"",VLOOKUP($A124,parlvotes_lh!$A$11:$ZZ$200,86,FALSE)))</f>
        <v/>
      </c>
      <c r="O124" s="308" t="str">
        <f>IF(ISERROR(VLOOKUP($A124,parlvotes_lh!$A$11:$ZZ$200,106,FALSE))=TRUE,"",IF(VLOOKUP($A124,parlvotes_lh!$A$11:$ZZ$200,106,FALSE)=0,"",VLOOKUP($A124,parlvotes_lh!$A$11:$ZZ$200,106,FALSE)))</f>
        <v/>
      </c>
      <c r="P124" s="308" t="str">
        <f>IF(ISERROR(VLOOKUP($A124,parlvotes_lh!$A$11:$ZZ$200,126,FALSE))=TRUE,"",IF(VLOOKUP($A124,parlvotes_lh!$A$11:$ZZ$200,126,FALSE)=0,"",VLOOKUP($A124,parlvotes_lh!$A$11:$ZZ$200,126,FALSE)))</f>
        <v/>
      </c>
      <c r="Q124" s="309" t="str">
        <f>IF(ISERROR(VLOOKUP($A124,parlvotes_lh!$A$11:$ZZ$200,146,FALSE))=TRUE,"",IF(VLOOKUP($A124,parlvotes_lh!$A$11:$ZZ$200,146,FALSE)=0,"",VLOOKUP($A124,parlvotes_lh!$A$11:$ZZ$200,146,FALSE)))</f>
        <v/>
      </c>
      <c r="R124" s="309" t="str">
        <f>IF(ISERROR(VLOOKUP($A124,parlvotes_lh!$A$11:$ZZ$200,166,FALSE))=TRUE,"",IF(VLOOKUP($A124,parlvotes_lh!$A$11:$ZZ$200,166,FALSE)=0,"",VLOOKUP($A124,parlvotes_lh!$A$11:$ZZ$200,166,FALSE)))</f>
        <v/>
      </c>
      <c r="S124" s="309" t="str">
        <f>IF(ISERROR(VLOOKUP($A124,parlvotes_lh!$A$11:$ZZ$200,186,FALSE))=TRUE,"",IF(VLOOKUP($A124,parlvotes_lh!$A$11:$ZZ$200,186,FALSE)=0,"",VLOOKUP($A124,parlvotes_lh!$A$11:$ZZ$200,186,FALSE)))</f>
        <v/>
      </c>
      <c r="T124" s="309" t="str">
        <f>IF(ISERROR(VLOOKUP($A124,parlvotes_lh!$A$11:$ZZ$200,206,FALSE))=TRUE,"",IF(VLOOKUP($A124,parlvotes_lh!$A$11:$ZZ$200,206,FALSE)=0,"",VLOOKUP($A124,parlvotes_lh!$A$11:$ZZ$200,206,FALSE)))</f>
        <v/>
      </c>
      <c r="U124" s="309" t="str">
        <f>IF(ISERROR(VLOOKUP($A124,parlvotes_lh!$A$11:$ZZ$200,226,FALSE))=TRUE,"",IF(VLOOKUP($A124,parlvotes_lh!$A$11:$ZZ$200,226,FALSE)=0,"",VLOOKUP($A124,parlvotes_lh!$A$11:$ZZ$200,226,FALSE)))</f>
        <v/>
      </c>
      <c r="V124" s="309" t="str">
        <f>IF(ISERROR(VLOOKUP($A124,parlvotes_lh!$A$11:$ZZ$200,246,FALSE))=TRUE,"",IF(VLOOKUP($A124,parlvotes_lh!$A$11:$ZZ$200,246,FALSE)=0,"",VLOOKUP($A124,parlvotes_lh!$A$11:$ZZ$200,246,FALSE)))</f>
        <v/>
      </c>
      <c r="W124" s="309" t="str">
        <f>IF(ISERROR(VLOOKUP($A124,parlvotes_lh!$A$11:$ZZ$200,266,FALSE))=TRUE,"",IF(VLOOKUP($A124,parlvotes_lh!$A$11:$ZZ$200,266,FALSE)=0,"",VLOOKUP($A124,parlvotes_lh!$A$11:$ZZ$200,266,FALSE)))</f>
        <v/>
      </c>
      <c r="X124" s="309" t="str">
        <f>IF(ISERROR(VLOOKUP($A124,parlvotes_lh!$A$11:$ZZ$200,286,FALSE))=TRUE,"",IF(VLOOKUP($A124,parlvotes_lh!$A$11:$ZZ$200,286,FALSE)=0,"",VLOOKUP($A124,parlvotes_lh!$A$11:$ZZ$200,286,FALSE)))</f>
        <v/>
      </c>
      <c r="Y124" s="309" t="str">
        <f>IF(ISERROR(VLOOKUP($A124,parlvotes_lh!$A$11:$ZZ$200,306,FALSE))=TRUE,"",IF(VLOOKUP($A124,parlvotes_lh!$A$11:$ZZ$200,306,FALSE)=0,"",VLOOKUP($A124,parlvotes_lh!$A$11:$ZZ$200,306,FALSE)))</f>
        <v/>
      </c>
      <c r="Z124" s="309" t="str">
        <f>IF(ISERROR(VLOOKUP($A124,parlvotes_lh!$A$11:$ZZ$200,326,FALSE))=TRUE,"",IF(VLOOKUP($A124,parlvotes_lh!$A$11:$ZZ$200,326,FALSE)=0,"",VLOOKUP($A124,parlvotes_lh!$A$11:$ZZ$200,326,FALSE)))</f>
        <v/>
      </c>
      <c r="AA124" s="309" t="str">
        <f>IF(ISERROR(VLOOKUP($A124,parlvotes_lh!$A$11:$ZZ$200,346,FALSE))=TRUE,"",IF(VLOOKUP($A124,parlvotes_lh!$A$11:$ZZ$200,346,FALSE)=0,"",VLOOKUP($A124,parlvotes_lh!$A$11:$ZZ$200,346,FALSE)))</f>
        <v/>
      </c>
      <c r="AB124" s="309" t="str">
        <f>IF(ISERROR(VLOOKUP($A124,parlvotes_lh!$A$11:$ZZ$200,366,FALSE))=TRUE,"",IF(VLOOKUP($A124,parlvotes_lh!$A$11:$ZZ$200,366,FALSE)=0,"",VLOOKUP($A124,parlvotes_lh!$A$11:$ZZ$200,366,FALSE)))</f>
        <v/>
      </c>
      <c r="AC124" s="309" t="str">
        <f>IF(ISERROR(VLOOKUP($A124,parlvotes_lh!$A$11:$ZZ$200,386,FALSE))=TRUE,"",IF(VLOOKUP($A124,parlvotes_lh!$A$11:$ZZ$200,386,FALSE)=0,"",VLOOKUP($A124,parlvotes_lh!$A$11:$ZZ$200,386,FALSE)))</f>
        <v/>
      </c>
    </row>
    <row r="125" spans="1:29" ht="13.5" customHeight="1">
      <c r="A125" s="302"/>
      <c r="B125" s="303" t="str">
        <f>IF(A125="","",MID(info_weblinks!$C$3,32,3))</f>
        <v/>
      </c>
      <c r="C125" s="303" t="str">
        <f>IF(info_parties!G125="","",info_parties!G125)</f>
        <v/>
      </c>
      <c r="D125" s="303" t="str">
        <f>IF(info_parties!K125="","",info_parties!K125)</f>
        <v/>
      </c>
      <c r="E125" s="303" t="str">
        <f>IF(info_parties!H125="","",info_parties!H125)</f>
        <v/>
      </c>
      <c r="F125" s="304" t="str">
        <f t="shared" si="4"/>
        <v/>
      </c>
      <c r="G125" s="305" t="str">
        <f t="shared" si="5"/>
        <v/>
      </c>
      <c r="H125" s="306" t="str">
        <f t="shared" si="6"/>
        <v/>
      </c>
      <c r="I125" s="307" t="str">
        <f t="shared" si="7"/>
        <v/>
      </c>
      <c r="J125" s="308" t="str">
        <f>IF(ISERROR(VLOOKUP($A125,parlvotes_lh!$A$11:$ZZ$200,6,FALSE))=TRUE,"",IF(VLOOKUP($A125,parlvotes_lh!$A$11:$ZZ$200,6,FALSE)=0,"",VLOOKUP($A125,parlvotes_lh!$A$11:$ZZ$200,6,FALSE)))</f>
        <v/>
      </c>
      <c r="K125" s="308" t="str">
        <f>IF(ISERROR(VLOOKUP($A125,parlvotes_lh!$A$11:$ZZ$200,26,FALSE))=TRUE,"",IF(VLOOKUP($A125,parlvotes_lh!$A$11:$ZZ$200,26,FALSE)=0,"",VLOOKUP($A125,parlvotes_lh!$A$11:$ZZ$200,26,FALSE)))</f>
        <v/>
      </c>
      <c r="L125" s="308" t="str">
        <f>IF(ISERROR(VLOOKUP($A125,parlvotes_lh!$A$11:$ZZ$200,46,FALSE))=TRUE,"",IF(VLOOKUP($A125,parlvotes_lh!$A$11:$ZZ$200,46,FALSE)=0,"",VLOOKUP($A125,parlvotes_lh!$A$11:$ZZ$200,46,FALSE)))</f>
        <v/>
      </c>
      <c r="M125" s="308" t="str">
        <f>IF(ISERROR(VLOOKUP($A125,parlvotes_lh!$A$11:$ZZ$200,66,FALSE))=TRUE,"",IF(VLOOKUP($A125,parlvotes_lh!$A$11:$ZZ$200,66,FALSE)=0,"",VLOOKUP($A125,parlvotes_lh!$A$11:$ZZ$200,66,FALSE)))</f>
        <v/>
      </c>
      <c r="N125" s="308" t="str">
        <f>IF(ISERROR(VLOOKUP($A125,parlvotes_lh!$A$11:$ZZ$200,86,FALSE))=TRUE,"",IF(VLOOKUP($A125,parlvotes_lh!$A$11:$ZZ$200,86,FALSE)=0,"",VLOOKUP($A125,parlvotes_lh!$A$11:$ZZ$200,86,FALSE)))</f>
        <v/>
      </c>
      <c r="O125" s="308" t="str">
        <f>IF(ISERROR(VLOOKUP($A125,parlvotes_lh!$A$11:$ZZ$200,106,FALSE))=TRUE,"",IF(VLOOKUP($A125,parlvotes_lh!$A$11:$ZZ$200,106,FALSE)=0,"",VLOOKUP($A125,parlvotes_lh!$A$11:$ZZ$200,106,FALSE)))</f>
        <v/>
      </c>
      <c r="P125" s="308" t="str">
        <f>IF(ISERROR(VLOOKUP($A125,parlvotes_lh!$A$11:$ZZ$200,126,FALSE))=TRUE,"",IF(VLOOKUP($A125,parlvotes_lh!$A$11:$ZZ$200,126,FALSE)=0,"",VLOOKUP($A125,parlvotes_lh!$A$11:$ZZ$200,126,FALSE)))</f>
        <v/>
      </c>
      <c r="Q125" s="309" t="str">
        <f>IF(ISERROR(VLOOKUP($A125,parlvotes_lh!$A$11:$ZZ$200,146,FALSE))=TRUE,"",IF(VLOOKUP($A125,parlvotes_lh!$A$11:$ZZ$200,146,FALSE)=0,"",VLOOKUP($A125,parlvotes_lh!$A$11:$ZZ$200,146,FALSE)))</f>
        <v/>
      </c>
      <c r="R125" s="309" t="str">
        <f>IF(ISERROR(VLOOKUP($A125,parlvotes_lh!$A$11:$ZZ$200,166,FALSE))=TRUE,"",IF(VLOOKUP($A125,parlvotes_lh!$A$11:$ZZ$200,166,FALSE)=0,"",VLOOKUP($A125,parlvotes_lh!$A$11:$ZZ$200,166,FALSE)))</f>
        <v/>
      </c>
      <c r="S125" s="309" t="str">
        <f>IF(ISERROR(VLOOKUP($A125,parlvotes_lh!$A$11:$ZZ$200,186,FALSE))=TRUE,"",IF(VLOOKUP($A125,parlvotes_lh!$A$11:$ZZ$200,186,FALSE)=0,"",VLOOKUP($A125,parlvotes_lh!$A$11:$ZZ$200,186,FALSE)))</f>
        <v/>
      </c>
      <c r="T125" s="309" t="str">
        <f>IF(ISERROR(VLOOKUP($A125,parlvotes_lh!$A$11:$ZZ$200,206,FALSE))=TRUE,"",IF(VLOOKUP($A125,parlvotes_lh!$A$11:$ZZ$200,206,FALSE)=0,"",VLOOKUP($A125,parlvotes_lh!$A$11:$ZZ$200,206,FALSE)))</f>
        <v/>
      </c>
      <c r="U125" s="309" t="str">
        <f>IF(ISERROR(VLOOKUP($A125,parlvotes_lh!$A$11:$ZZ$200,226,FALSE))=TRUE,"",IF(VLOOKUP($A125,parlvotes_lh!$A$11:$ZZ$200,226,FALSE)=0,"",VLOOKUP($A125,parlvotes_lh!$A$11:$ZZ$200,226,FALSE)))</f>
        <v/>
      </c>
      <c r="V125" s="309" t="str">
        <f>IF(ISERROR(VLOOKUP($A125,parlvotes_lh!$A$11:$ZZ$200,246,FALSE))=TRUE,"",IF(VLOOKUP($A125,parlvotes_lh!$A$11:$ZZ$200,246,FALSE)=0,"",VLOOKUP($A125,parlvotes_lh!$A$11:$ZZ$200,246,FALSE)))</f>
        <v/>
      </c>
      <c r="W125" s="309" t="str">
        <f>IF(ISERROR(VLOOKUP($A125,parlvotes_lh!$A$11:$ZZ$200,266,FALSE))=TRUE,"",IF(VLOOKUP($A125,parlvotes_lh!$A$11:$ZZ$200,266,FALSE)=0,"",VLOOKUP($A125,parlvotes_lh!$A$11:$ZZ$200,266,FALSE)))</f>
        <v/>
      </c>
      <c r="X125" s="309" t="str">
        <f>IF(ISERROR(VLOOKUP($A125,parlvotes_lh!$A$11:$ZZ$200,286,FALSE))=TRUE,"",IF(VLOOKUP($A125,parlvotes_lh!$A$11:$ZZ$200,286,FALSE)=0,"",VLOOKUP($A125,parlvotes_lh!$A$11:$ZZ$200,286,FALSE)))</f>
        <v/>
      </c>
      <c r="Y125" s="309" t="str">
        <f>IF(ISERROR(VLOOKUP($A125,parlvotes_lh!$A$11:$ZZ$200,306,FALSE))=TRUE,"",IF(VLOOKUP($A125,parlvotes_lh!$A$11:$ZZ$200,306,FALSE)=0,"",VLOOKUP($A125,parlvotes_lh!$A$11:$ZZ$200,306,FALSE)))</f>
        <v/>
      </c>
      <c r="Z125" s="309" t="str">
        <f>IF(ISERROR(VLOOKUP($A125,parlvotes_lh!$A$11:$ZZ$200,326,FALSE))=TRUE,"",IF(VLOOKUP($A125,parlvotes_lh!$A$11:$ZZ$200,326,FALSE)=0,"",VLOOKUP($A125,parlvotes_lh!$A$11:$ZZ$200,326,FALSE)))</f>
        <v/>
      </c>
      <c r="AA125" s="309" t="str">
        <f>IF(ISERROR(VLOOKUP($A125,parlvotes_lh!$A$11:$ZZ$200,346,FALSE))=TRUE,"",IF(VLOOKUP($A125,parlvotes_lh!$A$11:$ZZ$200,346,FALSE)=0,"",VLOOKUP($A125,parlvotes_lh!$A$11:$ZZ$200,346,FALSE)))</f>
        <v/>
      </c>
      <c r="AB125" s="309" t="str">
        <f>IF(ISERROR(VLOOKUP($A125,parlvotes_lh!$A$11:$ZZ$200,366,FALSE))=TRUE,"",IF(VLOOKUP($A125,parlvotes_lh!$A$11:$ZZ$200,366,FALSE)=0,"",VLOOKUP($A125,parlvotes_lh!$A$11:$ZZ$200,366,FALSE)))</f>
        <v/>
      </c>
      <c r="AC125" s="309" t="str">
        <f>IF(ISERROR(VLOOKUP($A125,parlvotes_lh!$A$11:$ZZ$200,386,FALSE))=TRUE,"",IF(VLOOKUP($A125,parlvotes_lh!$A$11:$ZZ$200,386,FALSE)=0,"",VLOOKUP($A125,parlvotes_lh!$A$11:$ZZ$200,386,FALSE)))</f>
        <v/>
      </c>
    </row>
    <row r="126" spans="1:29" ht="13.5" customHeight="1">
      <c r="A126" s="302"/>
      <c r="B126" s="303" t="str">
        <f>IF(A126="","",MID(info_weblinks!$C$3,32,3))</f>
        <v/>
      </c>
      <c r="C126" s="303" t="str">
        <f>IF(info_parties!G126="","",info_parties!G126)</f>
        <v/>
      </c>
      <c r="D126" s="303" t="str">
        <f>IF(info_parties!K126="","",info_parties!K126)</f>
        <v/>
      </c>
      <c r="E126" s="303" t="str">
        <f>IF(info_parties!H126="","",info_parties!H126)</f>
        <v/>
      </c>
      <c r="F126" s="304" t="str">
        <f t="shared" si="4"/>
        <v/>
      </c>
      <c r="G126" s="305" t="str">
        <f t="shared" si="5"/>
        <v/>
      </c>
      <c r="H126" s="306" t="str">
        <f t="shared" si="6"/>
        <v/>
      </c>
      <c r="I126" s="307" t="str">
        <f t="shared" si="7"/>
        <v/>
      </c>
      <c r="J126" s="308" t="str">
        <f>IF(ISERROR(VLOOKUP($A126,parlvotes_lh!$A$11:$ZZ$200,6,FALSE))=TRUE,"",IF(VLOOKUP($A126,parlvotes_lh!$A$11:$ZZ$200,6,FALSE)=0,"",VLOOKUP($A126,parlvotes_lh!$A$11:$ZZ$200,6,FALSE)))</f>
        <v/>
      </c>
      <c r="K126" s="308" t="str">
        <f>IF(ISERROR(VLOOKUP($A126,parlvotes_lh!$A$11:$ZZ$200,26,FALSE))=TRUE,"",IF(VLOOKUP($A126,parlvotes_lh!$A$11:$ZZ$200,26,FALSE)=0,"",VLOOKUP($A126,parlvotes_lh!$A$11:$ZZ$200,26,FALSE)))</f>
        <v/>
      </c>
      <c r="L126" s="308" t="str">
        <f>IF(ISERROR(VLOOKUP($A126,parlvotes_lh!$A$11:$ZZ$200,46,FALSE))=TRUE,"",IF(VLOOKUP($A126,parlvotes_lh!$A$11:$ZZ$200,46,FALSE)=0,"",VLOOKUP($A126,parlvotes_lh!$A$11:$ZZ$200,46,FALSE)))</f>
        <v/>
      </c>
      <c r="M126" s="308" t="str">
        <f>IF(ISERROR(VLOOKUP($A126,parlvotes_lh!$A$11:$ZZ$200,66,FALSE))=TRUE,"",IF(VLOOKUP($A126,parlvotes_lh!$A$11:$ZZ$200,66,FALSE)=0,"",VLOOKUP($A126,parlvotes_lh!$A$11:$ZZ$200,66,FALSE)))</f>
        <v/>
      </c>
      <c r="N126" s="308" t="str">
        <f>IF(ISERROR(VLOOKUP($A126,parlvotes_lh!$A$11:$ZZ$200,86,FALSE))=TRUE,"",IF(VLOOKUP($A126,parlvotes_lh!$A$11:$ZZ$200,86,FALSE)=0,"",VLOOKUP($A126,parlvotes_lh!$A$11:$ZZ$200,86,FALSE)))</f>
        <v/>
      </c>
      <c r="O126" s="308" t="str">
        <f>IF(ISERROR(VLOOKUP($A126,parlvotes_lh!$A$11:$ZZ$200,106,FALSE))=TRUE,"",IF(VLOOKUP($A126,parlvotes_lh!$A$11:$ZZ$200,106,FALSE)=0,"",VLOOKUP($A126,parlvotes_lh!$A$11:$ZZ$200,106,FALSE)))</f>
        <v/>
      </c>
      <c r="P126" s="308" t="str">
        <f>IF(ISERROR(VLOOKUP($A126,parlvotes_lh!$A$11:$ZZ$200,126,FALSE))=TRUE,"",IF(VLOOKUP($A126,parlvotes_lh!$A$11:$ZZ$200,126,FALSE)=0,"",VLOOKUP($A126,parlvotes_lh!$A$11:$ZZ$200,126,FALSE)))</f>
        <v/>
      </c>
      <c r="Q126" s="309" t="str">
        <f>IF(ISERROR(VLOOKUP($A126,parlvotes_lh!$A$11:$ZZ$200,146,FALSE))=TRUE,"",IF(VLOOKUP($A126,parlvotes_lh!$A$11:$ZZ$200,146,FALSE)=0,"",VLOOKUP($A126,parlvotes_lh!$A$11:$ZZ$200,146,FALSE)))</f>
        <v/>
      </c>
      <c r="R126" s="309" t="str">
        <f>IF(ISERROR(VLOOKUP($A126,parlvotes_lh!$A$11:$ZZ$200,166,FALSE))=TRUE,"",IF(VLOOKUP($A126,parlvotes_lh!$A$11:$ZZ$200,166,FALSE)=0,"",VLOOKUP($A126,parlvotes_lh!$A$11:$ZZ$200,166,FALSE)))</f>
        <v/>
      </c>
      <c r="S126" s="309" t="str">
        <f>IF(ISERROR(VLOOKUP($A126,parlvotes_lh!$A$11:$ZZ$200,186,FALSE))=TRUE,"",IF(VLOOKUP($A126,parlvotes_lh!$A$11:$ZZ$200,186,FALSE)=0,"",VLOOKUP($A126,parlvotes_lh!$A$11:$ZZ$200,186,FALSE)))</f>
        <v/>
      </c>
      <c r="T126" s="309" t="str">
        <f>IF(ISERROR(VLOOKUP($A126,parlvotes_lh!$A$11:$ZZ$200,206,FALSE))=TRUE,"",IF(VLOOKUP($A126,parlvotes_lh!$A$11:$ZZ$200,206,FALSE)=0,"",VLOOKUP($A126,parlvotes_lh!$A$11:$ZZ$200,206,FALSE)))</f>
        <v/>
      </c>
      <c r="U126" s="309" t="str">
        <f>IF(ISERROR(VLOOKUP($A126,parlvotes_lh!$A$11:$ZZ$200,226,FALSE))=TRUE,"",IF(VLOOKUP($A126,parlvotes_lh!$A$11:$ZZ$200,226,FALSE)=0,"",VLOOKUP($A126,parlvotes_lh!$A$11:$ZZ$200,226,FALSE)))</f>
        <v/>
      </c>
      <c r="V126" s="309" t="str">
        <f>IF(ISERROR(VLOOKUP($A126,parlvotes_lh!$A$11:$ZZ$200,246,FALSE))=TRUE,"",IF(VLOOKUP($A126,parlvotes_lh!$A$11:$ZZ$200,246,FALSE)=0,"",VLOOKUP($A126,parlvotes_lh!$A$11:$ZZ$200,246,FALSE)))</f>
        <v/>
      </c>
      <c r="W126" s="309" t="str">
        <f>IF(ISERROR(VLOOKUP($A126,parlvotes_lh!$A$11:$ZZ$200,266,FALSE))=TRUE,"",IF(VLOOKUP($A126,parlvotes_lh!$A$11:$ZZ$200,266,FALSE)=0,"",VLOOKUP($A126,parlvotes_lh!$A$11:$ZZ$200,266,FALSE)))</f>
        <v/>
      </c>
      <c r="X126" s="309" t="str">
        <f>IF(ISERROR(VLOOKUP($A126,parlvotes_lh!$A$11:$ZZ$200,286,FALSE))=TRUE,"",IF(VLOOKUP($A126,parlvotes_lh!$A$11:$ZZ$200,286,FALSE)=0,"",VLOOKUP($A126,parlvotes_lh!$A$11:$ZZ$200,286,FALSE)))</f>
        <v/>
      </c>
      <c r="Y126" s="309" t="str">
        <f>IF(ISERROR(VLOOKUP($A126,parlvotes_lh!$A$11:$ZZ$200,306,FALSE))=TRUE,"",IF(VLOOKUP($A126,parlvotes_lh!$A$11:$ZZ$200,306,FALSE)=0,"",VLOOKUP($A126,parlvotes_lh!$A$11:$ZZ$200,306,FALSE)))</f>
        <v/>
      </c>
      <c r="Z126" s="309" t="str">
        <f>IF(ISERROR(VLOOKUP($A126,parlvotes_lh!$A$11:$ZZ$200,326,FALSE))=TRUE,"",IF(VLOOKUP($A126,parlvotes_lh!$A$11:$ZZ$200,326,FALSE)=0,"",VLOOKUP($A126,parlvotes_lh!$A$11:$ZZ$200,326,FALSE)))</f>
        <v/>
      </c>
      <c r="AA126" s="309" t="str">
        <f>IF(ISERROR(VLOOKUP($A126,parlvotes_lh!$A$11:$ZZ$200,346,FALSE))=TRUE,"",IF(VLOOKUP($A126,parlvotes_lh!$A$11:$ZZ$200,346,FALSE)=0,"",VLOOKUP($A126,parlvotes_lh!$A$11:$ZZ$200,346,FALSE)))</f>
        <v/>
      </c>
      <c r="AB126" s="309" t="str">
        <f>IF(ISERROR(VLOOKUP($A126,parlvotes_lh!$A$11:$ZZ$200,366,FALSE))=TRUE,"",IF(VLOOKUP($A126,parlvotes_lh!$A$11:$ZZ$200,366,FALSE)=0,"",VLOOKUP($A126,parlvotes_lh!$A$11:$ZZ$200,366,FALSE)))</f>
        <v/>
      </c>
      <c r="AC126" s="309" t="str">
        <f>IF(ISERROR(VLOOKUP($A126,parlvotes_lh!$A$11:$ZZ$200,386,FALSE))=TRUE,"",IF(VLOOKUP($A126,parlvotes_lh!$A$11:$ZZ$200,386,FALSE)=0,"",VLOOKUP($A126,parlvotes_lh!$A$11:$ZZ$200,386,FALSE)))</f>
        <v/>
      </c>
    </row>
    <row r="127" spans="1:29" ht="13.5" customHeight="1">
      <c r="A127" s="302"/>
      <c r="B127" s="303" t="str">
        <f>IF(A127="","",MID(info_weblinks!$C$3,32,3))</f>
        <v/>
      </c>
      <c r="C127" s="303" t="str">
        <f>IF(info_parties!G127="","",info_parties!G127)</f>
        <v/>
      </c>
      <c r="D127" s="303" t="str">
        <f>IF(info_parties!K127="","",info_parties!K127)</f>
        <v/>
      </c>
      <c r="E127" s="303" t="str">
        <f>IF(info_parties!H127="","",info_parties!H127)</f>
        <v/>
      </c>
      <c r="F127" s="304" t="str">
        <f t="shared" si="4"/>
        <v/>
      </c>
      <c r="G127" s="305" t="str">
        <f t="shared" si="5"/>
        <v/>
      </c>
      <c r="H127" s="306" t="str">
        <f t="shared" si="6"/>
        <v/>
      </c>
      <c r="I127" s="307" t="str">
        <f t="shared" si="7"/>
        <v/>
      </c>
      <c r="J127" s="308" t="str">
        <f>IF(ISERROR(VLOOKUP($A127,parlvotes_lh!$A$11:$ZZ$200,6,FALSE))=TRUE,"",IF(VLOOKUP($A127,parlvotes_lh!$A$11:$ZZ$200,6,FALSE)=0,"",VLOOKUP($A127,parlvotes_lh!$A$11:$ZZ$200,6,FALSE)))</f>
        <v/>
      </c>
      <c r="K127" s="308" t="str">
        <f>IF(ISERROR(VLOOKUP($A127,parlvotes_lh!$A$11:$ZZ$200,26,FALSE))=TRUE,"",IF(VLOOKUP($A127,parlvotes_lh!$A$11:$ZZ$200,26,FALSE)=0,"",VLOOKUP($A127,parlvotes_lh!$A$11:$ZZ$200,26,FALSE)))</f>
        <v/>
      </c>
      <c r="L127" s="308" t="str">
        <f>IF(ISERROR(VLOOKUP($A127,parlvotes_lh!$A$11:$ZZ$200,46,FALSE))=TRUE,"",IF(VLOOKUP($A127,parlvotes_lh!$A$11:$ZZ$200,46,FALSE)=0,"",VLOOKUP($A127,parlvotes_lh!$A$11:$ZZ$200,46,FALSE)))</f>
        <v/>
      </c>
      <c r="M127" s="308" t="str">
        <f>IF(ISERROR(VLOOKUP($A127,parlvotes_lh!$A$11:$ZZ$200,66,FALSE))=TRUE,"",IF(VLOOKUP($A127,parlvotes_lh!$A$11:$ZZ$200,66,FALSE)=0,"",VLOOKUP($A127,parlvotes_lh!$A$11:$ZZ$200,66,FALSE)))</f>
        <v/>
      </c>
      <c r="N127" s="308" t="str">
        <f>IF(ISERROR(VLOOKUP($A127,parlvotes_lh!$A$11:$ZZ$200,86,FALSE))=TRUE,"",IF(VLOOKUP($A127,parlvotes_lh!$A$11:$ZZ$200,86,FALSE)=0,"",VLOOKUP($A127,parlvotes_lh!$A$11:$ZZ$200,86,FALSE)))</f>
        <v/>
      </c>
      <c r="O127" s="308" t="str">
        <f>IF(ISERROR(VLOOKUP($A127,parlvotes_lh!$A$11:$ZZ$200,106,FALSE))=TRUE,"",IF(VLOOKUP($A127,parlvotes_lh!$A$11:$ZZ$200,106,FALSE)=0,"",VLOOKUP($A127,parlvotes_lh!$A$11:$ZZ$200,106,FALSE)))</f>
        <v/>
      </c>
      <c r="P127" s="308" t="str">
        <f>IF(ISERROR(VLOOKUP($A127,parlvotes_lh!$A$11:$ZZ$200,126,FALSE))=TRUE,"",IF(VLOOKUP($A127,parlvotes_lh!$A$11:$ZZ$200,126,FALSE)=0,"",VLOOKUP($A127,parlvotes_lh!$A$11:$ZZ$200,126,FALSE)))</f>
        <v/>
      </c>
      <c r="Q127" s="309" t="str">
        <f>IF(ISERROR(VLOOKUP($A127,parlvotes_lh!$A$11:$ZZ$200,146,FALSE))=TRUE,"",IF(VLOOKUP($A127,parlvotes_lh!$A$11:$ZZ$200,146,FALSE)=0,"",VLOOKUP($A127,parlvotes_lh!$A$11:$ZZ$200,146,FALSE)))</f>
        <v/>
      </c>
      <c r="R127" s="309" t="str">
        <f>IF(ISERROR(VLOOKUP($A127,parlvotes_lh!$A$11:$ZZ$200,166,FALSE))=TRUE,"",IF(VLOOKUP($A127,parlvotes_lh!$A$11:$ZZ$200,166,FALSE)=0,"",VLOOKUP($A127,parlvotes_lh!$A$11:$ZZ$200,166,FALSE)))</f>
        <v/>
      </c>
      <c r="S127" s="309" t="str">
        <f>IF(ISERROR(VLOOKUP($A127,parlvotes_lh!$A$11:$ZZ$200,186,FALSE))=TRUE,"",IF(VLOOKUP($A127,parlvotes_lh!$A$11:$ZZ$200,186,FALSE)=0,"",VLOOKUP($A127,parlvotes_lh!$A$11:$ZZ$200,186,FALSE)))</f>
        <v/>
      </c>
      <c r="T127" s="309" t="str">
        <f>IF(ISERROR(VLOOKUP($A127,parlvotes_lh!$A$11:$ZZ$200,206,FALSE))=TRUE,"",IF(VLOOKUP($A127,parlvotes_lh!$A$11:$ZZ$200,206,FALSE)=0,"",VLOOKUP($A127,parlvotes_lh!$A$11:$ZZ$200,206,FALSE)))</f>
        <v/>
      </c>
      <c r="U127" s="309" t="str">
        <f>IF(ISERROR(VLOOKUP($A127,parlvotes_lh!$A$11:$ZZ$200,226,FALSE))=TRUE,"",IF(VLOOKUP($A127,parlvotes_lh!$A$11:$ZZ$200,226,FALSE)=0,"",VLOOKUP($A127,parlvotes_lh!$A$11:$ZZ$200,226,FALSE)))</f>
        <v/>
      </c>
      <c r="V127" s="309" t="str">
        <f>IF(ISERROR(VLOOKUP($A127,parlvotes_lh!$A$11:$ZZ$200,246,FALSE))=TRUE,"",IF(VLOOKUP($A127,parlvotes_lh!$A$11:$ZZ$200,246,FALSE)=0,"",VLOOKUP($A127,parlvotes_lh!$A$11:$ZZ$200,246,FALSE)))</f>
        <v/>
      </c>
      <c r="W127" s="309" t="str">
        <f>IF(ISERROR(VLOOKUP($A127,parlvotes_lh!$A$11:$ZZ$200,266,FALSE))=TRUE,"",IF(VLOOKUP($A127,parlvotes_lh!$A$11:$ZZ$200,266,FALSE)=0,"",VLOOKUP($A127,parlvotes_lh!$A$11:$ZZ$200,266,FALSE)))</f>
        <v/>
      </c>
      <c r="X127" s="309" t="str">
        <f>IF(ISERROR(VLOOKUP($A127,parlvotes_lh!$A$11:$ZZ$200,286,FALSE))=TRUE,"",IF(VLOOKUP($A127,parlvotes_lh!$A$11:$ZZ$200,286,FALSE)=0,"",VLOOKUP($A127,parlvotes_lh!$A$11:$ZZ$200,286,FALSE)))</f>
        <v/>
      </c>
      <c r="Y127" s="309" t="str">
        <f>IF(ISERROR(VLOOKUP($A127,parlvotes_lh!$A$11:$ZZ$200,306,FALSE))=TRUE,"",IF(VLOOKUP($A127,parlvotes_lh!$A$11:$ZZ$200,306,FALSE)=0,"",VLOOKUP($A127,parlvotes_lh!$A$11:$ZZ$200,306,FALSE)))</f>
        <v/>
      </c>
      <c r="Z127" s="309" t="str">
        <f>IF(ISERROR(VLOOKUP($A127,parlvotes_lh!$A$11:$ZZ$200,326,FALSE))=TRUE,"",IF(VLOOKUP($A127,parlvotes_lh!$A$11:$ZZ$200,326,FALSE)=0,"",VLOOKUP($A127,parlvotes_lh!$A$11:$ZZ$200,326,FALSE)))</f>
        <v/>
      </c>
      <c r="AA127" s="309" t="str">
        <f>IF(ISERROR(VLOOKUP($A127,parlvotes_lh!$A$11:$ZZ$200,346,FALSE))=TRUE,"",IF(VLOOKUP($A127,parlvotes_lh!$A$11:$ZZ$200,346,FALSE)=0,"",VLOOKUP($A127,parlvotes_lh!$A$11:$ZZ$200,346,FALSE)))</f>
        <v/>
      </c>
      <c r="AB127" s="309" t="str">
        <f>IF(ISERROR(VLOOKUP($A127,parlvotes_lh!$A$11:$ZZ$200,366,FALSE))=TRUE,"",IF(VLOOKUP($A127,parlvotes_lh!$A$11:$ZZ$200,366,FALSE)=0,"",VLOOKUP($A127,parlvotes_lh!$A$11:$ZZ$200,366,FALSE)))</f>
        <v/>
      </c>
      <c r="AC127" s="309" t="str">
        <f>IF(ISERROR(VLOOKUP($A127,parlvotes_lh!$A$11:$ZZ$200,386,FALSE))=TRUE,"",IF(VLOOKUP($A127,parlvotes_lh!$A$11:$ZZ$200,386,FALSE)=0,"",VLOOKUP($A127,parlvotes_lh!$A$11:$ZZ$200,386,FALSE)))</f>
        <v/>
      </c>
    </row>
    <row r="128" spans="1:29" ht="13.5" customHeight="1">
      <c r="A128" s="302"/>
      <c r="B128" s="303" t="str">
        <f>IF(A128="","",MID(info_weblinks!$C$3,32,3))</f>
        <v/>
      </c>
      <c r="C128" s="303" t="str">
        <f>IF(info_parties!G128="","",info_parties!G128)</f>
        <v/>
      </c>
      <c r="D128" s="303" t="str">
        <f>IF(info_parties!K128="","",info_parties!K128)</f>
        <v/>
      </c>
      <c r="E128" s="303" t="str">
        <f>IF(info_parties!H128="","",info_parties!H128)</f>
        <v/>
      </c>
      <c r="F128" s="304" t="str">
        <f t="shared" si="4"/>
        <v/>
      </c>
      <c r="G128" s="305" t="str">
        <f t="shared" si="5"/>
        <v/>
      </c>
      <c r="H128" s="306" t="str">
        <f t="shared" si="6"/>
        <v/>
      </c>
      <c r="I128" s="307" t="str">
        <f t="shared" si="7"/>
        <v/>
      </c>
      <c r="J128" s="308" t="str">
        <f>IF(ISERROR(VLOOKUP($A128,parlvotes_lh!$A$11:$ZZ$200,6,FALSE))=TRUE,"",IF(VLOOKUP($A128,parlvotes_lh!$A$11:$ZZ$200,6,FALSE)=0,"",VLOOKUP($A128,parlvotes_lh!$A$11:$ZZ$200,6,FALSE)))</f>
        <v/>
      </c>
      <c r="K128" s="308" t="str">
        <f>IF(ISERROR(VLOOKUP($A128,parlvotes_lh!$A$11:$ZZ$200,26,FALSE))=TRUE,"",IF(VLOOKUP($A128,parlvotes_lh!$A$11:$ZZ$200,26,FALSE)=0,"",VLOOKUP($A128,parlvotes_lh!$A$11:$ZZ$200,26,FALSE)))</f>
        <v/>
      </c>
      <c r="L128" s="308" t="str">
        <f>IF(ISERROR(VLOOKUP($A128,parlvotes_lh!$A$11:$ZZ$200,46,FALSE))=TRUE,"",IF(VLOOKUP($A128,parlvotes_lh!$A$11:$ZZ$200,46,FALSE)=0,"",VLOOKUP($A128,parlvotes_lh!$A$11:$ZZ$200,46,FALSE)))</f>
        <v/>
      </c>
      <c r="M128" s="308" t="str">
        <f>IF(ISERROR(VLOOKUP($A128,parlvotes_lh!$A$11:$ZZ$200,66,FALSE))=TRUE,"",IF(VLOOKUP($A128,parlvotes_lh!$A$11:$ZZ$200,66,FALSE)=0,"",VLOOKUP($A128,parlvotes_lh!$A$11:$ZZ$200,66,FALSE)))</f>
        <v/>
      </c>
      <c r="N128" s="308" t="str">
        <f>IF(ISERROR(VLOOKUP($A128,parlvotes_lh!$A$11:$ZZ$200,86,FALSE))=TRUE,"",IF(VLOOKUP($A128,parlvotes_lh!$A$11:$ZZ$200,86,FALSE)=0,"",VLOOKUP($A128,parlvotes_lh!$A$11:$ZZ$200,86,FALSE)))</f>
        <v/>
      </c>
      <c r="O128" s="308" t="str">
        <f>IF(ISERROR(VLOOKUP($A128,parlvotes_lh!$A$11:$ZZ$200,106,FALSE))=TRUE,"",IF(VLOOKUP($A128,parlvotes_lh!$A$11:$ZZ$200,106,FALSE)=0,"",VLOOKUP($A128,parlvotes_lh!$A$11:$ZZ$200,106,FALSE)))</f>
        <v/>
      </c>
      <c r="P128" s="308" t="str">
        <f>IF(ISERROR(VLOOKUP($A128,parlvotes_lh!$A$11:$ZZ$200,126,FALSE))=TRUE,"",IF(VLOOKUP($A128,parlvotes_lh!$A$11:$ZZ$200,126,FALSE)=0,"",VLOOKUP($A128,parlvotes_lh!$A$11:$ZZ$200,126,FALSE)))</f>
        <v/>
      </c>
      <c r="Q128" s="309" t="str">
        <f>IF(ISERROR(VLOOKUP($A128,parlvotes_lh!$A$11:$ZZ$200,146,FALSE))=TRUE,"",IF(VLOOKUP($A128,parlvotes_lh!$A$11:$ZZ$200,146,FALSE)=0,"",VLOOKUP($A128,parlvotes_lh!$A$11:$ZZ$200,146,FALSE)))</f>
        <v/>
      </c>
      <c r="R128" s="309" t="str">
        <f>IF(ISERROR(VLOOKUP($A128,parlvotes_lh!$A$11:$ZZ$200,166,FALSE))=TRUE,"",IF(VLOOKUP($A128,parlvotes_lh!$A$11:$ZZ$200,166,FALSE)=0,"",VLOOKUP($A128,parlvotes_lh!$A$11:$ZZ$200,166,FALSE)))</f>
        <v/>
      </c>
      <c r="S128" s="309" t="str">
        <f>IF(ISERROR(VLOOKUP($A128,parlvotes_lh!$A$11:$ZZ$200,186,FALSE))=TRUE,"",IF(VLOOKUP($A128,parlvotes_lh!$A$11:$ZZ$200,186,FALSE)=0,"",VLOOKUP($A128,parlvotes_lh!$A$11:$ZZ$200,186,FALSE)))</f>
        <v/>
      </c>
      <c r="T128" s="309" t="str">
        <f>IF(ISERROR(VLOOKUP($A128,parlvotes_lh!$A$11:$ZZ$200,206,FALSE))=TRUE,"",IF(VLOOKUP($A128,parlvotes_lh!$A$11:$ZZ$200,206,FALSE)=0,"",VLOOKUP($A128,parlvotes_lh!$A$11:$ZZ$200,206,FALSE)))</f>
        <v/>
      </c>
      <c r="U128" s="309" t="str">
        <f>IF(ISERROR(VLOOKUP($A128,parlvotes_lh!$A$11:$ZZ$200,226,FALSE))=TRUE,"",IF(VLOOKUP($A128,parlvotes_lh!$A$11:$ZZ$200,226,FALSE)=0,"",VLOOKUP($A128,parlvotes_lh!$A$11:$ZZ$200,226,FALSE)))</f>
        <v/>
      </c>
      <c r="V128" s="309" t="str">
        <f>IF(ISERROR(VLOOKUP($A128,parlvotes_lh!$A$11:$ZZ$200,246,FALSE))=TRUE,"",IF(VLOOKUP($A128,parlvotes_lh!$A$11:$ZZ$200,246,FALSE)=0,"",VLOOKUP($A128,parlvotes_lh!$A$11:$ZZ$200,246,FALSE)))</f>
        <v/>
      </c>
      <c r="W128" s="309" t="str">
        <f>IF(ISERROR(VLOOKUP($A128,parlvotes_lh!$A$11:$ZZ$200,266,FALSE))=TRUE,"",IF(VLOOKUP($A128,parlvotes_lh!$A$11:$ZZ$200,266,FALSE)=0,"",VLOOKUP($A128,parlvotes_lh!$A$11:$ZZ$200,266,FALSE)))</f>
        <v/>
      </c>
      <c r="X128" s="309" t="str">
        <f>IF(ISERROR(VLOOKUP($A128,parlvotes_lh!$A$11:$ZZ$200,286,FALSE))=TRUE,"",IF(VLOOKUP($A128,parlvotes_lh!$A$11:$ZZ$200,286,FALSE)=0,"",VLOOKUP($A128,parlvotes_lh!$A$11:$ZZ$200,286,FALSE)))</f>
        <v/>
      </c>
      <c r="Y128" s="309" t="str">
        <f>IF(ISERROR(VLOOKUP($A128,parlvotes_lh!$A$11:$ZZ$200,306,FALSE))=TRUE,"",IF(VLOOKUP($A128,parlvotes_lh!$A$11:$ZZ$200,306,FALSE)=0,"",VLOOKUP($A128,parlvotes_lh!$A$11:$ZZ$200,306,FALSE)))</f>
        <v/>
      </c>
      <c r="Z128" s="309" t="str">
        <f>IF(ISERROR(VLOOKUP($A128,parlvotes_lh!$A$11:$ZZ$200,326,FALSE))=TRUE,"",IF(VLOOKUP($A128,parlvotes_lh!$A$11:$ZZ$200,326,FALSE)=0,"",VLOOKUP($A128,parlvotes_lh!$A$11:$ZZ$200,326,FALSE)))</f>
        <v/>
      </c>
      <c r="AA128" s="309" t="str">
        <f>IF(ISERROR(VLOOKUP($A128,parlvotes_lh!$A$11:$ZZ$200,346,FALSE))=TRUE,"",IF(VLOOKUP($A128,parlvotes_lh!$A$11:$ZZ$200,346,FALSE)=0,"",VLOOKUP($A128,parlvotes_lh!$A$11:$ZZ$200,346,FALSE)))</f>
        <v/>
      </c>
      <c r="AB128" s="309" t="str">
        <f>IF(ISERROR(VLOOKUP($A128,parlvotes_lh!$A$11:$ZZ$200,366,FALSE))=TRUE,"",IF(VLOOKUP($A128,parlvotes_lh!$A$11:$ZZ$200,366,FALSE)=0,"",VLOOKUP($A128,parlvotes_lh!$A$11:$ZZ$200,366,FALSE)))</f>
        <v/>
      </c>
      <c r="AC128" s="309" t="str">
        <f>IF(ISERROR(VLOOKUP($A128,parlvotes_lh!$A$11:$ZZ$200,386,FALSE))=TRUE,"",IF(VLOOKUP($A128,parlvotes_lh!$A$11:$ZZ$200,386,FALSE)=0,"",VLOOKUP($A128,parlvotes_lh!$A$11:$ZZ$200,386,FALSE)))</f>
        <v/>
      </c>
    </row>
    <row r="129" spans="1:29" ht="13.5" customHeight="1">
      <c r="A129" s="302"/>
      <c r="B129" s="303" t="str">
        <f>IF(A129="","",MID(info_weblinks!$C$3,32,3))</f>
        <v/>
      </c>
      <c r="C129" s="303" t="str">
        <f>IF(info_parties!G129="","",info_parties!G129)</f>
        <v/>
      </c>
      <c r="D129" s="303" t="str">
        <f>IF(info_parties!K129="","",info_parties!K129)</f>
        <v/>
      </c>
      <c r="E129" s="303" t="str">
        <f>IF(info_parties!H129="","",info_parties!H129)</f>
        <v/>
      </c>
      <c r="F129" s="304" t="str">
        <f t="shared" si="4"/>
        <v/>
      </c>
      <c r="G129" s="305" t="str">
        <f t="shared" si="5"/>
        <v/>
      </c>
      <c r="H129" s="306" t="str">
        <f t="shared" si="6"/>
        <v/>
      </c>
      <c r="I129" s="307" t="str">
        <f t="shared" si="7"/>
        <v/>
      </c>
      <c r="J129" s="308" t="str">
        <f>IF(ISERROR(VLOOKUP($A129,parlvotes_lh!$A$11:$ZZ$200,6,FALSE))=TRUE,"",IF(VLOOKUP($A129,parlvotes_lh!$A$11:$ZZ$200,6,FALSE)=0,"",VLOOKUP($A129,parlvotes_lh!$A$11:$ZZ$200,6,FALSE)))</f>
        <v/>
      </c>
      <c r="K129" s="308" t="str">
        <f>IF(ISERROR(VLOOKUP($A129,parlvotes_lh!$A$11:$ZZ$200,26,FALSE))=TRUE,"",IF(VLOOKUP($A129,parlvotes_lh!$A$11:$ZZ$200,26,FALSE)=0,"",VLOOKUP($A129,parlvotes_lh!$A$11:$ZZ$200,26,FALSE)))</f>
        <v/>
      </c>
      <c r="L129" s="308" t="str">
        <f>IF(ISERROR(VLOOKUP($A129,parlvotes_lh!$A$11:$ZZ$200,46,FALSE))=TRUE,"",IF(VLOOKUP($A129,parlvotes_lh!$A$11:$ZZ$200,46,FALSE)=0,"",VLOOKUP($A129,parlvotes_lh!$A$11:$ZZ$200,46,FALSE)))</f>
        <v/>
      </c>
      <c r="M129" s="308" t="str">
        <f>IF(ISERROR(VLOOKUP($A129,parlvotes_lh!$A$11:$ZZ$200,66,FALSE))=TRUE,"",IF(VLOOKUP($A129,parlvotes_lh!$A$11:$ZZ$200,66,FALSE)=0,"",VLOOKUP($A129,parlvotes_lh!$A$11:$ZZ$200,66,FALSE)))</f>
        <v/>
      </c>
      <c r="N129" s="308" t="str">
        <f>IF(ISERROR(VLOOKUP($A129,parlvotes_lh!$A$11:$ZZ$200,86,FALSE))=TRUE,"",IF(VLOOKUP($A129,parlvotes_lh!$A$11:$ZZ$200,86,FALSE)=0,"",VLOOKUP($A129,parlvotes_lh!$A$11:$ZZ$200,86,FALSE)))</f>
        <v/>
      </c>
      <c r="O129" s="308" t="str">
        <f>IF(ISERROR(VLOOKUP($A129,parlvotes_lh!$A$11:$ZZ$200,106,FALSE))=TRUE,"",IF(VLOOKUP($A129,parlvotes_lh!$A$11:$ZZ$200,106,FALSE)=0,"",VLOOKUP($A129,parlvotes_lh!$A$11:$ZZ$200,106,FALSE)))</f>
        <v/>
      </c>
      <c r="P129" s="308" t="str">
        <f>IF(ISERROR(VLOOKUP($A129,parlvotes_lh!$A$11:$ZZ$200,126,FALSE))=TRUE,"",IF(VLOOKUP($A129,parlvotes_lh!$A$11:$ZZ$200,126,FALSE)=0,"",VLOOKUP($A129,parlvotes_lh!$A$11:$ZZ$200,126,FALSE)))</f>
        <v/>
      </c>
      <c r="Q129" s="309" t="str">
        <f>IF(ISERROR(VLOOKUP($A129,parlvotes_lh!$A$11:$ZZ$200,146,FALSE))=TRUE,"",IF(VLOOKUP($A129,parlvotes_lh!$A$11:$ZZ$200,146,FALSE)=0,"",VLOOKUP($A129,parlvotes_lh!$A$11:$ZZ$200,146,FALSE)))</f>
        <v/>
      </c>
      <c r="R129" s="309" t="str">
        <f>IF(ISERROR(VLOOKUP($A129,parlvotes_lh!$A$11:$ZZ$200,166,FALSE))=TRUE,"",IF(VLOOKUP($A129,parlvotes_lh!$A$11:$ZZ$200,166,FALSE)=0,"",VLOOKUP($A129,parlvotes_lh!$A$11:$ZZ$200,166,FALSE)))</f>
        <v/>
      </c>
      <c r="S129" s="309" t="str">
        <f>IF(ISERROR(VLOOKUP($A129,parlvotes_lh!$A$11:$ZZ$200,186,FALSE))=TRUE,"",IF(VLOOKUP($A129,parlvotes_lh!$A$11:$ZZ$200,186,FALSE)=0,"",VLOOKUP($A129,parlvotes_lh!$A$11:$ZZ$200,186,FALSE)))</f>
        <v/>
      </c>
      <c r="T129" s="309" t="str">
        <f>IF(ISERROR(VLOOKUP($A129,parlvotes_lh!$A$11:$ZZ$200,206,FALSE))=TRUE,"",IF(VLOOKUP($A129,parlvotes_lh!$A$11:$ZZ$200,206,FALSE)=0,"",VLOOKUP($A129,parlvotes_lh!$A$11:$ZZ$200,206,FALSE)))</f>
        <v/>
      </c>
      <c r="U129" s="309" t="str">
        <f>IF(ISERROR(VLOOKUP($A129,parlvotes_lh!$A$11:$ZZ$200,226,FALSE))=TRUE,"",IF(VLOOKUP($A129,parlvotes_lh!$A$11:$ZZ$200,226,FALSE)=0,"",VLOOKUP($A129,parlvotes_lh!$A$11:$ZZ$200,226,FALSE)))</f>
        <v/>
      </c>
      <c r="V129" s="309" t="str">
        <f>IF(ISERROR(VLOOKUP($A129,parlvotes_lh!$A$11:$ZZ$200,246,FALSE))=TRUE,"",IF(VLOOKUP($A129,parlvotes_lh!$A$11:$ZZ$200,246,FALSE)=0,"",VLOOKUP($A129,parlvotes_lh!$A$11:$ZZ$200,246,FALSE)))</f>
        <v/>
      </c>
      <c r="W129" s="309" t="str">
        <f>IF(ISERROR(VLOOKUP($A129,parlvotes_lh!$A$11:$ZZ$200,266,FALSE))=TRUE,"",IF(VLOOKUP($A129,parlvotes_lh!$A$11:$ZZ$200,266,FALSE)=0,"",VLOOKUP($A129,parlvotes_lh!$A$11:$ZZ$200,266,FALSE)))</f>
        <v/>
      </c>
      <c r="X129" s="309" t="str">
        <f>IF(ISERROR(VLOOKUP($A129,parlvotes_lh!$A$11:$ZZ$200,286,FALSE))=TRUE,"",IF(VLOOKUP($A129,parlvotes_lh!$A$11:$ZZ$200,286,FALSE)=0,"",VLOOKUP($A129,parlvotes_lh!$A$11:$ZZ$200,286,FALSE)))</f>
        <v/>
      </c>
      <c r="Y129" s="309" t="str">
        <f>IF(ISERROR(VLOOKUP($A129,parlvotes_lh!$A$11:$ZZ$200,306,FALSE))=TRUE,"",IF(VLOOKUP($A129,parlvotes_lh!$A$11:$ZZ$200,306,FALSE)=0,"",VLOOKUP($A129,parlvotes_lh!$A$11:$ZZ$200,306,FALSE)))</f>
        <v/>
      </c>
      <c r="Z129" s="309" t="str">
        <f>IF(ISERROR(VLOOKUP($A129,parlvotes_lh!$A$11:$ZZ$200,326,FALSE))=TRUE,"",IF(VLOOKUP($A129,parlvotes_lh!$A$11:$ZZ$200,326,FALSE)=0,"",VLOOKUP($A129,parlvotes_lh!$A$11:$ZZ$200,326,FALSE)))</f>
        <v/>
      </c>
      <c r="AA129" s="309" t="str">
        <f>IF(ISERROR(VLOOKUP($A129,parlvotes_lh!$A$11:$ZZ$200,346,FALSE))=TRUE,"",IF(VLOOKUP($A129,parlvotes_lh!$A$11:$ZZ$200,346,FALSE)=0,"",VLOOKUP($A129,parlvotes_lh!$A$11:$ZZ$200,346,FALSE)))</f>
        <v/>
      </c>
      <c r="AB129" s="309" t="str">
        <f>IF(ISERROR(VLOOKUP($A129,parlvotes_lh!$A$11:$ZZ$200,366,FALSE))=TRUE,"",IF(VLOOKUP($A129,parlvotes_lh!$A$11:$ZZ$200,366,FALSE)=0,"",VLOOKUP($A129,parlvotes_lh!$A$11:$ZZ$200,366,FALSE)))</f>
        <v/>
      </c>
      <c r="AC129" s="309" t="str">
        <f>IF(ISERROR(VLOOKUP($A129,parlvotes_lh!$A$11:$ZZ$200,386,FALSE))=TRUE,"",IF(VLOOKUP($A129,parlvotes_lh!$A$11:$ZZ$200,386,FALSE)=0,"",VLOOKUP($A129,parlvotes_lh!$A$11:$ZZ$200,386,FALSE)))</f>
        <v/>
      </c>
    </row>
    <row r="130" spans="1:29" ht="13.5" customHeight="1">
      <c r="A130" s="302"/>
      <c r="B130" s="303" t="str">
        <f>IF(A130="","",MID(info_weblinks!$C$3,32,3))</f>
        <v/>
      </c>
      <c r="C130" s="303" t="str">
        <f>IF(info_parties!G130="","",info_parties!G130)</f>
        <v/>
      </c>
      <c r="D130" s="303" t="str">
        <f>IF(info_parties!K130="","",info_parties!K130)</f>
        <v/>
      </c>
      <c r="E130" s="303" t="str">
        <f>IF(info_parties!H130="","",info_parties!H130)</f>
        <v/>
      </c>
      <c r="F130" s="304" t="str">
        <f t="shared" ref="F130:F193" si="8">IF(MAX(J130:AC130)=0,"",INDEX(J$1:AC$1,MATCH(TRUE,INDEX((J130:AC130&lt;&gt;""),0),0)))</f>
        <v/>
      </c>
      <c r="G130" s="305" t="str">
        <f t="shared" ref="G130:G193" si="9">IF(MAX(J130:AC130)=0,"",INDEX(J$1:AC$1,1,MATCH(LOOKUP(9.99+307,J130:AC130),J130:AC130,0)))</f>
        <v/>
      </c>
      <c r="H130" s="306" t="str">
        <f t="shared" ref="H130:H193" si="10">IF(MAX(J130:AC130)=0,"",MAX(J130:AC130))</f>
        <v/>
      </c>
      <c r="I130" s="307" t="str">
        <f t="shared" ref="I130:I193" si="11">IF(H130="","",INDEX(J$1:AC$1,1,MATCH(H130,J130:AC130,0)))</f>
        <v/>
      </c>
      <c r="J130" s="308" t="str">
        <f>IF(ISERROR(VLOOKUP($A130,parlvotes_lh!$A$11:$ZZ$200,6,FALSE))=TRUE,"",IF(VLOOKUP($A130,parlvotes_lh!$A$11:$ZZ$200,6,FALSE)=0,"",VLOOKUP($A130,parlvotes_lh!$A$11:$ZZ$200,6,FALSE)))</f>
        <v/>
      </c>
      <c r="K130" s="308" t="str">
        <f>IF(ISERROR(VLOOKUP($A130,parlvotes_lh!$A$11:$ZZ$200,26,FALSE))=TRUE,"",IF(VLOOKUP($A130,parlvotes_lh!$A$11:$ZZ$200,26,FALSE)=0,"",VLOOKUP($A130,parlvotes_lh!$A$11:$ZZ$200,26,FALSE)))</f>
        <v/>
      </c>
      <c r="L130" s="308" t="str">
        <f>IF(ISERROR(VLOOKUP($A130,parlvotes_lh!$A$11:$ZZ$200,46,FALSE))=TRUE,"",IF(VLOOKUP($A130,parlvotes_lh!$A$11:$ZZ$200,46,FALSE)=0,"",VLOOKUP($A130,parlvotes_lh!$A$11:$ZZ$200,46,FALSE)))</f>
        <v/>
      </c>
      <c r="M130" s="308" t="str">
        <f>IF(ISERROR(VLOOKUP($A130,parlvotes_lh!$A$11:$ZZ$200,66,FALSE))=TRUE,"",IF(VLOOKUP($A130,parlvotes_lh!$A$11:$ZZ$200,66,FALSE)=0,"",VLOOKUP($A130,parlvotes_lh!$A$11:$ZZ$200,66,FALSE)))</f>
        <v/>
      </c>
      <c r="N130" s="308" t="str">
        <f>IF(ISERROR(VLOOKUP($A130,parlvotes_lh!$A$11:$ZZ$200,86,FALSE))=TRUE,"",IF(VLOOKUP($A130,parlvotes_lh!$A$11:$ZZ$200,86,FALSE)=0,"",VLOOKUP($A130,parlvotes_lh!$A$11:$ZZ$200,86,FALSE)))</f>
        <v/>
      </c>
      <c r="O130" s="308" t="str">
        <f>IF(ISERROR(VLOOKUP($A130,parlvotes_lh!$A$11:$ZZ$200,106,FALSE))=TRUE,"",IF(VLOOKUP($A130,parlvotes_lh!$A$11:$ZZ$200,106,FALSE)=0,"",VLOOKUP($A130,parlvotes_lh!$A$11:$ZZ$200,106,FALSE)))</f>
        <v/>
      </c>
      <c r="P130" s="308" t="str">
        <f>IF(ISERROR(VLOOKUP($A130,parlvotes_lh!$A$11:$ZZ$200,126,FALSE))=TRUE,"",IF(VLOOKUP($A130,parlvotes_lh!$A$11:$ZZ$200,126,FALSE)=0,"",VLOOKUP($A130,parlvotes_lh!$A$11:$ZZ$200,126,FALSE)))</f>
        <v/>
      </c>
      <c r="Q130" s="309" t="str">
        <f>IF(ISERROR(VLOOKUP($A130,parlvotes_lh!$A$11:$ZZ$200,146,FALSE))=TRUE,"",IF(VLOOKUP($A130,parlvotes_lh!$A$11:$ZZ$200,146,FALSE)=0,"",VLOOKUP($A130,parlvotes_lh!$A$11:$ZZ$200,146,FALSE)))</f>
        <v/>
      </c>
      <c r="R130" s="309" t="str">
        <f>IF(ISERROR(VLOOKUP($A130,parlvotes_lh!$A$11:$ZZ$200,166,FALSE))=TRUE,"",IF(VLOOKUP($A130,parlvotes_lh!$A$11:$ZZ$200,166,FALSE)=0,"",VLOOKUP($A130,parlvotes_lh!$A$11:$ZZ$200,166,FALSE)))</f>
        <v/>
      </c>
      <c r="S130" s="309" t="str">
        <f>IF(ISERROR(VLOOKUP($A130,parlvotes_lh!$A$11:$ZZ$200,186,FALSE))=TRUE,"",IF(VLOOKUP($A130,parlvotes_lh!$A$11:$ZZ$200,186,FALSE)=0,"",VLOOKUP($A130,parlvotes_lh!$A$11:$ZZ$200,186,FALSE)))</f>
        <v/>
      </c>
      <c r="T130" s="309" t="str">
        <f>IF(ISERROR(VLOOKUP($A130,parlvotes_lh!$A$11:$ZZ$200,206,FALSE))=TRUE,"",IF(VLOOKUP($A130,parlvotes_lh!$A$11:$ZZ$200,206,FALSE)=0,"",VLOOKUP($A130,parlvotes_lh!$A$11:$ZZ$200,206,FALSE)))</f>
        <v/>
      </c>
      <c r="U130" s="309" t="str">
        <f>IF(ISERROR(VLOOKUP($A130,parlvotes_lh!$A$11:$ZZ$200,226,FALSE))=TRUE,"",IF(VLOOKUP($A130,parlvotes_lh!$A$11:$ZZ$200,226,FALSE)=0,"",VLOOKUP($A130,parlvotes_lh!$A$11:$ZZ$200,226,FALSE)))</f>
        <v/>
      </c>
      <c r="V130" s="309" t="str">
        <f>IF(ISERROR(VLOOKUP($A130,parlvotes_lh!$A$11:$ZZ$200,246,FALSE))=TRUE,"",IF(VLOOKUP($A130,parlvotes_lh!$A$11:$ZZ$200,246,FALSE)=0,"",VLOOKUP($A130,parlvotes_lh!$A$11:$ZZ$200,246,FALSE)))</f>
        <v/>
      </c>
      <c r="W130" s="309" t="str">
        <f>IF(ISERROR(VLOOKUP($A130,parlvotes_lh!$A$11:$ZZ$200,266,FALSE))=TRUE,"",IF(VLOOKUP($A130,parlvotes_lh!$A$11:$ZZ$200,266,FALSE)=0,"",VLOOKUP($A130,parlvotes_lh!$A$11:$ZZ$200,266,FALSE)))</f>
        <v/>
      </c>
      <c r="X130" s="309" t="str">
        <f>IF(ISERROR(VLOOKUP($A130,parlvotes_lh!$A$11:$ZZ$200,286,FALSE))=TRUE,"",IF(VLOOKUP($A130,parlvotes_lh!$A$11:$ZZ$200,286,FALSE)=0,"",VLOOKUP($A130,parlvotes_lh!$A$11:$ZZ$200,286,FALSE)))</f>
        <v/>
      </c>
      <c r="Y130" s="309" t="str">
        <f>IF(ISERROR(VLOOKUP($A130,parlvotes_lh!$A$11:$ZZ$200,306,FALSE))=TRUE,"",IF(VLOOKUP($A130,parlvotes_lh!$A$11:$ZZ$200,306,FALSE)=0,"",VLOOKUP($A130,parlvotes_lh!$A$11:$ZZ$200,306,FALSE)))</f>
        <v/>
      </c>
      <c r="Z130" s="309" t="str">
        <f>IF(ISERROR(VLOOKUP($A130,parlvotes_lh!$A$11:$ZZ$200,326,FALSE))=TRUE,"",IF(VLOOKUP($A130,parlvotes_lh!$A$11:$ZZ$200,326,FALSE)=0,"",VLOOKUP($A130,parlvotes_lh!$A$11:$ZZ$200,326,FALSE)))</f>
        <v/>
      </c>
      <c r="AA130" s="309" t="str">
        <f>IF(ISERROR(VLOOKUP($A130,parlvotes_lh!$A$11:$ZZ$200,346,FALSE))=TRUE,"",IF(VLOOKUP($A130,parlvotes_lh!$A$11:$ZZ$200,346,FALSE)=0,"",VLOOKUP($A130,parlvotes_lh!$A$11:$ZZ$200,346,FALSE)))</f>
        <v/>
      </c>
      <c r="AB130" s="309" t="str">
        <f>IF(ISERROR(VLOOKUP($A130,parlvotes_lh!$A$11:$ZZ$200,366,FALSE))=TRUE,"",IF(VLOOKUP($A130,parlvotes_lh!$A$11:$ZZ$200,366,FALSE)=0,"",VLOOKUP($A130,parlvotes_lh!$A$11:$ZZ$200,366,FALSE)))</f>
        <v/>
      </c>
      <c r="AC130" s="309" t="str">
        <f>IF(ISERROR(VLOOKUP($A130,parlvotes_lh!$A$11:$ZZ$200,386,FALSE))=TRUE,"",IF(VLOOKUP($A130,parlvotes_lh!$A$11:$ZZ$200,386,FALSE)=0,"",VLOOKUP($A130,parlvotes_lh!$A$11:$ZZ$200,386,FALSE)))</f>
        <v/>
      </c>
    </row>
    <row r="131" spans="1:29" ht="13.5" customHeight="1">
      <c r="A131" s="302"/>
      <c r="B131" s="303" t="str">
        <f>IF(A131="","",MID(info_weblinks!$C$3,32,3))</f>
        <v/>
      </c>
      <c r="C131" s="303" t="str">
        <f>IF(info_parties!G131="","",info_parties!G131)</f>
        <v/>
      </c>
      <c r="D131" s="303" t="str">
        <f>IF(info_parties!K131="","",info_parties!K131)</f>
        <v/>
      </c>
      <c r="E131" s="303" t="str">
        <f>IF(info_parties!H131="","",info_parties!H131)</f>
        <v/>
      </c>
      <c r="F131" s="304" t="str">
        <f t="shared" si="8"/>
        <v/>
      </c>
      <c r="G131" s="305" t="str">
        <f t="shared" si="9"/>
        <v/>
      </c>
      <c r="H131" s="306" t="str">
        <f t="shared" si="10"/>
        <v/>
      </c>
      <c r="I131" s="307" t="str">
        <f t="shared" si="11"/>
        <v/>
      </c>
      <c r="J131" s="308" t="str">
        <f>IF(ISERROR(VLOOKUP($A131,parlvotes_lh!$A$11:$ZZ$200,6,FALSE))=TRUE,"",IF(VLOOKUP($A131,parlvotes_lh!$A$11:$ZZ$200,6,FALSE)=0,"",VLOOKUP($A131,parlvotes_lh!$A$11:$ZZ$200,6,FALSE)))</f>
        <v/>
      </c>
      <c r="K131" s="308" t="str">
        <f>IF(ISERROR(VLOOKUP($A131,parlvotes_lh!$A$11:$ZZ$200,26,FALSE))=TRUE,"",IF(VLOOKUP($A131,parlvotes_lh!$A$11:$ZZ$200,26,FALSE)=0,"",VLOOKUP($A131,parlvotes_lh!$A$11:$ZZ$200,26,FALSE)))</f>
        <v/>
      </c>
      <c r="L131" s="308" t="str">
        <f>IF(ISERROR(VLOOKUP($A131,parlvotes_lh!$A$11:$ZZ$200,46,FALSE))=TRUE,"",IF(VLOOKUP($A131,parlvotes_lh!$A$11:$ZZ$200,46,FALSE)=0,"",VLOOKUP($A131,parlvotes_lh!$A$11:$ZZ$200,46,FALSE)))</f>
        <v/>
      </c>
      <c r="M131" s="308" t="str">
        <f>IF(ISERROR(VLOOKUP($A131,parlvotes_lh!$A$11:$ZZ$200,66,FALSE))=TRUE,"",IF(VLOOKUP($A131,parlvotes_lh!$A$11:$ZZ$200,66,FALSE)=0,"",VLOOKUP($A131,parlvotes_lh!$A$11:$ZZ$200,66,FALSE)))</f>
        <v/>
      </c>
      <c r="N131" s="308" t="str">
        <f>IF(ISERROR(VLOOKUP($A131,parlvotes_lh!$A$11:$ZZ$200,86,FALSE))=TRUE,"",IF(VLOOKUP($A131,parlvotes_lh!$A$11:$ZZ$200,86,FALSE)=0,"",VLOOKUP($A131,parlvotes_lh!$A$11:$ZZ$200,86,FALSE)))</f>
        <v/>
      </c>
      <c r="O131" s="308" t="str">
        <f>IF(ISERROR(VLOOKUP($A131,parlvotes_lh!$A$11:$ZZ$200,106,FALSE))=TRUE,"",IF(VLOOKUP($A131,parlvotes_lh!$A$11:$ZZ$200,106,FALSE)=0,"",VLOOKUP($A131,parlvotes_lh!$A$11:$ZZ$200,106,FALSE)))</f>
        <v/>
      </c>
      <c r="P131" s="308" t="str">
        <f>IF(ISERROR(VLOOKUP($A131,parlvotes_lh!$A$11:$ZZ$200,126,FALSE))=TRUE,"",IF(VLOOKUP($A131,parlvotes_lh!$A$11:$ZZ$200,126,FALSE)=0,"",VLOOKUP($A131,parlvotes_lh!$A$11:$ZZ$200,126,FALSE)))</f>
        <v/>
      </c>
      <c r="Q131" s="309" t="str">
        <f>IF(ISERROR(VLOOKUP($A131,parlvotes_lh!$A$11:$ZZ$200,146,FALSE))=TRUE,"",IF(VLOOKUP($A131,parlvotes_lh!$A$11:$ZZ$200,146,FALSE)=0,"",VLOOKUP($A131,parlvotes_lh!$A$11:$ZZ$200,146,FALSE)))</f>
        <v/>
      </c>
      <c r="R131" s="309" t="str">
        <f>IF(ISERROR(VLOOKUP($A131,parlvotes_lh!$A$11:$ZZ$200,166,FALSE))=TRUE,"",IF(VLOOKUP($A131,parlvotes_lh!$A$11:$ZZ$200,166,FALSE)=0,"",VLOOKUP($A131,parlvotes_lh!$A$11:$ZZ$200,166,FALSE)))</f>
        <v/>
      </c>
      <c r="S131" s="309" t="str">
        <f>IF(ISERROR(VLOOKUP($A131,parlvotes_lh!$A$11:$ZZ$200,186,FALSE))=TRUE,"",IF(VLOOKUP($A131,parlvotes_lh!$A$11:$ZZ$200,186,FALSE)=0,"",VLOOKUP($A131,parlvotes_lh!$A$11:$ZZ$200,186,FALSE)))</f>
        <v/>
      </c>
      <c r="T131" s="309" t="str">
        <f>IF(ISERROR(VLOOKUP($A131,parlvotes_lh!$A$11:$ZZ$200,206,FALSE))=TRUE,"",IF(VLOOKUP($A131,parlvotes_lh!$A$11:$ZZ$200,206,FALSE)=0,"",VLOOKUP($A131,parlvotes_lh!$A$11:$ZZ$200,206,FALSE)))</f>
        <v/>
      </c>
      <c r="U131" s="309" t="str">
        <f>IF(ISERROR(VLOOKUP($A131,parlvotes_lh!$A$11:$ZZ$200,226,FALSE))=TRUE,"",IF(VLOOKUP($A131,parlvotes_lh!$A$11:$ZZ$200,226,FALSE)=0,"",VLOOKUP($A131,parlvotes_lh!$A$11:$ZZ$200,226,FALSE)))</f>
        <v/>
      </c>
      <c r="V131" s="309" t="str">
        <f>IF(ISERROR(VLOOKUP($A131,parlvotes_lh!$A$11:$ZZ$200,246,FALSE))=TRUE,"",IF(VLOOKUP($A131,parlvotes_lh!$A$11:$ZZ$200,246,FALSE)=0,"",VLOOKUP($A131,parlvotes_lh!$A$11:$ZZ$200,246,FALSE)))</f>
        <v/>
      </c>
      <c r="W131" s="309" t="str">
        <f>IF(ISERROR(VLOOKUP($A131,parlvotes_lh!$A$11:$ZZ$200,266,FALSE))=TRUE,"",IF(VLOOKUP($A131,parlvotes_lh!$A$11:$ZZ$200,266,FALSE)=0,"",VLOOKUP($A131,parlvotes_lh!$A$11:$ZZ$200,266,FALSE)))</f>
        <v/>
      </c>
      <c r="X131" s="309" t="str">
        <f>IF(ISERROR(VLOOKUP($A131,parlvotes_lh!$A$11:$ZZ$200,286,FALSE))=TRUE,"",IF(VLOOKUP($A131,parlvotes_lh!$A$11:$ZZ$200,286,FALSE)=0,"",VLOOKUP($A131,parlvotes_lh!$A$11:$ZZ$200,286,FALSE)))</f>
        <v/>
      </c>
      <c r="Y131" s="309" t="str">
        <f>IF(ISERROR(VLOOKUP($A131,parlvotes_lh!$A$11:$ZZ$200,306,FALSE))=TRUE,"",IF(VLOOKUP($A131,parlvotes_lh!$A$11:$ZZ$200,306,FALSE)=0,"",VLOOKUP($A131,parlvotes_lh!$A$11:$ZZ$200,306,FALSE)))</f>
        <v/>
      </c>
      <c r="Z131" s="309" t="str">
        <f>IF(ISERROR(VLOOKUP($A131,parlvotes_lh!$A$11:$ZZ$200,326,FALSE))=TRUE,"",IF(VLOOKUP($A131,parlvotes_lh!$A$11:$ZZ$200,326,FALSE)=0,"",VLOOKUP($A131,parlvotes_lh!$A$11:$ZZ$200,326,FALSE)))</f>
        <v/>
      </c>
      <c r="AA131" s="309" t="str">
        <f>IF(ISERROR(VLOOKUP($A131,parlvotes_lh!$A$11:$ZZ$200,346,FALSE))=TRUE,"",IF(VLOOKUP($A131,parlvotes_lh!$A$11:$ZZ$200,346,FALSE)=0,"",VLOOKUP($A131,parlvotes_lh!$A$11:$ZZ$200,346,FALSE)))</f>
        <v/>
      </c>
      <c r="AB131" s="309" t="str">
        <f>IF(ISERROR(VLOOKUP($A131,parlvotes_lh!$A$11:$ZZ$200,366,FALSE))=TRUE,"",IF(VLOOKUP($A131,parlvotes_lh!$A$11:$ZZ$200,366,FALSE)=0,"",VLOOKUP($A131,parlvotes_lh!$A$11:$ZZ$200,366,FALSE)))</f>
        <v/>
      </c>
      <c r="AC131" s="309" t="str">
        <f>IF(ISERROR(VLOOKUP($A131,parlvotes_lh!$A$11:$ZZ$200,386,FALSE))=TRUE,"",IF(VLOOKUP($A131,parlvotes_lh!$A$11:$ZZ$200,386,FALSE)=0,"",VLOOKUP($A131,parlvotes_lh!$A$11:$ZZ$200,386,FALSE)))</f>
        <v/>
      </c>
    </row>
    <row r="132" spans="1:29" ht="13.5" customHeight="1">
      <c r="A132" s="302"/>
      <c r="B132" s="303" t="str">
        <f>IF(A132="","",MID(info_weblinks!$C$3,32,3))</f>
        <v/>
      </c>
      <c r="C132" s="303" t="str">
        <f>IF(info_parties!G132="","",info_parties!G132)</f>
        <v/>
      </c>
      <c r="D132" s="303" t="str">
        <f>IF(info_parties!K132="","",info_parties!K132)</f>
        <v/>
      </c>
      <c r="E132" s="303" t="str">
        <f>IF(info_parties!H132="","",info_parties!H132)</f>
        <v/>
      </c>
      <c r="F132" s="304" t="str">
        <f t="shared" si="8"/>
        <v/>
      </c>
      <c r="G132" s="305" t="str">
        <f t="shared" si="9"/>
        <v/>
      </c>
      <c r="H132" s="306" t="str">
        <f t="shared" si="10"/>
        <v/>
      </c>
      <c r="I132" s="307" t="str">
        <f t="shared" si="11"/>
        <v/>
      </c>
      <c r="J132" s="308" t="str">
        <f>IF(ISERROR(VLOOKUP($A132,parlvotes_lh!$A$11:$ZZ$200,6,FALSE))=TRUE,"",IF(VLOOKUP($A132,parlvotes_lh!$A$11:$ZZ$200,6,FALSE)=0,"",VLOOKUP($A132,parlvotes_lh!$A$11:$ZZ$200,6,FALSE)))</f>
        <v/>
      </c>
      <c r="K132" s="308" t="str">
        <f>IF(ISERROR(VLOOKUP($A132,parlvotes_lh!$A$11:$ZZ$200,26,FALSE))=TRUE,"",IF(VLOOKUP($A132,parlvotes_lh!$A$11:$ZZ$200,26,FALSE)=0,"",VLOOKUP($A132,parlvotes_lh!$A$11:$ZZ$200,26,FALSE)))</f>
        <v/>
      </c>
      <c r="L132" s="308" t="str">
        <f>IF(ISERROR(VLOOKUP($A132,parlvotes_lh!$A$11:$ZZ$200,46,FALSE))=TRUE,"",IF(VLOOKUP($A132,parlvotes_lh!$A$11:$ZZ$200,46,FALSE)=0,"",VLOOKUP($A132,parlvotes_lh!$A$11:$ZZ$200,46,FALSE)))</f>
        <v/>
      </c>
      <c r="M132" s="308" t="str">
        <f>IF(ISERROR(VLOOKUP($A132,parlvotes_lh!$A$11:$ZZ$200,66,FALSE))=TRUE,"",IF(VLOOKUP($A132,parlvotes_lh!$A$11:$ZZ$200,66,FALSE)=0,"",VLOOKUP($A132,parlvotes_lh!$A$11:$ZZ$200,66,FALSE)))</f>
        <v/>
      </c>
      <c r="N132" s="308" t="str">
        <f>IF(ISERROR(VLOOKUP($A132,parlvotes_lh!$A$11:$ZZ$200,86,FALSE))=TRUE,"",IF(VLOOKUP($A132,parlvotes_lh!$A$11:$ZZ$200,86,FALSE)=0,"",VLOOKUP($A132,parlvotes_lh!$A$11:$ZZ$200,86,FALSE)))</f>
        <v/>
      </c>
      <c r="O132" s="308" t="str">
        <f>IF(ISERROR(VLOOKUP($A132,parlvotes_lh!$A$11:$ZZ$200,106,FALSE))=TRUE,"",IF(VLOOKUP($A132,parlvotes_lh!$A$11:$ZZ$200,106,FALSE)=0,"",VLOOKUP($A132,parlvotes_lh!$A$11:$ZZ$200,106,FALSE)))</f>
        <v/>
      </c>
      <c r="P132" s="308" t="str">
        <f>IF(ISERROR(VLOOKUP($A132,parlvotes_lh!$A$11:$ZZ$200,126,FALSE))=TRUE,"",IF(VLOOKUP($A132,parlvotes_lh!$A$11:$ZZ$200,126,FALSE)=0,"",VLOOKUP($A132,parlvotes_lh!$A$11:$ZZ$200,126,FALSE)))</f>
        <v/>
      </c>
      <c r="Q132" s="309" t="str">
        <f>IF(ISERROR(VLOOKUP($A132,parlvotes_lh!$A$11:$ZZ$200,146,FALSE))=TRUE,"",IF(VLOOKUP($A132,parlvotes_lh!$A$11:$ZZ$200,146,FALSE)=0,"",VLOOKUP($A132,parlvotes_lh!$A$11:$ZZ$200,146,FALSE)))</f>
        <v/>
      </c>
      <c r="R132" s="309" t="str">
        <f>IF(ISERROR(VLOOKUP($A132,parlvotes_lh!$A$11:$ZZ$200,166,FALSE))=TRUE,"",IF(VLOOKUP($A132,parlvotes_lh!$A$11:$ZZ$200,166,FALSE)=0,"",VLOOKUP($A132,parlvotes_lh!$A$11:$ZZ$200,166,FALSE)))</f>
        <v/>
      </c>
      <c r="S132" s="309" t="str">
        <f>IF(ISERROR(VLOOKUP($A132,parlvotes_lh!$A$11:$ZZ$200,186,FALSE))=TRUE,"",IF(VLOOKUP($A132,parlvotes_lh!$A$11:$ZZ$200,186,FALSE)=0,"",VLOOKUP($A132,parlvotes_lh!$A$11:$ZZ$200,186,FALSE)))</f>
        <v/>
      </c>
      <c r="T132" s="309" t="str">
        <f>IF(ISERROR(VLOOKUP($A132,parlvotes_lh!$A$11:$ZZ$200,206,FALSE))=TRUE,"",IF(VLOOKUP($A132,parlvotes_lh!$A$11:$ZZ$200,206,FALSE)=0,"",VLOOKUP($A132,parlvotes_lh!$A$11:$ZZ$200,206,FALSE)))</f>
        <v/>
      </c>
      <c r="U132" s="309" t="str">
        <f>IF(ISERROR(VLOOKUP($A132,parlvotes_lh!$A$11:$ZZ$200,226,FALSE))=TRUE,"",IF(VLOOKUP($A132,parlvotes_lh!$A$11:$ZZ$200,226,FALSE)=0,"",VLOOKUP($A132,parlvotes_lh!$A$11:$ZZ$200,226,FALSE)))</f>
        <v/>
      </c>
      <c r="V132" s="309" t="str">
        <f>IF(ISERROR(VLOOKUP($A132,parlvotes_lh!$A$11:$ZZ$200,246,FALSE))=TRUE,"",IF(VLOOKUP($A132,parlvotes_lh!$A$11:$ZZ$200,246,FALSE)=0,"",VLOOKUP($A132,parlvotes_lh!$A$11:$ZZ$200,246,FALSE)))</f>
        <v/>
      </c>
      <c r="W132" s="309" t="str">
        <f>IF(ISERROR(VLOOKUP($A132,parlvotes_lh!$A$11:$ZZ$200,266,FALSE))=TRUE,"",IF(VLOOKUP($A132,parlvotes_lh!$A$11:$ZZ$200,266,FALSE)=0,"",VLOOKUP($A132,parlvotes_lh!$A$11:$ZZ$200,266,FALSE)))</f>
        <v/>
      </c>
      <c r="X132" s="309" t="str">
        <f>IF(ISERROR(VLOOKUP($A132,parlvotes_lh!$A$11:$ZZ$200,286,FALSE))=TRUE,"",IF(VLOOKUP($A132,parlvotes_lh!$A$11:$ZZ$200,286,FALSE)=0,"",VLOOKUP($A132,parlvotes_lh!$A$11:$ZZ$200,286,FALSE)))</f>
        <v/>
      </c>
      <c r="Y132" s="309" t="str">
        <f>IF(ISERROR(VLOOKUP($A132,parlvotes_lh!$A$11:$ZZ$200,306,FALSE))=TRUE,"",IF(VLOOKUP($A132,parlvotes_lh!$A$11:$ZZ$200,306,FALSE)=0,"",VLOOKUP($A132,parlvotes_lh!$A$11:$ZZ$200,306,FALSE)))</f>
        <v/>
      </c>
      <c r="Z132" s="309" t="str">
        <f>IF(ISERROR(VLOOKUP($A132,parlvotes_lh!$A$11:$ZZ$200,326,FALSE))=TRUE,"",IF(VLOOKUP($A132,parlvotes_lh!$A$11:$ZZ$200,326,FALSE)=0,"",VLOOKUP($A132,parlvotes_lh!$A$11:$ZZ$200,326,FALSE)))</f>
        <v/>
      </c>
      <c r="AA132" s="309" t="str">
        <f>IF(ISERROR(VLOOKUP($A132,parlvotes_lh!$A$11:$ZZ$200,346,FALSE))=TRUE,"",IF(VLOOKUP($A132,parlvotes_lh!$A$11:$ZZ$200,346,FALSE)=0,"",VLOOKUP($A132,parlvotes_lh!$A$11:$ZZ$200,346,FALSE)))</f>
        <v/>
      </c>
      <c r="AB132" s="309" t="str">
        <f>IF(ISERROR(VLOOKUP($A132,parlvotes_lh!$A$11:$ZZ$200,366,FALSE))=TRUE,"",IF(VLOOKUP($A132,parlvotes_lh!$A$11:$ZZ$200,366,FALSE)=0,"",VLOOKUP($A132,parlvotes_lh!$A$11:$ZZ$200,366,FALSE)))</f>
        <v/>
      </c>
      <c r="AC132" s="309" t="str">
        <f>IF(ISERROR(VLOOKUP($A132,parlvotes_lh!$A$11:$ZZ$200,386,FALSE))=TRUE,"",IF(VLOOKUP($A132,parlvotes_lh!$A$11:$ZZ$200,386,FALSE)=0,"",VLOOKUP($A132,parlvotes_lh!$A$11:$ZZ$200,386,FALSE)))</f>
        <v/>
      </c>
    </row>
    <row r="133" spans="1:29" ht="13.5" customHeight="1">
      <c r="A133" s="302"/>
      <c r="B133" s="303" t="str">
        <f>IF(A133="","",MID(info_weblinks!$C$3,32,3))</f>
        <v/>
      </c>
      <c r="C133" s="303" t="str">
        <f>IF(info_parties!G133="","",info_parties!G133)</f>
        <v/>
      </c>
      <c r="D133" s="303" t="str">
        <f>IF(info_parties!K133="","",info_parties!K133)</f>
        <v/>
      </c>
      <c r="E133" s="303" t="str">
        <f>IF(info_parties!H133="","",info_parties!H133)</f>
        <v/>
      </c>
      <c r="F133" s="304" t="str">
        <f t="shared" si="8"/>
        <v/>
      </c>
      <c r="G133" s="305" t="str">
        <f t="shared" si="9"/>
        <v/>
      </c>
      <c r="H133" s="306" t="str">
        <f t="shared" si="10"/>
        <v/>
      </c>
      <c r="I133" s="307" t="str">
        <f t="shared" si="11"/>
        <v/>
      </c>
      <c r="J133" s="308" t="str">
        <f>IF(ISERROR(VLOOKUP($A133,parlvotes_lh!$A$11:$ZZ$200,6,FALSE))=TRUE,"",IF(VLOOKUP($A133,parlvotes_lh!$A$11:$ZZ$200,6,FALSE)=0,"",VLOOKUP($A133,parlvotes_lh!$A$11:$ZZ$200,6,FALSE)))</f>
        <v/>
      </c>
      <c r="K133" s="308" t="str">
        <f>IF(ISERROR(VLOOKUP($A133,parlvotes_lh!$A$11:$ZZ$200,26,FALSE))=TRUE,"",IF(VLOOKUP($A133,parlvotes_lh!$A$11:$ZZ$200,26,FALSE)=0,"",VLOOKUP($A133,parlvotes_lh!$A$11:$ZZ$200,26,FALSE)))</f>
        <v/>
      </c>
      <c r="L133" s="308" t="str">
        <f>IF(ISERROR(VLOOKUP($A133,parlvotes_lh!$A$11:$ZZ$200,46,FALSE))=TRUE,"",IF(VLOOKUP($A133,parlvotes_lh!$A$11:$ZZ$200,46,FALSE)=0,"",VLOOKUP($A133,parlvotes_lh!$A$11:$ZZ$200,46,FALSE)))</f>
        <v/>
      </c>
      <c r="M133" s="308" t="str">
        <f>IF(ISERROR(VLOOKUP($A133,parlvotes_lh!$A$11:$ZZ$200,66,FALSE))=TRUE,"",IF(VLOOKUP($A133,parlvotes_lh!$A$11:$ZZ$200,66,FALSE)=0,"",VLOOKUP($A133,parlvotes_lh!$A$11:$ZZ$200,66,FALSE)))</f>
        <v/>
      </c>
      <c r="N133" s="308" t="str">
        <f>IF(ISERROR(VLOOKUP($A133,parlvotes_lh!$A$11:$ZZ$200,86,FALSE))=TRUE,"",IF(VLOOKUP($A133,parlvotes_lh!$A$11:$ZZ$200,86,FALSE)=0,"",VLOOKUP($A133,parlvotes_lh!$A$11:$ZZ$200,86,FALSE)))</f>
        <v/>
      </c>
      <c r="O133" s="308" t="str">
        <f>IF(ISERROR(VLOOKUP($A133,parlvotes_lh!$A$11:$ZZ$200,106,FALSE))=TRUE,"",IF(VLOOKUP($A133,parlvotes_lh!$A$11:$ZZ$200,106,FALSE)=0,"",VLOOKUP($A133,parlvotes_lh!$A$11:$ZZ$200,106,FALSE)))</f>
        <v/>
      </c>
      <c r="P133" s="308" t="str">
        <f>IF(ISERROR(VLOOKUP($A133,parlvotes_lh!$A$11:$ZZ$200,126,FALSE))=TRUE,"",IF(VLOOKUP($A133,parlvotes_lh!$A$11:$ZZ$200,126,FALSE)=0,"",VLOOKUP($A133,parlvotes_lh!$A$11:$ZZ$200,126,FALSE)))</f>
        <v/>
      </c>
      <c r="Q133" s="309" t="str">
        <f>IF(ISERROR(VLOOKUP($A133,parlvotes_lh!$A$11:$ZZ$200,146,FALSE))=TRUE,"",IF(VLOOKUP($A133,parlvotes_lh!$A$11:$ZZ$200,146,FALSE)=0,"",VLOOKUP($A133,parlvotes_lh!$A$11:$ZZ$200,146,FALSE)))</f>
        <v/>
      </c>
      <c r="R133" s="309" t="str">
        <f>IF(ISERROR(VLOOKUP($A133,parlvotes_lh!$A$11:$ZZ$200,166,FALSE))=TRUE,"",IF(VLOOKUP($A133,parlvotes_lh!$A$11:$ZZ$200,166,FALSE)=0,"",VLOOKUP($A133,parlvotes_lh!$A$11:$ZZ$200,166,FALSE)))</f>
        <v/>
      </c>
      <c r="S133" s="309" t="str">
        <f>IF(ISERROR(VLOOKUP($A133,parlvotes_lh!$A$11:$ZZ$200,186,FALSE))=TRUE,"",IF(VLOOKUP($A133,parlvotes_lh!$A$11:$ZZ$200,186,FALSE)=0,"",VLOOKUP($A133,parlvotes_lh!$A$11:$ZZ$200,186,FALSE)))</f>
        <v/>
      </c>
      <c r="T133" s="309" t="str">
        <f>IF(ISERROR(VLOOKUP($A133,parlvotes_lh!$A$11:$ZZ$200,206,FALSE))=TRUE,"",IF(VLOOKUP($A133,parlvotes_lh!$A$11:$ZZ$200,206,FALSE)=0,"",VLOOKUP($A133,parlvotes_lh!$A$11:$ZZ$200,206,FALSE)))</f>
        <v/>
      </c>
      <c r="U133" s="309" t="str">
        <f>IF(ISERROR(VLOOKUP($A133,parlvotes_lh!$A$11:$ZZ$200,226,FALSE))=TRUE,"",IF(VLOOKUP($A133,parlvotes_lh!$A$11:$ZZ$200,226,FALSE)=0,"",VLOOKUP($A133,parlvotes_lh!$A$11:$ZZ$200,226,FALSE)))</f>
        <v/>
      </c>
      <c r="V133" s="309" t="str">
        <f>IF(ISERROR(VLOOKUP($A133,parlvotes_lh!$A$11:$ZZ$200,246,FALSE))=TRUE,"",IF(VLOOKUP($A133,parlvotes_lh!$A$11:$ZZ$200,246,FALSE)=0,"",VLOOKUP($A133,parlvotes_lh!$A$11:$ZZ$200,246,FALSE)))</f>
        <v/>
      </c>
      <c r="W133" s="309" t="str">
        <f>IF(ISERROR(VLOOKUP($A133,parlvotes_lh!$A$11:$ZZ$200,266,FALSE))=TRUE,"",IF(VLOOKUP($A133,parlvotes_lh!$A$11:$ZZ$200,266,FALSE)=0,"",VLOOKUP($A133,parlvotes_lh!$A$11:$ZZ$200,266,FALSE)))</f>
        <v/>
      </c>
      <c r="X133" s="309" t="str">
        <f>IF(ISERROR(VLOOKUP($A133,parlvotes_lh!$A$11:$ZZ$200,286,FALSE))=TRUE,"",IF(VLOOKUP($A133,parlvotes_lh!$A$11:$ZZ$200,286,FALSE)=0,"",VLOOKUP($A133,parlvotes_lh!$A$11:$ZZ$200,286,FALSE)))</f>
        <v/>
      </c>
      <c r="Y133" s="309" t="str">
        <f>IF(ISERROR(VLOOKUP($A133,parlvotes_lh!$A$11:$ZZ$200,306,FALSE))=TRUE,"",IF(VLOOKUP($A133,parlvotes_lh!$A$11:$ZZ$200,306,FALSE)=0,"",VLOOKUP($A133,parlvotes_lh!$A$11:$ZZ$200,306,FALSE)))</f>
        <v/>
      </c>
      <c r="Z133" s="309" t="str">
        <f>IF(ISERROR(VLOOKUP($A133,parlvotes_lh!$A$11:$ZZ$200,326,FALSE))=TRUE,"",IF(VLOOKUP($A133,parlvotes_lh!$A$11:$ZZ$200,326,FALSE)=0,"",VLOOKUP($A133,parlvotes_lh!$A$11:$ZZ$200,326,FALSE)))</f>
        <v/>
      </c>
      <c r="AA133" s="309" t="str">
        <f>IF(ISERROR(VLOOKUP($A133,parlvotes_lh!$A$11:$ZZ$200,346,FALSE))=TRUE,"",IF(VLOOKUP($A133,parlvotes_lh!$A$11:$ZZ$200,346,FALSE)=0,"",VLOOKUP($A133,parlvotes_lh!$A$11:$ZZ$200,346,FALSE)))</f>
        <v/>
      </c>
      <c r="AB133" s="309" t="str">
        <f>IF(ISERROR(VLOOKUP($A133,parlvotes_lh!$A$11:$ZZ$200,366,FALSE))=TRUE,"",IF(VLOOKUP($A133,parlvotes_lh!$A$11:$ZZ$200,366,FALSE)=0,"",VLOOKUP($A133,parlvotes_lh!$A$11:$ZZ$200,366,FALSE)))</f>
        <v/>
      </c>
      <c r="AC133" s="309" t="str">
        <f>IF(ISERROR(VLOOKUP($A133,parlvotes_lh!$A$11:$ZZ$200,386,FALSE))=TRUE,"",IF(VLOOKUP($A133,parlvotes_lh!$A$11:$ZZ$200,386,FALSE)=0,"",VLOOKUP($A133,parlvotes_lh!$A$11:$ZZ$200,386,FALSE)))</f>
        <v/>
      </c>
    </row>
    <row r="134" spans="1:29" ht="13.5" customHeight="1">
      <c r="A134" s="302"/>
      <c r="B134" s="303" t="str">
        <f>IF(A134="","",MID(info_weblinks!$C$3,32,3))</f>
        <v/>
      </c>
      <c r="C134" s="303" t="str">
        <f>IF(info_parties!G134="","",info_parties!G134)</f>
        <v/>
      </c>
      <c r="D134" s="303" t="str">
        <f>IF(info_parties!K134="","",info_parties!K134)</f>
        <v/>
      </c>
      <c r="E134" s="303" t="str">
        <f>IF(info_parties!H134="","",info_parties!H134)</f>
        <v/>
      </c>
      <c r="F134" s="304" t="str">
        <f t="shared" si="8"/>
        <v/>
      </c>
      <c r="G134" s="305" t="str">
        <f t="shared" si="9"/>
        <v/>
      </c>
      <c r="H134" s="306" t="str">
        <f t="shared" si="10"/>
        <v/>
      </c>
      <c r="I134" s="307" t="str">
        <f t="shared" si="11"/>
        <v/>
      </c>
      <c r="J134" s="308" t="str">
        <f>IF(ISERROR(VLOOKUP($A134,parlvotes_lh!$A$11:$ZZ$200,6,FALSE))=TRUE,"",IF(VLOOKUP($A134,parlvotes_lh!$A$11:$ZZ$200,6,FALSE)=0,"",VLOOKUP($A134,parlvotes_lh!$A$11:$ZZ$200,6,FALSE)))</f>
        <v/>
      </c>
      <c r="K134" s="308" t="str">
        <f>IF(ISERROR(VLOOKUP($A134,parlvotes_lh!$A$11:$ZZ$200,26,FALSE))=TRUE,"",IF(VLOOKUP($A134,parlvotes_lh!$A$11:$ZZ$200,26,FALSE)=0,"",VLOOKUP($A134,parlvotes_lh!$A$11:$ZZ$200,26,FALSE)))</f>
        <v/>
      </c>
      <c r="L134" s="308" t="str">
        <f>IF(ISERROR(VLOOKUP($A134,parlvotes_lh!$A$11:$ZZ$200,46,FALSE))=TRUE,"",IF(VLOOKUP($A134,parlvotes_lh!$A$11:$ZZ$200,46,FALSE)=0,"",VLOOKUP($A134,parlvotes_lh!$A$11:$ZZ$200,46,FALSE)))</f>
        <v/>
      </c>
      <c r="M134" s="308" t="str">
        <f>IF(ISERROR(VLOOKUP($A134,parlvotes_lh!$A$11:$ZZ$200,66,FALSE))=TRUE,"",IF(VLOOKUP($A134,parlvotes_lh!$A$11:$ZZ$200,66,FALSE)=0,"",VLOOKUP($A134,parlvotes_lh!$A$11:$ZZ$200,66,FALSE)))</f>
        <v/>
      </c>
      <c r="N134" s="308" t="str">
        <f>IF(ISERROR(VLOOKUP($A134,parlvotes_lh!$A$11:$ZZ$200,86,FALSE))=TRUE,"",IF(VLOOKUP($A134,parlvotes_lh!$A$11:$ZZ$200,86,FALSE)=0,"",VLOOKUP($A134,parlvotes_lh!$A$11:$ZZ$200,86,FALSE)))</f>
        <v/>
      </c>
      <c r="O134" s="308" t="str">
        <f>IF(ISERROR(VLOOKUP($A134,parlvotes_lh!$A$11:$ZZ$200,106,FALSE))=TRUE,"",IF(VLOOKUP($A134,parlvotes_lh!$A$11:$ZZ$200,106,FALSE)=0,"",VLOOKUP($A134,parlvotes_lh!$A$11:$ZZ$200,106,FALSE)))</f>
        <v/>
      </c>
      <c r="P134" s="308" t="str">
        <f>IF(ISERROR(VLOOKUP($A134,parlvotes_lh!$A$11:$ZZ$200,126,FALSE))=TRUE,"",IF(VLOOKUP($A134,parlvotes_lh!$A$11:$ZZ$200,126,FALSE)=0,"",VLOOKUP($A134,parlvotes_lh!$A$11:$ZZ$200,126,FALSE)))</f>
        <v/>
      </c>
      <c r="Q134" s="309" t="str">
        <f>IF(ISERROR(VLOOKUP($A134,parlvotes_lh!$A$11:$ZZ$200,146,FALSE))=TRUE,"",IF(VLOOKUP($A134,parlvotes_lh!$A$11:$ZZ$200,146,FALSE)=0,"",VLOOKUP($A134,parlvotes_lh!$A$11:$ZZ$200,146,FALSE)))</f>
        <v/>
      </c>
      <c r="R134" s="309" t="str">
        <f>IF(ISERROR(VLOOKUP($A134,parlvotes_lh!$A$11:$ZZ$200,166,FALSE))=TRUE,"",IF(VLOOKUP($A134,parlvotes_lh!$A$11:$ZZ$200,166,FALSE)=0,"",VLOOKUP($A134,parlvotes_lh!$A$11:$ZZ$200,166,FALSE)))</f>
        <v/>
      </c>
      <c r="S134" s="309" t="str">
        <f>IF(ISERROR(VLOOKUP($A134,parlvotes_lh!$A$11:$ZZ$200,186,FALSE))=TRUE,"",IF(VLOOKUP($A134,parlvotes_lh!$A$11:$ZZ$200,186,FALSE)=0,"",VLOOKUP($A134,parlvotes_lh!$A$11:$ZZ$200,186,FALSE)))</f>
        <v/>
      </c>
      <c r="T134" s="309" t="str">
        <f>IF(ISERROR(VLOOKUP($A134,parlvotes_lh!$A$11:$ZZ$200,206,FALSE))=TRUE,"",IF(VLOOKUP($A134,parlvotes_lh!$A$11:$ZZ$200,206,FALSE)=0,"",VLOOKUP($A134,parlvotes_lh!$A$11:$ZZ$200,206,FALSE)))</f>
        <v/>
      </c>
      <c r="U134" s="309" t="str">
        <f>IF(ISERROR(VLOOKUP($A134,parlvotes_lh!$A$11:$ZZ$200,226,FALSE))=TRUE,"",IF(VLOOKUP($A134,parlvotes_lh!$A$11:$ZZ$200,226,FALSE)=0,"",VLOOKUP($A134,parlvotes_lh!$A$11:$ZZ$200,226,FALSE)))</f>
        <v/>
      </c>
      <c r="V134" s="309" t="str">
        <f>IF(ISERROR(VLOOKUP($A134,parlvotes_lh!$A$11:$ZZ$200,246,FALSE))=TRUE,"",IF(VLOOKUP($A134,parlvotes_lh!$A$11:$ZZ$200,246,FALSE)=0,"",VLOOKUP($A134,parlvotes_lh!$A$11:$ZZ$200,246,FALSE)))</f>
        <v/>
      </c>
      <c r="W134" s="309" t="str">
        <f>IF(ISERROR(VLOOKUP($A134,parlvotes_lh!$A$11:$ZZ$200,266,FALSE))=TRUE,"",IF(VLOOKUP($A134,parlvotes_lh!$A$11:$ZZ$200,266,FALSE)=0,"",VLOOKUP($A134,parlvotes_lh!$A$11:$ZZ$200,266,FALSE)))</f>
        <v/>
      </c>
      <c r="X134" s="309" t="str">
        <f>IF(ISERROR(VLOOKUP($A134,parlvotes_lh!$A$11:$ZZ$200,286,FALSE))=TRUE,"",IF(VLOOKUP($A134,parlvotes_lh!$A$11:$ZZ$200,286,FALSE)=0,"",VLOOKUP($A134,parlvotes_lh!$A$11:$ZZ$200,286,FALSE)))</f>
        <v/>
      </c>
      <c r="Y134" s="309" t="str">
        <f>IF(ISERROR(VLOOKUP($A134,parlvotes_lh!$A$11:$ZZ$200,306,FALSE))=TRUE,"",IF(VLOOKUP($A134,parlvotes_lh!$A$11:$ZZ$200,306,FALSE)=0,"",VLOOKUP($A134,parlvotes_lh!$A$11:$ZZ$200,306,FALSE)))</f>
        <v/>
      </c>
      <c r="Z134" s="309" t="str">
        <f>IF(ISERROR(VLOOKUP($A134,parlvotes_lh!$A$11:$ZZ$200,326,FALSE))=TRUE,"",IF(VLOOKUP($A134,parlvotes_lh!$A$11:$ZZ$200,326,FALSE)=0,"",VLOOKUP($A134,parlvotes_lh!$A$11:$ZZ$200,326,FALSE)))</f>
        <v/>
      </c>
      <c r="AA134" s="309" t="str">
        <f>IF(ISERROR(VLOOKUP($A134,parlvotes_lh!$A$11:$ZZ$200,346,FALSE))=TRUE,"",IF(VLOOKUP($A134,parlvotes_lh!$A$11:$ZZ$200,346,FALSE)=0,"",VLOOKUP($A134,parlvotes_lh!$A$11:$ZZ$200,346,FALSE)))</f>
        <v/>
      </c>
      <c r="AB134" s="309" t="str">
        <f>IF(ISERROR(VLOOKUP($A134,parlvotes_lh!$A$11:$ZZ$200,366,FALSE))=TRUE,"",IF(VLOOKUP($A134,parlvotes_lh!$A$11:$ZZ$200,366,FALSE)=0,"",VLOOKUP($A134,parlvotes_lh!$A$11:$ZZ$200,366,FALSE)))</f>
        <v/>
      </c>
      <c r="AC134" s="309" t="str">
        <f>IF(ISERROR(VLOOKUP($A134,parlvotes_lh!$A$11:$ZZ$200,386,FALSE))=TRUE,"",IF(VLOOKUP($A134,parlvotes_lh!$A$11:$ZZ$200,386,FALSE)=0,"",VLOOKUP($A134,parlvotes_lh!$A$11:$ZZ$200,386,FALSE)))</f>
        <v/>
      </c>
    </row>
    <row r="135" spans="1:29" ht="13.5" customHeight="1">
      <c r="A135" s="302"/>
      <c r="B135" s="303" t="str">
        <f>IF(A135="","",MID(info_weblinks!$C$3,32,3))</f>
        <v/>
      </c>
      <c r="C135" s="303" t="str">
        <f>IF(info_parties!G135="","",info_parties!G135)</f>
        <v/>
      </c>
      <c r="D135" s="303" t="str">
        <f>IF(info_parties!K135="","",info_parties!K135)</f>
        <v/>
      </c>
      <c r="E135" s="303" t="str">
        <f>IF(info_parties!H135="","",info_parties!H135)</f>
        <v/>
      </c>
      <c r="F135" s="304" t="str">
        <f t="shared" si="8"/>
        <v/>
      </c>
      <c r="G135" s="305" t="str">
        <f t="shared" si="9"/>
        <v/>
      </c>
      <c r="H135" s="306" t="str">
        <f t="shared" si="10"/>
        <v/>
      </c>
      <c r="I135" s="307" t="str">
        <f t="shared" si="11"/>
        <v/>
      </c>
      <c r="J135" s="308" t="str">
        <f>IF(ISERROR(VLOOKUP($A135,parlvotes_lh!$A$11:$ZZ$200,6,FALSE))=TRUE,"",IF(VLOOKUP($A135,parlvotes_lh!$A$11:$ZZ$200,6,FALSE)=0,"",VLOOKUP($A135,parlvotes_lh!$A$11:$ZZ$200,6,FALSE)))</f>
        <v/>
      </c>
      <c r="K135" s="308" t="str">
        <f>IF(ISERROR(VLOOKUP($A135,parlvotes_lh!$A$11:$ZZ$200,26,FALSE))=TRUE,"",IF(VLOOKUP($A135,parlvotes_lh!$A$11:$ZZ$200,26,FALSE)=0,"",VLOOKUP($A135,parlvotes_lh!$A$11:$ZZ$200,26,FALSE)))</f>
        <v/>
      </c>
      <c r="L135" s="308" t="str">
        <f>IF(ISERROR(VLOOKUP($A135,parlvotes_lh!$A$11:$ZZ$200,46,FALSE))=TRUE,"",IF(VLOOKUP($A135,parlvotes_lh!$A$11:$ZZ$200,46,FALSE)=0,"",VLOOKUP($A135,parlvotes_lh!$A$11:$ZZ$200,46,FALSE)))</f>
        <v/>
      </c>
      <c r="M135" s="308" t="str">
        <f>IF(ISERROR(VLOOKUP($A135,parlvotes_lh!$A$11:$ZZ$200,66,FALSE))=TRUE,"",IF(VLOOKUP($A135,parlvotes_lh!$A$11:$ZZ$200,66,FALSE)=0,"",VLOOKUP($A135,parlvotes_lh!$A$11:$ZZ$200,66,FALSE)))</f>
        <v/>
      </c>
      <c r="N135" s="308" t="str">
        <f>IF(ISERROR(VLOOKUP($A135,parlvotes_lh!$A$11:$ZZ$200,86,FALSE))=TRUE,"",IF(VLOOKUP($A135,parlvotes_lh!$A$11:$ZZ$200,86,FALSE)=0,"",VLOOKUP($A135,parlvotes_lh!$A$11:$ZZ$200,86,FALSE)))</f>
        <v/>
      </c>
      <c r="O135" s="308" t="str">
        <f>IF(ISERROR(VLOOKUP($A135,parlvotes_lh!$A$11:$ZZ$200,106,FALSE))=TRUE,"",IF(VLOOKUP($A135,parlvotes_lh!$A$11:$ZZ$200,106,FALSE)=0,"",VLOOKUP($A135,parlvotes_lh!$A$11:$ZZ$200,106,FALSE)))</f>
        <v/>
      </c>
      <c r="P135" s="308" t="str">
        <f>IF(ISERROR(VLOOKUP($A135,parlvotes_lh!$A$11:$ZZ$200,126,FALSE))=TRUE,"",IF(VLOOKUP($A135,parlvotes_lh!$A$11:$ZZ$200,126,FALSE)=0,"",VLOOKUP($A135,parlvotes_lh!$A$11:$ZZ$200,126,FALSE)))</f>
        <v/>
      </c>
      <c r="Q135" s="309" t="str">
        <f>IF(ISERROR(VLOOKUP($A135,parlvotes_lh!$A$11:$ZZ$200,146,FALSE))=TRUE,"",IF(VLOOKUP($A135,parlvotes_lh!$A$11:$ZZ$200,146,FALSE)=0,"",VLOOKUP($A135,parlvotes_lh!$A$11:$ZZ$200,146,FALSE)))</f>
        <v/>
      </c>
      <c r="R135" s="309" t="str">
        <f>IF(ISERROR(VLOOKUP($A135,parlvotes_lh!$A$11:$ZZ$200,166,FALSE))=TRUE,"",IF(VLOOKUP($A135,parlvotes_lh!$A$11:$ZZ$200,166,FALSE)=0,"",VLOOKUP($A135,parlvotes_lh!$A$11:$ZZ$200,166,FALSE)))</f>
        <v/>
      </c>
      <c r="S135" s="309" t="str">
        <f>IF(ISERROR(VLOOKUP($A135,parlvotes_lh!$A$11:$ZZ$200,186,FALSE))=TRUE,"",IF(VLOOKUP($A135,parlvotes_lh!$A$11:$ZZ$200,186,FALSE)=0,"",VLOOKUP($A135,parlvotes_lh!$A$11:$ZZ$200,186,FALSE)))</f>
        <v/>
      </c>
      <c r="T135" s="309" t="str">
        <f>IF(ISERROR(VLOOKUP($A135,parlvotes_lh!$A$11:$ZZ$200,206,FALSE))=TRUE,"",IF(VLOOKUP($A135,parlvotes_lh!$A$11:$ZZ$200,206,FALSE)=0,"",VLOOKUP($A135,parlvotes_lh!$A$11:$ZZ$200,206,FALSE)))</f>
        <v/>
      </c>
      <c r="U135" s="309" t="str">
        <f>IF(ISERROR(VLOOKUP($A135,parlvotes_lh!$A$11:$ZZ$200,226,FALSE))=TRUE,"",IF(VLOOKUP($A135,parlvotes_lh!$A$11:$ZZ$200,226,FALSE)=0,"",VLOOKUP($A135,parlvotes_lh!$A$11:$ZZ$200,226,FALSE)))</f>
        <v/>
      </c>
      <c r="V135" s="309" t="str">
        <f>IF(ISERROR(VLOOKUP($A135,parlvotes_lh!$A$11:$ZZ$200,246,FALSE))=TRUE,"",IF(VLOOKUP($A135,parlvotes_lh!$A$11:$ZZ$200,246,FALSE)=0,"",VLOOKUP($A135,parlvotes_lh!$A$11:$ZZ$200,246,FALSE)))</f>
        <v/>
      </c>
      <c r="W135" s="309" t="str">
        <f>IF(ISERROR(VLOOKUP($A135,parlvotes_lh!$A$11:$ZZ$200,266,FALSE))=TRUE,"",IF(VLOOKUP($A135,parlvotes_lh!$A$11:$ZZ$200,266,FALSE)=0,"",VLOOKUP($A135,parlvotes_lh!$A$11:$ZZ$200,266,FALSE)))</f>
        <v/>
      </c>
      <c r="X135" s="309" t="str">
        <f>IF(ISERROR(VLOOKUP($A135,parlvotes_lh!$A$11:$ZZ$200,286,FALSE))=TRUE,"",IF(VLOOKUP($A135,parlvotes_lh!$A$11:$ZZ$200,286,FALSE)=0,"",VLOOKUP($A135,parlvotes_lh!$A$11:$ZZ$200,286,FALSE)))</f>
        <v/>
      </c>
      <c r="Y135" s="309" t="str">
        <f>IF(ISERROR(VLOOKUP($A135,parlvotes_lh!$A$11:$ZZ$200,306,FALSE))=TRUE,"",IF(VLOOKUP($A135,parlvotes_lh!$A$11:$ZZ$200,306,FALSE)=0,"",VLOOKUP($A135,parlvotes_lh!$A$11:$ZZ$200,306,FALSE)))</f>
        <v/>
      </c>
      <c r="Z135" s="309" t="str">
        <f>IF(ISERROR(VLOOKUP($A135,parlvotes_lh!$A$11:$ZZ$200,326,FALSE))=TRUE,"",IF(VLOOKUP($A135,parlvotes_lh!$A$11:$ZZ$200,326,FALSE)=0,"",VLOOKUP($A135,parlvotes_lh!$A$11:$ZZ$200,326,FALSE)))</f>
        <v/>
      </c>
      <c r="AA135" s="309" t="str">
        <f>IF(ISERROR(VLOOKUP($A135,parlvotes_lh!$A$11:$ZZ$200,346,FALSE))=TRUE,"",IF(VLOOKUP($A135,parlvotes_lh!$A$11:$ZZ$200,346,FALSE)=0,"",VLOOKUP($A135,parlvotes_lh!$A$11:$ZZ$200,346,FALSE)))</f>
        <v/>
      </c>
      <c r="AB135" s="309" t="str">
        <f>IF(ISERROR(VLOOKUP($A135,parlvotes_lh!$A$11:$ZZ$200,366,FALSE))=TRUE,"",IF(VLOOKUP($A135,parlvotes_lh!$A$11:$ZZ$200,366,FALSE)=0,"",VLOOKUP($A135,parlvotes_lh!$A$11:$ZZ$200,366,FALSE)))</f>
        <v/>
      </c>
      <c r="AC135" s="309" t="str">
        <f>IF(ISERROR(VLOOKUP($A135,parlvotes_lh!$A$11:$ZZ$200,386,FALSE))=TRUE,"",IF(VLOOKUP($A135,parlvotes_lh!$A$11:$ZZ$200,386,FALSE)=0,"",VLOOKUP($A135,parlvotes_lh!$A$11:$ZZ$200,386,FALSE)))</f>
        <v/>
      </c>
    </row>
    <row r="136" spans="1:29" ht="13.5" customHeight="1">
      <c r="A136" s="302"/>
      <c r="B136" s="303" t="str">
        <f>IF(A136="","",MID(info_weblinks!$C$3,32,3))</f>
        <v/>
      </c>
      <c r="C136" s="303" t="str">
        <f>IF(info_parties!G136="","",info_parties!G136)</f>
        <v/>
      </c>
      <c r="D136" s="303" t="str">
        <f>IF(info_parties!K136="","",info_parties!K136)</f>
        <v/>
      </c>
      <c r="E136" s="303" t="str">
        <f>IF(info_parties!H136="","",info_parties!H136)</f>
        <v/>
      </c>
      <c r="F136" s="304" t="str">
        <f t="shared" si="8"/>
        <v/>
      </c>
      <c r="G136" s="305" t="str">
        <f t="shared" si="9"/>
        <v/>
      </c>
      <c r="H136" s="306" t="str">
        <f t="shared" si="10"/>
        <v/>
      </c>
      <c r="I136" s="307" t="str">
        <f t="shared" si="11"/>
        <v/>
      </c>
      <c r="J136" s="308" t="str">
        <f>IF(ISERROR(VLOOKUP($A136,parlvotes_lh!$A$11:$ZZ$200,6,FALSE))=TRUE,"",IF(VLOOKUP($A136,parlvotes_lh!$A$11:$ZZ$200,6,FALSE)=0,"",VLOOKUP($A136,parlvotes_lh!$A$11:$ZZ$200,6,FALSE)))</f>
        <v/>
      </c>
      <c r="K136" s="308" t="str">
        <f>IF(ISERROR(VLOOKUP($A136,parlvotes_lh!$A$11:$ZZ$200,26,FALSE))=TRUE,"",IF(VLOOKUP($A136,parlvotes_lh!$A$11:$ZZ$200,26,FALSE)=0,"",VLOOKUP($A136,parlvotes_lh!$A$11:$ZZ$200,26,FALSE)))</f>
        <v/>
      </c>
      <c r="L136" s="308" t="str">
        <f>IF(ISERROR(VLOOKUP($A136,parlvotes_lh!$A$11:$ZZ$200,46,FALSE))=TRUE,"",IF(VLOOKUP($A136,parlvotes_lh!$A$11:$ZZ$200,46,FALSE)=0,"",VLOOKUP($A136,parlvotes_lh!$A$11:$ZZ$200,46,FALSE)))</f>
        <v/>
      </c>
      <c r="M136" s="308" t="str">
        <f>IF(ISERROR(VLOOKUP($A136,parlvotes_lh!$A$11:$ZZ$200,66,FALSE))=TRUE,"",IF(VLOOKUP($A136,parlvotes_lh!$A$11:$ZZ$200,66,FALSE)=0,"",VLOOKUP($A136,parlvotes_lh!$A$11:$ZZ$200,66,FALSE)))</f>
        <v/>
      </c>
      <c r="N136" s="308" t="str">
        <f>IF(ISERROR(VLOOKUP($A136,parlvotes_lh!$A$11:$ZZ$200,86,FALSE))=TRUE,"",IF(VLOOKUP($A136,parlvotes_lh!$A$11:$ZZ$200,86,FALSE)=0,"",VLOOKUP($A136,parlvotes_lh!$A$11:$ZZ$200,86,FALSE)))</f>
        <v/>
      </c>
      <c r="O136" s="308" t="str">
        <f>IF(ISERROR(VLOOKUP($A136,parlvotes_lh!$A$11:$ZZ$200,106,FALSE))=TRUE,"",IF(VLOOKUP($A136,parlvotes_lh!$A$11:$ZZ$200,106,FALSE)=0,"",VLOOKUP($A136,parlvotes_lh!$A$11:$ZZ$200,106,FALSE)))</f>
        <v/>
      </c>
      <c r="P136" s="308" t="str">
        <f>IF(ISERROR(VLOOKUP($A136,parlvotes_lh!$A$11:$ZZ$200,126,FALSE))=TRUE,"",IF(VLOOKUP($A136,parlvotes_lh!$A$11:$ZZ$200,126,FALSE)=0,"",VLOOKUP($A136,parlvotes_lh!$A$11:$ZZ$200,126,FALSE)))</f>
        <v/>
      </c>
      <c r="Q136" s="309" t="str">
        <f>IF(ISERROR(VLOOKUP($A136,parlvotes_lh!$A$11:$ZZ$200,146,FALSE))=TRUE,"",IF(VLOOKUP($A136,parlvotes_lh!$A$11:$ZZ$200,146,FALSE)=0,"",VLOOKUP($A136,parlvotes_lh!$A$11:$ZZ$200,146,FALSE)))</f>
        <v/>
      </c>
      <c r="R136" s="309" t="str">
        <f>IF(ISERROR(VLOOKUP($A136,parlvotes_lh!$A$11:$ZZ$200,166,FALSE))=TRUE,"",IF(VLOOKUP($A136,parlvotes_lh!$A$11:$ZZ$200,166,FALSE)=0,"",VLOOKUP($A136,parlvotes_lh!$A$11:$ZZ$200,166,FALSE)))</f>
        <v/>
      </c>
      <c r="S136" s="309" t="str">
        <f>IF(ISERROR(VLOOKUP($A136,parlvotes_lh!$A$11:$ZZ$200,186,FALSE))=TRUE,"",IF(VLOOKUP($A136,parlvotes_lh!$A$11:$ZZ$200,186,FALSE)=0,"",VLOOKUP($A136,parlvotes_lh!$A$11:$ZZ$200,186,FALSE)))</f>
        <v/>
      </c>
      <c r="T136" s="309" t="str">
        <f>IF(ISERROR(VLOOKUP($A136,parlvotes_lh!$A$11:$ZZ$200,206,FALSE))=TRUE,"",IF(VLOOKUP($A136,parlvotes_lh!$A$11:$ZZ$200,206,FALSE)=0,"",VLOOKUP($A136,parlvotes_lh!$A$11:$ZZ$200,206,FALSE)))</f>
        <v/>
      </c>
      <c r="U136" s="309" t="str">
        <f>IF(ISERROR(VLOOKUP($A136,parlvotes_lh!$A$11:$ZZ$200,226,FALSE))=TRUE,"",IF(VLOOKUP($A136,parlvotes_lh!$A$11:$ZZ$200,226,FALSE)=0,"",VLOOKUP($A136,parlvotes_lh!$A$11:$ZZ$200,226,FALSE)))</f>
        <v/>
      </c>
      <c r="V136" s="309" t="str">
        <f>IF(ISERROR(VLOOKUP($A136,parlvotes_lh!$A$11:$ZZ$200,246,FALSE))=TRUE,"",IF(VLOOKUP($A136,parlvotes_lh!$A$11:$ZZ$200,246,FALSE)=0,"",VLOOKUP($A136,parlvotes_lh!$A$11:$ZZ$200,246,FALSE)))</f>
        <v/>
      </c>
      <c r="W136" s="309" t="str">
        <f>IF(ISERROR(VLOOKUP($A136,parlvotes_lh!$A$11:$ZZ$200,266,FALSE))=TRUE,"",IF(VLOOKUP($A136,parlvotes_lh!$A$11:$ZZ$200,266,FALSE)=0,"",VLOOKUP($A136,parlvotes_lh!$A$11:$ZZ$200,266,FALSE)))</f>
        <v/>
      </c>
      <c r="X136" s="309" t="str">
        <f>IF(ISERROR(VLOOKUP($A136,parlvotes_lh!$A$11:$ZZ$200,286,FALSE))=TRUE,"",IF(VLOOKUP($A136,parlvotes_lh!$A$11:$ZZ$200,286,FALSE)=0,"",VLOOKUP($A136,parlvotes_lh!$A$11:$ZZ$200,286,FALSE)))</f>
        <v/>
      </c>
      <c r="Y136" s="309" t="str">
        <f>IF(ISERROR(VLOOKUP($A136,parlvotes_lh!$A$11:$ZZ$200,306,FALSE))=TRUE,"",IF(VLOOKUP($A136,parlvotes_lh!$A$11:$ZZ$200,306,FALSE)=0,"",VLOOKUP($A136,parlvotes_lh!$A$11:$ZZ$200,306,FALSE)))</f>
        <v/>
      </c>
      <c r="Z136" s="309" t="str">
        <f>IF(ISERROR(VLOOKUP($A136,parlvotes_lh!$A$11:$ZZ$200,326,FALSE))=TRUE,"",IF(VLOOKUP($A136,parlvotes_lh!$A$11:$ZZ$200,326,FALSE)=0,"",VLOOKUP($A136,parlvotes_lh!$A$11:$ZZ$200,326,FALSE)))</f>
        <v/>
      </c>
      <c r="AA136" s="309" t="str">
        <f>IF(ISERROR(VLOOKUP($A136,parlvotes_lh!$A$11:$ZZ$200,346,FALSE))=TRUE,"",IF(VLOOKUP($A136,parlvotes_lh!$A$11:$ZZ$200,346,FALSE)=0,"",VLOOKUP($A136,parlvotes_lh!$A$11:$ZZ$200,346,FALSE)))</f>
        <v/>
      </c>
      <c r="AB136" s="309" t="str">
        <f>IF(ISERROR(VLOOKUP($A136,parlvotes_lh!$A$11:$ZZ$200,366,FALSE))=TRUE,"",IF(VLOOKUP($A136,parlvotes_lh!$A$11:$ZZ$200,366,FALSE)=0,"",VLOOKUP($A136,parlvotes_lh!$A$11:$ZZ$200,366,FALSE)))</f>
        <v/>
      </c>
      <c r="AC136" s="309" t="str">
        <f>IF(ISERROR(VLOOKUP($A136,parlvotes_lh!$A$11:$ZZ$200,386,FALSE))=TRUE,"",IF(VLOOKUP($A136,parlvotes_lh!$A$11:$ZZ$200,386,FALSE)=0,"",VLOOKUP($A136,parlvotes_lh!$A$11:$ZZ$200,386,FALSE)))</f>
        <v/>
      </c>
    </row>
    <row r="137" spans="1:29" ht="13.5" customHeight="1">
      <c r="A137" s="302"/>
      <c r="B137" s="303" t="str">
        <f>IF(A137="","",MID(info_weblinks!$C$3,32,3))</f>
        <v/>
      </c>
      <c r="C137" s="303" t="str">
        <f>IF(info_parties!G137="","",info_parties!G137)</f>
        <v/>
      </c>
      <c r="D137" s="303" t="str">
        <f>IF(info_parties!K137="","",info_parties!K137)</f>
        <v/>
      </c>
      <c r="E137" s="303" t="str">
        <f>IF(info_parties!H137="","",info_parties!H137)</f>
        <v/>
      </c>
      <c r="F137" s="304" t="str">
        <f t="shared" si="8"/>
        <v/>
      </c>
      <c r="G137" s="305" t="str">
        <f t="shared" si="9"/>
        <v/>
      </c>
      <c r="H137" s="306" t="str">
        <f t="shared" si="10"/>
        <v/>
      </c>
      <c r="I137" s="307" t="str">
        <f t="shared" si="11"/>
        <v/>
      </c>
      <c r="J137" s="308" t="str">
        <f>IF(ISERROR(VLOOKUP($A137,parlvotes_lh!$A$11:$ZZ$200,6,FALSE))=TRUE,"",IF(VLOOKUP($A137,parlvotes_lh!$A$11:$ZZ$200,6,FALSE)=0,"",VLOOKUP($A137,parlvotes_lh!$A$11:$ZZ$200,6,FALSE)))</f>
        <v/>
      </c>
      <c r="K137" s="308" t="str">
        <f>IF(ISERROR(VLOOKUP($A137,parlvotes_lh!$A$11:$ZZ$200,26,FALSE))=TRUE,"",IF(VLOOKUP($A137,parlvotes_lh!$A$11:$ZZ$200,26,FALSE)=0,"",VLOOKUP($A137,parlvotes_lh!$A$11:$ZZ$200,26,FALSE)))</f>
        <v/>
      </c>
      <c r="L137" s="308" t="str">
        <f>IF(ISERROR(VLOOKUP($A137,parlvotes_lh!$A$11:$ZZ$200,46,FALSE))=TRUE,"",IF(VLOOKUP($A137,parlvotes_lh!$A$11:$ZZ$200,46,FALSE)=0,"",VLOOKUP($A137,parlvotes_lh!$A$11:$ZZ$200,46,FALSE)))</f>
        <v/>
      </c>
      <c r="M137" s="308" t="str">
        <f>IF(ISERROR(VLOOKUP($A137,parlvotes_lh!$A$11:$ZZ$200,66,FALSE))=TRUE,"",IF(VLOOKUP($A137,parlvotes_lh!$A$11:$ZZ$200,66,FALSE)=0,"",VLOOKUP($A137,parlvotes_lh!$A$11:$ZZ$200,66,FALSE)))</f>
        <v/>
      </c>
      <c r="N137" s="308" t="str">
        <f>IF(ISERROR(VLOOKUP($A137,parlvotes_lh!$A$11:$ZZ$200,86,FALSE))=TRUE,"",IF(VLOOKUP($A137,parlvotes_lh!$A$11:$ZZ$200,86,FALSE)=0,"",VLOOKUP($A137,parlvotes_lh!$A$11:$ZZ$200,86,FALSE)))</f>
        <v/>
      </c>
      <c r="O137" s="308" t="str">
        <f>IF(ISERROR(VLOOKUP($A137,parlvotes_lh!$A$11:$ZZ$200,106,FALSE))=TRUE,"",IF(VLOOKUP($A137,parlvotes_lh!$A$11:$ZZ$200,106,FALSE)=0,"",VLOOKUP($A137,parlvotes_lh!$A$11:$ZZ$200,106,FALSE)))</f>
        <v/>
      </c>
      <c r="P137" s="308" t="str">
        <f>IF(ISERROR(VLOOKUP($A137,parlvotes_lh!$A$11:$ZZ$200,126,FALSE))=TRUE,"",IF(VLOOKUP($A137,parlvotes_lh!$A$11:$ZZ$200,126,FALSE)=0,"",VLOOKUP($A137,parlvotes_lh!$A$11:$ZZ$200,126,FALSE)))</f>
        <v/>
      </c>
      <c r="Q137" s="309" t="str">
        <f>IF(ISERROR(VLOOKUP($A137,parlvotes_lh!$A$11:$ZZ$200,146,FALSE))=TRUE,"",IF(VLOOKUP($A137,parlvotes_lh!$A$11:$ZZ$200,146,FALSE)=0,"",VLOOKUP($A137,parlvotes_lh!$A$11:$ZZ$200,146,FALSE)))</f>
        <v/>
      </c>
      <c r="R137" s="309" t="str">
        <f>IF(ISERROR(VLOOKUP($A137,parlvotes_lh!$A$11:$ZZ$200,166,FALSE))=TRUE,"",IF(VLOOKUP($A137,parlvotes_lh!$A$11:$ZZ$200,166,FALSE)=0,"",VLOOKUP($A137,parlvotes_lh!$A$11:$ZZ$200,166,FALSE)))</f>
        <v/>
      </c>
      <c r="S137" s="309" t="str">
        <f>IF(ISERROR(VLOOKUP($A137,parlvotes_lh!$A$11:$ZZ$200,186,FALSE))=TRUE,"",IF(VLOOKUP($A137,parlvotes_lh!$A$11:$ZZ$200,186,FALSE)=0,"",VLOOKUP($A137,parlvotes_lh!$A$11:$ZZ$200,186,FALSE)))</f>
        <v/>
      </c>
      <c r="T137" s="309" t="str">
        <f>IF(ISERROR(VLOOKUP($A137,parlvotes_lh!$A$11:$ZZ$200,206,FALSE))=TRUE,"",IF(VLOOKUP($A137,parlvotes_lh!$A$11:$ZZ$200,206,FALSE)=0,"",VLOOKUP($A137,parlvotes_lh!$A$11:$ZZ$200,206,FALSE)))</f>
        <v/>
      </c>
      <c r="U137" s="309" t="str">
        <f>IF(ISERROR(VLOOKUP($A137,parlvotes_lh!$A$11:$ZZ$200,226,FALSE))=TRUE,"",IF(VLOOKUP($A137,parlvotes_lh!$A$11:$ZZ$200,226,FALSE)=0,"",VLOOKUP($A137,parlvotes_lh!$A$11:$ZZ$200,226,FALSE)))</f>
        <v/>
      </c>
      <c r="V137" s="309" t="str">
        <f>IF(ISERROR(VLOOKUP($A137,parlvotes_lh!$A$11:$ZZ$200,246,FALSE))=TRUE,"",IF(VLOOKUP($A137,parlvotes_lh!$A$11:$ZZ$200,246,FALSE)=0,"",VLOOKUP($A137,parlvotes_lh!$A$11:$ZZ$200,246,FALSE)))</f>
        <v/>
      </c>
      <c r="W137" s="309" t="str">
        <f>IF(ISERROR(VLOOKUP($A137,parlvotes_lh!$A$11:$ZZ$200,266,FALSE))=TRUE,"",IF(VLOOKUP($A137,parlvotes_lh!$A$11:$ZZ$200,266,FALSE)=0,"",VLOOKUP($A137,parlvotes_lh!$A$11:$ZZ$200,266,FALSE)))</f>
        <v/>
      </c>
      <c r="X137" s="309" t="str">
        <f>IF(ISERROR(VLOOKUP($A137,parlvotes_lh!$A$11:$ZZ$200,286,FALSE))=TRUE,"",IF(VLOOKUP($A137,parlvotes_lh!$A$11:$ZZ$200,286,FALSE)=0,"",VLOOKUP($A137,parlvotes_lh!$A$11:$ZZ$200,286,FALSE)))</f>
        <v/>
      </c>
      <c r="Y137" s="309" t="str">
        <f>IF(ISERROR(VLOOKUP($A137,parlvotes_lh!$A$11:$ZZ$200,306,FALSE))=TRUE,"",IF(VLOOKUP($A137,parlvotes_lh!$A$11:$ZZ$200,306,FALSE)=0,"",VLOOKUP($A137,parlvotes_lh!$A$11:$ZZ$200,306,FALSE)))</f>
        <v/>
      </c>
      <c r="Z137" s="309" t="str">
        <f>IF(ISERROR(VLOOKUP($A137,parlvotes_lh!$A$11:$ZZ$200,326,FALSE))=TRUE,"",IF(VLOOKUP($A137,parlvotes_lh!$A$11:$ZZ$200,326,FALSE)=0,"",VLOOKUP($A137,parlvotes_lh!$A$11:$ZZ$200,326,FALSE)))</f>
        <v/>
      </c>
      <c r="AA137" s="309" t="str">
        <f>IF(ISERROR(VLOOKUP($A137,parlvotes_lh!$A$11:$ZZ$200,346,FALSE))=TRUE,"",IF(VLOOKUP($A137,parlvotes_lh!$A$11:$ZZ$200,346,FALSE)=0,"",VLOOKUP($A137,parlvotes_lh!$A$11:$ZZ$200,346,FALSE)))</f>
        <v/>
      </c>
      <c r="AB137" s="309" t="str">
        <f>IF(ISERROR(VLOOKUP($A137,parlvotes_lh!$A$11:$ZZ$200,366,FALSE))=TRUE,"",IF(VLOOKUP($A137,parlvotes_lh!$A$11:$ZZ$200,366,FALSE)=0,"",VLOOKUP($A137,parlvotes_lh!$A$11:$ZZ$200,366,FALSE)))</f>
        <v/>
      </c>
      <c r="AC137" s="309" t="str">
        <f>IF(ISERROR(VLOOKUP($A137,parlvotes_lh!$A$11:$ZZ$200,386,FALSE))=TRUE,"",IF(VLOOKUP($A137,parlvotes_lh!$A$11:$ZZ$200,386,FALSE)=0,"",VLOOKUP($A137,parlvotes_lh!$A$11:$ZZ$200,386,FALSE)))</f>
        <v/>
      </c>
    </row>
    <row r="138" spans="1:29" ht="13.5" customHeight="1">
      <c r="A138" s="302"/>
      <c r="B138" s="303" t="str">
        <f>IF(A138="","",MID(info_weblinks!$C$3,32,3))</f>
        <v/>
      </c>
      <c r="C138" s="303" t="str">
        <f>IF(info_parties!G138="","",info_parties!G138)</f>
        <v/>
      </c>
      <c r="D138" s="303" t="str">
        <f>IF(info_parties!K138="","",info_parties!K138)</f>
        <v/>
      </c>
      <c r="E138" s="303" t="str">
        <f>IF(info_parties!H138="","",info_parties!H138)</f>
        <v/>
      </c>
      <c r="F138" s="304" t="str">
        <f t="shared" si="8"/>
        <v/>
      </c>
      <c r="G138" s="305" t="str">
        <f t="shared" si="9"/>
        <v/>
      </c>
      <c r="H138" s="306" t="str">
        <f t="shared" si="10"/>
        <v/>
      </c>
      <c r="I138" s="307" t="str">
        <f t="shared" si="11"/>
        <v/>
      </c>
      <c r="J138" s="308" t="str">
        <f>IF(ISERROR(VLOOKUP($A138,parlvotes_lh!$A$11:$ZZ$200,6,FALSE))=TRUE,"",IF(VLOOKUP($A138,parlvotes_lh!$A$11:$ZZ$200,6,FALSE)=0,"",VLOOKUP($A138,parlvotes_lh!$A$11:$ZZ$200,6,FALSE)))</f>
        <v/>
      </c>
      <c r="K138" s="308" t="str">
        <f>IF(ISERROR(VLOOKUP($A138,parlvotes_lh!$A$11:$ZZ$200,26,FALSE))=TRUE,"",IF(VLOOKUP($A138,parlvotes_lh!$A$11:$ZZ$200,26,FALSE)=0,"",VLOOKUP($A138,parlvotes_lh!$A$11:$ZZ$200,26,FALSE)))</f>
        <v/>
      </c>
      <c r="L138" s="308" t="str">
        <f>IF(ISERROR(VLOOKUP($A138,parlvotes_lh!$A$11:$ZZ$200,46,FALSE))=TRUE,"",IF(VLOOKUP($A138,parlvotes_lh!$A$11:$ZZ$200,46,FALSE)=0,"",VLOOKUP($A138,parlvotes_lh!$A$11:$ZZ$200,46,FALSE)))</f>
        <v/>
      </c>
      <c r="M138" s="308" t="str">
        <f>IF(ISERROR(VLOOKUP($A138,parlvotes_lh!$A$11:$ZZ$200,66,FALSE))=TRUE,"",IF(VLOOKUP($A138,parlvotes_lh!$A$11:$ZZ$200,66,FALSE)=0,"",VLOOKUP($A138,parlvotes_lh!$A$11:$ZZ$200,66,FALSE)))</f>
        <v/>
      </c>
      <c r="N138" s="308" t="str">
        <f>IF(ISERROR(VLOOKUP($A138,parlvotes_lh!$A$11:$ZZ$200,86,FALSE))=TRUE,"",IF(VLOOKUP($A138,parlvotes_lh!$A$11:$ZZ$200,86,FALSE)=0,"",VLOOKUP($A138,parlvotes_lh!$A$11:$ZZ$200,86,FALSE)))</f>
        <v/>
      </c>
      <c r="O138" s="308" t="str">
        <f>IF(ISERROR(VLOOKUP($A138,parlvotes_lh!$A$11:$ZZ$200,106,FALSE))=TRUE,"",IF(VLOOKUP($A138,parlvotes_lh!$A$11:$ZZ$200,106,FALSE)=0,"",VLOOKUP($A138,parlvotes_lh!$A$11:$ZZ$200,106,FALSE)))</f>
        <v/>
      </c>
      <c r="P138" s="308" t="str">
        <f>IF(ISERROR(VLOOKUP($A138,parlvotes_lh!$A$11:$ZZ$200,126,FALSE))=TRUE,"",IF(VLOOKUP($A138,parlvotes_lh!$A$11:$ZZ$200,126,FALSE)=0,"",VLOOKUP($A138,parlvotes_lh!$A$11:$ZZ$200,126,FALSE)))</f>
        <v/>
      </c>
      <c r="Q138" s="309" t="str">
        <f>IF(ISERROR(VLOOKUP($A138,parlvotes_lh!$A$11:$ZZ$200,146,FALSE))=TRUE,"",IF(VLOOKUP($A138,parlvotes_lh!$A$11:$ZZ$200,146,FALSE)=0,"",VLOOKUP($A138,parlvotes_lh!$A$11:$ZZ$200,146,FALSE)))</f>
        <v/>
      </c>
      <c r="R138" s="309" t="str">
        <f>IF(ISERROR(VLOOKUP($A138,parlvotes_lh!$A$11:$ZZ$200,166,FALSE))=TRUE,"",IF(VLOOKUP($A138,parlvotes_lh!$A$11:$ZZ$200,166,FALSE)=0,"",VLOOKUP($A138,parlvotes_lh!$A$11:$ZZ$200,166,FALSE)))</f>
        <v/>
      </c>
      <c r="S138" s="309" t="str">
        <f>IF(ISERROR(VLOOKUP($A138,parlvotes_lh!$A$11:$ZZ$200,186,FALSE))=TRUE,"",IF(VLOOKUP($A138,parlvotes_lh!$A$11:$ZZ$200,186,FALSE)=0,"",VLOOKUP($A138,parlvotes_lh!$A$11:$ZZ$200,186,FALSE)))</f>
        <v/>
      </c>
      <c r="T138" s="309" t="str">
        <f>IF(ISERROR(VLOOKUP($A138,parlvotes_lh!$A$11:$ZZ$200,206,FALSE))=TRUE,"",IF(VLOOKUP($A138,parlvotes_lh!$A$11:$ZZ$200,206,FALSE)=0,"",VLOOKUP($A138,parlvotes_lh!$A$11:$ZZ$200,206,FALSE)))</f>
        <v/>
      </c>
      <c r="U138" s="309" t="str">
        <f>IF(ISERROR(VLOOKUP($A138,parlvotes_lh!$A$11:$ZZ$200,226,FALSE))=TRUE,"",IF(VLOOKUP($A138,parlvotes_lh!$A$11:$ZZ$200,226,FALSE)=0,"",VLOOKUP($A138,parlvotes_lh!$A$11:$ZZ$200,226,FALSE)))</f>
        <v/>
      </c>
      <c r="V138" s="309" t="str">
        <f>IF(ISERROR(VLOOKUP($A138,parlvotes_lh!$A$11:$ZZ$200,246,FALSE))=TRUE,"",IF(VLOOKUP($A138,parlvotes_lh!$A$11:$ZZ$200,246,FALSE)=0,"",VLOOKUP($A138,parlvotes_lh!$A$11:$ZZ$200,246,FALSE)))</f>
        <v/>
      </c>
      <c r="W138" s="309" t="str">
        <f>IF(ISERROR(VLOOKUP($A138,parlvotes_lh!$A$11:$ZZ$200,266,FALSE))=TRUE,"",IF(VLOOKUP($A138,parlvotes_lh!$A$11:$ZZ$200,266,FALSE)=0,"",VLOOKUP($A138,parlvotes_lh!$A$11:$ZZ$200,266,FALSE)))</f>
        <v/>
      </c>
      <c r="X138" s="309" t="str">
        <f>IF(ISERROR(VLOOKUP($A138,parlvotes_lh!$A$11:$ZZ$200,286,FALSE))=TRUE,"",IF(VLOOKUP($A138,parlvotes_lh!$A$11:$ZZ$200,286,FALSE)=0,"",VLOOKUP($A138,parlvotes_lh!$A$11:$ZZ$200,286,FALSE)))</f>
        <v/>
      </c>
      <c r="Y138" s="309" t="str">
        <f>IF(ISERROR(VLOOKUP($A138,parlvotes_lh!$A$11:$ZZ$200,306,FALSE))=TRUE,"",IF(VLOOKUP($A138,parlvotes_lh!$A$11:$ZZ$200,306,FALSE)=0,"",VLOOKUP($A138,parlvotes_lh!$A$11:$ZZ$200,306,FALSE)))</f>
        <v/>
      </c>
      <c r="Z138" s="309" t="str">
        <f>IF(ISERROR(VLOOKUP($A138,parlvotes_lh!$A$11:$ZZ$200,326,FALSE))=TRUE,"",IF(VLOOKUP($A138,parlvotes_lh!$A$11:$ZZ$200,326,FALSE)=0,"",VLOOKUP($A138,parlvotes_lh!$A$11:$ZZ$200,326,FALSE)))</f>
        <v/>
      </c>
      <c r="AA138" s="309" t="str">
        <f>IF(ISERROR(VLOOKUP($A138,parlvotes_lh!$A$11:$ZZ$200,346,FALSE))=TRUE,"",IF(VLOOKUP($A138,parlvotes_lh!$A$11:$ZZ$200,346,FALSE)=0,"",VLOOKUP($A138,parlvotes_lh!$A$11:$ZZ$200,346,FALSE)))</f>
        <v/>
      </c>
      <c r="AB138" s="309" t="str">
        <f>IF(ISERROR(VLOOKUP($A138,parlvotes_lh!$A$11:$ZZ$200,366,FALSE))=TRUE,"",IF(VLOOKUP($A138,parlvotes_lh!$A$11:$ZZ$200,366,FALSE)=0,"",VLOOKUP($A138,parlvotes_lh!$A$11:$ZZ$200,366,FALSE)))</f>
        <v/>
      </c>
      <c r="AC138" s="309" t="str">
        <f>IF(ISERROR(VLOOKUP($A138,parlvotes_lh!$A$11:$ZZ$200,386,FALSE))=TRUE,"",IF(VLOOKUP($A138,parlvotes_lh!$A$11:$ZZ$200,386,FALSE)=0,"",VLOOKUP($A138,parlvotes_lh!$A$11:$ZZ$200,386,FALSE)))</f>
        <v/>
      </c>
    </row>
    <row r="139" spans="1:29" ht="13.5" customHeight="1">
      <c r="A139" s="302"/>
      <c r="B139" s="303" t="str">
        <f>IF(A139="","",MID(info_weblinks!$C$3,32,3))</f>
        <v/>
      </c>
      <c r="C139" s="303" t="str">
        <f>IF(info_parties!G139="","",info_parties!G139)</f>
        <v/>
      </c>
      <c r="D139" s="303" t="str">
        <f>IF(info_parties!K139="","",info_parties!K139)</f>
        <v/>
      </c>
      <c r="E139" s="303" t="str">
        <f>IF(info_parties!H139="","",info_parties!H139)</f>
        <v/>
      </c>
      <c r="F139" s="304" t="str">
        <f t="shared" si="8"/>
        <v/>
      </c>
      <c r="G139" s="305" t="str">
        <f t="shared" si="9"/>
        <v/>
      </c>
      <c r="H139" s="306" t="str">
        <f t="shared" si="10"/>
        <v/>
      </c>
      <c r="I139" s="307" t="str">
        <f t="shared" si="11"/>
        <v/>
      </c>
      <c r="J139" s="308" t="str">
        <f>IF(ISERROR(VLOOKUP($A139,parlvotes_lh!$A$11:$ZZ$200,6,FALSE))=TRUE,"",IF(VLOOKUP($A139,parlvotes_lh!$A$11:$ZZ$200,6,FALSE)=0,"",VLOOKUP($A139,parlvotes_lh!$A$11:$ZZ$200,6,FALSE)))</f>
        <v/>
      </c>
      <c r="K139" s="308" t="str">
        <f>IF(ISERROR(VLOOKUP($A139,parlvotes_lh!$A$11:$ZZ$200,26,FALSE))=TRUE,"",IF(VLOOKUP($A139,parlvotes_lh!$A$11:$ZZ$200,26,FALSE)=0,"",VLOOKUP($A139,parlvotes_lh!$A$11:$ZZ$200,26,FALSE)))</f>
        <v/>
      </c>
      <c r="L139" s="308" t="str">
        <f>IF(ISERROR(VLOOKUP($A139,parlvotes_lh!$A$11:$ZZ$200,46,FALSE))=TRUE,"",IF(VLOOKUP($A139,parlvotes_lh!$A$11:$ZZ$200,46,FALSE)=0,"",VLOOKUP($A139,parlvotes_lh!$A$11:$ZZ$200,46,FALSE)))</f>
        <v/>
      </c>
      <c r="M139" s="308" t="str">
        <f>IF(ISERROR(VLOOKUP($A139,parlvotes_lh!$A$11:$ZZ$200,66,FALSE))=TRUE,"",IF(VLOOKUP($A139,parlvotes_lh!$A$11:$ZZ$200,66,FALSE)=0,"",VLOOKUP($A139,parlvotes_lh!$A$11:$ZZ$200,66,FALSE)))</f>
        <v/>
      </c>
      <c r="N139" s="308" t="str">
        <f>IF(ISERROR(VLOOKUP($A139,parlvotes_lh!$A$11:$ZZ$200,86,FALSE))=TRUE,"",IF(VLOOKUP($A139,parlvotes_lh!$A$11:$ZZ$200,86,FALSE)=0,"",VLOOKUP($A139,parlvotes_lh!$A$11:$ZZ$200,86,FALSE)))</f>
        <v/>
      </c>
      <c r="O139" s="308" t="str">
        <f>IF(ISERROR(VLOOKUP($A139,parlvotes_lh!$A$11:$ZZ$200,106,FALSE))=TRUE,"",IF(VLOOKUP($A139,parlvotes_lh!$A$11:$ZZ$200,106,FALSE)=0,"",VLOOKUP($A139,parlvotes_lh!$A$11:$ZZ$200,106,FALSE)))</f>
        <v/>
      </c>
      <c r="P139" s="308" t="str">
        <f>IF(ISERROR(VLOOKUP($A139,parlvotes_lh!$A$11:$ZZ$200,126,FALSE))=TRUE,"",IF(VLOOKUP($A139,parlvotes_lh!$A$11:$ZZ$200,126,FALSE)=0,"",VLOOKUP($A139,parlvotes_lh!$A$11:$ZZ$200,126,FALSE)))</f>
        <v/>
      </c>
      <c r="Q139" s="309" t="str">
        <f>IF(ISERROR(VLOOKUP($A139,parlvotes_lh!$A$11:$ZZ$200,146,FALSE))=TRUE,"",IF(VLOOKUP($A139,parlvotes_lh!$A$11:$ZZ$200,146,FALSE)=0,"",VLOOKUP($A139,parlvotes_lh!$A$11:$ZZ$200,146,FALSE)))</f>
        <v/>
      </c>
      <c r="R139" s="309" t="str">
        <f>IF(ISERROR(VLOOKUP($A139,parlvotes_lh!$A$11:$ZZ$200,166,FALSE))=TRUE,"",IF(VLOOKUP($A139,parlvotes_lh!$A$11:$ZZ$200,166,FALSE)=0,"",VLOOKUP($A139,parlvotes_lh!$A$11:$ZZ$200,166,FALSE)))</f>
        <v/>
      </c>
      <c r="S139" s="309" t="str">
        <f>IF(ISERROR(VLOOKUP($A139,parlvotes_lh!$A$11:$ZZ$200,186,FALSE))=TRUE,"",IF(VLOOKUP($A139,parlvotes_lh!$A$11:$ZZ$200,186,FALSE)=0,"",VLOOKUP($A139,parlvotes_lh!$A$11:$ZZ$200,186,FALSE)))</f>
        <v/>
      </c>
      <c r="T139" s="309" t="str">
        <f>IF(ISERROR(VLOOKUP($A139,parlvotes_lh!$A$11:$ZZ$200,206,FALSE))=TRUE,"",IF(VLOOKUP($A139,parlvotes_lh!$A$11:$ZZ$200,206,FALSE)=0,"",VLOOKUP($A139,parlvotes_lh!$A$11:$ZZ$200,206,FALSE)))</f>
        <v/>
      </c>
      <c r="U139" s="309" t="str">
        <f>IF(ISERROR(VLOOKUP($A139,parlvotes_lh!$A$11:$ZZ$200,226,FALSE))=TRUE,"",IF(VLOOKUP($A139,parlvotes_lh!$A$11:$ZZ$200,226,FALSE)=0,"",VLOOKUP($A139,parlvotes_lh!$A$11:$ZZ$200,226,FALSE)))</f>
        <v/>
      </c>
      <c r="V139" s="309" t="str">
        <f>IF(ISERROR(VLOOKUP($A139,parlvotes_lh!$A$11:$ZZ$200,246,FALSE))=TRUE,"",IF(VLOOKUP($A139,parlvotes_lh!$A$11:$ZZ$200,246,FALSE)=0,"",VLOOKUP($A139,parlvotes_lh!$A$11:$ZZ$200,246,FALSE)))</f>
        <v/>
      </c>
      <c r="W139" s="309" t="str">
        <f>IF(ISERROR(VLOOKUP($A139,parlvotes_lh!$A$11:$ZZ$200,266,FALSE))=TRUE,"",IF(VLOOKUP($A139,parlvotes_lh!$A$11:$ZZ$200,266,FALSE)=0,"",VLOOKUP($A139,parlvotes_lh!$A$11:$ZZ$200,266,FALSE)))</f>
        <v/>
      </c>
      <c r="X139" s="309" t="str">
        <f>IF(ISERROR(VLOOKUP($A139,parlvotes_lh!$A$11:$ZZ$200,286,FALSE))=TRUE,"",IF(VLOOKUP($A139,parlvotes_lh!$A$11:$ZZ$200,286,FALSE)=0,"",VLOOKUP($A139,parlvotes_lh!$A$11:$ZZ$200,286,FALSE)))</f>
        <v/>
      </c>
      <c r="Y139" s="309" t="str">
        <f>IF(ISERROR(VLOOKUP($A139,parlvotes_lh!$A$11:$ZZ$200,306,FALSE))=TRUE,"",IF(VLOOKUP($A139,parlvotes_lh!$A$11:$ZZ$200,306,FALSE)=0,"",VLOOKUP($A139,parlvotes_lh!$A$11:$ZZ$200,306,FALSE)))</f>
        <v/>
      </c>
      <c r="Z139" s="309" t="str">
        <f>IF(ISERROR(VLOOKUP($A139,parlvotes_lh!$A$11:$ZZ$200,326,FALSE))=TRUE,"",IF(VLOOKUP($A139,parlvotes_lh!$A$11:$ZZ$200,326,FALSE)=0,"",VLOOKUP($A139,parlvotes_lh!$A$11:$ZZ$200,326,FALSE)))</f>
        <v/>
      </c>
      <c r="AA139" s="309" t="str">
        <f>IF(ISERROR(VLOOKUP($A139,parlvotes_lh!$A$11:$ZZ$200,346,FALSE))=TRUE,"",IF(VLOOKUP($A139,parlvotes_lh!$A$11:$ZZ$200,346,FALSE)=0,"",VLOOKUP($A139,parlvotes_lh!$A$11:$ZZ$200,346,FALSE)))</f>
        <v/>
      </c>
      <c r="AB139" s="309" t="str">
        <f>IF(ISERROR(VLOOKUP($A139,parlvotes_lh!$A$11:$ZZ$200,366,FALSE))=TRUE,"",IF(VLOOKUP($A139,parlvotes_lh!$A$11:$ZZ$200,366,FALSE)=0,"",VLOOKUP($A139,parlvotes_lh!$A$11:$ZZ$200,366,FALSE)))</f>
        <v/>
      </c>
      <c r="AC139" s="309" t="str">
        <f>IF(ISERROR(VLOOKUP($A139,parlvotes_lh!$A$11:$ZZ$200,386,FALSE))=TRUE,"",IF(VLOOKUP($A139,parlvotes_lh!$A$11:$ZZ$200,386,FALSE)=0,"",VLOOKUP($A139,parlvotes_lh!$A$11:$ZZ$200,386,FALSE)))</f>
        <v/>
      </c>
    </row>
    <row r="140" spans="1:29" ht="13.5" customHeight="1">
      <c r="A140" s="302"/>
      <c r="B140" s="303" t="str">
        <f>IF(A140="","",MID(info_weblinks!$C$3,32,3))</f>
        <v/>
      </c>
      <c r="C140" s="303" t="str">
        <f>IF(info_parties!G140="","",info_parties!G140)</f>
        <v/>
      </c>
      <c r="D140" s="303" t="str">
        <f>IF(info_parties!K140="","",info_parties!K140)</f>
        <v/>
      </c>
      <c r="E140" s="303" t="str">
        <f>IF(info_parties!H140="","",info_parties!H140)</f>
        <v/>
      </c>
      <c r="F140" s="304" t="str">
        <f t="shared" si="8"/>
        <v/>
      </c>
      <c r="G140" s="305" t="str">
        <f t="shared" si="9"/>
        <v/>
      </c>
      <c r="H140" s="306" t="str">
        <f t="shared" si="10"/>
        <v/>
      </c>
      <c r="I140" s="307" t="str">
        <f t="shared" si="11"/>
        <v/>
      </c>
      <c r="J140" s="308" t="str">
        <f>IF(ISERROR(VLOOKUP($A140,parlvotes_lh!$A$11:$ZZ$200,6,FALSE))=TRUE,"",IF(VLOOKUP($A140,parlvotes_lh!$A$11:$ZZ$200,6,FALSE)=0,"",VLOOKUP($A140,parlvotes_lh!$A$11:$ZZ$200,6,FALSE)))</f>
        <v/>
      </c>
      <c r="K140" s="308" t="str">
        <f>IF(ISERROR(VLOOKUP($A140,parlvotes_lh!$A$11:$ZZ$200,26,FALSE))=TRUE,"",IF(VLOOKUP($A140,parlvotes_lh!$A$11:$ZZ$200,26,FALSE)=0,"",VLOOKUP($A140,parlvotes_lh!$A$11:$ZZ$200,26,FALSE)))</f>
        <v/>
      </c>
      <c r="L140" s="308" t="str">
        <f>IF(ISERROR(VLOOKUP($A140,parlvotes_lh!$A$11:$ZZ$200,46,FALSE))=TRUE,"",IF(VLOOKUP($A140,parlvotes_lh!$A$11:$ZZ$200,46,FALSE)=0,"",VLOOKUP($A140,parlvotes_lh!$A$11:$ZZ$200,46,FALSE)))</f>
        <v/>
      </c>
      <c r="M140" s="308" t="str">
        <f>IF(ISERROR(VLOOKUP($A140,parlvotes_lh!$A$11:$ZZ$200,66,FALSE))=TRUE,"",IF(VLOOKUP($A140,parlvotes_lh!$A$11:$ZZ$200,66,FALSE)=0,"",VLOOKUP($A140,parlvotes_lh!$A$11:$ZZ$200,66,FALSE)))</f>
        <v/>
      </c>
      <c r="N140" s="308" t="str">
        <f>IF(ISERROR(VLOOKUP($A140,parlvotes_lh!$A$11:$ZZ$200,86,FALSE))=TRUE,"",IF(VLOOKUP($A140,parlvotes_lh!$A$11:$ZZ$200,86,FALSE)=0,"",VLOOKUP($A140,parlvotes_lh!$A$11:$ZZ$200,86,FALSE)))</f>
        <v/>
      </c>
      <c r="O140" s="308" t="str">
        <f>IF(ISERROR(VLOOKUP($A140,parlvotes_lh!$A$11:$ZZ$200,106,FALSE))=TRUE,"",IF(VLOOKUP($A140,parlvotes_lh!$A$11:$ZZ$200,106,FALSE)=0,"",VLOOKUP($A140,parlvotes_lh!$A$11:$ZZ$200,106,FALSE)))</f>
        <v/>
      </c>
      <c r="P140" s="308" t="str">
        <f>IF(ISERROR(VLOOKUP($A140,parlvotes_lh!$A$11:$ZZ$200,126,FALSE))=TRUE,"",IF(VLOOKUP($A140,parlvotes_lh!$A$11:$ZZ$200,126,FALSE)=0,"",VLOOKUP($A140,parlvotes_lh!$A$11:$ZZ$200,126,FALSE)))</f>
        <v/>
      </c>
      <c r="Q140" s="309" t="str">
        <f>IF(ISERROR(VLOOKUP($A140,parlvotes_lh!$A$11:$ZZ$200,146,FALSE))=TRUE,"",IF(VLOOKUP($A140,parlvotes_lh!$A$11:$ZZ$200,146,FALSE)=0,"",VLOOKUP($A140,parlvotes_lh!$A$11:$ZZ$200,146,FALSE)))</f>
        <v/>
      </c>
      <c r="R140" s="309" t="str">
        <f>IF(ISERROR(VLOOKUP($A140,parlvotes_lh!$A$11:$ZZ$200,166,FALSE))=TRUE,"",IF(VLOOKUP($A140,parlvotes_lh!$A$11:$ZZ$200,166,FALSE)=0,"",VLOOKUP($A140,parlvotes_lh!$A$11:$ZZ$200,166,FALSE)))</f>
        <v/>
      </c>
      <c r="S140" s="309" t="str">
        <f>IF(ISERROR(VLOOKUP($A140,parlvotes_lh!$A$11:$ZZ$200,186,FALSE))=TRUE,"",IF(VLOOKUP($A140,parlvotes_lh!$A$11:$ZZ$200,186,FALSE)=0,"",VLOOKUP($A140,parlvotes_lh!$A$11:$ZZ$200,186,FALSE)))</f>
        <v/>
      </c>
      <c r="T140" s="309" t="str">
        <f>IF(ISERROR(VLOOKUP($A140,parlvotes_lh!$A$11:$ZZ$200,206,FALSE))=TRUE,"",IF(VLOOKUP($A140,parlvotes_lh!$A$11:$ZZ$200,206,FALSE)=0,"",VLOOKUP($A140,parlvotes_lh!$A$11:$ZZ$200,206,FALSE)))</f>
        <v/>
      </c>
      <c r="U140" s="309" t="str">
        <f>IF(ISERROR(VLOOKUP($A140,parlvotes_lh!$A$11:$ZZ$200,226,FALSE))=TRUE,"",IF(VLOOKUP($A140,parlvotes_lh!$A$11:$ZZ$200,226,FALSE)=0,"",VLOOKUP($A140,parlvotes_lh!$A$11:$ZZ$200,226,FALSE)))</f>
        <v/>
      </c>
      <c r="V140" s="309" t="str">
        <f>IF(ISERROR(VLOOKUP($A140,parlvotes_lh!$A$11:$ZZ$200,246,FALSE))=TRUE,"",IF(VLOOKUP($A140,parlvotes_lh!$A$11:$ZZ$200,246,FALSE)=0,"",VLOOKUP($A140,parlvotes_lh!$A$11:$ZZ$200,246,FALSE)))</f>
        <v/>
      </c>
      <c r="W140" s="309" t="str">
        <f>IF(ISERROR(VLOOKUP($A140,parlvotes_lh!$A$11:$ZZ$200,266,FALSE))=TRUE,"",IF(VLOOKUP($A140,parlvotes_lh!$A$11:$ZZ$200,266,FALSE)=0,"",VLOOKUP($A140,parlvotes_lh!$A$11:$ZZ$200,266,FALSE)))</f>
        <v/>
      </c>
      <c r="X140" s="309" t="str">
        <f>IF(ISERROR(VLOOKUP($A140,parlvotes_lh!$A$11:$ZZ$200,286,FALSE))=TRUE,"",IF(VLOOKUP($A140,parlvotes_lh!$A$11:$ZZ$200,286,FALSE)=0,"",VLOOKUP($A140,parlvotes_lh!$A$11:$ZZ$200,286,FALSE)))</f>
        <v/>
      </c>
      <c r="Y140" s="309" t="str">
        <f>IF(ISERROR(VLOOKUP($A140,parlvotes_lh!$A$11:$ZZ$200,306,FALSE))=TRUE,"",IF(VLOOKUP($A140,parlvotes_lh!$A$11:$ZZ$200,306,FALSE)=0,"",VLOOKUP($A140,parlvotes_lh!$A$11:$ZZ$200,306,FALSE)))</f>
        <v/>
      </c>
      <c r="Z140" s="309" t="str">
        <f>IF(ISERROR(VLOOKUP($A140,parlvotes_lh!$A$11:$ZZ$200,326,FALSE))=TRUE,"",IF(VLOOKUP($A140,parlvotes_lh!$A$11:$ZZ$200,326,FALSE)=0,"",VLOOKUP($A140,parlvotes_lh!$A$11:$ZZ$200,326,FALSE)))</f>
        <v/>
      </c>
      <c r="AA140" s="309" t="str">
        <f>IF(ISERROR(VLOOKUP($A140,parlvotes_lh!$A$11:$ZZ$200,346,FALSE))=TRUE,"",IF(VLOOKUP($A140,parlvotes_lh!$A$11:$ZZ$200,346,FALSE)=0,"",VLOOKUP($A140,parlvotes_lh!$A$11:$ZZ$200,346,FALSE)))</f>
        <v/>
      </c>
      <c r="AB140" s="309" t="str">
        <f>IF(ISERROR(VLOOKUP($A140,parlvotes_lh!$A$11:$ZZ$200,366,FALSE))=TRUE,"",IF(VLOOKUP($A140,parlvotes_lh!$A$11:$ZZ$200,366,FALSE)=0,"",VLOOKUP($A140,parlvotes_lh!$A$11:$ZZ$200,366,FALSE)))</f>
        <v/>
      </c>
      <c r="AC140" s="309" t="str">
        <f>IF(ISERROR(VLOOKUP($A140,parlvotes_lh!$A$11:$ZZ$200,386,FALSE))=TRUE,"",IF(VLOOKUP($A140,parlvotes_lh!$A$11:$ZZ$200,386,FALSE)=0,"",VLOOKUP($A140,parlvotes_lh!$A$11:$ZZ$200,386,FALSE)))</f>
        <v/>
      </c>
    </row>
    <row r="141" spans="1:29" ht="13.5" customHeight="1">
      <c r="A141" s="302"/>
      <c r="B141" s="303" t="str">
        <f>IF(A141="","",MID(info_weblinks!$C$3,32,3))</f>
        <v/>
      </c>
      <c r="C141" s="303" t="str">
        <f>IF(info_parties!G141="","",info_parties!G141)</f>
        <v/>
      </c>
      <c r="D141" s="303" t="str">
        <f>IF(info_parties!K141="","",info_parties!K141)</f>
        <v/>
      </c>
      <c r="E141" s="303" t="str">
        <f>IF(info_parties!H141="","",info_parties!H141)</f>
        <v/>
      </c>
      <c r="F141" s="304" t="str">
        <f t="shared" si="8"/>
        <v/>
      </c>
      <c r="G141" s="305" t="str">
        <f t="shared" si="9"/>
        <v/>
      </c>
      <c r="H141" s="306" t="str">
        <f t="shared" si="10"/>
        <v/>
      </c>
      <c r="I141" s="307" t="str">
        <f t="shared" si="11"/>
        <v/>
      </c>
      <c r="J141" s="308" t="str">
        <f>IF(ISERROR(VLOOKUP($A141,parlvotes_lh!$A$11:$ZZ$200,6,FALSE))=TRUE,"",IF(VLOOKUP($A141,parlvotes_lh!$A$11:$ZZ$200,6,FALSE)=0,"",VLOOKUP($A141,parlvotes_lh!$A$11:$ZZ$200,6,FALSE)))</f>
        <v/>
      </c>
      <c r="K141" s="308" t="str">
        <f>IF(ISERROR(VLOOKUP($A141,parlvotes_lh!$A$11:$ZZ$200,26,FALSE))=TRUE,"",IF(VLOOKUP($A141,parlvotes_lh!$A$11:$ZZ$200,26,FALSE)=0,"",VLOOKUP($A141,parlvotes_lh!$A$11:$ZZ$200,26,FALSE)))</f>
        <v/>
      </c>
      <c r="L141" s="308" t="str">
        <f>IF(ISERROR(VLOOKUP($A141,parlvotes_lh!$A$11:$ZZ$200,46,FALSE))=TRUE,"",IF(VLOOKUP($A141,parlvotes_lh!$A$11:$ZZ$200,46,FALSE)=0,"",VLOOKUP($A141,parlvotes_lh!$A$11:$ZZ$200,46,FALSE)))</f>
        <v/>
      </c>
      <c r="M141" s="308" t="str">
        <f>IF(ISERROR(VLOOKUP($A141,parlvotes_lh!$A$11:$ZZ$200,66,FALSE))=TRUE,"",IF(VLOOKUP($A141,parlvotes_lh!$A$11:$ZZ$200,66,FALSE)=0,"",VLOOKUP($A141,parlvotes_lh!$A$11:$ZZ$200,66,FALSE)))</f>
        <v/>
      </c>
      <c r="N141" s="308" t="str">
        <f>IF(ISERROR(VLOOKUP($A141,parlvotes_lh!$A$11:$ZZ$200,86,FALSE))=TRUE,"",IF(VLOOKUP($A141,parlvotes_lh!$A$11:$ZZ$200,86,FALSE)=0,"",VLOOKUP($A141,parlvotes_lh!$A$11:$ZZ$200,86,FALSE)))</f>
        <v/>
      </c>
      <c r="O141" s="308" t="str">
        <f>IF(ISERROR(VLOOKUP($A141,parlvotes_lh!$A$11:$ZZ$200,106,FALSE))=TRUE,"",IF(VLOOKUP($A141,parlvotes_lh!$A$11:$ZZ$200,106,FALSE)=0,"",VLOOKUP($A141,parlvotes_lh!$A$11:$ZZ$200,106,FALSE)))</f>
        <v/>
      </c>
      <c r="P141" s="308" t="str">
        <f>IF(ISERROR(VLOOKUP($A141,parlvotes_lh!$A$11:$ZZ$200,126,FALSE))=TRUE,"",IF(VLOOKUP($A141,parlvotes_lh!$A$11:$ZZ$200,126,FALSE)=0,"",VLOOKUP($A141,parlvotes_lh!$A$11:$ZZ$200,126,FALSE)))</f>
        <v/>
      </c>
      <c r="Q141" s="309" t="str">
        <f>IF(ISERROR(VLOOKUP($A141,parlvotes_lh!$A$11:$ZZ$200,146,FALSE))=TRUE,"",IF(VLOOKUP($A141,parlvotes_lh!$A$11:$ZZ$200,146,FALSE)=0,"",VLOOKUP($A141,parlvotes_lh!$A$11:$ZZ$200,146,FALSE)))</f>
        <v/>
      </c>
      <c r="R141" s="309" t="str">
        <f>IF(ISERROR(VLOOKUP($A141,parlvotes_lh!$A$11:$ZZ$200,166,FALSE))=TRUE,"",IF(VLOOKUP($A141,parlvotes_lh!$A$11:$ZZ$200,166,FALSE)=0,"",VLOOKUP($A141,parlvotes_lh!$A$11:$ZZ$200,166,FALSE)))</f>
        <v/>
      </c>
      <c r="S141" s="309" t="str">
        <f>IF(ISERROR(VLOOKUP($A141,parlvotes_lh!$A$11:$ZZ$200,186,FALSE))=TRUE,"",IF(VLOOKUP($A141,parlvotes_lh!$A$11:$ZZ$200,186,FALSE)=0,"",VLOOKUP($A141,parlvotes_lh!$A$11:$ZZ$200,186,FALSE)))</f>
        <v/>
      </c>
      <c r="T141" s="309" t="str">
        <f>IF(ISERROR(VLOOKUP($A141,parlvotes_lh!$A$11:$ZZ$200,206,FALSE))=TRUE,"",IF(VLOOKUP($A141,parlvotes_lh!$A$11:$ZZ$200,206,FALSE)=0,"",VLOOKUP($A141,parlvotes_lh!$A$11:$ZZ$200,206,FALSE)))</f>
        <v/>
      </c>
      <c r="U141" s="309" t="str">
        <f>IF(ISERROR(VLOOKUP($A141,parlvotes_lh!$A$11:$ZZ$200,226,FALSE))=TRUE,"",IF(VLOOKUP($A141,parlvotes_lh!$A$11:$ZZ$200,226,FALSE)=0,"",VLOOKUP($A141,parlvotes_lh!$A$11:$ZZ$200,226,FALSE)))</f>
        <v/>
      </c>
      <c r="V141" s="309" t="str">
        <f>IF(ISERROR(VLOOKUP($A141,parlvotes_lh!$A$11:$ZZ$200,246,FALSE))=TRUE,"",IF(VLOOKUP($A141,parlvotes_lh!$A$11:$ZZ$200,246,FALSE)=0,"",VLOOKUP($A141,parlvotes_lh!$A$11:$ZZ$200,246,FALSE)))</f>
        <v/>
      </c>
      <c r="W141" s="309" t="str">
        <f>IF(ISERROR(VLOOKUP($A141,parlvotes_lh!$A$11:$ZZ$200,266,FALSE))=TRUE,"",IF(VLOOKUP($A141,parlvotes_lh!$A$11:$ZZ$200,266,FALSE)=0,"",VLOOKUP($A141,parlvotes_lh!$A$11:$ZZ$200,266,FALSE)))</f>
        <v/>
      </c>
      <c r="X141" s="309" t="str">
        <f>IF(ISERROR(VLOOKUP($A141,parlvotes_lh!$A$11:$ZZ$200,286,FALSE))=TRUE,"",IF(VLOOKUP($A141,parlvotes_lh!$A$11:$ZZ$200,286,FALSE)=0,"",VLOOKUP($A141,parlvotes_lh!$A$11:$ZZ$200,286,FALSE)))</f>
        <v/>
      </c>
      <c r="Y141" s="309" t="str">
        <f>IF(ISERROR(VLOOKUP($A141,parlvotes_lh!$A$11:$ZZ$200,306,FALSE))=TRUE,"",IF(VLOOKUP($A141,parlvotes_lh!$A$11:$ZZ$200,306,FALSE)=0,"",VLOOKUP($A141,parlvotes_lh!$A$11:$ZZ$200,306,FALSE)))</f>
        <v/>
      </c>
      <c r="Z141" s="309" t="str">
        <f>IF(ISERROR(VLOOKUP($A141,parlvotes_lh!$A$11:$ZZ$200,326,FALSE))=TRUE,"",IF(VLOOKUP($A141,parlvotes_lh!$A$11:$ZZ$200,326,FALSE)=0,"",VLOOKUP($A141,parlvotes_lh!$A$11:$ZZ$200,326,FALSE)))</f>
        <v/>
      </c>
      <c r="AA141" s="309" t="str">
        <f>IF(ISERROR(VLOOKUP($A141,parlvotes_lh!$A$11:$ZZ$200,346,FALSE))=TRUE,"",IF(VLOOKUP($A141,parlvotes_lh!$A$11:$ZZ$200,346,FALSE)=0,"",VLOOKUP($A141,parlvotes_lh!$A$11:$ZZ$200,346,FALSE)))</f>
        <v/>
      </c>
      <c r="AB141" s="309" t="str">
        <f>IF(ISERROR(VLOOKUP($A141,parlvotes_lh!$A$11:$ZZ$200,366,FALSE))=TRUE,"",IF(VLOOKUP($A141,parlvotes_lh!$A$11:$ZZ$200,366,FALSE)=0,"",VLOOKUP($A141,parlvotes_lh!$A$11:$ZZ$200,366,FALSE)))</f>
        <v/>
      </c>
      <c r="AC141" s="309" t="str">
        <f>IF(ISERROR(VLOOKUP($A141,parlvotes_lh!$A$11:$ZZ$200,386,FALSE))=TRUE,"",IF(VLOOKUP($A141,parlvotes_lh!$A$11:$ZZ$200,386,FALSE)=0,"",VLOOKUP($A141,parlvotes_lh!$A$11:$ZZ$200,386,FALSE)))</f>
        <v/>
      </c>
    </row>
    <row r="142" spans="1:29" ht="13.5" customHeight="1">
      <c r="A142" s="302"/>
      <c r="B142" s="303" t="str">
        <f>IF(A142="","",MID(info_weblinks!$C$3,32,3))</f>
        <v/>
      </c>
      <c r="C142" s="303" t="str">
        <f>IF(info_parties!G142="","",info_parties!G142)</f>
        <v/>
      </c>
      <c r="D142" s="303" t="str">
        <f>IF(info_parties!K142="","",info_parties!K142)</f>
        <v/>
      </c>
      <c r="E142" s="303" t="str">
        <f>IF(info_parties!H142="","",info_parties!H142)</f>
        <v/>
      </c>
      <c r="F142" s="304" t="str">
        <f t="shared" si="8"/>
        <v/>
      </c>
      <c r="G142" s="305" t="str">
        <f t="shared" si="9"/>
        <v/>
      </c>
      <c r="H142" s="306" t="str">
        <f t="shared" si="10"/>
        <v/>
      </c>
      <c r="I142" s="307" t="str">
        <f t="shared" si="11"/>
        <v/>
      </c>
      <c r="J142" s="308" t="str">
        <f>IF(ISERROR(VLOOKUP($A142,parlvotes_lh!$A$11:$ZZ$200,6,FALSE))=TRUE,"",IF(VLOOKUP($A142,parlvotes_lh!$A$11:$ZZ$200,6,FALSE)=0,"",VLOOKUP($A142,parlvotes_lh!$A$11:$ZZ$200,6,FALSE)))</f>
        <v/>
      </c>
      <c r="K142" s="308" t="str">
        <f>IF(ISERROR(VLOOKUP($A142,parlvotes_lh!$A$11:$ZZ$200,26,FALSE))=TRUE,"",IF(VLOOKUP($A142,parlvotes_lh!$A$11:$ZZ$200,26,FALSE)=0,"",VLOOKUP($A142,parlvotes_lh!$A$11:$ZZ$200,26,FALSE)))</f>
        <v/>
      </c>
      <c r="L142" s="308" t="str">
        <f>IF(ISERROR(VLOOKUP($A142,parlvotes_lh!$A$11:$ZZ$200,46,FALSE))=TRUE,"",IF(VLOOKUP($A142,parlvotes_lh!$A$11:$ZZ$200,46,FALSE)=0,"",VLOOKUP($A142,parlvotes_lh!$A$11:$ZZ$200,46,FALSE)))</f>
        <v/>
      </c>
      <c r="M142" s="308" t="str">
        <f>IF(ISERROR(VLOOKUP($A142,parlvotes_lh!$A$11:$ZZ$200,66,FALSE))=TRUE,"",IF(VLOOKUP($A142,parlvotes_lh!$A$11:$ZZ$200,66,FALSE)=0,"",VLOOKUP($A142,parlvotes_lh!$A$11:$ZZ$200,66,FALSE)))</f>
        <v/>
      </c>
      <c r="N142" s="308" t="str">
        <f>IF(ISERROR(VLOOKUP($A142,parlvotes_lh!$A$11:$ZZ$200,86,FALSE))=TRUE,"",IF(VLOOKUP($A142,parlvotes_lh!$A$11:$ZZ$200,86,FALSE)=0,"",VLOOKUP($A142,parlvotes_lh!$A$11:$ZZ$200,86,FALSE)))</f>
        <v/>
      </c>
      <c r="O142" s="308" t="str">
        <f>IF(ISERROR(VLOOKUP($A142,parlvotes_lh!$A$11:$ZZ$200,106,FALSE))=TRUE,"",IF(VLOOKUP($A142,parlvotes_lh!$A$11:$ZZ$200,106,FALSE)=0,"",VLOOKUP($A142,parlvotes_lh!$A$11:$ZZ$200,106,FALSE)))</f>
        <v/>
      </c>
      <c r="P142" s="308" t="str">
        <f>IF(ISERROR(VLOOKUP($A142,parlvotes_lh!$A$11:$ZZ$200,126,FALSE))=TRUE,"",IF(VLOOKUP($A142,parlvotes_lh!$A$11:$ZZ$200,126,FALSE)=0,"",VLOOKUP($A142,parlvotes_lh!$A$11:$ZZ$200,126,FALSE)))</f>
        <v/>
      </c>
      <c r="Q142" s="309" t="str">
        <f>IF(ISERROR(VLOOKUP($A142,parlvotes_lh!$A$11:$ZZ$200,146,FALSE))=TRUE,"",IF(VLOOKUP($A142,parlvotes_lh!$A$11:$ZZ$200,146,FALSE)=0,"",VLOOKUP($A142,parlvotes_lh!$A$11:$ZZ$200,146,FALSE)))</f>
        <v/>
      </c>
      <c r="R142" s="309" t="str">
        <f>IF(ISERROR(VLOOKUP($A142,parlvotes_lh!$A$11:$ZZ$200,166,FALSE))=TRUE,"",IF(VLOOKUP($A142,parlvotes_lh!$A$11:$ZZ$200,166,FALSE)=0,"",VLOOKUP($A142,parlvotes_lh!$A$11:$ZZ$200,166,FALSE)))</f>
        <v/>
      </c>
      <c r="S142" s="309" t="str">
        <f>IF(ISERROR(VLOOKUP($A142,parlvotes_lh!$A$11:$ZZ$200,186,FALSE))=TRUE,"",IF(VLOOKUP($A142,parlvotes_lh!$A$11:$ZZ$200,186,FALSE)=0,"",VLOOKUP($A142,parlvotes_lh!$A$11:$ZZ$200,186,FALSE)))</f>
        <v/>
      </c>
      <c r="T142" s="309" t="str">
        <f>IF(ISERROR(VLOOKUP($A142,parlvotes_lh!$A$11:$ZZ$200,206,FALSE))=TRUE,"",IF(VLOOKUP($A142,parlvotes_lh!$A$11:$ZZ$200,206,FALSE)=0,"",VLOOKUP($A142,parlvotes_lh!$A$11:$ZZ$200,206,FALSE)))</f>
        <v/>
      </c>
      <c r="U142" s="309" t="str">
        <f>IF(ISERROR(VLOOKUP($A142,parlvotes_lh!$A$11:$ZZ$200,226,FALSE))=TRUE,"",IF(VLOOKUP($A142,parlvotes_lh!$A$11:$ZZ$200,226,FALSE)=0,"",VLOOKUP($A142,parlvotes_lh!$A$11:$ZZ$200,226,FALSE)))</f>
        <v/>
      </c>
      <c r="V142" s="309" t="str">
        <f>IF(ISERROR(VLOOKUP($A142,parlvotes_lh!$A$11:$ZZ$200,246,FALSE))=TRUE,"",IF(VLOOKUP($A142,parlvotes_lh!$A$11:$ZZ$200,246,FALSE)=0,"",VLOOKUP($A142,parlvotes_lh!$A$11:$ZZ$200,246,FALSE)))</f>
        <v/>
      </c>
      <c r="W142" s="309" t="str">
        <f>IF(ISERROR(VLOOKUP($A142,parlvotes_lh!$A$11:$ZZ$200,266,FALSE))=TRUE,"",IF(VLOOKUP($A142,parlvotes_lh!$A$11:$ZZ$200,266,FALSE)=0,"",VLOOKUP($A142,parlvotes_lh!$A$11:$ZZ$200,266,FALSE)))</f>
        <v/>
      </c>
      <c r="X142" s="309" t="str">
        <f>IF(ISERROR(VLOOKUP($A142,parlvotes_lh!$A$11:$ZZ$200,286,FALSE))=TRUE,"",IF(VLOOKUP($A142,parlvotes_lh!$A$11:$ZZ$200,286,FALSE)=0,"",VLOOKUP($A142,parlvotes_lh!$A$11:$ZZ$200,286,FALSE)))</f>
        <v/>
      </c>
      <c r="Y142" s="309" t="str">
        <f>IF(ISERROR(VLOOKUP($A142,parlvotes_lh!$A$11:$ZZ$200,306,FALSE))=TRUE,"",IF(VLOOKUP($A142,parlvotes_lh!$A$11:$ZZ$200,306,FALSE)=0,"",VLOOKUP($A142,parlvotes_lh!$A$11:$ZZ$200,306,FALSE)))</f>
        <v/>
      </c>
      <c r="Z142" s="309" t="str">
        <f>IF(ISERROR(VLOOKUP($A142,parlvotes_lh!$A$11:$ZZ$200,326,FALSE))=TRUE,"",IF(VLOOKUP($A142,parlvotes_lh!$A$11:$ZZ$200,326,FALSE)=0,"",VLOOKUP($A142,parlvotes_lh!$A$11:$ZZ$200,326,FALSE)))</f>
        <v/>
      </c>
      <c r="AA142" s="309" t="str">
        <f>IF(ISERROR(VLOOKUP($A142,parlvotes_lh!$A$11:$ZZ$200,346,FALSE))=TRUE,"",IF(VLOOKUP($A142,parlvotes_lh!$A$11:$ZZ$200,346,FALSE)=0,"",VLOOKUP($A142,parlvotes_lh!$A$11:$ZZ$200,346,FALSE)))</f>
        <v/>
      </c>
      <c r="AB142" s="309" t="str">
        <f>IF(ISERROR(VLOOKUP($A142,parlvotes_lh!$A$11:$ZZ$200,366,FALSE))=TRUE,"",IF(VLOOKUP($A142,parlvotes_lh!$A$11:$ZZ$200,366,FALSE)=0,"",VLOOKUP($A142,parlvotes_lh!$A$11:$ZZ$200,366,FALSE)))</f>
        <v/>
      </c>
      <c r="AC142" s="309" t="str">
        <f>IF(ISERROR(VLOOKUP($A142,parlvotes_lh!$A$11:$ZZ$200,386,FALSE))=TRUE,"",IF(VLOOKUP($A142,parlvotes_lh!$A$11:$ZZ$200,386,FALSE)=0,"",VLOOKUP($A142,parlvotes_lh!$A$11:$ZZ$200,386,FALSE)))</f>
        <v/>
      </c>
    </row>
    <row r="143" spans="1:29" ht="13.5" customHeight="1">
      <c r="A143" s="302"/>
      <c r="B143" s="303" t="str">
        <f>IF(A143="","",MID(info_weblinks!$C$3,32,3))</f>
        <v/>
      </c>
      <c r="C143" s="303" t="str">
        <f>IF(info_parties!G143="","",info_parties!G143)</f>
        <v/>
      </c>
      <c r="D143" s="303" t="str">
        <f>IF(info_parties!K143="","",info_parties!K143)</f>
        <v/>
      </c>
      <c r="E143" s="303" t="str">
        <f>IF(info_parties!H143="","",info_parties!H143)</f>
        <v/>
      </c>
      <c r="F143" s="304" t="str">
        <f t="shared" si="8"/>
        <v/>
      </c>
      <c r="G143" s="305" t="str">
        <f t="shared" si="9"/>
        <v/>
      </c>
      <c r="H143" s="306" t="str">
        <f t="shared" si="10"/>
        <v/>
      </c>
      <c r="I143" s="307" t="str">
        <f t="shared" si="11"/>
        <v/>
      </c>
      <c r="J143" s="308" t="str">
        <f>IF(ISERROR(VLOOKUP($A143,parlvotes_lh!$A$11:$ZZ$200,6,FALSE))=TRUE,"",IF(VLOOKUP($A143,parlvotes_lh!$A$11:$ZZ$200,6,FALSE)=0,"",VLOOKUP($A143,parlvotes_lh!$A$11:$ZZ$200,6,FALSE)))</f>
        <v/>
      </c>
      <c r="K143" s="308" t="str">
        <f>IF(ISERROR(VLOOKUP($A143,parlvotes_lh!$A$11:$ZZ$200,26,FALSE))=TRUE,"",IF(VLOOKUP($A143,parlvotes_lh!$A$11:$ZZ$200,26,FALSE)=0,"",VLOOKUP($A143,parlvotes_lh!$A$11:$ZZ$200,26,FALSE)))</f>
        <v/>
      </c>
      <c r="L143" s="308" t="str">
        <f>IF(ISERROR(VLOOKUP($A143,parlvotes_lh!$A$11:$ZZ$200,46,FALSE))=TRUE,"",IF(VLOOKUP($A143,parlvotes_lh!$A$11:$ZZ$200,46,FALSE)=0,"",VLOOKUP($A143,parlvotes_lh!$A$11:$ZZ$200,46,FALSE)))</f>
        <v/>
      </c>
      <c r="M143" s="308" t="str">
        <f>IF(ISERROR(VLOOKUP($A143,parlvotes_lh!$A$11:$ZZ$200,66,FALSE))=TRUE,"",IF(VLOOKUP($A143,parlvotes_lh!$A$11:$ZZ$200,66,FALSE)=0,"",VLOOKUP($A143,parlvotes_lh!$A$11:$ZZ$200,66,FALSE)))</f>
        <v/>
      </c>
      <c r="N143" s="308" t="str">
        <f>IF(ISERROR(VLOOKUP($A143,parlvotes_lh!$A$11:$ZZ$200,86,FALSE))=TRUE,"",IF(VLOOKUP($A143,parlvotes_lh!$A$11:$ZZ$200,86,FALSE)=0,"",VLOOKUP($A143,parlvotes_lh!$A$11:$ZZ$200,86,FALSE)))</f>
        <v/>
      </c>
      <c r="O143" s="308" t="str">
        <f>IF(ISERROR(VLOOKUP($A143,parlvotes_lh!$A$11:$ZZ$200,106,FALSE))=TRUE,"",IF(VLOOKUP($A143,parlvotes_lh!$A$11:$ZZ$200,106,FALSE)=0,"",VLOOKUP($A143,parlvotes_lh!$A$11:$ZZ$200,106,FALSE)))</f>
        <v/>
      </c>
      <c r="P143" s="308" t="str">
        <f>IF(ISERROR(VLOOKUP($A143,parlvotes_lh!$A$11:$ZZ$200,126,FALSE))=TRUE,"",IF(VLOOKUP($A143,parlvotes_lh!$A$11:$ZZ$200,126,FALSE)=0,"",VLOOKUP($A143,parlvotes_lh!$A$11:$ZZ$200,126,FALSE)))</f>
        <v/>
      </c>
      <c r="Q143" s="309" t="str">
        <f>IF(ISERROR(VLOOKUP($A143,parlvotes_lh!$A$11:$ZZ$200,146,FALSE))=TRUE,"",IF(VLOOKUP($A143,parlvotes_lh!$A$11:$ZZ$200,146,FALSE)=0,"",VLOOKUP($A143,parlvotes_lh!$A$11:$ZZ$200,146,FALSE)))</f>
        <v/>
      </c>
      <c r="R143" s="309" t="str">
        <f>IF(ISERROR(VLOOKUP($A143,parlvotes_lh!$A$11:$ZZ$200,166,FALSE))=TRUE,"",IF(VLOOKUP($A143,parlvotes_lh!$A$11:$ZZ$200,166,FALSE)=0,"",VLOOKUP($A143,parlvotes_lh!$A$11:$ZZ$200,166,FALSE)))</f>
        <v/>
      </c>
      <c r="S143" s="309" t="str">
        <f>IF(ISERROR(VLOOKUP($A143,parlvotes_lh!$A$11:$ZZ$200,186,FALSE))=TRUE,"",IF(VLOOKUP($A143,parlvotes_lh!$A$11:$ZZ$200,186,FALSE)=0,"",VLOOKUP($A143,parlvotes_lh!$A$11:$ZZ$200,186,FALSE)))</f>
        <v/>
      </c>
      <c r="T143" s="309" t="str">
        <f>IF(ISERROR(VLOOKUP($A143,parlvotes_lh!$A$11:$ZZ$200,206,FALSE))=TRUE,"",IF(VLOOKUP($A143,parlvotes_lh!$A$11:$ZZ$200,206,FALSE)=0,"",VLOOKUP($A143,parlvotes_lh!$A$11:$ZZ$200,206,FALSE)))</f>
        <v/>
      </c>
      <c r="U143" s="309" t="str">
        <f>IF(ISERROR(VLOOKUP($A143,parlvotes_lh!$A$11:$ZZ$200,226,FALSE))=TRUE,"",IF(VLOOKUP($A143,parlvotes_lh!$A$11:$ZZ$200,226,FALSE)=0,"",VLOOKUP($A143,parlvotes_lh!$A$11:$ZZ$200,226,FALSE)))</f>
        <v/>
      </c>
      <c r="V143" s="309" t="str">
        <f>IF(ISERROR(VLOOKUP($A143,parlvotes_lh!$A$11:$ZZ$200,246,FALSE))=TRUE,"",IF(VLOOKUP($A143,parlvotes_lh!$A$11:$ZZ$200,246,FALSE)=0,"",VLOOKUP($A143,parlvotes_lh!$A$11:$ZZ$200,246,FALSE)))</f>
        <v/>
      </c>
      <c r="W143" s="309" t="str">
        <f>IF(ISERROR(VLOOKUP($A143,parlvotes_lh!$A$11:$ZZ$200,266,FALSE))=TRUE,"",IF(VLOOKUP($A143,parlvotes_lh!$A$11:$ZZ$200,266,FALSE)=0,"",VLOOKUP($A143,parlvotes_lh!$A$11:$ZZ$200,266,FALSE)))</f>
        <v/>
      </c>
      <c r="X143" s="309" t="str">
        <f>IF(ISERROR(VLOOKUP($A143,parlvotes_lh!$A$11:$ZZ$200,286,FALSE))=TRUE,"",IF(VLOOKUP($A143,parlvotes_lh!$A$11:$ZZ$200,286,FALSE)=0,"",VLOOKUP($A143,parlvotes_lh!$A$11:$ZZ$200,286,FALSE)))</f>
        <v/>
      </c>
      <c r="Y143" s="309" t="str">
        <f>IF(ISERROR(VLOOKUP($A143,parlvotes_lh!$A$11:$ZZ$200,306,FALSE))=TRUE,"",IF(VLOOKUP($A143,parlvotes_lh!$A$11:$ZZ$200,306,FALSE)=0,"",VLOOKUP($A143,parlvotes_lh!$A$11:$ZZ$200,306,FALSE)))</f>
        <v/>
      </c>
      <c r="Z143" s="309" t="str">
        <f>IF(ISERROR(VLOOKUP($A143,parlvotes_lh!$A$11:$ZZ$200,326,FALSE))=TRUE,"",IF(VLOOKUP($A143,parlvotes_lh!$A$11:$ZZ$200,326,FALSE)=0,"",VLOOKUP($A143,parlvotes_lh!$A$11:$ZZ$200,326,FALSE)))</f>
        <v/>
      </c>
      <c r="AA143" s="309" t="str">
        <f>IF(ISERROR(VLOOKUP($A143,parlvotes_lh!$A$11:$ZZ$200,346,FALSE))=TRUE,"",IF(VLOOKUP($A143,parlvotes_lh!$A$11:$ZZ$200,346,FALSE)=0,"",VLOOKUP($A143,parlvotes_lh!$A$11:$ZZ$200,346,FALSE)))</f>
        <v/>
      </c>
      <c r="AB143" s="309" t="str">
        <f>IF(ISERROR(VLOOKUP($A143,parlvotes_lh!$A$11:$ZZ$200,366,FALSE))=TRUE,"",IF(VLOOKUP($A143,parlvotes_lh!$A$11:$ZZ$200,366,FALSE)=0,"",VLOOKUP($A143,parlvotes_lh!$A$11:$ZZ$200,366,FALSE)))</f>
        <v/>
      </c>
      <c r="AC143" s="309" t="str">
        <f>IF(ISERROR(VLOOKUP($A143,parlvotes_lh!$A$11:$ZZ$200,386,FALSE))=TRUE,"",IF(VLOOKUP($A143,parlvotes_lh!$A$11:$ZZ$200,386,FALSE)=0,"",VLOOKUP($A143,parlvotes_lh!$A$11:$ZZ$200,386,FALSE)))</f>
        <v/>
      </c>
    </row>
    <row r="144" spans="1:29" ht="13.5" customHeight="1">
      <c r="A144" s="302"/>
      <c r="B144" s="303" t="str">
        <f>IF(A144="","",MID(info_weblinks!$C$3,32,3))</f>
        <v/>
      </c>
      <c r="C144" s="303" t="str">
        <f>IF(info_parties!G144="","",info_parties!G144)</f>
        <v/>
      </c>
      <c r="D144" s="303" t="str">
        <f>IF(info_parties!K144="","",info_parties!K144)</f>
        <v/>
      </c>
      <c r="E144" s="303" t="str">
        <f>IF(info_parties!H144="","",info_parties!H144)</f>
        <v/>
      </c>
      <c r="F144" s="304" t="str">
        <f t="shared" si="8"/>
        <v/>
      </c>
      <c r="G144" s="305" t="str">
        <f t="shared" si="9"/>
        <v/>
      </c>
      <c r="H144" s="306" t="str">
        <f t="shared" si="10"/>
        <v/>
      </c>
      <c r="I144" s="307" t="str">
        <f t="shared" si="11"/>
        <v/>
      </c>
      <c r="J144" s="308" t="str">
        <f>IF(ISERROR(VLOOKUP($A144,parlvotes_lh!$A$11:$ZZ$200,6,FALSE))=TRUE,"",IF(VLOOKUP($A144,parlvotes_lh!$A$11:$ZZ$200,6,FALSE)=0,"",VLOOKUP($A144,parlvotes_lh!$A$11:$ZZ$200,6,FALSE)))</f>
        <v/>
      </c>
      <c r="K144" s="308" t="str">
        <f>IF(ISERROR(VLOOKUP($A144,parlvotes_lh!$A$11:$ZZ$200,26,FALSE))=TRUE,"",IF(VLOOKUP($A144,parlvotes_lh!$A$11:$ZZ$200,26,FALSE)=0,"",VLOOKUP($A144,parlvotes_lh!$A$11:$ZZ$200,26,FALSE)))</f>
        <v/>
      </c>
      <c r="L144" s="308" t="str">
        <f>IF(ISERROR(VLOOKUP($A144,parlvotes_lh!$A$11:$ZZ$200,46,FALSE))=TRUE,"",IF(VLOOKUP($A144,parlvotes_lh!$A$11:$ZZ$200,46,FALSE)=0,"",VLOOKUP($A144,parlvotes_lh!$A$11:$ZZ$200,46,FALSE)))</f>
        <v/>
      </c>
      <c r="M144" s="308" t="str">
        <f>IF(ISERROR(VLOOKUP($A144,parlvotes_lh!$A$11:$ZZ$200,66,FALSE))=TRUE,"",IF(VLOOKUP($A144,parlvotes_lh!$A$11:$ZZ$200,66,FALSE)=0,"",VLOOKUP($A144,parlvotes_lh!$A$11:$ZZ$200,66,FALSE)))</f>
        <v/>
      </c>
      <c r="N144" s="308" t="str">
        <f>IF(ISERROR(VLOOKUP($A144,parlvotes_lh!$A$11:$ZZ$200,86,FALSE))=TRUE,"",IF(VLOOKUP($A144,parlvotes_lh!$A$11:$ZZ$200,86,FALSE)=0,"",VLOOKUP($A144,parlvotes_lh!$A$11:$ZZ$200,86,FALSE)))</f>
        <v/>
      </c>
      <c r="O144" s="308" t="str">
        <f>IF(ISERROR(VLOOKUP($A144,parlvotes_lh!$A$11:$ZZ$200,106,FALSE))=TRUE,"",IF(VLOOKUP($A144,parlvotes_lh!$A$11:$ZZ$200,106,FALSE)=0,"",VLOOKUP($A144,parlvotes_lh!$A$11:$ZZ$200,106,FALSE)))</f>
        <v/>
      </c>
      <c r="P144" s="308" t="str">
        <f>IF(ISERROR(VLOOKUP($A144,parlvotes_lh!$A$11:$ZZ$200,126,FALSE))=TRUE,"",IF(VLOOKUP($A144,parlvotes_lh!$A$11:$ZZ$200,126,FALSE)=0,"",VLOOKUP($A144,parlvotes_lh!$A$11:$ZZ$200,126,FALSE)))</f>
        <v/>
      </c>
      <c r="Q144" s="309" t="str">
        <f>IF(ISERROR(VLOOKUP($A144,parlvotes_lh!$A$11:$ZZ$200,146,FALSE))=TRUE,"",IF(VLOOKUP($A144,parlvotes_lh!$A$11:$ZZ$200,146,FALSE)=0,"",VLOOKUP($A144,parlvotes_lh!$A$11:$ZZ$200,146,FALSE)))</f>
        <v/>
      </c>
      <c r="R144" s="309" t="str">
        <f>IF(ISERROR(VLOOKUP($A144,parlvotes_lh!$A$11:$ZZ$200,166,FALSE))=TRUE,"",IF(VLOOKUP($A144,parlvotes_lh!$A$11:$ZZ$200,166,FALSE)=0,"",VLOOKUP($A144,parlvotes_lh!$A$11:$ZZ$200,166,FALSE)))</f>
        <v/>
      </c>
      <c r="S144" s="309" t="str">
        <f>IF(ISERROR(VLOOKUP($A144,parlvotes_lh!$A$11:$ZZ$200,186,FALSE))=TRUE,"",IF(VLOOKUP($A144,parlvotes_lh!$A$11:$ZZ$200,186,FALSE)=0,"",VLOOKUP($A144,parlvotes_lh!$A$11:$ZZ$200,186,FALSE)))</f>
        <v/>
      </c>
      <c r="T144" s="309" t="str">
        <f>IF(ISERROR(VLOOKUP($A144,parlvotes_lh!$A$11:$ZZ$200,206,FALSE))=TRUE,"",IF(VLOOKUP($A144,parlvotes_lh!$A$11:$ZZ$200,206,FALSE)=0,"",VLOOKUP($A144,parlvotes_lh!$A$11:$ZZ$200,206,FALSE)))</f>
        <v/>
      </c>
      <c r="U144" s="309" t="str">
        <f>IF(ISERROR(VLOOKUP($A144,parlvotes_lh!$A$11:$ZZ$200,226,FALSE))=TRUE,"",IF(VLOOKUP($A144,parlvotes_lh!$A$11:$ZZ$200,226,FALSE)=0,"",VLOOKUP($A144,parlvotes_lh!$A$11:$ZZ$200,226,FALSE)))</f>
        <v/>
      </c>
      <c r="V144" s="309" t="str">
        <f>IF(ISERROR(VLOOKUP($A144,parlvotes_lh!$A$11:$ZZ$200,246,FALSE))=TRUE,"",IF(VLOOKUP($A144,parlvotes_lh!$A$11:$ZZ$200,246,FALSE)=0,"",VLOOKUP($A144,parlvotes_lh!$A$11:$ZZ$200,246,FALSE)))</f>
        <v/>
      </c>
      <c r="W144" s="309" t="str">
        <f>IF(ISERROR(VLOOKUP($A144,parlvotes_lh!$A$11:$ZZ$200,266,FALSE))=TRUE,"",IF(VLOOKUP($A144,parlvotes_lh!$A$11:$ZZ$200,266,FALSE)=0,"",VLOOKUP($A144,parlvotes_lh!$A$11:$ZZ$200,266,FALSE)))</f>
        <v/>
      </c>
      <c r="X144" s="309" t="str">
        <f>IF(ISERROR(VLOOKUP($A144,parlvotes_lh!$A$11:$ZZ$200,286,FALSE))=TRUE,"",IF(VLOOKUP($A144,parlvotes_lh!$A$11:$ZZ$200,286,FALSE)=0,"",VLOOKUP($A144,parlvotes_lh!$A$11:$ZZ$200,286,FALSE)))</f>
        <v/>
      </c>
      <c r="Y144" s="309" t="str">
        <f>IF(ISERROR(VLOOKUP($A144,parlvotes_lh!$A$11:$ZZ$200,306,FALSE))=TRUE,"",IF(VLOOKUP($A144,parlvotes_lh!$A$11:$ZZ$200,306,FALSE)=0,"",VLOOKUP($A144,parlvotes_lh!$A$11:$ZZ$200,306,FALSE)))</f>
        <v/>
      </c>
      <c r="Z144" s="309" t="str">
        <f>IF(ISERROR(VLOOKUP($A144,parlvotes_lh!$A$11:$ZZ$200,326,FALSE))=TRUE,"",IF(VLOOKUP($A144,parlvotes_lh!$A$11:$ZZ$200,326,FALSE)=0,"",VLOOKUP($A144,parlvotes_lh!$A$11:$ZZ$200,326,FALSE)))</f>
        <v/>
      </c>
      <c r="AA144" s="309" t="str">
        <f>IF(ISERROR(VLOOKUP($A144,parlvotes_lh!$A$11:$ZZ$200,346,FALSE))=TRUE,"",IF(VLOOKUP($A144,parlvotes_lh!$A$11:$ZZ$200,346,FALSE)=0,"",VLOOKUP($A144,parlvotes_lh!$A$11:$ZZ$200,346,FALSE)))</f>
        <v/>
      </c>
      <c r="AB144" s="309" t="str">
        <f>IF(ISERROR(VLOOKUP($A144,parlvotes_lh!$A$11:$ZZ$200,366,FALSE))=TRUE,"",IF(VLOOKUP($A144,parlvotes_lh!$A$11:$ZZ$200,366,FALSE)=0,"",VLOOKUP($A144,parlvotes_lh!$A$11:$ZZ$200,366,FALSE)))</f>
        <v/>
      </c>
      <c r="AC144" s="309" t="str">
        <f>IF(ISERROR(VLOOKUP($A144,parlvotes_lh!$A$11:$ZZ$200,386,FALSE))=TRUE,"",IF(VLOOKUP($A144,parlvotes_lh!$A$11:$ZZ$200,386,FALSE)=0,"",VLOOKUP($A144,parlvotes_lh!$A$11:$ZZ$200,386,FALSE)))</f>
        <v/>
      </c>
    </row>
    <row r="145" spans="1:29" ht="13.5" customHeight="1">
      <c r="A145" s="302"/>
      <c r="B145" s="303" t="str">
        <f>IF(A145="","",MID(info_weblinks!$C$3,32,3))</f>
        <v/>
      </c>
      <c r="C145" s="303" t="str">
        <f>IF(info_parties!G145="","",info_parties!G145)</f>
        <v/>
      </c>
      <c r="D145" s="303" t="str">
        <f>IF(info_parties!K145="","",info_parties!K145)</f>
        <v/>
      </c>
      <c r="E145" s="303" t="str">
        <f>IF(info_parties!H145="","",info_parties!H145)</f>
        <v/>
      </c>
      <c r="F145" s="304" t="str">
        <f t="shared" si="8"/>
        <v/>
      </c>
      <c r="G145" s="305" t="str">
        <f t="shared" si="9"/>
        <v/>
      </c>
      <c r="H145" s="306" t="str">
        <f t="shared" si="10"/>
        <v/>
      </c>
      <c r="I145" s="307" t="str">
        <f t="shared" si="11"/>
        <v/>
      </c>
      <c r="J145" s="308" t="str">
        <f>IF(ISERROR(VLOOKUP($A145,parlvotes_lh!$A$11:$ZZ$200,6,FALSE))=TRUE,"",IF(VLOOKUP($A145,parlvotes_lh!$A$11:$ZZ$200,6,FALSE)=0,"",VLOOKUP($A145,parlvotes_lh!$A$11:$ZZ$200,6,FALSE)))</f>
        <v/>
      </c>
      <c r="K145" s="308" t="str">
        <f>IF(ISERROR(VLOOKUP($A145,parlvotes_lh!$A$11:$ZZ$200,26,FALSE))=TRUE,"",IF(VLOOKUP($A145,parlvotes_lh!$A$11:$ZZ$200,26,FALSE)=0,"",VLOOKUP($A145,parlvotes_lh!$A$11:$ZZ$200,26,FALSE)))</f>
        <v/>
      </c>
      <c r="L145" s="308" t="str">
        <f>IF(ISERROR(VLOOKUP($A145,parlvotes_lh!$A$11:$ZZ$200,46,FALSE))=TRUE,"",IF(VLOOKUP($A145,parlvotes_lh!$A$11:$ZZ$200,46,FALSE)=0,"",VLOOKUP($A145,parlvotes_lh!$A$11:$ZZ$200,46,FALSE)))</f>
        <v/>
      </c>
      <c r="M145" s="308" t="str">
        <f>IF(ISERROR(VLOOKUP($A145,parlvotes_lh!$A$11:$ZZ$200,66,FALSE))=TRUE,"",IF(VLOOKUP($A145,parlvotes_lh!$A$11:$ZZ$200,66,FALSE)=0,"",VLOOKUP($A145,parlvotes_lh!$A$11:$ZZ$200,66,FALSE)))</f>
        <v/>
      </c>
      <c r="N145" s="308" t="str">
        <f>IF(ISERROR(VLOOKUP($A145,parlvotes_lh!$A$11:$ZZ$200,86,FALSE))=TRUE,"",IF(VLOOKUP($A145,parlvotes_lh!$A$11:$ZZ$200,86,FALSE)=0,"",VLOOKUP($A145,parlvotes_lh!$A$11:$ZZ$200,86,FALSE)))</f>
        <v/>
      </c>
      <c r="O145" s="308" t="str">
        <f>IF(ISERROR(VLOOKUP($A145,parlvotes_lh!$A$11:$ZZ$200,106,FALSE))=TRUE,"",IF(VLOOKUP($A145,parlvotes_lh!$A$11:$ZZ$200,106,FALSE)=0,"",VLOOKUP($A145,parlvotes_lh!$A$11:$ZZ$200,106,FALSE)))</f>
        <v/>
      </c>
      <c r="P145" s="308" t="str">
        <f>IF(ISERROR(VLOOKUP($A145,parlvotes_lh!$A$11:$ZZ$200,126,FALSE))=TRUE,"",IF(VLOOKUP($A145,parlvotes_lh!$A$11:$ZZ$200,126,FALSE)=0,"",VLOOKUP($A145,parlvotes_lh!$A$11:$ZZ$200,126,FALSE)))</f>
        <v/>
      </c>
      <c r="Q145" s="309" t="str">
        <f>IF(ISERROR(VLOOKUP($A145,parlvotes_lh!$A$11:$ZZ$200,146,FALSE))=TRUE,"",IF(VLOOKUP($A145,parlvotes_lh!$A$11:$ZZ$200,146,FALSE)=0,"",VLOOKUP($A145,parlvotes_lh!$A$11:$ZZ$200,146,FALSE)))</f>
        <v/>
      </c>
      <c r="R145" s="309" t="str">
        <f>IF(ISERROR(VLOOKUP($A145,parlvotes_lh!$A$11:$ZZ$200,166,FALSE))=TRUE,"",IF(VLOOKUP($A145,parlvotes_lh!$A$11:$ZZ$200,166,FALSE)=0,"",VLOOKUP($A145,parlvotes_lh!$A$11:$ZZ$200,166,FALSE)))</f>
        <v/>
      </c>
      <c r="S145" s="309" t="str">
        <f>IF(ISERROR(VLOOKUP($A145,parlvotes_lh!$A$11:$ZZ$200,186,FALSE))=TRUE,"",IF(VLOOKUP($A145,parlvotes_lh!$A$11:$ZZ$200,186,FALSE)=0,"",VLOOKUP($A145,parlvotes_lh!$A$11:$ZZ$200,186,FALSE)))</f>
        <v/>
      </c>
      <c r="T145" s="309" t="str">
        <f>IF(ISERROR(VLOOKUP($A145,parlvotes_lh!$A$11:$ZZ$200,206,FALSE))=TRUE,"",IF(VLOOKUP($A145,parlvotes_lh!$A$11:$ZZ$200,206,FALSE)=0,"",VLOOKUP($A145,parlvotes_lh!$A$11:$ZZ$200,206,FALSE)))</f>
        <v/>
      </c>
      <c r="U145" s="309" t="str">
        <f>IF(ISERROR(VLOOKUP($A145,parlvotes_lh!$A$11:$ZZ$200,226,FALSE))=TRUE,"",IF(VLOOKUP($A145,parlvotes_lh!$A$11:$ZZ$200,226,FALSE)=0,"",VLOOKUP($A145,parlvotes_lh!$A$11:$ZZ$200,226,FALSE)))</f>
        <v/>
      </c>
      <c r="V145" s="309" t="str">
        <f>IF(ISERROR(VLOOKUP($A145,parlvotes_lh!$A$11:$ZZ$200,246,FALSE))=TRUE,"",IF(VLOOKUP($A145,parlvotes_lh!$A$11:$ZZ$200,246,FALSE)=0,"",VLOOKUP($A145,parlvotes_lh!$A$11:$ZZ$200,246,FALSE)))</f>
        <v/>
      </c>
      <c r="W145" s="309" t="str">
        <f>IF(ISERROR(VLOOKUP($A145,parlvotes_lh!$A$11:$ZZ$200,266,FALSE))=TRUE,"",IF(VLOOKUP($A145,parlvotes_lh!$A$11:$ZZ$200,266,FALSE)=0,"",VLOOKUP($A145,parlvotes_lh!$A$11:$ZZ$200,266,FALSE)))</f>
        <v/>
      </c>
      <c r="X145" s="309" t="str">
        <f>IF(ISERROR(VLOOKUP($A145,parlvotes_lh!$A$11:$ZZ$200,286,FALSE))=TRUE,"",IF(VLOOKUP($A145,parlvotes_lh!$A$11:$ZZ$200,286,FALSE)=0,"",VLOOKUP($A145,parlvotes_lh!$A$11:$ZZ$200,286,FALSE)))</f>
        <v/>
      </c>
      <c r="Y145" s="309" t="str">
        <f>IF(ISERROR(VLOOKUP($A145,parlvotes_lh!$A$11:$ZZ$200,306,FALSE))=TRUE,"",IF(VLOOKUP($A145,parlvotes_lh!$A$11:$ZZ$200,306,FALSE)=0,"",VLOOKUP($A145,parlvotes_lh!$A$11:$ZZ$200,306,FALSE)))</f>
        <v/>
      </c>
      <c r="Z145" s="309" t="str">
        <f>IF(ISERROR(VLOOKUP($A145,parlvotes_lh!$A$11:$ZZ$200,326,FALSE))=TRUE,"",IF(VLOOKUP($A145,parlvotes_lh!$A$11:$ZZ$200,326,FALSE)=0,"",VLOOKUP($A145,parlvotes_lh!$A$11:$ZZ$200,326,FALSE)))</f>
        <v/>
      </c>
      <c r="AA145" s="309" t="str">
        <f>IF(ISERROR(VLOOKUP($A145,parlvotes_lh!$A$11:$ZZ$200,346,FALSE))=TRUE,"",IF(VLOOKUP($A145,parlvotes_lh!$A$11:$ZZ$200,346,FALSE)=0,"",VLOOKUP($A145,parlvotes_lh!$A$11:$ZZ$200,346,FALSE)))</f>
        <v/>
      </c>
      <c r="AB145" s="309" t="str">
        <f>IF(ISERROR(VLOOKUP($A145,parlvotes_lh!$A$11:$ZZ$200,366,FALSE))=TRUE,"",IF(VLOOKUP($A145,parlvotes_lh!$A$11:$ZZ$200,366,FALSE)=0,"",VLOOKUP($A145,parlvotes_lh!$A$11:$ZZ$200,366,FALSE)))</f>
        <v/>
      </c>
      <c r="AC145" s="309" t="str">
        <f>IF(ISERROR(VLOOKUP($A145,parlvotes_lh!$A$11:$ZZ$200,386,FALSE))=TRUE,"",IF(VLOOKUP($A145,parlvotes_lh!$A$11:$ZZ$200,386,FALSE)=0,"",VLOOKUP($A145,parlvotes_lh!$A$11:$ZZ$200,386,FALSE)))</f>
        <v/>
      </c>
    </row>
    <row r="146" spans="1:29" ht="13.5" customHeight="1">
      <c r="A146" s="302"/>
      <c r="B146" s="303" t="str">
        <f>IF(A146="","",MID(info_weblinks!$C$3,32,3))</f>
        <v/>
      </c>
      <c r="C146" s="303" t="str">
        <f>IF(info_parties!G146="","",info_parties!G146)</f>
        <v/>
      </c>
      <c r="D146" s="303" t="str">
        <f>IF(info_parties!K146="","",info_parties!K146)</f>
        <v/>
      </c>
      <c r="E146" s="303" t="str">
        <f>IF(info_parties!H146="","",info_parties!H146)</f>
        <v/>
      </c>
      <c r="F146" s="304" t="str">
        <f t="shared" si="8"/>
        <v/>
      </c>
      <c r="G146" s="305" t="str">
        <f t="shared" si="9"/>
        <v/>
      </c>
      <c r="H146" s="306" t="str">
        <f t="shared" si="10"/>
        <v/>
      </c>
      <c r="I146" s="307" t="str">
        <f t="shared" si="11"/>
        <v/>
      </c>
      <c r="J146" s="308" t="str">
        <f>IF(ISERROR(VLOOKUP($A146,parlvotes_lh!$A$11:$ZZ$200,6,FALSE))=TRUE,"",IF(VLOOKUP($A146,parlvotes_lh!$A$11:$ZZ$200,6,FALSE)=0,"",VLOOKUP($A146,parlvotes_lh!$A$11:$ZZ$200,6,FALSE)))</f>
        <v/>
      </c>
      <c r="K146" s="308" t="str">
        <f>IF(ISERROR(VLOOKUP($A146,parlvotes_lh!$A$11:$ZZ$200,26,FALSE))=TRUE,"",IF(VLOOKUP($A146,parlvotes_lh!$A$11:$ZZ$200,26,FALSE)=0,"",VLOOKUP($A146,parlvotes_lh!$A$11:$ZZ$200,26,FALSE)))</f>
        <v/>
      </c>
      <c r="L146" s="308" t="str">
        <f>IF(ISERROR(VLOOKUP($A146,parlvotes_lh!$A$11:$ZZ$200,46,FALSE))=TRUE,"",IF(VLOOKUP($A146,parlvotes_lh!$A$11:$ZZ$200,46,FALSE)=0,"",VLOOKUP($A146,parlvotes_lh!$A$11:$ZZ$200,46,FALSE)))</f>
        <v/>
      </c>
      <c r="M146" s="308" t="str">
        <f>IF(ISERROR(VLOOKUP($A146,parlvotes_lh!$A$11:$ZZ$200,66,FALSE))=TRUE,"",IF(VLOOKUP($A146,parlvotes_lh!$A$11:$ZZ$200,66,FALSE)=0,"",VLOOKUP($A146,parlvotes_lh!$A$11:$ZZ$200,66,FALSE)))</f>
        <v/>
      </c>
      <c r="N146" s="308" t="str">
        <f>IF(ISERROR(VLOOKUP($A146,parlvotes_lh!$A$11:$ZZ$200,86,FALSE))=TRUE,"",IF(VLOOKUP($A146,parlvotes_lh!$A$11:$ZZ$200,86,FALSE)=0,"",VLOOKUP($A146,parlvotes_lh!$A$11:$ZZ$200,86,FALSE)))</f>
        <v/>
      </c>
      <c r="O146" s="308" t="str">
        <f>IF(ISERROR(VLOOKUP($A146,parlvotes_lh!$A$11:$ZZ$200,106,FALSE))=TRUE,"",IF(VLOOKUP($A146,parlvotes_lh!$A$11:$ZZ$200,106,FALSE)=0,"",VLOOKUP($A146,parlvotes_lh!$A$11:$ZZ$200,106,FALSE)))</f>
        <v/>
      </c>
      <c r="P146" s="308" t="str">
        <f>IF(ISERROR(VLOOKUP($A146,parlvotes_lh!$A$11:$ZZ$200,126,FALSE))=TRUE,"",IF(VLOOKUP($A146,parlvotes_lh!$A$11:$ZZ$200,126,FALSE)=0,"",VLOOKUP($A146,parlvotes_lh!$A$11:$ZZ$200,126,FALSE)))</f>
        <v/>
      </c>
      <c r="Q146" s="309" t="str">
        <f>IF(ISERROR(VLOOKUP($A146,parlvotes_lh!$A$11:$ZZ$200,146,FALSE))=TRUE,"",IF(VLOOKUP($A146,parlvotes_lh!$A$11:$ZZ$200,146,FALSE)=0,"",VLOOKUP($A146,parlvotes_lh!$A$11:$ZZ$200,146,FALSE)))</f>
        <v/>
      </c>
      <c r="R146" s="309" t="str">
        <f>IF(ISERROR(VLOOKUP($A146,parlvotes_lh!$A$11:$ZZ$200,166,FALSE))=TRUE,"",IF(VLOOKUP($A146,parlvotes_lh!$A$11:$ZZ$200,166,FALSE)=0,"",VLOOKUP($A146,parlvotes_lh!$A$11:$ZZ$200,166,FALSE)))</f>
        <v/>
      </c>
      <c r="S146" s="309" t="str">
        <f>IF(ISERROR(VLOOKUP($A146,parlvotes_lh!$A$11:$ZZ$200,186,FALSE))=TRUE,"",IF(VLOOKUP($A146,parlvotes_lh!$A$11:$ZZ$200,186,FALSE)=0,"",VLOOKUP($A146,parlvotes_lh!$A$11:$ZZ$200,186,FALSE)))</f>
        <v/>
      </c>
      <c r="T146" s="309" t="str">
        <f>IF(ISERROR(VLOOKUP($A146,parlvotes_lh!$A$11:$ZZ$200,206,FALSE))=TRUE,"",IF(VLOOKUP($A146,parlvotes_lh!$A$11:$ZZ$200,206,FALSE)=0,"",VLOOKUP($A146,parlvotes_lh!$A$11:$ZZ$200,206,FALSE)))</f>
        <v/>
      </c>
      <c r="U146" s="309" t="str">
        <f>IF(ISERROR(VLOOKUP($A146,parlvotes_lh!$A$11:$ZZ$200,226,FALSE))=TRUE,"",IF(VLOOKUP($A146,parlvotes_lh!$A$11:$ZZ$200,226,FALSE)=0,"",VLOOKUP($A146,parlvotes_lh!$A$11:$ZZ$200,226,FALSE)))</f>
        <v/>
      </c>
      <c r="V146" s="309" t="str">
        <f>IF(ISERROR(VLOOKUP($A146,parlvotes_lh!$A$11:$ZZ$200,246,FALSE))=TRUE,"",IF(VLOOKUP($A146,parlvotes_lh!$A$11:$ZZ$200,246,FALSE)=0,"",VLOOKUP($A146,parlvotes_lh!$A$11:$ZZ$200,246,FALSE)))</f>
        <v/>
      </c>
      <c r="W146" s="309" t="str">
        <f>IF(ISERROR(VLOOKUP($A146,parlvotes_lh!$A$11:$ZZ$200,266,FALSE))=TRUE,"",IF(VLOOKUP($A146,parlvotes_lh!$A$11:$ZZ$200,266,FALSE)=0,"",VLOOKUP($A146,parlvotes_lh!$A$11:$ZZ$200,266,FALSE)))</f>
        <v/>
      </c>
      <c r="X146" s="309" t="str">
        <f>IF(ISERROR(VLOOKUP($A146,parlvotes_lh!$A$11:$ZZ$200,286,FALSE))=TRUE,"",IF(VLOOKUP($A146,parlvotes_lh!$A$11:$ZZ$200,286,FALSE)=0,"",VLOOKUP($A146,parlvotes_lh!$A$11:$ZZ$200,286,FALSE)))</f>
        <v/>
      </c>
      <c r="Y146" s="309" t="str">
        <f>IF(ISERROR(VLOOKUP($A146,parlvotes_lh!$A$11:$ZZ$200,306,FALSE))=TRUE,"",IF(VLOOKUP($A146,parlvotes_lh!$A$11:$ZZ$200,306,FALSE)=0,"",VLOOKUP($A146,parlvotes_lh!$A$11:$ZZ$200,306,FALSE)))</f>
        <v/>
      </c>
      <c r="Z146" s="309" t="str">
        <f>IF(ISERROR(VLOOKUP($A146,parlvotes_lh!$A$11:$ZZ$200,326,FALSE))=TRUE,"",IF(VLOOKUP($A146,parlvotes_lh!$A$11:$ZZ$200,326,FALSE)=0,"",VLOOKUP($A146,parlvotes_lh!$A$11:$ZZ$200,326,FALSE)))</f>
        <v/>
      </c>
      <c r="AA146" s="309" t="str">
        <f>IF(ISERROR(VLOOKUP($A146,parlvotes_lh!$A$11:$ZZ$200,346,FALSE))=TRUE,"",IF(VLOOKUP($A146,parlvotes_lh!$A$11:$ZZ$200,346,FALSE)=0,"",VLOOKUP($A146,parlvotes_lh!$A$11:$ZZ$200,346,FALSE)))</f>
        <v/>
      </c>
      <c r="AB146" s="309" t="str">
        <f>IF(ISERROR(VLOOKUP($A146,parlvotes_lh!$A$11:$ZZ$200,366,FALSE))=TRUE,"",IF(VLOOKUP($A146,parlvotes_lh!$A$11:$ZZ$200,366,FALSE)=0,"",VLOOKUP($A146,parlvotes_lh!$A$11:$ZZ$200,366,FALSE)))</f>
        <v/>
      </c>
      <c r="AC146" s="309" t="str">
        <f>IF(ISERROR(VLOOKUP($A146,parlvotes_lh!$A$11:$ZZ$200,386,FALSE))=TRUE,"",IF(VLOOKUP($A146,parlvotes_lh!$A$11:$ZZ$200,386,FALSE)=0,"",VLOOKUP($A146,parlvotes_lh!$A$11:$ZZ$200,386,FALSE)))</f>
        <v/>
      </c>
    </row>
    <row r="147" spans="1:29" ht="13.5" customHeight="1">
      <c r="A147" s="302"/>
      <c r="B147" s="303" t="str">
        <f>IF(A147="","",MID(info_weblinks!$C$3,32,3))</f>
        <v/>
      </c>
      <c r="C147" s="303" t="str">
        <f>IF(info_parties!G147="","",info_parties!G147)</f>
        <v/>
      </c>
      <c r="D147" s="303" t="str">
        <f>IF(info_parties!K147="","",info_parties!K147)</f>
        <v/>
      </c>
      <c r="E147" s="303" t="str">
        <f>IF(info_parties!H147="","",info_parties!H147)</f>
        <v/>
      </c>
      <c r="F147" s="304" t="str">
        <f t="shared" si="8"/>
        <v/>
      </c>
      <c r="G147" s="305" t="str">
        <f t="shared" si="9"/>
        <v/>
      </c>
      <c r="H147" s="306" t="str">
        <f t="shared" si="10"/>
        <v/>
      </c>
      <c r="I147" s="307" t="str">
        <f t="shared" si="11"/>
        <v/>
      </c>
      <c r="J147" s="308" t="str">
        <f>IF(ISERROR(VLOOKUP($A147,parlvotes_lh!$A$11:$ZZ$200,6,FALSE))=TRUE,"",IF(VLOOKUP($A147,parlvotes_lh!$A$11:$ZZ$200,6,FALSE)=0,"",VLOOKUP($A147,parlvotes_lh!$A$11:$ZZ$200,6,FALSE)))</f>
        <v/>
      </c>
      <c r="K147" s="308" t="str">
        <f>IF(ISERROR(VLOOKUP($A147,parlvotes_lh!$A$11:$ZZ$200,26,FALSE))=TRUE,"",IF(VLOOKUP($A147,parlvotes_lh!$A$11:$ZZ$200,26,FALSE)=0,"",VLOOKUP($A147,parlvotes_lh!$A$11:$ZZ$200,26,FALSE)))</f>
        <v/>
      </c>
      <c r="L147" s="308" t="str">
        <f>IF(ISERROR(VLOOKUP($A147,parlvotes_lh!$A$11:$ZZ$200,46,FALSE))=TRUE,"",IF(VLOOKUP($A147,parlvotes_lh!$A$11:$ZZ$200,46,FALSE)=0,"",VLOOKUP($A147,parlvotes_lh!$A$11:$ZZ$200,46,FALSE)))</f>
        <v/>
      </c>
      <c r="M147" s="308" t="str">
        <f>IF(ISERROR(VLOOKUP($A147,parlvotes_lh!$A$11:$ZZ$200,66,FALSE))=TRUE,"",IF(VLOOKUP($A147,parlvotes_lh!$A$11:$ZZ$200,66,FALSE)=0,"",VLOOKUP($A147,parlvotes_lh!$A$11:$ZZ$200,66,FALSE)))</f>
        <v/>
      </c>
      <c r="N147" s="308" t="str">
        <f>IF(ISERROR(VLOOKUP($A147,parlvotes_lh!$A$11:$ZZ$200,86,FALSE))=TRUE,"",IF(VLOOKUP($A147,parlvotes_lh!$A$11:$ZZ$200,86,FALSE)=0,"",VLOOKUP($A147,parlvotes_lh!$A$11:$ZZ$200,86,FALSE)))</f>
        <v/>
      </c>
      <c r="O147" s="308" t="str">
        <f>IF(ISERROR(VLOOKUP($A147,parlvotes_lh!$A$11:$ZZ$200,106,FALSE))=TRUE,"",IF(VLOOKUP($A147,parlvotes_lh!$A$11:$ZZ$200,106,FALSE)=0,"",VLOOKUP($A147,parlvotes_lh!$A$11:$ZZ$200,106,FALSE)))</f>
        <v/>
      </c>
      <c r="P147" s="308" t="str">
        <f>IF(ISERROR(VLOOKUP($A147,parlvotes_lh!$A$11:$ZZ$200,126,FALSE))=TRUE,"",IF(VLOOKUP($A147,parlvotes_lh!$A$11:$ZZ$200,126,FALSE)=0,"",VLOOKUP($A147,parlvotes_lh!$A$11:$ZZ$200,126,FALSE)))</f>
        <v/>
      </c>
      <c r="Q147" s="309" t="str">
        <f>IF(ISERROR(VLOOKUP($A147,parlvotes_lh!$A$11:$ZZ$200,146,FALSE))=TRUE,"",IF(VLOOKUP($A147,parlvotes_lh!$A$11:$ZZ$200,146,FALSE)=0,"",VLOOKUP($A147,parlvotes_lh!$A$11:$ZZ$200,146,FALSE)))</f>
        <v/>
      </c>
      <c r="R147" s="309" t="str">
        <f>IF(ISERROR(VLOOKUP($A147,parlvotes_lh!$A$11:$ZZ$200,166,FALSE))=TRUE,"",IF(VLOOKUP($A147,parlvotes_lh!$A$11:$ZZ$200,166,FALSE)=0,"",VLOOKUP($A147,parlvotes_lh!$A$11:$ZZ$200,166,FALSE)))</f>
        <v/>
      </c>
      <c r="S147" s="309" t="str">
        <f>IF(ISERROR(VLOOKUP($A147,parlvotes_lh!$A$11:$ZZ$200,186,FALSE))=TRUE,"",IF(VLOOKUP($A147,parlvotes_lh!$A$11:$ZZ$200,186,FALSE)=0,"",VLOOKUP($A147,parlvotes_lh!$A$11:$ZZ$200,186,FALSE)))</f>
        <v/>
      </c>
      <c r="T147" s="309" t="str">
        <f>IF(ISERROR(VLOOKUP($A147,parlvotes_lh!$A$11:$ZZ$200,206,FALSE))=TRUE,"",IF(VLOOKUP($A147,parlvotes_lh!$A$11:$ZZ$200,206,FALSE)=0,"",VLOOKUP($A147,parlvotes_lh!$A$11:$ZZ$200,206,FALSE)))</f>
        <v/>
      </c>
      <c r="U147" s="309" t="str">
        <f>IF(ISERROR(VLOOKUP($A147,parlvotes_lh!$A$11:$ZZ$200,226,FALSE))=TRUE,"",IF(VLOOKUP($A147,parlvotes_lh!$A$11:$ZZ$200,226,FALSE)=0,"",VLOOKUP($A147,parlvotes_lh!$A$11:$ZZ$200,226,FALSE)))</f>
        <v/>
      </c>
      <c r="V147" s="309" t="str">
        <f>IF(ISERROR(VLOOKUP($A147,parlvotes_lh!$A$11:$ZZ$200,246,FALSE))=TRUE,"",IF(VLOOKUP($A147,parlvotes_lh!$A$11:$ZZ$200,246,FALSE)=0,"",VLOOKUP($A147,parlvotes_lh!$A$11:$ZZ$200,246,FALSE)))</f>
        <v/>
      </c>
      <c r="W147" s="309" t="str">
        <f>IF(ISERROR(VLOOKUP($A147,parlvotes_lh!$A$11:$ZZ$200,266,FALSE))=TRUE,"",IF(VLOOKUP($A147,parlvotes_lh!$A$11:$ZZ$200,266,FALSE)=0,"",VLOOKUP($A147,parlvotes_lh!$A$11:$ZZ$200,266,FALSE)))</f>
        <v/>
      </c>
      <c r="X147" s="309" t="str">
        <f>IF(ISERROR(VLOOKUP($A147,parlvotes_lh!$A$11:$ZZ$200,286,FALSE))=TRUE,"",IF(VLOOKUP($A147,parlvotes_lh!$A$11:$ZZ$200,286,FALSE)=0,"",VLOOKUP($A147,parlvotes_lh!$A$11:$ZZ$200,286,FALSE)))</f>
        <v/>
      </c>
      <c r="Y147" s="309" t="str">
        <f>IF(ISERROR(VLOOKUP($A147,parlvotes_lh!$A$11:$ZZ$200,306,FALSE))=TRUE,"",IF(VLOOKUP($A147,parlvotes_lh!$A$11:$ZZ$200,306,FALSE)=0,"",VLOOKUP($A147,parlvotes_lh!$A$11:$ZZ$200,306,FALSE)))</f>
        <v/>
      </c>
      <c r="Z147" s="309" t="str">
        <f>IF(ISERROR(VLOOKUP($A147,parlvotes_lh!$A$11:$ZZ$200,326,FALSE))=TRUE,"",IF(VLOOKUP($A147,parlvotes_lh!$A$11:$ZZ$200,326,FALSE)=0,"",VLOOKUP($A147,parlvotes_lh!$A$11:$ZZ$200,326,FALSE)))</f>
        <v/>
      </c>
      <c r="AA147" s="309" t="str">
        <f>IF(ISERROR(VLOOKUP($A147,parlvotes_lh!$A$11:$ZZ$200,346,FALSE))=TRUE,"",IF(VLOOKUP($A147,parlvotes_lh!$A$11:$ZZ$200,346,FALSE)=0,"",VLOOKUP($A147,parlvotes_lh!$A$11:$ZZ$200,346,FALSE)))</f>
        <v/>
      </c>
      <c r="AB147" s="309" t="str">
        <f>IF(ISERROR(VLOOKUP($A147,parlvotes_lh!$A$11:$ZZ$200,366,FALSE))=TRUE,"",IF(VLOOKUP($A147,parlvotes_lh!$A$11:$ZZ$200,366,FALSE)=0,"",VLOOKUP($A147,parlvotes_lh!$A$11:$ZZ$200,366,FALSE)))</f>
        <v/>
      </c>
      <c r="AC147" s="309" t="str">
        <f>IF(ISERROR(VLOOKUP($A147,parlvotes_lh!$A$11:$ZZ$200,386,FALSE))=TRUE,"",IF(VLOOKUP($A147,parlvotes_lh!$A$11:$ZZ$200,386,FALSE)=0,"",VLOOKUP($A147,parlvotes_lh!$A$11:$ZZ$200,386,FALSE)))</f>
        <v/>
      </c>
    </row>
    <row r="148" spans="1:29" ht="13.5" customHeight="1">
      <c r="A148" s="302"/>
      <c r="B148" s="303" t="str">
        <f>IF(A148="","",MID(info_weblinks!$C$3,32,3))</f>
        <v/>
      </c>
      <c r="C148" s="303" t="str">
        <f>IF(info_parties!G148="","",info_parties!G148)</f>
        <v/>
      </c>
      <c r="D148" s="303" t="str">
        <f>IF(info_parties!K148="","",info_parties!K148)</f>
        <v/>
      </c>
      <c r="E148" s="303" t="str">
        <f>IF(info_parties!H148="","",info_parties!H148)</f>
        <v/>
      </c>
      <c r="F148" s="304" t="str">
        <f t="shared" si="8"/>
        <v/>
      </c>
      <c r="G148" s="305" t="str">
        <f t="shared" si="9"/>
        <v/>
      </c>
      <c r="H148" s="306" t="str">
        <f t="shared" si="10"/>
        <v/>
      </c>
      <c r="I148" s="307" t="str">
        <f t="shared" si="11"/>
        <v/>
      </c>
      <c r="J148" s="308" t="str">
        <f>IF(ISERROR(VLOOKUP($A148,parlvotes_lh!$A$11:$ZZ$200,6,FALSE))=TRUE,"",IF(VLOOKUP($A148,parlvotes_lh!$A$11:$ZZ$200,6,FALSE)=0,"",VLOOKUP($A148,parlvotes_lh!$A$11:$ZZ$200,6,FALSE)))</f>
        <v/>
      </c>
      <c r="K148" s="308" t="str">
        <f>IF(ISERROR(VLOOKUP($A148,parlvotes_lh!$A$11:$ZZ$200,26,FALSE))=TRUE,"",IF(VLOOKUP($A148,parlvotes_lh!$A$11:$ZZ$200,26,FALSE)=0,"",VLOOKUP($A148,parlvotes_lh!$A$11:$ZZ$200,26,FALSE)))</f>
        <v/>
      </c>
      <c r="L148" s="308" t="str">
        <f>IF(ISERROR(VLOOKUP($A148,parlvotes_lh!$A$11:$ZZ$200,46,FALSE))=TRUE,"",IF(VLOOKUP($A148,parlvotes_lh!$A$11:$ZZ$200,46,FALSE)=0,"",VLOOKUP($A148,parlvotes_lh!$A$11:$ZZ$200,46,FALSE)))</f>
        <v/>
      </c>
      <c r="M148" s="308" t="str">
        <f>IF(ISERROR(VLOOKUP($A148,parlvotes_lh!$A$11:$ZZ$200,66,FALSE))=TRUE,"",IF(VLOOKUP($A148,parlvotes_lh!$A$11:$ZZ$200,66,FALSE)=0,"",VLOOKUP($A148,parlvotes_lh!$A$11:$ZZ$200,66,FALSE)))</f>
        <v/>
      </c>
      <c r="N148" s="308" t="str">
        <f>IF(ISERROR(VLOOKUP($A148,parlvotes_lh!$A$11:$ZZ$200,86,FALSE))=TRUE,"",IF(VLOOKUP($A148,parlvotes_lh!$A$11:$ZZ$200,86,FALSE)=0,"",VLOOKUP($A148,parlvotes_lh!$A$11:$ZZ$200,86,FALSE)))</f>
        <v/>
      </c>
      <c r="O148" s="308" t="str">
        <f>IF(ISERROR(VLOOKUP($A148,parlvotes_lh!$A$11:$ZZ$200,106,FALSE))=TRUE,"",IF(VLOOKUP($A148,parlvotes_lh!$A$11:$ZZ$200,106,FALSE)=0,"",VLOOKUP($A148,parlvotes_lh!$A$11:$ZZ$200,106,FALSE)))</f>
        <v/>
      </c>
      <c r="P148" s="308" t="str">
        <f>IF(ISERROR(VLOOKUP($A148,parlvotes_lh!$A$11:$ZZ$200,126,FALSE))=TRUE,"",IF(VLOOKUP($A148,parlvotes_lh!$A$11:$ZZ$200,126,FALSE)=0,"",VLOOKUP($A148,parlvotes_lh!$A$11:$ZZ$200,126,FALSE)))</f>
        <v/>
      </c>
      <c r="Q148" s="309" t="str">
        <f>IF(ISERROR(VLOOKUP($A148,parlvotes_lh!$A$11:$ZZ$200,146,FALSE))=TRUE,"",IF(VLOOKUP($A148,parlvotes_lh!$A$11:$ZZ$200,146,FALSE)=0,"",VLOOKUP($A148,parlvotes_lh!$A$11:$ZZ$200,146,FALSE)))</f>
        <v/>
      </c>
      <c r="R148" s="309" t="str">
        <f>IF(ISERROR(VLOOKUP($A148,parlvotes_lh!$A$11:$ZZ$200,166,FALSE))=TRUE,"",IF(VLOOKUP($A148,parlvotes_lh!$A$11:$ZZ$200,166,FALSE)=0,"",VLOOKUP($A148,parlvotes_lh!$A$11:$ZZ$200,166,FALSE)))</f>
        <v/>
      </c>
      <c r="S148" s="309" t="str">
        <f>IF(ISERROR(VLOOKUP($A148,parlvotes_lh!$A$11:$ZZ$200,186,FALSE))=TRUE,"",IF(VLOOKUP($A148,parlvotes_lh!$A$11:$ZZ$200,186,FALSE)=0,"",VLOOKUP($A148,parlvotes_lh!$A$11:$ZZ$200,186,FALSE)))</f>
        <v/>
      </c>
      <c r="T148" s="309" t="str">
        <f>IF(ISERROR(VLOOKUP($A148,parlvotes_lh!$A$11:$ZZ$200,206,FALSE))=TRUE,"",IF(VLOOKUP($A148,parlvotes_lh!$A$11:$ZZ$200,206,FALSE)=0,"",VLOOKUP($A148,parlvotes_lh!$A$11:$ZZ$200,206,FALSE)))</f>
        <v/>
      </c>
      <c r="U148" s="309" t="str">
        <f>IF(ISERROR(VLOOKUP($A148,parlvotes_lh!$A$11:$ZZ$200,226,FALSE))=TRUE,"",IF(VLOOKUP($A148,parlvotes_lh!$A$11:$ZZ$200,226,FALSE)=0,"",VLOOKUP($A148,parlvotes_lh!$A$11:$ZZ$200,226,FALSE)))</f>
        <v/>
      </c>
      <c r="V148" s="309" t="str">
        <f>IF(ISERROR(VLOOKUP($A148,parlvotes_lh!$A$11:$ZZ$200,246,FALSE))=TRUE,"",IF(VLOOKUP($A148,parlvotes_lh!$A$11:$ZZ$200,246,FALSE)=0,"",VLOOKUP($A148,parlvotes_lh!$A$11:$ZZ$200,246,FALSE)))</f>
        <v/>
      </c>
      <c r="W148" s="309" t="str">
        <f>IF(ISERROR(VLOOKUP($A148,parlvotes_lh!$A$11:$ZZ$200,266,FALSE))=TRUE,"",IF(VLOOKUP($A148,parlvotes_lh!$A$11:$ZZ$200,266,FALSE)=0,"",VLOOKUP($A148,parlvotes_lh!$A$11:$ZZ$200,266,FALSE)))</f>
        <v/>
      </c>
      <c r="X148" s="309" t="str">
        <f>IF(ISERROR(VLOOKUP($A148,parlvotes_lh!$A$11:$ZZ$200,286,FALSE))=TRUE,"",IF(VLOOKUP($A148,parlvotes_lh!$A$11:$ZZ$200,286,FALSE)=0,"",VLOOKUP($A148,parlvotes_lh!$A$11:$ZZ$200,286,FALSE)))</f>
        <v/>
      </c>
      <c r="Y148" s="309" t="str">
        <f>IF(ISERROR(VLOOKUP($A148,parlvotes_lh!$A$11:$ZZ$200,306,FALSE))=TRUE,"",IF(VLOOKUP($A148,parlvotes_lh!$A$11:$ZZ$200,306,FALSE)=0,"",VLOOKUP($A148,parlvotes_lh!$A$11:$ZZ$200,306,FALSE)))</f>
        <v/>
      </c>
      <c r="Z148" s="309" t="str">
        <f>IF(ISERROR(VLOOKUP($A148,parlvotes_lh!$A$11:$ZZ$200,326,FALSE))=TRUE,"",IF(VLOOKUP($A148,parlvotes_lh!$A$11:$ZZ$200,326,FALSE)=0,"",VLOOKUP($A148,parlvotes_lh!$A$11:$ZZ$200,326,FALSE)))</f>
        <v/>
      </c>
      <c r="AA148" s="309" t="str">
        <f>IF(ISERROR(VLOOKUP($A148,parlvotes_lh!$A$11:$ZZ$200,346,FALSE))=TRUE,"",IF(VLOOKUP($A148,parlvotes_lh!$A$11:$ZZ$200,346,FALSE)=0,"",VLOOKUP($A148,parlvotes_lh!$A$11:$ZZ$200,346,FALSE)))</f>
        <v/>
      </c>
      <c r="AB148" s="309" t="str">
        <f>IF(ISERROR(VLOOKUP($A148,parlvotes_lh!$A$11:$ZZ$200,366,FALSE))=TRUE,"",IF(VLOOKUP($A148,parlvotes_lh!$A$11:$ZZ$200,366,FALSE)=0,"",VLOOKUP($A148,parlvotes_lh!$A$11:$ZZ$200,366,FALSE)))</f>
        <v/>
      </c>
      <c r="AC148" s="309" t="str">
        <f>IF(ISERROR(VLOOKUP($A148,parlvotes_lh!$A$11:$ZZ$200,386,FALSE))=TRUE,"",IF(VLOOKUP($A148,parlvotes_lh!$A$11:$ZZ$200,386,FALSE)=0,"",VLOOKUP($A148,parlvotes_lh!$A$11:$ZZ$200,386,FALSE)))</f>
        <v/>
      </c>
    </row>
    <row r="149" spans="1:29" ht="13.5" customHeight="1">
      <c r="A149" s="302"/>
      <c r="B149" s="303" t="str">
        <f>IF(A149="","",MID(info_weblinks!$C$3,32,3))</f>
        <v/>
      </c>
      <c r="C149" s="303" t="str">
        <f>IF(info_parties!G149="","",info_parties!G149)</f>
        <v/>
      </c>
      <c r="D149" s="303" t="str">
        <f>IF(info_parties!K149="","",info_parties!K149)</f>
        <v/>
      </c>
      <c r="E149" s="303" t="str">
        <f>IF(info_parties!H149="","",info_parties!H149)</f>
        <v/>
      </c>
      <c r="F149" s="304" t="str">
        <f t="shared" si="8"/>
        <v/>
      </c>
      <c r="G149" s="305" t="str">
        <f t="shared" si="9"/>
        <v/>
      </c>
      <c r="H149" s="306" t="str">
        <f t="shared" si="10"/>
        <v/>
      </c>
      <c r="I149" s="307" t="str">
        <f t="shared" si="11"/>
        <v/>
      </c>
      <c r="J149" s="308" t="str">
        <f>IF(ISERROR(VLOOKUP($A149,parlvotes_lh!$A$11:$ZZ$200,6,FALSE))=TRUE,"",IF(VLOOKUP($A149,parlvotes_lh!$A$11:$ZZ$200,6,FALSE)=0,"",VLOOKUP($A149,parlvotes_lh!$A$11:$ZZ$200,6,FALSE)))</f>
        <v/>
      </c>
      <c r="K149" s="308" t="str">
        <f>IF(ISERROR(VLOOKUP($A149,parlvotes_lh!$A$11:$ZZ$200,26,FALSE))=TRUE,"",IF(VLOOKUP($A149,parlvotes_lh!$A$11:$ZZ$200,26,FALSE)=0,"",VLOOKUP($A149,parlvotes_lh!$A$11:$ZZ$200,26,FALSE)))</f>
        <v/>
      </c>
      <c r="L149" s="308" t="str">
        <f>IF(ISERROR(VLOOKUP($A149,parlvotes_lh!$A$11:$ZZ$200,46,FALSE))=TRUE,"",IF(VLOOKUP($A149,parlvotes_lh!$A$11:$ZZ$200,46,FALSE)=0,"",VLOOKUP($A149,parlvotes_lh!$A$11:$ZZ$200,46,FALSE)))</f>
        <v/>
      </c>
      <c r="M149" s="308" t="str">
        <f>IF(ISERROR(VLOOKUP($A149,parlvotes_lh!$A$11:$ZZ$200,66,FALSE))=TRUE,"",IF(VLOOKUP($A149,parlvotes_lh!$A$11:$ZZ$200,66,FALSE)=0,"",VLOOKUP($A149,parlvotes_lh!$A$11:$ZZ$200,66,FALSE)))</f>
        <v/>
      </c>
      <c r="N149" s="308" t="str">
        <f>IF(ISERROR(VLOOKUP($A149,parlvotes_lh!$A$11:$ZZ$200,86,FALSE))=TRUE,"",IF(VLOOKUP($A149,parlvotes_lh!$A$11:$ZZ$200,86,FALSE)=0,"",VLOOKUP($A149,parlvotes_lh!$A$11:$ZZ$200,86,FALSE)))</f>
        <v/>
      </c>
      <c r="O149" s="308" t="str">
        <f>IF(ISERROR(VLOOKUP($A149,parlvotes_lh!$A$11:$ZZ$200,106,FALSE))=TRUE,"",IF(VLOOKUP($A149,parlvotes_lh!$A$11:$ZZ$200,106,FALSE)=0,"",VLOOKUP($A149,parlvotes_lh!$A$11:$ZZ$200,106,FALSE)))</f>
        <v/>
      </c>
      <c r="P149" s="308" t="str">
        <f>IF(ISERROR(VLOOKUP($A149,parlvotes_lh!$A$11:$ZZ$200,126,FALSE))=TRUE,"",IF(VLOOKUP($A149,parlvotes_lh!$A$11:$ZZ$200,126,FALSE)=0,"",VLOOKUP($A149,parlvotes_lh!$A$11:$ZZ$200,126,FALSE)))</f>
        <v/>
      </c>
      <c r="Q149" s="309" t="str">
        <f>IF(ISERROR(VLOOKUP($A149,parlvotes_lh!$A$11:$ZZ$200,146,FALSE))=TRUE,"",IF(VLOOKUP($A149,parlvotes_lh!$A$11:$ZZ$200,146,FALSE)=0,"",VLOOKUP($A149,parlvotes_lh!$A$11:$ZZ$200,146,FALSE)))</f>
        <v/>
      </c>
      <c r="R149" s="309" t="str">
        <f>IF(ISERROR(VLOOKUP($A149,parlvotes_lh!$A$11:$ZZ$200,166,FALSE))=TRUE,"",IF(VLOOKUP($A149,parlvotes_lh!$A$11:$ZZ$200,166,FALSE)=0,"",VLOOKUP($A149,parlvotes_lh!$A$11:$ZZ$200,166,FALSE)))</f>
        <v/>
      </c>
      <c r="S149" s="309" t="str">
        <f>IF(ISERROR(VLOOKUP($A149,parlvotes_lh!$A$11:$ZZ$200,186,FALSE))=TRUE,"",IF(VLOOKUP($A149,parlvotes_lh!$A$11:$ZZ$200,186,FALSE)=0,"",VLOOKUP($A149,parlvotes_lh!$A$11:$ZZ$200,186,FALSE)))</f>
        <v/>
      </c>
      <c r="T149" s="309" t="str">
        <f>IF(ISERROR(VLOOKUP($A149,parlvotes_lh!$A$11:$ZZ$200,206,FALSE))=TRUE,"",IF(VLOOKUP($A149,parlvotes_lh!$A$11:$ZZ$200,206,FALSE)=0,"",VLOOKUP($A149,parlvotes_lh!$A$11:$ZZ$200,206,FALSE)))</f>
        <v/>
      </c>
      <c r="U149" s="309" t="str">
        <f>IF(ISERROR(VLOOKUP($A149,parlvotes_lh!$A$11:$ZZ$200,226,FALSE))=TRUE,"",IF(VLOOKUP($A149,parlvotes_lh!$A$11:$ZZ$200,226,FALSE)=0,"",VLOOKUP($A149,parlvotes_lh!$A$11:$ZZ$200,226,FALSE)))</f>
        <v/>
      </c>
      <c r="V149" s="309" t="str">
        <f>IF(ISERROR(VLOOKUP($A149,parlvotes_lh!$A$11:$ZZ$200,246,FALSE))=TRUE,"",IF(VLOOKUP($A149,parlvotes_lh!$A$11:$ZZ$200,246,FALSE)=0,"",VLOOKUP($A149,parlvotes_lh!$A$11:$ZZ$200,246,FALSE)))</f>
        <v/>
      </c>
      <c r="W149" s="309" t="str">
        <f>IF(ISERROR(VLOOKUP($A149,parlvotes_lh!$A$11:$ZZ$200,266,FALSE))=TRUE,"",IF(VLOOKUP($A149,parlvotes_lh!$A$11:$ZZ$200,266,FALSE)=0,"",VLOOKUP($A149,parlvotes_lh!$A$11:$ZZ$200,266,FALSE)))</f>
        <v/>
      </c>
      <c r="X149" s="309" t="str">
        <f>IF(ISERROR(VLOOKUP($A149,parlvotes_lh!$A$11:$ZZ$200,286,FALSE))=TRUE,"",IF(VLOOKUP($A149,parlvotes_lh!$A$11:$ZZ$200,286,FALSE)=0,"",VLOOKUP($A149,parlvotes_lh!$A$11:$ZZ$200,286,FALSE)))</f>
        <v/>
      </c>
      <c r="Y149" s="309" t="str">
        <f>IF(ISERROR(VLOOKUP($A149,parlvotes_lh!$A$11:$ZZ$200,306,FALSE))=TRUE,"",IF(VLOOKUP($A149,parlvotes_lh!$A$11:$ZZ$200,306,FALSE)=0,"",VLOOKUP($A149,parlvotes_lh!$A$11:$ZZ$200,306,FALSE)))</f>
        <v/>
      </c>
      <c r="Z149" s="309" t="str">
        <f>IF(ISERROR(VLOOKUP($A149,parlvotes_lh!$A$11:$ZZ$200,326,FALSE))=TRUE,"",IF(VLOOKUP($A149,parlvotes_lh!$A$11:$ZZ$200,326,FALSE)=0,"",VLOOKUP($A149,parlvotes_lh!$A$11:$ZZ$200,326,FALSE)))</f>
        <v/>
      </c>
      <c r="AA149" s="309" t="str">
        <f>IF(ISERROR(VLOOKUP($A149,parlvotes_lh!$A$11:$ZZ$200,346,FALSE))=TRUE,"",IF(VLOOKUP($A149,parlvotes_lh!$A$11:$ZZ$200,346,FALSE)=0,"",VLOOKUP($A149,parlvotes_lh!$A$11:$ZZ$200,346,FALSE)))</f>
        <v/>
      </c>
      <c r="AB149" s="309" t="str">
        <f>IF(ISERROR(VLOOKUP($A149,parlvotes_lh!$A$11:$ZZ$200,366,FALSE))=TRUE,"",IF(VLOOKUP($A149,parlvotes_lh!$A$11:$ZZ$200,366,FALSE)=0,"",VLOOKUP($A149,parlvotes_lh!$A$11:$ZZ$200,366,FALSE)))</f>
        <v/>
      </c>
      <c r="AC149" s="309" t="str">
        <f>IF(ISERROR(VLOOKUP($A149,parlvotes_lh!$A$11:$ZZ$200,386,FALSE))=TRUE,"",IF(VLOOKUP($A149,parlvotes_lh!$A$11:$ZZ$200,386,FALSE)=0,"",VLOOKUP($A149,parlvotes_lh!$A$11:$ZZ$200,386,FALSE)))</f>
        <v/>
      </c>
    </row>
    <row r="150" spans="1:29" ht="13.5" customHeight="1">
      <c r="A150" s="302"/>
      <c r="B150" s="303" t="str">
        <f>IF(A150="","",MID(info_weblinks!$C$3,32,3))</f>
        <v/>
      </c>
      <c r="C150" s="303" t="str">
        <f>IF(info_parties!G150="","",info_parties!G150)</f>
        <v/>
      </c>
      <c r="D150" s="303" t="str">
        <f>IF(info_parties!K150="","",info_parties!K150)</f>
        <v/>
      </c>
      <c r="E150" s="303" t="str">
        <f>IF(info_parties!H150="","",info_parties!H150)</f>
        <v/>
      </c>
      <c r="F150" s="304" t="str">
        <f t="shared" si="8"/>
        <v/>
      </c>
      <c r="G150" s="305" t="str">
        <f t="shared" si="9"/>
        <v/>
      </c>
      <c r="H150" s="306" t="str">
        <f t="shared" si="10"/>
        <v/>
      </c>
      <c r="I150" s="307" t="str">
        <f t="shared" si="11"/>
        <v/>
      </c>
      <c r="J150" s="308" t="str">
        <f>IF(ISERROR(VLOOKUP($A150,parlvotes_lh!$A$11:$ZZ$200,6,FALSE))=TRUE,"",IF(VLOOKUP($A150,parlvotes_lh!$A$11:$ZZ$200,6,FALSE)=0,"",VLOOKUP($A150,parlvotes_lh!$A$11:$ZZ$200,6,FALSE)))</f>
        <v/>
      </c>
      <c r="K150" s="308" t="str">
        <f>IF(ISERROR(VLOOKUP($A150,parlvotes_lh!$A$11:$ZZ$200,26,FALSE))=TRUE,"",IF(VLOOKUP($A150,parlvotes_lh!$A$11:$ZZ$200,26,FALSE)=0,"",VLOOKUP($A150,parlvotes_lh!$A$11:$ZZ$200,26,FALSE)))</f>
        <v/>
      </c>
      <c r="L150" s="308" t="str">
        <f>IF(ISERROR(VLOOKUP($A150,parlvotes_lh!$A$11:$ZZ$200,46,FALSE))=TRUE,"",IF(VLOOKUP($A150,parlvotes_lh!$A$11:$ZZ$200,46,FALSE)=0,"",VLOOKUP($A150,parlvotes_lh!$A$11:$ZZ$200,46,FALSE)))</f>
        <v/>
      </c>
      <c r="M150" s="308" t="str">
        <f>IF(ISERROR(VLOOKUP($A150,parlvotes_lh!$A$11:$ZZ$200,66,FALSE))=TRUE,"",IF(VLOOKUP($A150,parlvotes_lh!$A$11:$ZZ$200,66,FALSE)=0,"",VLOOKUP($A150,parlvotes_lh!$A$11:$ZZ$200,66,FALSE)))</f>
        <v/>
      </c>
      <c r="N150" s="308" t="str">
        <f>IF(ISERROR(VLOOKUP($A150,parlvotes_lh!$A$11:$ZZ$200,86,FALSE))=TRUE,"",IF(VLOOKUP($A150,parlvotes_lh!$A$11:$ZZ$200,86,FALSE)=0,"",VLOOKUP($A150,parlvotes_lh!$A$11:$ZZ$200,86,FALSE)))</f>
        <v/>
      </c>
      <c r="O150" s="308" t="str">
        <f>IF(ISERROR(VLOOKUP($A150,parlvotes_lh!$A$11:$ZZ$200,106,FALSE))=TRUE,"",IF(VLOOKUP($A150,parlvotes_lh!$A$11:$ZZ$200,106,FALSE)=0,"",VLOOKUP($A150,parlvotes_lh!$A$11:$ZZ$200,106,FALSE)))</f>
        <v/>
      </c>
      <c r="P150" s="308" t="str">
        <f>IF(ISERROR(VLOOKUP($A150,parlvotes_lh!$A$11:$ZZ$200,126,FALSE))=TRUE,"",IF(VLOOKUP($A150,parlvotes_lh!$A$11:$ZZ$200,126,FALSE)=0,"",VLOOKUP($A150,parlvotes_lh!$A$11:$ZZ$200,126,FALSE)))</f>
        <v/>
      </c>
      <c r="Q150" s="309" t="str">
        <f>IF(ISERROR(VLOOKUP($A150,parlvotes_lh!$A$11:$ZZ$200,146,FALSE))=TRUE,"",IF(VLOOKUP($A150,parlvotes_lh!$A$11:$ZZ$200,146,FALSE)=0,"",VLOOKUP($A150,parlvotes_lh!$A$11:$ZZ$200,146,FALSE)))</f>
        <v/>
      </c>
      <c r="R150" s="309" t="str">
        <f>IF(ISERROR(VLOOKUP($A150,parlvotes_lh!$A$11:$ZZ$200,166,FALSE))=TRUE,"",IF(VLOOKUP($A150,parlvotes_lh!$A$11:$ZZ$200,166,FALSE)=0,"",VLOOKUP($A150,parlvotes_lh!$A$11:$ZZ$200,166,FALSE)))</f>
        <v/>
      </c>
      <c r="S150" s="309" t="str">
        <f>IF(ISERROR(VLOOKUP($A150,parlvotes_lh!$A$11:$ZZ$200,186,FALSE))=TRUE,"",IF(VLOOKUP($A150,parlvotes_lh!$A$11:$ZZ$200,186,FALSE)=0,"",VLOOKUP($A150,parlvotes_lh!$A$11:$ZZ$200,186,FALSE)))</f>
        <v/>
      </c>
      <c r="T150" s="309" t="str">
        <f>IF(ISERROR(VLOOKUP($A150,parlvotes_lh!$A$11:$ZZ$200,206,FALSE))=TRUE,"",IF(VLOOKUP($A150,parlvotes_lh!$A$11:$ZZ$200,206,FALSE)=0,"",VLOOKUP($A150,parlvotes_lh!$A$11:$ZZ$200,206,FALSE)))</f>
        <v/>
      </c>
      <c r="U150" s="309" t="str">
        <f>IF(ISERROR(VLOOKUP($A150,parlvotes_lh!$A$11:$ZZ$200,226,FALSE))=TRUE,"",IF(VLOOKUP($A150,parlvotes_lh!$A$11:$ZZ$200,226,FALSE)=0,"",VLOOKUP($A150,parlvotes_lh!$A$11:$ZZ$200,226,FALSE)))</f>
        <v/>
      </c>
      <c r="V150" s="309" t="str">
        <f>IF(ISERROR(VLOOKUP($A150,parlvotes_lh!$A$11:$ZZ$200,246,FALSE))=TRUE,"",IF(VLOOKUP($A150,parlvotes_lh!$A$11:$ZZ$200,246,FALSE)=0,"",VLOOKUP($A150,parlvotes_lh!$A$11:$ZZ$200,246,FALSE)))</f>
        <v/>
      </c>
      <c r="W150" s="309" t="str">
        <f>IF(ISERROR(VLOOKUP($A150,parlvotes_lh!$A$11:$ZZ$200,266,FALSE))=TRUE,"",IF(VLOOKUP($A150,parlvotes_lh!$A$11:$ZZ$200,266,FALSE)=0,"",VLOOKUP($A150,parlvotes_lh!$A$11:$ZZ$200,266,FALSE)))</f>
        <v/>
      </c>
      <c r="X150" s="309" t="str">
        <f>IF(ISERROR(VLOOKUP($A150,parlvotes_lh!$A$11:$ZZ$200,286,FALSE))=TRUE,"",IF(VLOOKUP($A150,parlvotes_lh!$A$11:$ZZ$200,286,FALSE)=0,"",VLOOKUP($A150,parlvotes_lh!$A$11:$ZZ$200,286,FALSE)))</f>
        <v/>
      </c>
      <c r="Y150" s="309" t="str">
        <f>IF(ISERROR(VLOOKUP($A150,parlvotes_lh!$A$11:$ZZ$200,306,FALSE))=TRUE,"",IF(VLOOKUP($A150,parlvotes_lh!$A$11:$ZZ$200,306,FALSE)=0,"",VLOOKUP($A150,parlvotes_lh!$A$11:$ZZ$200,306,FALSE)))</f>
        <v/>
      </c>
      <c r="Z150" s="309" t="str">
        <f>IF(ISERROR(VLOOKUP($A150,parlvotes_lh!$A$11:$ZZ$200,326,FALSE))=TRUE,"",IF(VLOOKUP($A150,parlvotes_lh!$A$11:$ZZ$200,326,FALSE)=0,"",VLOOKUP($A150,parlvotes_lh!$A$11:$ZZ$200,326,FALSE)))</f>
        <v/>
      </c>
      <c r="AA150" s="309" t="str">
        <f>IF(ISERROR(VLOOKUP($A150,parlvotes_lh!$A$11:$ZZ$200,346,FALSE))=TRUE,"",IF(VLOOKUP($A150,parlvotes_lh!$A$11:$ZZ$200,346,FALSE)=0,"",VLOOKUP($A150,parlvotes_lh!$A$11:$ZZ$200,346,FALSE)))</f>
        <v/>
      </c>
      <c r="AB150" s="309" t="str">
        <f>IF(ISERROR(VLOOKUP($A150,parlvotes_lh!$A$11:$ZZ$200,366,FALSE))=TRUE,"",IF(VLOOKUP($A150,parlvotes_lh!$A$11:$ZZ$200,366,FALSE)=0,"",VLOOKUP($A150,parlvotes_lh!$A$11:$ZZ$200,366,FALSE)))</f>
        <v/>
      </c>
      <c r="AC150" s="309" t="str">
        <f>IF(ISERROR(VLOOKUP($A150,parlvotes_lh!$A$11:$ZZ$200,386,FALSE))=TRUE,"",IF(VLOOKUP($A150,parlvotes_lh!$A$11:$ZZ$200,386,FALSE)=0,"",VLOOKUP($A150,parlvotes_lh!$A$11:$ZZ$200,386,FALSE)))</f>
        <v/>
      </c>
    </row>
    <row r="151" spans="1:29" ht="13.5" customHeight="1">
      <c r="A151" s="302"/>
      <c r="B151" s="303" t="str">
        <f>IF(A151="","",MID(info_weblinks!$C$3,32,3))</f>
        <v/>
      </c>
      <c r="C151" s="303" t="str">
        <f>IF(info_parties!G151="","",info_parties!G151)</f>
        <v/>
      </c>
      <c r="D151" s="303" t="str">
        <f>IF(info_parties!K151="","",info_parties!K151)</f>
        <v/>
      </c>
      <c r="E151" s="303" t="str">
        <f>IF(info_parties!H151="","",info_parties!H151)</f>
        <v/>
      </c>
      <c r="F151" s="304" t="str">
        <f t="shared" si="8"/>
        <v/>
      </c>
      <c r="G151" s="305" t="str">
        <f t="shared" si="9"/>
        <v/>
      </c>
      <c r="H151" s="306" t="str">
        <f t="shared" si="10"/>
        <v/>
      </c>
      <c r="I151" s="307" t="str">
        <f t="shared" si="11"/>
        <v/>
      </c>
      <c r="J151" s="308" t="str">
        <f>IF(ISERROR(VLOOKUP($A151,parlvotes_lh!$A$11:$ZZ$200,6,FALSE))=TRUE,"",IF(VLOOKUP($A151,parlvotes_lh!$A$11:$ZZ$200,6,FALSE)=0,"",VLOOKUP($A151,parlvotes_lh!$A$11:$ZZ$200,6,FALSE)))</f>
        <v/>
      </c>
      <c r="K151" s="308" t="str">
        <f>IF(ISERROR(VLOOKUP($A151,parlvotes_lh!$A$11:$ZZ$200,26,FALSE))=TRUE,"",IF(VLOOKUP($A151,parlvotes_lh!$A$11:$ZZ$200,26,FALSE)=0,"",VLOOKUP($A151,parlvotes_lh!$A$11:$ZZ$200,26,FALSE)))</f>
        <v/>
      </c>
      <c r="L151" s="308" t="str">
        <f>IF(ISERROR(VLOOKUP($A151,parlvotes_lh!$A$11:$ZZ$200,46,FALSE))=TRUE,"",IF(VLOOKUP($A151,parlvotes_lh!$A$11:$ZZ$200,46,FALSE)=0,"",VLOOKUP($A151,parlvotes_lh!$A$11:$ZZ$200,46,FALSE)))</f>
        <v/>
      </c>
      <c r="M151" s="308" t="str">
        <f>IF(ISERROR(VLOOKUP($A151,parlvotes_lh!$A$11:$ZZ$200,66,FALSE))=TRUE,"",IF(VLOOKUP($A151,parlvotes_lh!$A$11:$ZZ$200,66,FALSE)=0,"",VLOOKUP($A151,parlvotes_lh!$A$11:$ZZ$200,66,FALSE)))</f>
        <v/>
      </c>
      <c r="N151" s="308" t="str">
        <f>IF(ISERROR(VLOOKUP($A151,parlvotes_lh!$A$11:$ZZ$200,86,FALSE))=TRUE,"",IF(VLOOKUP($A151,parlvotes_lh!$A$11:$ZZ$200,86,FALSE)=0,"",VLOOKUP($A151,parlvotes_lh!$A$11:$ZZ$200,86,FALSE)))</f>
        <v/>
      </c>
      <c r="O151" s="308" t="str">
        <f>IF(ISERROR(VLOOKUP($A151,parlvotes_lh!$A$11:$ZZ$200,106,FALSE))=TRUE,"",IF(VLOOKUP($A151,parlvotes_lh!$A$11:$ZZ$200,106,FALSE)=0,"",VLOOKUP($A151,parlvotes_lh!$A$11:$ZZ$200,106,FALSE)))</f>
        <v/>
      </c>
      <c r="P151" s="308" t="str">
        <f>IF(ISERROR(VLOOKUP($A151,parlvotes_lh!$A$11:$ZZ$200,126,FALSE))=TRUE,"",IF(VLOOKUP($A151,parlvotes_lh!$A$11:$ZZ$200,126,FALSE)=0,"",VLOOKUP($A151,parlvotes_lh!$A$11:$ZZ$200,126,FALSE)))</f>
        <v/>
      </c>
      <c r="Q151" s="309" t="str">
        <f>IF(ISERROR(VLOOKUP($A151,parlvotes_lh!$A$11:$ZZ$200,146,FALSE))=TRUE,"",IF(VLOOKUP($A151,parlvotes_lh!$A$11:$ZZ$200,146,FALSE)=0,"",VLOOKUP($A151,parlvotes_lh!$A$11:$ZZ$200,146,FALSE)))</f>
        <v/>
      </c>
      <c r="R151" s="309" t="str">
        <f>IF(ISERROR(VLOOKUP($A151,parlvotes_lh!$A$11:$ZZ$200,166,FALSE))=TRUE,"",IF(VLOOKUP($A151,parlvotes_lh!$A$11:$ZZ$200,166,FALSE)=0,"",VLOOKUP($A151,parlvotes_lh!$A$11:$ZZ$200,166,FALSE)))</f>
        <v/>
      </c>
      <c r="S151" s="309" t="str">
        <f>IF(ISERROR(VLOOKUP($A151,parlvotes_lh!$A$11:$ZZ$200,186,FALSE))=TRUE,"",IF(VLOOKUP($A151,parlvotes_lh!$A$11:$ZZ$200,186,FALSE)=0,"",VLOOKUP($A151,parlvotes_lh!$A$11:$ZZ$200,186,FALSE)))</f>
        <v/>
      </c>
      <c r="T151" s="309" t="str">
        <f>IF(ISERROR(VLOOKUP($A151,parlvotes_lh!$A$11:$ZZ$200,206,FALSE))=TRUE,"",IF(VLOOKUP($A151,parlvotes_lh!$A$11:$ZZ$200,206,FALSE)=0,"",VLOOKUP($A151,parlvotes_lh!$A$11:$ZZ$200,206,FALSE)))</f>
        <v/>
      </c>
      <c r="U151" s="309" t="str">
        <f>IF(ISERROR(VLOOKUP($A151,parlvotes_lh!$A$11:$ZZ$200,226,FALSE))=TRUE,"",IF(VLOOKUP($A151,parlvotes_lh!$A$11:$ZZ$200,226,FALSE)=0,"",VLOOKUP($A151,parlvotes_lh!$A$11:$ZZ$200,226,FALSE)))</f>
        <v/>
      </c>
      <c r="V151" s="309" t="str">
        <f>IF(ISERROR(VLOOKUP($A151,parlvotes_lh!$A$11:$ZZ$200,246,FALSE))=TRUE,"",IF(VLOOKUP($A151,parlvotes_lh!$A$11:$ZZ$200,246,FALSE)=0,"",VLOOKUP($A151,parlvotes_lh!$A$11:$ZZ$200,246,FALSE)))</f>
        <v/>
      </c>
      <c r="W151" s="309" t="str">
        <f>IF(ISERROR(VLOOKUP($A151,parlvotes_lh!$A$11:$ZZ$200,266,FALSE))=TRUE,"",IF(VLOOKUP($A151,parlvotes_lh!$A$11:$ZZ$200,266,FALSE)=0,"",VLOOKUP($A151,parlvotes_lh!$A$11:$ZZ$200,266,FALSE)))</f>
        <v/>
      </c>
      <c r="X151" s="309" t="str">
        <f>IF(ISERROR(VLOOKUP($A151,parlvotes_lh!$A$11:$ZZ$200,286,FALSE))=TRUE,"",IF(VLOOKUP($A151,parlvotes_lh!$A$11:$ZZ$200,286,FALSE)=0,"",VLOOKUP($A151,parlvotes_lh!$A$11:$ZZ$200,286,FALSE)))</f>
        <v/>
      </c>
      <c r="Y151" s="309" t="str">
        <f>IF(ISERROR(VLOOKUP($A151,parlvotes_lh!$A$11:$ZZ$200,306,FALSE))=TRUE,"",IF(VLOOKUP($A151,parlvotes_lh!$A$11:$ZZ$200,306,FALSE)=0,"",VLOOKUP($A151,parlvotes_lh!$A$11:$ZZ$200,306,FALSE)))</f>
        <v/>
      </c>
      <c r="Z151" s="309" t="str">
        <f>IF(ISERROR(VLOOKUP($A151,parlvotes_lh!$A$11:$ZZ$200,326,FALSE))=TRUE,"",IF(VLOOKUP($A151,parlvotes_lh!$A$11:$ZZ$200,326,FALSE)=0,"",VLOOKUP($A151,parlvotes_lh!$A$11:$ZZ$200,326,FALSE)))</f>
        <v/>
      </c>
      <c r="AA151" s="309" t="str">
        <f>IF(ISERROR(VLOOKUP($A151,parlvotes_lh!$A$11:$ZZ$200,346,FALSE))=TRUE,"",IF(VLOOKUP($A151,parlvotes_lh!$A$11:$ZZ$200,346,FALSE)=0,"",VLOOKUP($A151,parlvotes_lh!$A$11:$ZZ$200,346,FALSE)))</f>
        <v/>
      </c>
      <c r="AB151" s="309" t="str">
        <f>IF(ISERROR(VLOOKUP($A151,parlvotes_lh!$A$11:$ZZ$200,366,FALSE))=TRUE,"",IF(VLOOKUP($A151,parlvotes_lh!$A$11:$ZZ$200,366,FALSE)=0,"",VLOOKUP($A151,parlvotes_lh!$A$11:$ZZ$200,366,FALSE)))</f>
        <v/>
      </c>
      <c r="AC151" s="309" t="str">
        <f>IF(ISERROR(VLOOKUP($A151,parlvotes_lh!$A$11:$ZZ$200,386,FALSE))=TRUE,"",IF(VLOOKUP($A151,parlvotes_lh!$A$11:$ZZ$200,386,FALSE)=0,"",VLOOKUP($A151,parlvotes_lh!$A$11:$ZZ$200,386,FALSE)))</f>
        <v/>
      </c>
    </row>
    <row r="152" spans="1:29" ht="13.5" customHeight="1">
      <c r="A152" s="302"/>
      <c r="B152" s="303" t="str">
        <f>IF(A152="","",MID(info_weblinks!$C$3,32,3))</f>
        <v/>
      </c>
      <c r="C152" s="303" t="str">
        <f>IF(info_parties!G152="","",info_parties!G152)</f>
        <v/>
      </c>
      <c r="D152" s="303" t="str">
        <f>IF(info_parties!K152="","",info_parties!K152)</f>
        <v/>
      </c>
      <c r="E152" s="303" t="str">
        <f>IF(info_parties!H152="","",info_parties!H152)</f>
        <v/>
      </c>
      <c r="F152" s="304" t="str">
        <f t="shared" si="8"/>
        <v/>
      </c>
      <c r="G152" s="305" t="str">
        <f t="shared" si="9"/>
        <v/>
      </c>
      <c r="H152" s="306" t="str">
        <f t="shared" si="10"/>
        <v/>
      </c>
      <c r="I152" s="307" t="str">
        <f t="shared" si="11"/>
        <v/>
      </c>
      <c r="J152" s="308" t="str">
        <f>IF(ISERROR(VLOOKUP($A152,parlvotes_lh!$A$11:$ZZ$200,6,FALSE))=TRUE,"",IF(VLOOKUP($A152,parlvotes_lh!$A$11:$ZZ$200,6,FALSE)=0,"",VLOOKUP($A152,parlvotes_lh!$A$11:$ZZ$200,6,FALSE)))</f>
        <v/>
      </c>
      <c r="K152" s="308" t="str">
        <f>IF(ISERROR(VLOOKUP($A152,parlvotes_lh!$A$11:$ZZ$200,26,FALSE))=TRUE,"",IF(VLOOKUP($A152,parlvotes_lh!$A$11:$ZZ$200,26,FALSE)=0,"",VLOOKUP($A152,parlvotes_lh!$A$11:$ZZ$200,26,FALSE)))</f>
        <v/>
      </c>
      <c r="L152" s="308" t="str">
        <f>IF(ISERROR(VLOOKUP($A152,parlvotes_lh!$A$11:$ZZ$200,46,FALSE))=TRUE,"",IF(VLOOKUP($A152,parlvotes_lh!$A$11:$ZZ$200,46,FALSE)=0,"",VLOOKUP($A152,parlvotes_lh!$A$11:$ZZ$200,46,FALSE)))</f>
        <v/>
      </c>
      <c r="M152" s="308" t="str">
        <f>IF(ISERROR(VLOOKUP($A152,parlvotes_lh!$A$11:$ZZ$200,66,FALSE))=TRUE,"",IF(VLOOKUP($A152,parlvotes_lh!$A$11:$ZZ$200,66,FALSE)=0,"",VLOOKUP($A152,parlvotes_lh!$A$11:$ZZ$200,66,FALSE)))</f>
        <v/>
      </c>
      <c r="N152" s="308" t="str">
        <f>IF(ISERROR(VLOOKUP($A152,parlvotes_lh!$A$11:$ZZ$200,86,FALSE))=TRUE,"",IF(VLOOKUP($A152,parlvotes_lh!$A$11:$ZZ$200,86,FALSE)=0,"",VLOOKUP($A152,parlvotes_lh!$A$11:$ZZ$200,86,FALSE)))</f>
        <v/>
      </c>
      <c r="O152" s="308" t="str">
        <f>IF(ISERROR(VLOOKUP($A152,parlvotes_lh!$A$11:$ZZ$200,106,FALSE))=TRUE,"",IF(VLOOKUP($A152,parlvotes_lh!$A$11:$ZZ$200,106,FALSE)=0,"",VLOOKUP($A152,parlvotes_lh!$A$11:$ZZ$200,106,FALSE)))</f>
        <v/>
      </c>
      <c r="P152" s="308" t="str">
        <f>IF(ISERROR(VLOOKUP($A152,parlvotes_lh!$A$11:$ZZ$200,126,FALSE))=TRUE,"",IF(VLOOKUP($A152,parlvotes_lh!$A$11:$ZZ$200,126,FALSE)=0,"",VLOOKUP($A152,parlvotes_lh!$A$11:$ZZ$200,126,FALSE)))</f>
        <v/>
      </c>
      <c r="Q152" s="309" t="str">
        <f>IF(ISERROR(VLOOKUP($A152,parlvotes_lh!$A$11:$ZZ$200,146,FALSE))=TRUE,"",IF(VLOOKUP($A152,parlvotes_lh!$A$11:$ZZ$200,146,FALSE)=0,"",VLOOKUP($A152,parlvotes_lh!$A$11:$ZZ$200,146,FALSE)))</f>
        <v/>
      </c>
      <c r="R152" s="309" t="str">
        <f>IF(ISERROR(VLOOKUP($A152,parlvotes_lh!$A$11:$ZZ$200,166,FALSE))=TRUE,"",IF(VLOOKUP($A152,parlvotes_lh!$A$11:$ZZ$200,166,FALSE)=0,"",VLOOKUP($A152,parlvotes_lh!$A$11:$ZZ$200,166,FALSE)))</f>
        <v/>
      </c>
      <c r="S152" s="309" t="str">
        <f>IF(ISERROR(VLOOKUP($A152,parlvotes_lh!$A$11:$ZZ$200,186,FALSE))=TRUE,"",IF(VLOOKUP($A152,parlvotes_lh!$A$11:$ZZ$200,186,FALSE)=0,"",VLOOKUP($A152,parlvotes_lh!$A$11:$ZZ$200,186,FALSE)))</f>
        <v/>
      </c>
      <c r="T152" s="309" t="str">
        <f>IF(ISERROR(VLOOKUP($A152,parlvotes_lh!$A$11:$ZZ$200,206,FALSE))=TRUE,"",IF(VLOOKUP($A152,parlvotes_lh!$A$11:$ZZ$200,206,FALSE)=0,"",VLOOKUP($A152,parlvotes_lh!$A$11:$ZZ$200,206,FALSE)))</f>
        <v/>
      </c>
      <c r="U152" s="309" t="str">
        <f>IF(ISERROR(VLOOKUP($A152,parlvotes_lh!$A$11:$ZZ$200,226,FALSE))=TRUE,"",IF(VLOOKUP($A152,parlvotes_lh!$A$11:$ZZ$200,226,FALSE)=0,"",VLOOKUP($A152,parlvotes_lh!$A$11:$ZZ$200,226,FALSE)))</f>
        <v/>
      </c>
      <c r="V152" s="309" t="str">
        <f>IF(ISERROR(VLOOKUP($A152,parlvotes_lh!$A$11:$ZZ$200,246,FALSE))=TRUE,"",IF(VLOOKUP($A152,parlvotes_lh!$A$11:$ZZ$200,246,FALSE)=0,"",VLOOKUP($A152,parlvotes_lh!$A$11:$ZZ$200,246,FALSE)))</f>
        <v/>
      </c>
      <c r="W152" s="309" t="str">
        <f>IF(ISERROR(VLOOKUP($A152,parlvotes_lh!$A$11:$ZZ$200,266,FALSE))=TRUE,"",IF(VLOOKUP($A152,parlvotes_lh!$A$11:$ZZ$200,266,FALSE)=0,"",VLOOKUP($A152,parlvotes_lh!$A$11:$ZZ$200,266,FALSE)))</f>
        <v/>
      </c>
      <c r="X152" s="309" t="str">
        <f>IF(ISERROR(VLOOKUP($A152,parlvotes_lh!$A$11:$ZZ$200,286,FALSE))=TRUE,"",IF(VLOOKUP($A152,parlvotes_lh!$A$11:$ZZ$200,286,FALSE)=0,"",VLOOKUP($A152,parlvotes_lh!$A$11:$ZZ$200,286,FALSE)))</f>
        <v/>
      </c>
      <c r="Y152" s="309" t="str">
        <f>IF(ISERROR(VLOOKUP($A152,parlvotes_lh!$A$11:$ZZ$200,306,FALSE))=TRUE,"",IF(VLOOKUP($A152,parlvotes_lh!$A$11:$ZZ$200,306,FALSE)=0,"",VLOOKUP($A152,parlvotes_lh!$A$11:$ZZ$200,306,FALSE)))</f>
        <v/>
      </c>
      <c r="Z152" s="309" t="str">
        <f>IF(ISERROR(VLOOKUP($A152,parlvotes_lh!$A$11:$ZZ$200,326,FALSE))=TRUE,"",IF(VLOOKUP($A152,parlvotes_lh!$A$11:$ZZ$200,326,FALSE)=0,"",VLOOKUP($A152,parlvotes_lh!$A$11:$ZZ$200,326,FALSE)))</f>
        <v/>
      </c>
      <c r="AA152" s="309" t="str">
        <f>IF(ISERROR(VLOOKUP($A152,parlvotes_lh!$A$11:$ZZ$200,346,FALSE))=TRUE,"",IF(VLOOKUP($A152,parlvotes_lh!$A$11:$ZZ$200,346,FALSE)=0,"",VLOOKUP($A152,parlvotes_lh!$A$11:$ZZ$200,346,FALSE)))</f>
        <v/>
      </c>
      <c r="AB152" s="309" t="str">
        <f>IF(ISERROR(VLOOKUP($A152,parlvotes_lh!$A$11:$ZZ$200,366,FALSE))=TRUE,"",IF(VLOOKUP($A152,parlvotes_lh!$A$11:$ZZ$200,366,FALSE)=0,"",VLOOKUP($A152,parlvotes_lh!$A$11:$ZZ$200,366,FALSE)))</f>
        <v/>
      </c>
      <c r="AC152" s="309" t="str">
        <f>IF(ISERROR(VLOOKUP($A152,parlvotes_lh!$A$11:$ZZ$200,386,FALSE))=TRUE,"",IF(VLOOKUP($A152,parlvotes_lh!$A$11:$ZZ$200,386,FALSE)=0,"",VLOOKUP($A152,parlvotes_lh!$A$11:$ZZ$200,386,FALSE)))</f>
        <v/>
      </c>
    </row>
    <row r="153" spans="1:29" ht="13.5" customHeight="1">
      <c r="A153" s="302"/>
      <c r="B153" s="303" t="str">
        <f>IF(A153="","",MID(info_weblinks!$C$3,32,3))</f>
        <v/>
      </c>
      <c r="C153" s="303" t="str">
        <f>IF(info_parties!G153="","",info_parties!G153)</f>
        <v/>
      </c>
      <c r="D153" s="303" t="str">
        <f>IF(info_parties!K153="","",info_parties!K153)</f>
        <v/>
      </c>
      <c r="E153" s="303" t="str">
        <f>IF(info_parties!H153="","",info_parties!H153)</f>
        <v/>
      </c>
      <c r="F153" s="304" t="str">
        <f t="shared" si="8"/>
        <v/>
      </c>
      <c r="G153" s="305" t="str">
        <f t="shared" si="9"/>
        <v/>
      </c>
      <c r="H153" s="306" t="str">
        <f t="shared" si="10"/>
        <v/>
      </c>
      <c r="I153" s="307" t="str">
        <f t="shared" si="11"/>
        <v/>
      </c>
      <c r="J153" s="308" t="str">
        <f>IF(ISERROR(VLOOKUP($A153,parlvotes_lh!$A$11:$ZZ$200,6,FALSE))=TRUE,"",IF(VLOOKUP($A153,parlvotes_lh!$A$11:$ZZ$200,6,FALSE)=0,"",VLOOKUP($A153,parlvotes_lh!$A$11:$ZZ$200,6,FALSE)))</f>
        <v/>
      </c>
      <c r="K153" s="308" t="str">
        <f>IF(ISERROR(VLOOKUP($A153,parlvotes_lh!$A$11:$ZZ$200,26,FALSE))=TRUE,"",IF(VLOOKUP($A153,parlvotes_lh!$A$11:$ZZ$200,26,FALSE)=0,"",VLOOKUP($A153,parlvotes_lh!$A$11:$ZZ$200,26,FALSE)))</f>
        <v/>
      </c>
      <c r="L153" s="308" t="str">
        <f>IF(ISERROR(VLOOKUP($A153,parlvotes_lh!$A$11:$ZZ$200,46,FALSE))=TRUE,"",IF(VLOOKUP($A153,parlvotes_lh!$A$11:$ZZ$200,46,FALSE)=0,"",VLOOKUP($A153,parlvotes_lh!$A$11:$ZZ$200,46,FALSE)))</f>
        <v/>
      </c>
      <c r="M153" s="308" t="str">
        <f>IF(ISERROR(VLOOKUP($A153,parlvotes_lh!$A$11:$ZZ$200,66,FALSE))=TRUE,"",IF(VLOOKUP($A153,parlvotes_lh!$A$11:$ZZ$200,66,FALSE)=0,"",VLOOKUP($A153,parlvotes_lh!$A$11:$ZZ$200,66,FALSE)))</f>
        <v/>
      </c>
      <c r="N153" s="308" t="str">
        <f>IF(ISERROR(VLOOKUP($A153,parlvotes_lh!$A$11:$ZZ$200,86,FALSE))=TRUE,"",IF(VLOOKUP($A153,parlvotes_lh!$A$11:$ZZ$200,86,FALSE)=0,"",VLOOKUP($A153,parlvotes_lh!$A$11:$ZZ$200,86,FALSE)))</f>
        <v/>
      </c>
      <c r="O153" s="308" t="str">
        <f>IF(ISERROR(VLOOKUP($A153,parlvotes_lh!$A$11:$ZZ$200,106,FALSE))=TRUE,"",IF(VLOOKUP($A153,parlvotes_lh!$A$11:$ZZ$200,106,FALSE)=0,"",VLOOKUP($A153,parlvotes_lh!$A$11:$ZZ$200,106,FALSE)))</f>
        <v/>
      </c>
      <c r="P153" s="308" t="str">
        <f>IF(ISERROR(VLOOKUP($A153,parlvotes_lh!$A$11:$ZZ$200,126,FALSE))=TRUE,"",IF(VLOOKUP($A153,parlvotes_lh!$A$11:$ZZ$200,126,FALSE)=0,"",VLOOKUP($A153,parlvotes_lh!$A$11:$ZZ$200,126,FALSE)))</f>
        <v/>
      </c>
      <c r="Q153" s="309" t="str">
        <f>IF(ISERROR(VLOOKUP($A153,parlvotes_lh!$A$11:$ZZ$200,146,FALSE))=TRUE,"",IF(VLOOKUP($A153,parlvotes_lh!$A$11:$ZZ$200,146,FALSE)=0,"",VLOOKUP($A153,parlvotes_lh!$A$11:$ZZ$200,146,FALSE)))</f>
        <v/>
      </c>
      <c r="R153" s="309" t="str">
        <f>IF(ISERROR(VLOOKUP($A153,parlvotes_lh!$A$11:$ZZ$200,166,FALSE))=TRUE,"",IF(VLOOKUP($A153,parlvotes_lh!$A$11:$ZZ$200,166,FALSE)=0,"",VLOOKUP($A153,parlvotes_lh!$A$11:$ZZ$200,166,FALSE)))</f>
        <v/>
      </c>
      <c r="S153" s="309" t="str">
        <f>IF(ISERROR(VLOOKUP($A153,parlvotes_lh!$A$11:$ZZ$200,186,FALSE))=TRUE,"",IF(VLOOKUP($A153,parlvotes_lh!$A$11:$ZZ$200,186,FALSE)=0,"",VLOOKUP($A153,parlvotes_lh!$A$11:$ZZ$200,186,FALSE)))</f>
        <v/>
      </c>
      <c r="T153" s="309" t="str">
        <f>IF(ISERROR(VLOOKUP($A153,parlvotes_lh!$A$11:$ZZ$200,206,FALSE))=TRUE,"",IF(VLOOKUP($A153,parlvotes_lh!$A$11:$ZZ$200,206,FALSE)=0,"",VLOOKUP($A153,parlvotes_lh!$A$11:$ZZ$200,206,FALSE)))</f>
        <v/>
      </c>
      <c r="U153" s="309" t="str">
        <f>IF(ISERROR(VLOOKUP($A153,parlvotes_lh!$A$11:$ZZ$200,226,FALSE))=TRUE,"",IF(VLOOKUP($A153,parlvotes_lh!$A$11:$ZZ$200,226,FALSE)=0,"",VLOOKUP($A153,parlvotes_lh!$A$11:$ZZ$200,226,FALSE)))</f>
        <v/>
      </c>
      <c r="V153" s="309" t="str">
        <f>IF(ISERROR(VLOOKUP($A153,parlvotes_lh!$A$11:$ZZ$200,246,FALSE))=TRUE,"",IF(VLOOKUP($A153,parlvotes_lh!$A$11:$ZZ$200,246,FALSE)=0,"",VLOOKUP($A153,parlvotes_lh!$A$11:$ZZ$200,246,FALSE)))</f>
        <v/>
      </c>
      <c r="W153" s="309" t="str">
        <f>IF(ISERROR(VLOOKUP($A153,parlvotes_lh!$A$11:$ZZ$200,266,FALSE))=TRUE,"",IF(VLOOKUP($A153,parlvotes_lh!$A$11:$ZZ$200,266,FALSE)=0,"",VLOOKUP($A153,parlvotes_lh!$A$11:$ZZ$200,266,FALSE)))</f>
        <v/>
      </c>
      <c r="X153" s="309" t="str">
        <f>IF(ISERROR(VLOOKUP($A153,parlvotes_lh!$A$11:$ZZ$200,286,FALSE))=TRUE,"",IF(VLOOKUP($A153,parlvotes_lh!$A$11:$ZZ$200,286,FALSE)=0,"",VLOOKUP($A153,parlvotes_lh!$A$11:$ZZ$200,286,FALSE)))</f>
        <v/>
      </c>
      <c r="Y153" s="309" t="str">
        <f>IF(ISERROR(VLOOKUP($A153,parlvotes_lh!$A$11:$ZZ$200,306,FALSE))=TRUE,"",IF(VLOOKUP($A153,parlvotes_lh!$A$11:$ZZ$200,306,FALSE)=0,"",VLOOKUP($A153,parlvotes_lh!$A$11:$ZZ$200,306,FALSE)))</f>
        <v/>
      </c>
      <c r="Z153" s="309" t="str">
        <f>IF(ISERROR(VLOOKUP($A153,parlvotes_lh!$A$11:$ZZ$200,326,FALSE))=TRUE,"",IF(VLOOKUP($A153,parlvotes_lh!$A$11:$ZZ$200,326,FALSE)=0,"",VLOOKUP($A153,parlvotes_lh!$A$11:$ZZ$200,326,FALSE)))</f>
        <v/>
      </c>
      <c r="AA153" s="309" t="str">
        <f>IF(ISERROR(VLOOKUP($A153,parlvotes_lh!$A$11:$ZZ$200,346,FALSE))=TRUE,"",IF(VLOOKUP($A153,parlvotes_lh!$A$11:$ZZ$200,346,FALSE)=0,"",VLOOKUP($A153,parlvotes_lh!$A$11:$ZZ$200,346,FALSE)))</f>
        <v/>
      </c>
      <c r="AB153" s="309" t="str">
        <f>IF(ISERROR(VLOOKUP($A153,parlvotes_lh!$A$11:$ZZ$200,366,FALSE))=TRUE,"",IF(VLOOKUP($A153,parlvotes_lh!$A$11:$ZZ$200,366,FALSE)=0,"",VLOOKUP($A153,parlvotes_lh!$A$11:$ZZ$200,366,FALSE)))</f>
        <v/>
      </c>
      <c r="AC153" s="309" t="str">
        <f>IF(ISERROR(VLOOKUP($A153,parlvotes_lh!$A$11:$ZZ$200,386,FALSE))=TRUE,"",IF(VLOOKUP($A153,parlvotes_lh!$A$11:$ZZ$200,386,FALSE)=0,"",VLOOKUP($A153,parlvotes_lh!$A$11:$ZZ$200,386,FALSE)))</f>
        <v/>
      </c>
    </row>
    <row r="154" spans="1:29" ht="13.5" customHeight="1">
      <c r="A154" s="302"/>
      <c r="B154" s="303" t="str">
        <f>IF(A154="","",MID(info_weblinks!$C$3,32,3))</f>
        <v/>
      </c>
      <c r="C154" s="303" t="str">
        <f>IF(info_parties!G154="","",info_parties!G154)</f>
        <v/>
      </c>
      <c r="D154" s="303" t="str">
        <f>IF(info_parties!K154="","",info_parties!K154)</f>
        <v/>
      </c>
      <c r="E154" s="303" t="str">
        <f>IF(info_parties!H154="","",info_parties!H154)</f>
        <v/>
      </c>
      <c r="F154" s="304" t="str">
        <f t="shared" si="8"/>
        <v/>
      </c>
      <c r="G154" s="305" t="str">
        <f t="shared" si="9"/>
        <v/>
      </c>
      <c r="H154" s="306" t="str">
        <f t="shared" si="10"/>
        <v/>
      </c>
      <c r="I154" s="307" t="str">
        <f t="shared" si="11"/>
        <v/>
      </c>
      <c r="J154" s="308" t="str">
        <f>IF(ISERROR(VLOOKUP($A154,parlvotes_lh!$A$11:$ZZ$200,6,FALSE))=TRUE,"",IF(VLOOKUP($A154,parlvotes_lh!$A$11:$ZZ$200,6,FALSE)=0,"",VLOOKUP($A154,parlvotes_lh!$A$11:$ZZ$200,6,FALSE)))</f>
        <v/>
      </c>
      <c r="K154" s="308" t="str">
        <f>IF(ISERROR(VLOOKUP($A154,parlvotes_lh!$A$11:$ZZ$200,26,FALSE))=TRUE,"",IF(VLOOKUP($A154,parlvotes_lh!$A$11:$ZZ$200,26,FALSE)=0,"",VLOOKUP($A154,parlvotes_lh!$A$11:$ZZ$200,26,FALSE)))</f>
        <v/>
      </c>
      <c r="L154" s="308" t="str">
        <f>IF(ISERROR(VLOOKUP($A154,parlvotes_lh!$A$11:$ZZ$200,46,FALSE))=TRUE,"",IF(VLOOKUP($A154,parlvotes_lh!$A$11:$ZZ$200,46,FALSE)=0,"",VLOOKUP($A154,parlvotes_lh!$A$11:$ZZ$200,46,FALSE)))</f>
        <v/>
      </c>
      <c r="M154" s="308" t="str">
        <f>IF(ISERROR(VLOOKUP($A154,parlvotes_lh!$A$11:$ZZ$200,66,FALSE))=TRUE,"",IF(VLOOKUP($A154,parlvotes_lh!$A$11:$ZZ$200,66,FALSE)=0,"",VLOOKUP($A154,parlvotes_lh!$A$11:$ZZ$200,66,FALSE)))</f>
        <v/>
      </c>
      <c r="N154" s="308" t="str">
        <f>IF(ISERROR(VLOOKUP($A154,parlvotes_lh!$A$11:$ZZ$200,86,FALSE))=TRUE,"",IF(VLOOKUP($A154,parlvotes_lh!$A$11:$ZZ$200,86,FALSE)=0,"",VLOOKUP($A154,parlvotes_lh!$A$11:$ZZ$200,86,FALSE)))</f>
        <v/>
      </c>
      <c r="O154" s="308" t="str">
        <f>IF(ISERROR(VLOOKUP($A154,parlvotes_lh!$A$11:$ZZ$200,106,FALSE))=TRUE,"",IF(VLOOKUP($A154,parlvotes_lh!$A$11:$ZZ$200,106,FALSE)=0,"",VLOOKUP($A154,parlvotes_lh!$A$11:$ZZ$200,106,FALSE)))</f>
        <v/>
      </c>
      <c r="P154" s="308" t="str">
        <f>IF(ISERROR(VLOOKUP($A154,parlvotes_lh!$A$11:$ZZ$200,126,FALSE))=TRUE,"",IF(VLOOKUP($A154,parlvotes_lh!$A$11:$ZZ$200,126,FALSE)=0,"",VLOOKUP($A154,parlvotes_lh!$A$11:$ZZ$200,126,FALSE)))</f>
        <v/>
      </c>
      <c r="Q154" s="309" t="str">
        <f>IF(ISERROR(VLOOKUP($A154,parlvotes_lh!$A$11:$ZZ$200,146,FALSE))=TRUE,"",IF(VLOOKUP($A154,parlvotes_lh!$A$11:$ZZ$200,146,FALSE)=0,"",VLOOKUP($A154,parlvotes_lh!$A$11:$ZZ$200,146,FALSE)))</f>
        <v/>
      </c>
      <c r="R154" s="309" t="str">
        <f>IF(ISERROR(VLOOKUP($A154,parlvotes_lh!$A$11:$ZZ$200,166,FALSE))=TRUE,"",IF(VLOOKUP($A154,parlvotes_lh!$A$11:$ZZ$200,166,FALSE)=0,"",VLOOKUP($A154,parlvotes_lh!$A$11:$ZZ$200,166,FALSE)))</f>
        <v/>
      </c>
      <c r="S154" s="309" t="str">
        <f>IF(ISERROR(VLOOKUP($A154,parlvotes_lh!$A$11:$ZZ$200,186,FALSE))=TRUE,"",IF(VLOOKUP($A154,parlvotes_lh!$A$11:$ZZ$200,186,FALSE)=0,"",VLOOKUP($A154,parlvotes_lh!$A$11:$ZZ$200,186,FALSE)))</f>
        <v/>
      </c>
      <c r="T154" s="309" t="str">
        <f>IF(ISERROR(VLOOKUP($A154,parlvotes_lh!$A$11:$ZZ$200,206,FALSE))=TRUE,"",IF(VLOOKUP($A154,parlvotes_lh!$A$11:$ZZ$200,206,FALSE)=0,"",VLOOKUP($A154,parlvotes_lh!$A$11:$ZZ$200,206,FALSE)))</f>
        <v/>
      </c>
      <c r="U154" s="309" t="str">
        <f>IF(ISERROR(VLOOKUP($A154,parlvotes_lh!$A$11:$ZZ$200,226,FALSE))=TRUE,"",IF(VLOOKUP($A154,parlvotes_lh!$A$11:$ZZ$200,226,FALSE)=0,"",VLOOKUP($A154,parlvotes_lh!$A$11:$ZZ$200,226,FALSE)))</f>
        <v/>
      </c>
      <c r="V154" s="309" t="str">
        <f>IF(ISERROR(VLOOKUP($A154,parlvotes_lh!$A$11:$ZZ$200,246,FALSE))=TRUE,"",IF(VLOOKUP($A154,parlvotes_lh!$A$11:$ZZ$200,246,FALSE)=0,"",VLOOKUP($A154,parlvotes_lh!$A$11:$ZZ$200,246,FALSE)))</f>
        <v/>
      </c>
      <c r="W154" s="309" t="str">
        <f>IF(ISERROR(VLOOKUP($A154,parlvotes_lh!$A$11:$ZZ$200,266,FALSE))=TRUE,"",IF(VLOOKUP($A154,parlvotes_lh!$A$11:$ZZ$200,266,FALSE)=0,"",VLOOKUP($A154,parlvotes_lh!$A$11:$ZZ$200,266,FALSE)))</f>
        <v/>
      </c>
      <c r="X154" s="309" t="str">
        <f>IF(ISERROR(VLOOKUP($A154,parlvotes_lh!$A$11:$ZZ$200,286,FALSE))=TRUE,"",IF(VLOOKUP($A154,parlvotes_lh!$A$11:$ZZ$200,286,FALSE)=0,"",VLOOKUP($A154,parlvotes_lh!$A$11:$ZZ$200,286,FALSE)))</f>
        <v/>
      </c>
      <c r="Y154" s="309" t="str">
        <f>IF(ISERROR(VLOOKUP($A154,parlvotes_lh!$A$11:$ZZ$200,306,FALSE))=TRUE,"",IF(VLOOKUP($A154,parlvotes_lh!$A$11:$ZZ$200,306,FALSE)=0,"",VLOOKUP($A154,parlvotes_lh!$A$11:$ZZ$200,306,FALSE)))</f>
        <v/>
      </c>
      <c r="Z154" s="309" t="str">
        <f>IF(ISERROR(VLOOKUP($A154,parlvotes_lh!$A$11:$ZZ$200,326,FALSE))=TRUE,"",IF(VLOOKUP($A154,parlvotes_lh!$A$11:$ZZ$200,326,FALSE)=0,"",VLOOKUP($A154,parlvotes_lh!$A$11:$ZZ$200,326,FALSE)))</f>
        <v/>
      </c>
      <c r="AA154" s="309" t="str">
        <f>IF(ISERROR(VLOOKUP($A154,parlvotes_lh!$A$11:$ZZ$200,346,FALSE))=TRUE,"",IF(VLOOKUP($A154,parlvotes_lh!$A$11:$ZZ$200,346,FALSE)=0,"",VLOOKUP($A154,parlvotes_lh!$A$11:$ZZ$200,346,FALSE)))</f>
        <v/>
      </c>
      <c r="AB154" s="309" t="str">
        <f>IF(ISERROR(VLOOKUP($A154,parlvotes_lh!$A$11:$ZZ$200,366,FALSE))=TRUE,"",IF(VLOOKUP($A154,parlvotes_lh!$A$11:$ZZ$200,366,FALSE)=0,"",VLOOKUP($A154,parlvotes_lh!$A$11:$ZZ$200,366,FALSE)))</f>
        <v/>
      </c>
      <c r="AC154" s="309" t="str">
        <f>IF(ISERROR(VLOOKUP($A154,parlvotes_lh!$A$11:$ZZ$200,386,FALSE))=TRUE,"",IF(VLOOKUP($A154,parlvotes_lh!$A$11:$ZZ$200,386,FALSE)=0,"",VLOOKUP($A154,parlvotes_lh!$A$11:$ZZ$200,386,FALSE)))</f>
        <v/>
      </c>
    </row>
    <row r="155" spans="1:29" ht="13.5" customHeight="1">
      <c r="A155" s="302"/>
      <c r="B155" s="303" t="str">
        <f>IF(A155="","",MID(info_weblinks!$C$3,32,3))</f>
        <v/>
      </c>
      <c r="C155" s="303" t="str">
        <f>IF(info_parties!G155="","",info_parties!G155)</f>
        <v/>
      </c>
      <c r="D155" s="303" t="str">
        <f>IF(info_parties!K155="","",info_parties!K155)</f>
        <v/>
      </c>
      <c r="E155" s="303" t="str">
        <f>IF(info_parties!H155="","",info_parties!H155)</f>
        <v/>
      </c>
      <c r="F155" s="304" t="str">
        <f t="shared" si="8"/>
        <v/>
      </c>
      <c r="G155" s="305" t="str">
        <f t="shared" si="9"/>
        <v/>
      </c>
      <c r="H155" s="306" t="str">
        <f t="shared" si="10"/>
        <v/>
      </c>
      <c r="I155" s="307" t="str">
        <f t="shared" si="11"/>
        <v/>
      </c>
      <c r="J155" s="308" t="str">
        <f>IF(ISERROR(VLOOKUP($A155,parlvotes_lh!$A$11:$ZZ$200,6,FALSE))=TRUE,"",IF(VLOOKUP($A155,parlvotes_lh!$A$11:$ZZ$200,6,FALSE)=0,"",VLOOKUP($A155,parlvotes_lh!$A$11:$ZZ$200,6,FALSE)))</f>
        <v/>
      </c>
      <c r="K155" s="308" t="str">
        <f>IF(ISERROR(VLOOKUP($A155,parlvotes_lh!$A$11:$ZZ$200,26,FALSE))=TRUE,"",IF(VLOOKUP($A155,parlvotes_lh!$A$11:$ZZ$200,26,FALSE)=0,"",VLOOKUP($A155,parlvotes_lh!$A$11:$ZZ$200,26,FALSE)))</f>
        <v/>
      </c>
      <c r="L155" s="308" t="str">
        <f>IF(ISERROR(VLOOKUP($A155,parlvotes_lh!$A$11:$ZZ$200,46,FALSE))=TRUE,"",IF(VLOOKUP($A155,parlvotes_lh!$A$11:$ZZ$200,46,FALSE)=0,"",VLOOKUP($A155,parlvotes_lh!$A$11:$ZZ$200,46,FALSE)))</f>
        <v/>
      </c>
      <c r="M155" s="308" t="str">
        <f>IF(ISERROR(VLOOKUP($A155,parlvotes_lh!$A$11:$ZZ$200,66,FALSE))=TRUE,"",IF(VLOOKUP($A155,parlvotes_lh!$A$11:$ZZ$200,66,FALSE)=0,"",VLOOKUP($A155,parlvotes_lh!$A$11:$ZZ$200,66,FALSE)))</f>
        <v/>
      </c>
      <c r="N155" s="308" t="str">
        <f>IF(ISERROR(VLOOKUP($A155,parlvotes_lh!$A$11:$ZZ$200,86,FALSE))=TRUE,"",IF(VLOOKUP($A155,parlvotes_lh!$A$11:$ZZ$200,86,FALSE)=0,"",VLOOKUP($A155,parlvotes_lh!$A$11:$ZZ$200,86,FALSE)))</f>
        <v/>
      </c>
      <c r="O155" s="308" t="str">
        <f>IF(ISERROR(VLOOKUP($A155,parlvotes_lh!$A$11:$ZZ$200,106,FALSE))=TRUE,"",IF(VLOOKUP($A155,parlvotes_lh!$A$11:$ZZ$200,106,FALSE)=0,"",VLOOKUP($A155,parlvotes_lh!$A$11:$ZZ$200,106,FALSE)))</f>
        <v/>
      </c>
      <c r="P155" s="308" t="str">
        <f>IF(ISERROR(VLOOKUP($A155,parlvotes_lh!$A$11:$ZZ$200,126,FALSE))=TRUE,"",IF(VLOOKUP($A155,parlvotes_lh!$A$11:$ZZ$200,126,FALSE)=0,"",VLOOKUP($A155,parlvotes_lh!$A$11:$ZZ$200,126,FALSE)))</f>
        <v/>
      </c>
      <c r="Q155" s="309" t="str">
        <f>IF(ISERROR(VLOOKUP($A155,parlvotes_lh!$A$11:$ZZ$200,146,FALSE))=TRUE,"",IF(VLOOKUP($A155,parlvotes_lh!$A$11:$ZZ$200,146,FALSE)=0,"",VLOOKUP($A155,parlvotes_lh!$A$11:$ZZ$200,146,FALSE)))</f>
        <v/>
      </c>
      <c r="R155" s="309" t="str">
        <f>IF(ISERROR(VLOOKUP($A155,parlvotes_lh!$A$11:$ZZ$200,166,FALSE))=TRUE,"",IF(VLOOKUP($A155,parlvotes_lh!$A$11:$ZZ$200,166,FALSE)=0,"",VLOOKUP($A155,parlvotes_lh!$A$11:$ZZ$200,166,FALSE)))</f>
        <v/>
      </c>
      <c r="S155" s="309" t="str">
        <f>IF(ISERROR(VLOOKUP($A155,parlvotes_lh!$A$11:$ZZ$200,186,FALSE))=TRUE,"",IF(VLOOKUP($A155,parlvotes_lh!$A$11:$ZZ$200,186,FALSE)=0,"",VLOOKUP($A155,parlvotes_lh!$A$11:$ZZ$200,186,FALSE)))</f>
        <v/>
      </c>
      <c r="T155" s="309" t="str">
        <f>IF(ISERROR(VLOOKUP($A155,parlvotes_lh!$A$11:$ZZ$200,206,FALSE))=TRUE,"",IF(VLOOKUP($A155,parlvotes_lh!$A$11:$ZZ$200,206,FALSE)=0,"",VLOOKUP($A155,parlvotes_lh!$A$11:$ZZ$200,206,FALSE)))</f>
        <v/>
      </c>
      <c r="U155" s="309" t="str">
        <f>IF(ISERROR(VLOOKUP($A155,parlvotes_lh!$A$11:$ZZ$200,226,FALSE))=TRUE,"",IF(VLOOKUP($A155,parlvotes_lh!$A$11:$ZZ$200,226,FALSE)=0,"",VLOOKUP($A155,parlvotes_lh!$A$11:$ZZ$200,226,FALSE)))</f>
        <v/>
      </c>
      <c r="V155" s="309" t="str">
        <f>IF(ISERROR(VLOOKUP($A155,parlvotes_lh!$A$11:$ZZ$200,246,FALSE))=TRUE,"",IF(VLOOKUP($A155,parlvotes_lh!$A$11:$ZZ$200,246,FALSE)=0,"",VLOOKUP($A155,parlvotes_lh!$A$11:$ZZ$200,246,FALSE)))</f>
        <v/>
      </c>
      <c r="W155" s="309" t="str">
        <f>IF(ISERROR(VLOOKUP($A155,parlvotes_lh!$A$11:$ZZ$200,266,FALSE))=TRUE,"",IF(VLOOKUP($A155,parlvotes_lh!$A$11:$ZZ$200,266,FALSE)=0,"",VLOOKUP($A155,parlvotes_lh!$A$11:$ZZ$200,266,FALSE)))</f>
        <v/>
      </c>
      <c r="X155" s="309" t="str">
        <f>IF(ISERROR(VLOOKUP($A155,parlvotes_lh!$A$11:$ZZ$200,286,FALSE))=TRUE,"",IF(VLOOKUP($A155,parlvotes_lh!$A$11:$ZZ$200,286,FALSE)=0,"",VLOOKUP($A155,parlvotes_lh!$A$11:$ZZ$200,286,FALSE)))</f>
        <v/>
      </c>
      <c r="Y155" s="309" t="str">
        <f>IF(ISERROR(VLOOKUP($A155,parlvotes_lh!$A$11:$ZZ$200,306,FALSE))=TRUE,"",IF(VLOOKUP($A155,parlvotes_lh!$A$11:$ZZ$200,306,FALSE)=0,"",VLOOKUP($A155,parlvotes_lh!$A$11:$ZZ$200,306,FALSE)))</f>
        <v/>
      </c>
      <c r="Z155" s="309" t="str">
        <f>IF(ISERROR(VLOOKUP($A155,parlvotes_lh!$A$11:$ZZ$200,326,FALSE))=TRUE,"",IF(VLOOKUP($A155,parlvotes_lh!$A$11:$ZZ$200,326,FALSE)=0,"",VLOOKUP($A155,parlvotes_lh!$A$11:$ZZ$200,326,FALSE)))</f>
        <v/>
      </c>
      <c r="AA155" s="309" t="str">
        <f>IF(ISERROR(VLOOKUP($A155,parlvotes_lh!$A$11:$ZZ$200,346,FALSE))=TRUE,"",IF(VLOOKUP($A155,parlvotes_lh!$A$11:$ZZ$200,346,FALSE)=0,"",VLOOKUP($A155,parlvotes_lh!$A$11:$ZZ$200,346,FALSE)))</f>
        <v/>
      </c>
      <c r="AB155" s="309" t="str">
        <f>IF(ISERROR(VLOOKUP($A155,parlvotes_lh!$A$11:$ZZ$200,366,FALSE))=TRUE,"",IF(VLOOKUP($A155,parlvotes_lh!$A$11:$ZZ$200,366,FALSE)=0,"",VLOOKUP($A155,parlvotes_lh!$A$11:$ZZ$200,366,FALSE)))</f>
        <v/>
      </c>
      <c r="AC155" s="309" t="str">
        <f>IF(ISERROR(VLOOKUP($A155,parlvotes_lh!$A$11:$ZZ$200,386,FALSE))=TRUE,"",IF(VLOOKUP($A155,parlvotes_lh!$A$11:$ZZ$200,386,FALSE)=0,"",VLOOKUP($A155,parlvotes_lh!$A$11:$ZZ$200,386,FALSE)))</f>
        <v/>
      </c>
    </row>
    <row r="156" spans="1:29" ht="13.5" customHeight="1">
      <c r="A156" s="302"/>
      <c r="B156" s="303" t="str">
        <f>IF(A156="","",MID(info_weblinks!$C$3,32,3))</f>
        <v/>
      </c>
      <c r="C156" s="303" t="str">
        <f>IF(info_parties!G156="","",info_parties!G156)</f>
        <v/>
      </c>
      <c r="D156" s="303" t="str">
        <f>IF(info_parties!K156="","",info_parties!K156)</f>
        <v/>
      </c>
      <c r="E156" s="303" t="str">
        <f>IF(info_parties!H156="","",info_parties!H156)</f>
        <v/>
      </c>
      <c r="F156" s="304" t="str">
        <f t="shared" si="8"/>
        <v/>
      </c>
      <c r="G156" s="305" t="str">
        <f t="shared" si="9"/>
        <v/>
      </c>
      <c r="H156" s="306" t="str">
        <f t="shared" si="10"/>
        <v/>
      </c>
      <c r="I156" s="307" t="str">
        <f t="shared" si="11"/>
        <v/>
      </c>
      <c r="J156" s="308" t="str">
        <f>IF(ISERROR(VLOOKUP($A156,parlvotes_lh!$A$11:$ZZ$200,6,FALSE))=TRUE,"",IF(VLOOKUP($A156,parlvotes_lh!$A$11:$ZZ$200,6,FALSE)=0,"",VLOOKUP($A156,parlvotes_lh!$A$11:$ZZ$200,6,FALSE)))</f>
        <v/>
      </c>
      <c r="K156" s="308" t="str">
        <f>IF(ISERROR(VLOOKUP($A156,parlvotes_lh!$A$11:$ZZ$200,26,FALSE))=TRUE,"",IF(VLOOKUP($A156,parlvotes_lh!$A$11:$ZZ$200,26,FALSE)=0,"",VLOOKUP($A156,parlvotes_lh!$A$11:$ZZ$200,26,FALSE)))</f>
        <v/>
      </c>
      <c r="L156" s="308" t="str">
        <f>IF(ISERROR(VLOOKUP($A156,parlvotes_lh!$A$11:$ZZ$200,46,FALSE))=TRUE,"",IF(VLOOKUP($A156,parlvotes_lh!$A$11:$ZZ$200,46,FALSE)=0,"",VLOOKUP($A156,parlvotes_lh!$A$11:$ZZ$200,46,FALSE)))</f>
        <v/>
      </c>
      <c r="M156" s="308" t="str">
        <f>IF(ISERROR(VLOOKUP($A156,parlvotes_lh!$A$11:$ZZ$200,66,FALSE))=TRUE,"",IF(VLOOKUP($A156,parlvotes_lh!$A$11:$ZZ$200,66,FALSE)=0,"",VLOOKUP($A156,parlvotes_lh!$A$11:$ZZ$200,66,FALSE)))</f>
        <v/>
      </c>
      <c r="N156" s="308" t="str">
        <f>IF(ISERROR(VLOOKUP($A156,parlvotes_lh!$A$11:$ZZ$200,86,FALSE))=TRUE,"",IF(VLOOKUP($A156,parlvotes_lh!$A$11:$ZZ$200,86,FALSE)=0,"",VLOOKUP($A156,parlvotes_lh!$A$11:$ZZ$200,86,FALSE)))</f>
        <v/>
      </c>
      <c r="O156" s="308" t="str">
        <f>IF(ISERROR(VLOOKUP($A156,parlvotes_lh!$A$11:$ZZ$200,106,FALSE))=TRUE,"",IF(VLOOKUP($A156,parlvotes_lh!$A$11:$ZZ$200,106,FALSE)=0,"",VLOOKUP($A156,parlvotes_lh!$A$11:$ZZ$200,106,FALSE)))</f>
        <v/>
      </c>
      <c r="P156" s="308" t="str">
        <f>IF(ISERROR(VLOOKUP($A156,parlvotes_lh!$A$11:$ZZ$200,126,FALSE))=TRUE,"",IF(VLOOKUP($A156,parlvotes_lh!$A$11:$ZZ$200,126,FALSE)=0,"",VLOOKUP($A156,parlvotes_lh!$A$11:$ZZ$200,126,FALSE)))</f>
        <v/>
      </c>
      <c r="Q156" s="309" t="str">
        <f>IF(ISERROR(VLOOKUP($A156,parlvotes_lh!$A$11:$ZZ$200,146,FALSE))=TRUE,"",IF(VLOOKUP($A156,parlvotes_lh!$A$11:$ZZ$200,146,FALSE)=0,"",VLOOKUP($A156,parlvotes_lh!$A$11:$ZZ$200,146,FALSE)))</f>
        <v/>
      </c>
      <c r="R156" s="309" t="str">
        <f>IF(ISERROR(VLOOKUP($A156,parlvotes_lh!$A$11:$ZZ$200,166,FALSE))=TRUE,"",IF(VLOOKUP($A156,parlvotes_lh!$A$11:$ZZ$200,166,FALSE)=0,"",VLOOKUP($A156,parlvotes_lh!$A$11:$ZZ$200,166,FALSE)))</f>
        <v/>
      </c>
      <c r="S156" s="309" t="str">
        <f>IF(ISERROR(VLOOKUP($A156,parlvotes_lh!$A$11:$ZZ$200,186,FALSE))=TRUE,"",IF(VLOOKUP($A156,parlvotes_lh!$A$11:$ZZ$200,186,FALSE)=0,"",VLOOKUP($A156,parlvotes_lh!$A$11:$ZZ$200,186,FALSE)))</f>
        <v/>
      </c>
      <c r="T156" s="309" t="str">
        <f>IF(ISERROR(VLOOKUP($A156,parlvotes_lh!$A$11:$ZZ$200,206,FALSE))=TRUE,"",IF(VLOOKUP($A156,parlvotes_lh!$A$11:$ZZ$200,206,FALSE)=0,"",VLOOKUP($A156,parlvotes_lh!$A$11:$ZZ$200,206,FALSE)))</f>
        <v/>
      </c>
      <c r="U156" s="309" t="str">
        <f>IF(ISERROR(VLOOKUP($A156,parlvotes_lh!$A$11:$ZZ$200,226,FALSE))=TRUE,"",IF(VLOOKUP($A156,parlvotes_lh!$A$11:$ZZ$200,226,FALSE)=0,"",VLOOKUP($A156,parlvotes_lh!$A$11:$ZZ$200,226,FALSE)))</f>
        <v/>
      </c>
      <c r="V156" s="309" t="str">
        <f>IF(ISERROR(VLOOKUP($A156,parlvotes_lh!$A$11:$ZZ$200,246,FALSE))=TRUE,"",IF(VLOOKUP($A156,parlvotes_lh!$A$11:$ZZ$200,246,FALSE)=0,"",VLOOKUP($A156,parlvotes_lh!$A$11:$ZZ$200,246,FALSE)))</f>
        <v/>
      </c>
      <c r="W156" s="309" t="str">
        <f>IF(ISERROR(VLOOKUP($A156,parlvotes_lh!$A$11:$ZZ$200,266,FALSE))=TRUE,"",IF(VLOOKUP($A156,parlvotes_lh!$A$11:$ZZ$200,266,FALSE)=0,"",VLOOKUP($A156,parlvotes_lh!$A$11:$ZZ$200,266,FALSE)))</f>
        <v/>
      </c>
      <c r="X156" s="309" t="str">
        <f>IF(ISERROR(VLOOKUP($A156,parlvotes_lh!$A$11:$ZZ$200,286,FALSE))=TRUE,"",IF(VLOOKUP($A156,parlvotes_lh!$A$11:$ZZ$200,286,FALSE)=0,"",VLOOKUP($A156,parlvotes_lh!$A$11:$ZZ$200,286,FALSE)))</f>
        <v/>
      </c>
      <c r="Y156" s="309" t="str">
        <f>IF(ISERROR(VLOOKUP($A156,parlvotes_lh!$A$11:$ZZ$200,306,FALSE))=TRUE,"",IF(VLOOKUP($A156,parlvotes_lh!$A$11:$ZZ$200,306,FALSE)=0,"",VLOOKUP($A156,parlvotes_lh!$A$11:$ZZ$200,306,FALSE)))</f>
        <v/>
      </c>
      <c r="Z156" s="309" t="str">
        <f>IF(ISERROR(VLOOKUP($A156,parlvotes_lh!$A$11:$ZZ$200,326,FALSE))=TRUE,"",IF(VLOOKUP($A156,parlvotes_lh!$A$11:$ZZ$200,326,FALSE)=0,"",VLOOKUP($A156,parlvotes_lh!$A$11:$ZZ$200,326,FALSE)))</f>
        <v/>
      </c>
      <c r="AA156" s="309" t="str">
        <f>IF(ISERROR(VLOOKUP($A156,parlvotes_lh!$A$11:$ZZ$200,346,FALSE))=TRUE,"",IF(VLOOKUP($A156,parlvotes_lh!$A$11:$ZZ$200,346,FALSE)=0,"",VLOOKUP($A156,parlvotes_lh!$A$11:$ZZ$200,346,FALSE)))</f>
        <v/>
      </c>
      <c r="AB156" s="309" t="str">
        <f>IF(ISERROR(VLOOKUP($A156,parlvotes_lh!$A$11:$ZZ$200,366,FALSE))=TRUE,"",IF(VLOOKUP($A156,parlvotes_lh!$A$11:$ZZ$200,366,FALSE)=0,"",VLOOKUP($A156,parlvotes_lh!$A$11:$ZZ$200,366,FALSE)))</f>
        <v/>
      </c>
      <c r="AC156" s="309" t="str">
        <f>IF(ISERROR(VLOOKUP($A156,parlvotes_lh!$A$11:$ZZ$200,386,FALSE))=TRUE,"",IF(VLOOKUP($A156,parlvotes_lh!$A$11:$ZZ$200,386,FALSE)=0,"",VLOOKUP($A156,parlvotes_lh!$A$11:$ZZ$200,386,FALSE)))</f>
        <v/>
      </c>
    </row>
    <row r="157" spans="1:29" ht="13.5" customHeight="1">
      <c r="A157" s="302"/>
      <c r="B157" s="303" t="str">
        <f>IF(A157="","",MID(info_weblinks!$C$3,32,3))</f>
        <v/>
      </c>
      <c r="C157" s="303" t="str">
        <f>IF(info_parties!G157="","",info_parties!G157)</f>
        <v/>
      </c>
      <c r="D157" s="303" t="str">
        <f>IF(info_parties!K157="","",info_parties!K157)</f>
        <v/>
      </c>
      <c r="E157" s="303" t="str">
        <f>IF(info_parties!H157="","",info_parties!H157)</f>
        <v/>
      </c>
      <c r="F157" s="304" t="str">
        <f t="shared" si="8"/>
        <v/>
      </c>
      <c r="G157" s="305" t="str">
        <f t="shared" si="9"/>
        <v/>
      </c>
      <c r="H157" s="306" t="str">
        <f t="shared" si="10"/>
        <v/>
      </c>
      <c r="I157" s="307" t="str">
        <f t="shared" si="11"/>
        <v/>
      </c>
      <c r="J157" s="308" t="str">
        <f>IF(ISERROR(VLOOKUP($A157,parlvotes_lh!$A$11:$ZZ$200,6,FALSE))=TRUE,"",IF(VLOOKUP($A157,parlvotes_lh!$A$11:$ZZ$200,6,FALSE)=0,"",VLOOKUP($A157,parlvotes_lh!$A$11:$ZZ$200,6,FALSE)))</f>
        <v/>
      </c>
      <c r="K157" s="308" t="str">
        <f>IF(ISERROR(VLOOKUP($A157,parlvotes_lh!$A$11:$ZZ$200,26,FALSE))=TRUE,"",IF(VLOOKUP($A157,parlvotes_lh!$A$11:$ZZ$200,26,FALSE)=0,"",VLOOKUP($A157,parlvotes_lh!$A$11:$ZZ$200,26,FALSE)))</f>
        <v/>
      </c>
      <c r="L157" s="308" t="str">
        <f>IF(ISERROR(VLOOKUP($A157,parlvotes_lh!$A$11:$ZZ$200,46,FALSE))=TRUE,"",IF(VLOOKUP($A157,parlvotes_lh!$A$11:$ZZ$200,46,FALSE)=0,"",VLOOKUP($A157,parlvotes_lh!$A$11:$ZZ$200,46,FALSE)))</f>
        <v/>
      </c>
      <c r="M157" s="308" t="str">
        <f>IF(ISERROR(VLOOKUP($A157,parlvotes_lh!$A$11:$ZZ$200,66,FALSE))=TRUE,"",IF(VLOOKUP($A157,parlvotes_lh!$A$11:$ZZ$200,66,FALSE)=0,"",VLOOKUP($A157,parlvotes_lh!$A$11:$ZZ$200,66,FALSE)))</f>
        <v/>
      </c>
      <c r="N157" s="308" t="str">
        <f>IF(ISERROR(VLOOKUP($A157,parlvotes_lh!$A$11:$ZZ$200,86,FALSE))=TRUE,"",IF(VLOOKUP($A157,parlvotes_lh!$A$11:$ZZ$200,86,FALSE)=0,"",VLOOKUP($A157,parlvotes_lh!$A$11:$ZZ$200,86,FALSE)))</f>
        <v/>
      </c>
      <c r="O157" s="308" t="str">
        <f>IF(ISERROR(VLOOKUP($A157,parlvotes_lh!$A$11:$ZZ$200,106,FALSE))=TRUE,"",IF(VLOOKUP($A157,parlvotes_lh!$A$11:$ZZ$200,106,FALSE)=0,"",VLOOKUP($A157,parlvotes_lh!$A$11:$ZZ$200,106,FALSE)))</f>
        <v/>
      </c>
      <c r="P157" s="308" t="str">
        <f>IF(ISERROR(VLOOKUP($A157,parlvotes_lh!$A$11:$ZZ$200,126,FALSE))=TRUE,"",IF(VLOOKUP($A157,parlvotes_lh!$A$11:$ZZ$200,126,FALSE)=0,"",VLOOKUP($A157,parlvotes_lh!$A$11:$ZZ$200,126,FALSE)))</f>
        <v/>
      </c>
      <c r="Q157" s="309" t="str">
        <f>IF(ISERROR(VLOOKUP($A157,parlvotes_lh!$A$11:$ZZ$200,146,FALSE))=TRUE,"",IF(VLOOKUP($A157,parlvotes_lh!$A$11:$ZZ$200,146,FALSE)=0,"",VLOOKUP($A157,parlvotes_lh!$A$11:$ZZ$200,146,FALSE)))</f>
        <v/>
      </c>
      <c r="R157" s="309" t="str">
        <f>IF(ISERROR(VLOOKUP($A157,parlvotes_lh!$A$11:$ZZ$200,166,FALSE))=TRUE,"",IF(VLOOKUP($A157,parlvotes_lh!$A$11:$ZZ$200,166,FALSE)=0,"",VLOOKUP($A157,parlvotes_lh!$A$11:$ZZ$200,166,FALSE)))</f>
        <v/>
      </c>
      <c r="S157" s="309" t="str">
        <f>IF(ISERROR(VLOOKUP($A157,parlvotes_lh!$A$11:$ZZ$200,186,FALSE))=TRUE,"",IF(VLOOKUP($A157,parlvotes_lh!$A$11:$ZZ$200,186,FALSE)=0,"",VLOOKUP($A157,parlvotes_lh!$A$11:$ZZ$200,186,FALSE)))</f>
        <v/>
      </c>
      <c r="T157" s="309" t="str">
        <f>IF(ISERROR(VLOOKUP($A157,parlvotes_lh!$A$11:$ZZ$200,206,FALSE))=TRUE,"",IF(VLOOKUP($A157,parlvotes_lh!$A$11:$ZZ$200,206,FALSE)=0,"",VLOOKUP($A157,parlvotes_lh!$A$11:$ZZ$200,206,FALSE)))</f>
        <v/>
      </c>
      <c r="U157" s="309" t="str">
        <f>IF(ISERROR(VLOOKUP($A157,parlvotes_lh!$A$11:$ZZ$200,226,FALSE))=TRUE,"",IF(VLOOKUP($A157,parlvotes_lh!$A$11:$ZZ$200,226,FALSE)=0,"",VLOOKUP($A157,parlvotes_lh!$A$11:$ZZ$200,226,FALSE)))</f>
        <v/>
      </c>
      <c r="V157" s="309" t="str">
        <f>IF(ISERROR(VLOOKUP($A157,parlvotes_lh!$A$11:$ZZ$200,246,FALSE))=TRUE,"",IF(VLOOKUP($A157,parlvotes_lh!$A$11:$ZZ$200,246,FALSE)=0,"",VLOOKUP($A157,parlvotes_lh!$A$11:$ZZ$200,246,FALSE)))</f>
        <v/>
      </c>
      <c r="W157" s="309" t="str">
        <f>IF(ISERROR(VLOOKUP($A157,parlvotes_lh!$A$11:$ZZ$200,266,FALSE))=TRUE,"",IF(VLOOKUP($A157,parlvotes_lh!$A$11:$ZZ$200,266,FALSE)=0,"",VLOOKUP($A157,parlvotes_lh!$A$11:$ZZ$200,266,FALSE)))</f>
        <v/>
      </c>
      <c r="X157" s="309" t="str">
        <f>IF(ISERROR(VLOOKUP($A157,parlvotes_lh!$A$11:$ZZ$200,286,FALSE))=TRUE,"",IF(VLOOKUP($A157,parlvotes_lh!$A$11:$ZZ$200,286,FALSE)=0,"",VLOOKUP($A157,parlvotes_lh!$A$11:$ZZ$200,286,FALSE)))</f>
        <v/>
      </c>
      <c r="Y157" s="309" t="str">
        <f>IF(ISERROR(VLOOKUP($A157,parlvotes_lh!$A$11:$ZZ$200,306,FALSE))=TRUE,"",IF(VLOOKUP($A157,parlvotes_lh!$A$11:$ZZ$200,306,FALSE)=0,"",VLOOKUP($A157,parlvotes_lh!$A$11:$ZZ$200,306,FALSE)))</f>
        <v/>
      </c>
      <c r="Z157" s="309" t="str">
        <f>IF(ISERROR(VLOOKUP($A157,parlvotes_lh!$A$11:$ZZ$200,326,FALSE))=TRUE,"",IF(VLOOKUP($A157,parlvotes_lh!$A$11:$ZZ$200,326,FALSE)=0,"",VLOOKUP($A157,parlvotes_lh!$A$11:$ZZ$200,326,FALSE)))</f>
        <v/>
      </c>
      <c r="AA157" s="309" t="str">
        <f>IF(ISERROR(VLOOKUP($A157,parlvotes_lh!$A$11:$ZZ$200,346,FALSE))=TRUE,"",IF(VLOOKUP($A157,parlvotes_lh!$A$11:$ZZ$200,346,FALSE)=0,"",VLOOKUP($A157,parlvotes_lh!$A$11:$ZZ$200,346,FALSE)))</f>
        <v/>
      </c>
      <c r="AB157" s="309" t="str">
        <f>IF(ISERROR(VLOOKUP($A157,parlvotes_lh!$A$11:$ZZ$200,366,FALSE))=TRUE,"",IF(VLOOKUP($A157,parlvotes_lh!$A$11:$ZZ$200,366,FALSE)=0,"",VLOOKUP($A157,parlvotes_lh!$A$11:$ZZ$200,366,FALSE)))</f>
        <v/>
      </c>
      <c r="AC157" s="309" t="str">
        <f>IF(ISERROR(VLOOKUP($A157,parlvotes_lh!$A$11:$ZZ$200,386,FALSE))=TRUE,"",IF(VLOOKUP($A157,parlvotes_lh!$A$11:$ZZ$200,386,FALSE)=0,"",VLOOKUP($A157,parlvotes_lh!$A$11:$ZZ$200,386,FALSE)))</f>
        <v/>
      </c>
    </row>
    <row r="158" spans="1:29" ht="13.5" customHeight="1">
      <c r="A158" s="302"/>
      <c r="B158" s="303" t="str">
        <f>IF(A158="","",MID(info_weblinks!$C$3,32,3))</f>
        <v/>
      </c>
      <c r="C158" s="303" t="str">
        <f>IF(info_parties!G158="","",info_parties!G158)</f>
        <v/>
      </c>
      <c r="D158" s="303" t="str">
        <f>IF(info_parties!K158="","",info_parties!K158)</f>
        <v/>
      </c>
      <c r="E158" s="303" t="str">
        <f>IF(info_parties!H158="","",info_parties!H158)</f>
        <v/>
      </c>
      <c r="F158" s="304" t="str">
        <f t="shared" si="8"/>
        <v/>
      </c>
      <c r="G158" s="305" t="str">
        <f t="shared" si="9"/>
        <v/>
      </c>
      <c r="H158" s="306" t="str">
        <f t="shared" si="10"/>
        <v/>
      </c>
      <c r="I158" s="307" t="str">
        <f t="shared" si="11"/>
        <v/>
      </c>
      <c r="J158" s="308" t="str">
        <f>IF(ISERROR(VLOOKUP($A158,parlvotes_lh!$A$11:$ZZ$200,6,FALSE))=TRUE,"",IF(VLOOKUP($A158,parlvotes_lh!$A$11:$ZZ$200,6,FALSE)=0,"",VLOOKUP($A158,parlvotes_lh!$A$11:$ZZ$200,6,FALSE)))</f>
        <v/>
      </c>
      <c r="K158" s="308" t="str">
        <f>IF(ISERROR(VLOOKUP($A158,parlvotes_lh!$A$11:$ZZ$200,26,FALSE))=TRUE,"",IF(VLOOKUP($A158,parlvotes_lh!$A$11:$ZZ$200,26,FALSE)=0,"",VLOOKUP($A158,parlvotes_lh!$A$11:$ZZ$200,26,FALSE)))</f>
        <v/>
      </c>
      <c r="L158" s="308" t="str">
        <f>IF(ISERROR(VLOOKUP($A158,parlvotes_lh!$A$11:$ZZ$200,46,FALSE))=TRUE,"",IF(VLOOKUP($A158,parlvotes_lh!$A$11:$ZZ$200,46,FALSE)=0,"",VLOOKUP($A158,parlvotes_lh!$A$11:$ZZ$200,46,FALSE)))</f>
        <v/>
      </c>
      <c r="M158" s="308" t="str">
        <f>IF(ISERROR(VLOOKUP($A158,parlvotes_lh!$A$11:$ZZ$200,66,FALSE))=TRUE,"",IF(VLOOKUP($A158,parlvotes_lh!$A$11:$ZZ$200,66,FALSE)=0,"",VLOOKUP($A158,parlvotes_lh!$A$11:$ZZ$200,66,FALSE)))</f>
        <v/>
      </c>
      <c r="N158" s="308" t="str">
        <f>IF(ISERROR(VLOOKUP($A158,parlvotes_lh!$A$11:$ZZ$200,86,FALSE))=TRUE,"",IF(VLOOKUP($A158,parlvotes_lh!$A$11:$ZZ$200,86,FALSE)=0,"",VLOOKUP($A158,parlvotes_lh!$A$11:$ZZ$200,86,FALSE)))</f>
        <v/>
      </c>
      <c r="O158" s="308" t="str">
        <f>IF(ISERROR(VLOOKUP($A158,parlvotes_lh!$A$11:$ZZ$200,106,FALSE))=TRUE,"",IF(VLOOKUP($A158,parlvotes_lh!$A$11:$ZZ$200,106,FALSE)=0,"",VLOOKUP($A158,parlvotes_lh!$A$11:$ZZ$200,106,FALSE)))</f>
        <v/>
      </c>
      <c r="P158" s="308" t="str">
        <f>IF(ISERROR(VLOOKUP($A158,parlvotes_lh!$A$11:$ZZ$200,126,FALSE))=TRUE,"",IF(VLOOKUP($A158,parlvotes_lh!$A$11:$ZZ$200,126,FALSE)=0,"",VLOOKUP($A158,parlvotes_lh!$A$11:$ZZ$200,126,FALSE)))</f>
        <v/>
      </c>
      <c r="Q158" s="309" t="str">
        <f>IF(ISERROR(VLOOKUP($A158,parlvotes_lh!$A$11:$ZZ$200,146,FALSE))=TRUE,"",IF(VLOOKUP($A158,parlvotes_lh!$A$11:$ZZ$200,146,FALSE)=0,"",VLOOKUP($A158,parlvotes_lh!$A$11:$ZZ$200,146,FALSE)))</f>
        <v/>
      </c>
      <c r="R158" s="309" t="str">
        <f>IF(ISERROR(VLOOKUP($A158,parlvotes_lh!$A$11:$ZZ$200,166,FALSE))=TRUE,"",IF(VLOOKUP($A158,parlvotes_lh!$A$11:$ZZ$200,166,FALSE)=0,"",VLOOKUP($A158,parlvotes_lh!$A$11:$ZZ$200,166,FALSE)))</f>
        <v/>
      </c>
      <c r="S158" s="309" t="str">
        <f>IF(ISERROR(VLOOKUP($A158,parlvotes_lh!$A$11:$ZZ$200,186,FALSE))=TRUE,"",IF(VLOOKUP($A158,parlvotes_lh!$A$11:$ZZ$200,186,FALSE)=0,"",VLOOKUP($A158,parlvotes_lh!$A$11:$ZZ$200,186,FALSE)))</f>
        <v/>
      </c>
      <c r="T158" s="309" t="str">
        <f>IF(ISERROR(VLOOKUP($A158,parlvotes_lh!$A$11:$ZZ$200,206,FALSE))=TRUE,"",IF(VLOOKUP($A158,parlvotes_lh!$A$11:$ZZ$200,206,FALSE)=0,"",VLOOKUP($A158,parlvotes_lh!$A$11:$ZZ$200,206,FALSE)))</f>
        <v/>
      </c>
      <c r="U158" s="309" t="str">
        <f>IF(ISERROR(VLOOKUP($A158,parlvotes_lh!$A$11:$ZZ$200,226,FALSE))=TRUE,"",IF(VLOOKUP($A158,parlvotes_lh!$A$11:$ZZ$200,226,FALSE)=0,"",VLOOKUP($A158,parlvotes_lh!$A$11:$ZZ$200,226,FALSE)))</f>
        <v/>
      </c>
      <c r="V158" s="309" t="str">
        <f>IF(ISERROR(VLOOKUP($A158,parlvotes_lh!$A$11:$ZZ$200,246,FALSE))=TRUE,"",IF(VLOOKUP($A158,parlvotes_lh!$A$11:$ZZ$200,246,FALSE)=0,"",VLOOKUP($A158,parlvotes_lh!$A$11:$ZZ$200,246,FALSE)))</f>
        <v/>
      </c>
      <c r="W158" s="309" t="str">
        <f>IF(ISERROR(VLOOKUP($A158,parlvotes_lh!$A$11:$ZZ$200,266,FALSE))=TRUE,"",IF(VLOOKUP($A158,parlvotes_lh!$A$11:$ZZ$200,266,FALSE)=0,"",VLOOKUP($A158,parlvotes_lh!$A$11:$ZZ$200,266,FALSE)))</f>
        <v/>
      </c>
      <c r="X158" s="309" t="str">
        <f>IF(ISERROR(VLOOKUP($A158,parlvotes_lh!$A$11:$ZZ$200,286,FALSE))=TRUE,"",IF(VLOOKUP($A158,parlvotes_lh!$A$11:$ZZ$200,286,FALSE)=0,"",VLOOKUP($A158,parlvotes_lh!$A$11:$ZZ$200,286,FALSE)))</f>
        <v/>
      </c>
      <c r="Y158" s="309" t="str">
        <f>IF(ISERROR(VLOOKUP($A158,parlvotes_lh!$A$11:$ZZ$200,306,FALSE))=TRUE,"",IF(VLOOKUP($A158,parlvotes_lh!$A$11:$ZZ$200,306,FALSE)=0,"",VLOOKUP($A158,parlvotes_lh!$A$11:$ZZ$200,306,FALSE)))</f>
        <v/>
      </c>
      <c r="Z158" s="309" t="str">
        <f>IF(ISERROR(VLOOKUP($A158,parlvotes_lh!$A$11:$ZZ$200,326,FALSE))=TRUE,"",IF(VLOOKUP($A158,parlvotes_lh!$A$11:$ZZ$200,326,FALSE)=0,"",VLOOKUP($A158,parlvotes_lh!$A$11:$ZZ$200,326,FALSE)))</f>
        <v/>
      </c>
      <c r="AA158" s="309" t="str">
        <f>IF(ISERROR(VLOOKUP($A158,parlvotes_lh!$A$11:$ZZ$200,346,FALSE))=TRUE,"",IF(VLOOKUP($A158,parlvotes_lh!$A$11:$ZZ$200,346,FALSE)=0,"",VLOOKUP($A158,parlvotes_lh!$A$11:$ZZ$200,346,FALSE)))</f>
        <v/>
      </c>
      <c r="AB158" s="309" t="str">
        <f>IF(ISERROR(VLOOKUP($A158,parlvotes_lh!$A$11:$ZZ$200,366,FALSE))=TRUE,"",IF(VLOOKUP($A158,parlvotes_lh!$A$11:$ZZ$200,366,FALSE)=0,"",VLOOKUP($A158,parlvotes_lh!$A$11:$ZZ$200,366,FALSE)))</f>
        <v/>
      </c>
      <c r="AC158" s="309" t="str">
        <f>IF(ISERROR(VLOOKUP($A158,parlvotes_lh!$A$11:$ZZ$200,386,FALSE))=TRUE,"",IF(VLOOKUP($A158,parlvotes_lh!$A$11:$ZZ$200,386,FALSE)=0,"",VLOOKUP($A158,parlvotes_lh!$A$11:$ZZ$200,386,FALSE)))</f>
        <v/>
      </c>
    </row>
    <row r="159" spans="1:29" ht="13.5" customHeight="1">
      <c r="A159" s="302"/>
      <c r="B159" s="303" t="str">
        <f>IF(A159="","",MID(info_weblinks!$C$3,32,3))</f>
        <v/>
      </c>
      <c r="C159" s="303" t="str">
        <f>IF(info_parties!G159="","",info_parties!G159)</f>
        <v/>
      </c>
      <c r="D159" s="303" t="str">
        <f>IF(info_parties!K159="","",info_parties!K159)</f>
        <v/>
      </c>
      <c r="E159" s="303" t="str">
        <f>IF(info_parties!H159="","",info_parties!H159)</f>
        <v/>
      </c>
      <c r="F159" s="304" t="str">
        <f t="shared" si="8"/>
        <v/>
      </c>
      <c r="G159" s="305" t="str">
        <f t="shared" si="9"/>
        <v/>
      </c>
      <c r="H159" s="306" t="str">
        <f t="shared" si="10"/>
        <v/>
      </c>
      <c r="I159" s="307" t="str">
        <f t="shared" si="11"/>
        <v/>
      </c>
      <c r="J159" s="308" t="str">
        <f>IF(ISERROR(VLOOKUP($A159,parlvotes_lh!$A$11:$ZZ$200,6,FALSE))=TRUE,"",IF(VLOOKUP($A159,parlvotes_lh!$A$11:$ZZ$200,6,FALSE)=0,"",VLOOKUP($A159,parlvotes_lh!$A$11:$ZZ$200,6,FALSE)))</f>
        <v/>
      </c>
      <c r="K159" s="308" t="str">
        <f>IF(ISERROR(VLOOKUP($A159,parlvotes_lh!$A$11:$ZZ$200,26,FALSE))=TRUE,"",IF(VLOOKUP($A159,parlvotes_lh!$A$11:$ZZ$200,26,FALSE)=0,"",VLOOKUP($A159,parlvotes_lh!$A$11:$ZZ$200,26,FALSE)))</f>
        <v/>
      </c>
      <c r="L159" s="308" t="str">
        <f>IF(ISERROR(VLOOKUP($A159,parlvotes_lh!$A$11:$ZZ$200,46,FALSE))=TRUE,"",IF(VLOOKUP($A159,parlvotes_lh!$A$11:$ZZ$200,46,FALSE)=0,"",VLOOKUP($A159,parlvotes_lh!$A$11:$ZZ$200,46,FALSE)))</f>
        <v/>
      </c>
      <c r="M159" s="308" t="str">
        <f>IF(ISERROR(VLOOKUP($A159,parlvotes_lh!$A$11:$ZZ$200,66,FALSE))=TRUE,"",IF(VLOOKUP($A159,parlvotes_lh!$A$11:$ZZ$200,66,FALSE)=0,"",VLOOKUP($A159,parlvotes_lh!$A$11:$ZZ$200,66,FALSE)))</f>
        <v/>
      </c>
      <c r="N159" s="308" t="str">
        <f>IF(ISERROR(VLOOKUP($A159,parlvotes_lh!$A$11:$ZZ$200,86,FALSE))=TRUE,"",IF(VLOOKUP($A159,parlvotes_lh!$A$11:$ZZ$200,86,FALSE)=0,"",VLOOKUP($A159,parlvotes_lh!$A$11:$ZZ$200,86,FALSE)))</f>
        <v/>
      </c>
      <c r="O159" s="308" t="str">
        <f>IF(ISERROR(VLOOKUP($A159,parlvotes_lh!$A$11:$ZZ$200,106,FALSE))=TRUE,"",IF(VLOOKUP($A159,parlvotes_lh!$A$11:$ZZ$200,106,FALSE)=0,"",VLOOKUP($A159,parlvotes_lh!$A$11:$ZZ$200,106,FALSE)))</f>
        <v/>
      </c>
      <c r="P159" s="308" t="str">
        <f>IF(ISERROR(VLOOKUP($A159,parlvotes_lh!$A$11:$ZZ$200,126,FALSE))=TRUE,"",IF(VLOOKUP($A159,parlvotes_lh!$A$11:$ZZ$200,126,FALSE)=0,"",VLOOKUP($A159,parlvotes_lh!$A$11:$ZZ$200,126,FALSE)))</f>
        <v/>
      </c>
      <c r="Q159" s="309" t="str">
        <f>IF(ISERROR(VLOOKUP($A159,parlvotes_lh!$A$11:$ZZ$200,146,FALSE))=TRUE,"",IF(VLOOKUP($A159,parlvotes_lh!$A$11:$ZZ$200,146,FALSE)=0,"",VLOOKUP($A159,parlvotes_lh!$A$11:$ZZ$200,146,FALSE)))</f>
        <v/>
      </c>
      <c r="R159" s="309" t="str">
        <f>IF(ISERROR(VLOOKUP($A159,parlvotes_lh!$A$11:$ZZ$200,166,FALSE))=TRUE,"",IF(VLOOKUP($A159,parlvotes_lh!$A$11:$ZZ$200,166,FALSE)=0,"",VLOOKUP($A159,parlvotes_lh!$A$11:$ZZ$200,166,FALSE)))</f>
        <v/>
      </c>
      <c r="S159" s="309" t="str">
        <f>IF(ISERROR(VLOOKUP($A159,parlvotes_lh!$A$11:$ZZ$200,186,FALSE))=TRUE,"",IF(VLOOKUP($A159,parlvotes_lh!$A$11:$ZZ$200,186,FALSE)=0,"",VLOOKUP($A159,parlvotes_lh!$A$11:$ZZ$200,186,FALSE)))</f>
        <v/>
      </c>
      <c r="T159" s="309" t="str">
        <f>IF(ISERROR(VLOOKUP($A159,parlvotes_lh!$A$11:$ZZ$200,206,FALSE))=TRUE,"",IF(VLOOKUP($A159,parlvotes_lh!$A$11:$ZZ$200,206,FALSE)=0,"",VLOOKUP($A159,parlvotes_lh!$A$11:$ZZ$200,206,FALSE)))</f>
        <v/>
      </c>
      <c r="U159" s="309" t="str">
        <f>IF(ISERROR(VLOOKUP($A159,parlvotes_lh!$A$11:$ZZ$200,226,FALSE))=TRUE,"",IF(VLOOKUP($A159,parlvotes_lh!$A$11:$ZZ$200,226,FALSE)=0,"",VLOOKUP($A159,parlvotes_lh!$A$11:$ZZ$200,226,FALSE)))</f>
        <v/>
      </c>
      <c r="V159" s="309" t="str">
        <f>IF(ISERROR(VLOOKUP($A159,parlvotes_lh!$A$11:$ZZ$200,246,FALSE))=TRUE,"",IF(VLOOKUP($A159,parlvotes_lh!$A$11:$ZZ$200,246,FALSE)=0,"",VLOOKUP($A159,parlvotes_lh!$A$11:$ZZ$200,246,FALSE)))</f>
        <v/>
      </c>
      <c r="W159" s="309" t="str">
        <f>IF(ISERROR(VLOOKUP($A159,parlvotes_lh!$A$11:$ZZ$200,266,FALSE))=TRUE,"",IF(VLOOKUP($A159,parlvotes_lh!$A$11:$ZZ$200,266,FALSE)=0,"",VLOOKUP($A159,parlvotes_lh!$A$11:$ZZ$200,266,FALSE)))</f>
        <v/>
      </c>
      <c r="X159" s="309" t="str">
        <f>IF(ISERROR(VLOOKUP($A159,parlvotes_lh!$A$11:$ZZ$200,286,FALSE))=TRUE,"",IF(VLOOKUP($A159,parlvotes_lh!$A$11:$ZZ$200,286,FALSE)=0,"",VLOOKUP($A159,parlvotes_lh!$A$11:$ZZ$200,286,FALSE)))</f>
        <v/>
      </c>
      <c r="Y159" s="309" t="str">
        <f>IF(ISERROR(VLOOKUP($A159,parlvotes_lh!$A$11:$ZZ$200,306,FALSE))=TRUE,"",IF(VLOOKUP($A159,parlvotes_lh!$A$11:$ZZ$200,306,FALSE)=0,"",VLOOKUP($A159,parlvotes_lh!$A$11:$ZZ$200,306,FALSE)))</f>
        <v/>
      </c>
      <c r="Z159" s="309" t="str">
        <f>IF(ISERROR(VLOOKUP($A159,parlvotes_lh!$A$11:$ZZ$200,326,FALSE))=TRUE,"",IF(VLOOKUP($A159,parlvotes_lh!$A$11:$ZZ$200,326,FALSE)=0,"",VLOOKUP($A159,parlvotes_lh!$A$11:$ZZ$200,326,FALSE)))</f>
        <v/>
      </c>
      <c r="AA159" s="309" t="str">
        <f>IF(ISERROR(VLOOKUP($A159,parlvotes_lh!$A$11:$ZZ$200,346,FALSE))=TRUE,"",IF(VLOOKUP($A159,parlvotes_lh!$A$11:$ZZ$200,346,FALSE)=0,"",VLOOKUP($A159,parlvotes_lh!$A$11:$ZZ$200,346,FALSE)))</f>
        <v/>
      </c>
      <c r="AB159" s="309" t="str">
        <f>IF(ISERROR(VLOOKUP($A159,parlvotes_lh!$A$11:$ZZ$200,366,FALSE))=TRUE,"",IF(VLOOKUP($A159,parlvotes_lh!$A$11:$ZZ$200,366,FALSE)=0,"",VLOOKUP($A159,parlvotes_lh!$A$11:$ZZ$200,366,FALSE)))</f>
        <v/>
      </c>
      <c r="AC159" s="309" t="str">
        <f>IF(ISERROR(VLOOKUP($A159,parlvotes_lh!$A$11:$ZZ$200,386,FALSE))=TRUE,"",IF(VLOOKUP($A159,parlvotes_lh!$A$11:$ZZ$200,386,FALSE)=0,"",VLOOKUP($A159,parlvotes_lh!$A$11:$ZZ$200,386,FALSE)))</f>
        <v/>
      </c>
    </row>
    <row r="160" spans="1:29" ht="13.5" customHeight="1">
      <c r="A160" s="302"/>
      <c r="B160" s="303" t="str">
        <f>IF(A160="","",MID(info_weblinks!$C$3,32,3))</f>
        <v/>
      </c>
      <c r="C160" s="303" t="str">
        <f>IF(info_parties!G160="","",info_parties!G160)</f>
        <v/>
      </c>
      <c r="D160" s="303" t="str">
        <f>IF(info_parties!K160="","",info_parties!K160)</f>
        <v/>
      </c>
      <c r="E160" s="303" t="str">
        <f>IF(info_parties!H160="","",info_parties!H160)</f>
        <v/>
      </c>
      <c r="F160" s="304" t="str">
        <f t="shared" si="8"/>
        <v/>
      </c>
      <c r="G160" s="305" t="str">
        <f t="shared" si="9"/>
        <v/>
      </c>
      <c r="H160" s="306" t="str">
        <f t="shared" si="10"/>
        <v/>
      </c>
      <c r="I160" s="307" t="str">
        <f t="shared" si="11"/>
        <v/>
      </c>
      <c r="J160" s="308" t="str">
        <f>IF(ISERROR(VLOOKUP($A160,parlvotes_lh!$A$11:$ZZ$200,6,FALSE))=TRUE,"",IF(VLOOKUP($A160,parlvotes_lh!$A$11:$ZZ$200,6,FALSE)=0,"",VLOOKUP($A160,parlvotes_lh!$A$11:$ZZ$200,6,FALSE)))</f>
        <v/>
      </c>
      <c r="K160" s="308" t="str">
        <f>IF(ISERROR(VLOOKUP($A160,parlvotes_lh!$A$11:$ZZ$200,26,FALSE))=TRUE,"",IF(VLOOKUP($A160,parlvotes_lh!$A$11:$ZZ$200,26,FALSE)=0,"",VLOOKUP($A160,parlvotes_lh!$A$11:$ZZ$200,26,FALSE)))</f>
        <v/>
      </c>
      <c r="L160" s="308" t="str">
        <f>IF(ISERROR(VLOOKUP($A160,parlvotes_lh!$A$11:$ZZ$200,46,FALSE))=TRUE,"",IF(VLOOKUP($A160,parlvotes_lh!$A$11:$ZZ$200,46,FALSE)=0,"",VLOOKUP($A160,parlvotes_lh!$A$11:$ZZ$200,46,FALSE)))</f>
        <v/>
      </c>
      <c r="M160" s="308" t="str">
        <f>IF(ISERROR(VLOOKUP($A160,parlvotes_lh!$A$11:$ZZ$200,66,FALSE))=TRUE,"",IF(VLOOKUP($A160,parlvotes_lh!$A$11:$ZZ$200,66,FALSE)=0,"",VLOOKUP($A160,parlvotes_lh!$A$11:$ZZ$200,66,FALSE)))</f>
        <v/>
      </c>
      <c r="N160" s="308" t="str">
        <f>IF(ISERROR(VLOOKUP($A160,parlvotes_lh!$A$11:$ZZ$200,86,FALSE))=TRUE,"",IF(VLOOKUP($A160,parlvotes_lh!$A$11:$ZZ$200,86,FALSE)=0,"",VLOOKUP($A160,parlvotes_lh!$A$11:$ZZ$200,86,FALSE)))</f>
        <v/>
      </c>
      <c r="O160" s="308" t="str">
        <f>IF(ISERROR(VLOOKUP($A160,parlvotes_lh!$A$11:$ZZ$200,106,FALSE))=TRUE,"",IF(VLOOKUP($A160,parlvotes_lh!$A$11:$ZZ$200,106,FALSE)=0,"",VLOOKUP($A160,parlvotes_lh!$A$11:$ZZ$200,106,FALSE)))</f>
        <v/>
      </c>
      <c r="P160" s="308" t="str">
        <f>IF(ISERROR(VLOOKUP($A160,parlvotes_lh!$A$11:$ZZ$200,126,FALSE))=TRUE,"",IF(VLOOKUP($A160,parlvotes_lh!$A$11:$ZZ$200,126,FALSE)=0,"",VLOOKUP($A160,parlvotes_lh!$A$11:$ZZ$200,126,FALSE)))</f>
        <v/>
      </c>
      <c r="Q160" s="309" t="str">
        <f>IF(ISERROR(VLOOKUP($A160,parlvotes_lh!$A$11:$ZZ$200,146,FALSE))=TRUE,"",IF(VLOOKUP($A160,parlvotes_lh!$A$11:$ZZ$200,146,FALSE)=0,"",VLOOKUP($A160,parlvotes_lh!$A$11:$ZZ$200,146,FALSE)))</f>
        <v/>
      </c>
      <c r="R160" s="309" t="str">
        <f>IF(ISERROR(VLOOKUP($A160,parlvotes_lh!$A$11:$ZZ$200,166,FALSE))=TRUE,"",IF(VLOOKUP($A160,parlvotes_lh!$A$11:$ZZ$200,166,FALSE)=0,"",VLOOKUP($A160,parlvotes_lh!$A$11:$ZZ$200,166,FALSE)))</f>
        <v/>
      </c>
      <c r="S160" s="309" t="str">
        <f>IF(ISERROR(VLOOKUP($A160,parlvotes_lh!$A$11:$ZZ$200,186,FALSE))=TRUE,"",IF(VLOOKUP($A160,parlvotes_lh!$A$11:$ZZ$200,186,FALSE)=0,"",VLOOKUP($A160,parlvotes_lh!$A$11:$ZZ$200,186,FALSE)))</f>
        <v/>
      </c>
      <c r="T160" s="309" t="str">
        <f>IF(ISERROR(VLOOKUP($A160,parlvotes_lh!$A$11:$ZZ$200,206,FALSE))=TRUE,"",IF(VLOOKUP($A160,parlvotes_lh!$A$11:$ZZ$200,206,FALSE)=0,"",VLOOKUP($A160,parlvotes_lh!$A$11:$ZZ$200,206,FALSE)))</f>
        <v/>
      </c>
      <c r="U160" s="309" t="str">
        <f>IF(ISERROR(VLOOKUP($A160,parlvotes_lh!$A$11:$ZZ$200,226,FALSE))=TRUE,"",IF(VLOOKUP($A160,parlvotes_lh!$A$11:$ZZ$200,226,FALSE)=0,"",VLOOKUP($A160,parlvotes_lh!$A$11:$ZZ$200,226,FALSE)))</f>
        <v/>
      </c>
      <c r="V160" s="309" t="str">
        <f>IF(ISERROR(VLOOKUP($A160,parlvotes_lh!$A$11:$ZZ$200,246,FALSE))=TRUE,"",IF(VLOOKUP($A160,parlvotes_lh!$A$11:$ZZ$200,246,FALSE)=0,"",VLOOKUP($A160,parlvotes_lh!$A$11:$ZZ$200,246,FALSE)))</f>
        <v/>
      </c>
      <c r="W160" s="309" t="str">
        <f>IF(ISERROR(VLOOKUP($A160,parlvotes_lh!$A$11:$ZZ$200,266,FALSE))=TRUE,"",IF(VLOOKUP($A160,parlvotes_lh!$A$11:$ZZ$200,266,FALSE)=0,"",VLOOKUP($A160,parlvotes_lh!$A$11:$ZZ$200,266,FALSE)))</f>
        <v/>
      </c>
      <c r="X160" s="309" t="str">
        <f>IF(ISERROR(VLOOKUP($A160,parlvotes_lh!$A$11:$ZZ$200,286,FALSE))=TRUE,"",IF(VLOOKUP($A160,parlvotes_lh!$A$11:$ZZ$200,286,FALSE)=0,"",VLOOKUP($A160,parlvotes_lh!$A$11:$ZZ$200,286,FALSE)))</f>
        <v/>
      </c>
      <c r="Y160" s="309" t="str">
        <f>IF(ISERROR(VLOOKUP($A160,parlvotes_lh!$A$11:$ZZ$200,306,FALSE))=TRUE,"",IF(VLOOKUP($A160,parlvotes_lh!$A$11:$ZZ$200,306,FALSE)=0,"",VLOOKUP($A160,parlvotes_lh!$A$11:$ZZ$200,306,FALSE)))</f>
        <v/>
      </c>
      <c r="Z160" s="309" t="str">
        <f>IF(ISERROR(VLOOKUP($A160,parlvotes_lh!$A$11:$ZZ$200,326,FALSE))=TRUE,"",IF(VLOOKUP($A160,parlvotes_lh!$A$11:$ZZ$200,326,FALSE)=0,"",VLOOKUP($A160,parlvotes_lh!$A$11:$ZZ$200,326,FALSE)))</f>
        <v/>
      </c>
      <c r="AA160" s="309" t="str">
        <f>IF(ISERROR(VLOOKUP($A160,parlvotes_lh!$A$11:$ZZ$200,346,FALSE))=TRUE,"",IF(VLOOKUP($A160,parlvotes_lh!$A$11:$ZZ$200,346,FALSE)=0,"",VLOOKUP($A160,parlvotes_lh!$A$11:$ZZ$200,346,FALSE)))</f>
        <v/>
      </c>
      <c r="AB160" s="309" t="str">
        <f>IF(ISERROR(VLOOKUP($A160,parlvotes_lh!$A$11:$ZZ$200,366,FALSE))=TRUE,"",IF(VLOOKUP($A160,parlvotes_lh!$A$11:$ZZ$200,366,FALSE)=0,"",VLOOKUP($A160,parlvotes_lh!$A$11:$ZZ$200,366,FALSE)))</f>
        <v/>
      </c>
      <c r="AC160" s="309" t="str">
        <f>IF(ISERROR(VLOOKUP($A160,parlvotes_lh!$A$11:$ZZ$200,386,FALSE))=TRUE,"",IF(VLOOKUP($A160,parlvotes_lh!$A$11:$ZZ$200,386,FALSE)=0,"",VLOOKUP($A160,parlvotes_lh!$A$11:$ZZ$200,386,FALSE)))</f>
        <v/>
      </c>
    </row>
    <row r="161" spans="1:29" ht="13.5" customHeight="1">
      <c r="A161" s="302"/>
      <c r="B161" s="303" t="str">
        <f>IF(A161="","",MID(info_weblinks!$C$3,32,3))</f>
        <v/>
      </c>
      <c r="C161" s="303" t="str">
        <f>IF(info_parties!G161="","",info_parties!G161)</f>
        <v/>
      </c>
      <c r="D161" s="303" t="str">
        <f>IF(info_parties!K161="","",info_parties!K161)</f>
        <v/>
      </c>
      <c r="E161" s="303" t="str">
        <f>IF(info_parties!H161="","",info_parties!H161)</f>
        <v/>
      </c>
      <c r="F161" s="304" t="str">
        <f t="shared" si="8"/>
        <v/>
      </c>
      <c r="G161" s="305" t="str">
        <f t="shared" si="9"/>
        <v/>
      </c>
      <c r="H161" s="306" t="str">
        <f t="shared" si="10"/>
        <v/>
      </c>
      <c r="I161" s="307" t="str">
        <f t="shared" si="11"/>
        <v/>
      </c>
      <c r="J161" s="308" t="str">
        <f>IF(ISERROR(VLOOKUP($A161,parlvotes_lh!$A$11:$ZZ$200,6,FALSE))=TRUE,"",IF(VLOOKUP($A161,parlvotes_lh!$A$11:$ZZ$200,6,FALSE)=0,"",VLOOKUP($A161,parlvotes_lh!$A$11:$ZZ$200,6,FALSE)))</f>
        <v/>
      </c>
      <c r="K161" s="308" t="str">
        <f>IF(ISERROR(VLOOKUP($A161,parlvotes_lh!$A$11:$ZZ$200,26,FALSE))=TRUE,"",IF(VLOOKUP($A161,parlvotes_lh!$A$11:$ZZ$200,26,FALSE)=0,"",VLOOKUP($A161,parlvotes_lh!$A$11:$ZZ$200,26,FALSE)))</f>
        <v/>
      </c>
      <c r="L161" s="308" t="str">
        <f>IF(ISERROR(VLOOKUP($A161,parlvotes_lh!$A$11:$ZZ$200,46,FALSE))=TRUE,"",IF(VLOOKUP($A161,parlvotes_lh!$A$11:$ZZ$200,46,FALSE)=0,"",VLOOKUP($A161,parlvotes_lh!$A$11:$ZZ$200,46,FALSE)))</f>
        <v/>
      </c>
      <c r="M161" s="308" t="str">
        <f>IF(ISERROR(VLOOKUP($A161,parlvotes_lh!$A$11:$ZZ$200,66,FALSE))=TRUE,"",IF(VLOOKUP($A161,parlvotes_lh!$A$11:$ZZ$200,66,FALSE)=0,"",VLOOKUP($A161,parlvotes_lh!$A$11:$ZZ$200,66,FALSE)))</f>
        <v/>
      </c>
      <c r="N161" s="308" t="str">
        <f>IF(ISERROR(VLOOKUP($A161,parlvotes_lh!$A$11:$ZZ$200,86,FALSE))=TRUE,"",IF(VLOOKUP($A161,parlvotes_lh!$A$11:$ZZ$200,86,FALSE)=0,"",VLOOKUP($A161,parlvotes_lh!$A$11:$ZZ$200,86,FALSE)))</f>
        <v/>
      </c>
      <c r="O161" s="308" t="str">
        <f>IF(ISERROR(VLOOKUP($A161,parlvotes_lh!$A$11:$ZZ$200,106,FALSE))=TRUE,"",IF(VLOOKUP($A161,parlvotes_lh!$A$11:$ZZ$200,106,FALSE)=0,"",VLOOKUP($A161,parlvotes_lh!$A$11:$ZZ$200,106,FALSE)))</f>
        <v/>
      </c>
      <c r="P161" s="308" t="str">
        <f>IF(ISERROR(VLOOKUP($A161,parlvotes_lh!$A$11:$ZZ$200,126,FALSE))=TRUE,"",IF(VLOOKUP($A161,parlvotes_lh!$A$11:$ZZ$200,126,FALSE)=0,"",VLOOKUP($A161,parlvotes_lh!$A$11:$ZZ$200,126,FALSE)))</f>
        <v/>
      </c>
      <c r="Q161" s="309" t="str">
        <f>IF(ISERROR(VLOOKUP($A161,parlvotes_lh!$A$11:$ZZ$200,146,FALSE))=TRUE,"",IF(VLOOKUP($A161,parlvotes_lh!$A$11:$ZZ$200,146,FALSE)=0,"",VLOOKUP($A161,parlvotes_lh!$A$11:$ZZ$200,146,FALSE)))</f>
        <v/>
      </c>
      <c r="R161" s="309" t="str">
        <f>IF(ISERROR(VLOOKUP($A161,parlvotes_lh!$A$11:$ZZ$200,166,FALSE))=TRUE,"",IF(VLOOKUP($A161,parlvotes_lh!$A$11:$ZZ$200,166,FALSE)=0,"",VLOOKUP($A161,parlvotes_lh!$A$11:$ZZ$200,166,FALSE)))</f>
        <v/>
      </c>
      <c r="S161" s="309" t="str">
        <f>IF(ISERROR(VLOOKUP($A161,parlvotes_lh!$A$11:$ZZ$200,186,FALSE))=TRUE,"",IF(VLOOKUP($A161,parlvotes_lh!$A$11:$ZZ$200,186,FALSE)=0,"",VLOOKUP($A161,parlvotes_lh!$A$11:$ZZ$200,186,FALSE)))</f>
        <v/>
      </c>
      <c r="T161" s="309" t="str">
        <f>IF(ISERROR(VLOOKUP($A161,parlvotes_lh!$A$11:$ZZ$200,206,FALSE))=TRUE,"",IF(VLOOKUP($A161,parlvotes_lh!$A$11:$ZZ$200,206,FALSE)=0,"",VLOOKUP($A161,parlvotes_lh!$A$11:$ZZ$200,206,FALSE)))</f>
        <v/>
      </c>
      <c r="U161" s="309" t="str">
        <f>IF(ISERROR(VLOOKUP($A161,parlvotes_lh!$A$11:$ZZ$200,226,FALSE))=TRUE,"",IF(VLOOKUP($A161,parlvotes_lh!$A$11:$ZZ$200,226,FALSE)=0,"",VLOOKUP($A161,parlvotes_lh!$A$11:$ZZ$200,226,FALSE)))</f>
        <v/>
      </c>
      <c r="V161" s="309" t="str">
        <f>IF(ISERROR(VLOOKUP($A161,parlvotes_lh!$A$11:$ZZ$200,246,FALSE))=TRUE,"",IF(VLOOKUP($A161,parlvotes_lh!$A$11:$ZZ$200,246,FALSE)=0,"",VLOOKUP($A161,parlvotes_lh!$A$11:$ZZ$200,246,FALSE)))</f>
        <v/>
      </c>
      <c r="W161" s="309" t="str">
        <f>IF(ISERROR(VLOOKUP($A161,parlvotes_lh!$A$11:$ZZ$200,266,FALSE))=TRUE,"",IF(VLOOKUP($A161,parlvotes_lh!$A$11:$ZZ$200,266,FALSE)=0,"",VLOOKUP($A161,parlvotes_lh!$A$11:$ZZ$200,266,FALSE)))</f>
        <v/>
      </c>
      <c r="X161" s="309" t="str">
        <f>IF(ISERROR(VLOOKUP($A161,parlvotes_lh!$A$11:$ZZ$200,286,FALSE))=TRUE,"",IF(VLOOKUP($A161,parlvotes_lh!$A$11:$ZZ$200,286,FALSE)=0,"",VLOOKUP($A161,parlvotes_lh!$A$11:$ZZ$200,286,FALSE)))</f>
        <v/>
      </c>
      <c r="Y161" s="309" t="str">
        <f>IF(ISERROR(VLOOKUP($A161,parlvotes_lh!$A$11:$ZZ$200,306,FALSE))=TRUE,"",IF(VLOOKUP($A161,parlvotes_lh!$A$11:$ZZ$200,306,FALSE)=0,"",VLOOKUP($A161,parlvotes_lh!$A$11:$ZZ$200,306,FALSE)))</f>
        <v/>
      </c>
      <c r="Z161" s="309" t="str">
        <f>IF(ISERROR(VLOOKUP($A161,parlvotes_lh!$A$11:$ZZ$200,326,FALSE))=TRUE,"",IF(VLOOKUP($A161,parlvotes_lh!$A$11:$ZZ$200,326,FALSE)=0,"",VLOOKUP($A161,parlvotes_lh!$A$11:$ZZ$200,326,FALSE)))</f>
        <v/>
      </c>
      <c r="AA161" s="309" t="str">
        <f>IF(ISERROR(VLOOKUP($A161,parlvotes_lh!$A$11:$ZZ$200,346,FALSE))=TRUE,"",IF(VLOOKUP($A161,parlvotes_lh!$A$11:$ZZ$200,346,FALSE)=0,"",VLOOKUP($A161,parlvotes_lh!$A$11:$ZZ$200,346,FALSE)))</f>
        <v/>
      </c>
      <c r="AB161" s="309" t="str">
        <f>IF(ISERROR(VLOOKUP($A161,parlvotes_lh!$A$11:$ZZ$200,366,FALSE))=TRUE,"",IF(VLOOKUP($A161,parlvotes_lh!$A$11:$ZZ$200,366,FALSE)=0,"",VLOOKUP($A161,parlvotes_lh!$A$11:$ZZ$200,366,FALSE)))</f>
        <v/>
      </c>
      <c r="AC161" s="309" t="str">
        <f>IF(ISERROR(VLOOKUP($A161,parlvotes_lh!$A$11:$ZZ$200,386,FALSE))=TRUE,"",IF(VLOOKUP($A161,parlvotes_lh!$A$11:$ZZ$200,386,FALSE)=0,"",VLOOKUP($A161,parlvotes_lh!$A$11:$ZZ$200,386,FALSE)))</f>
        <v/>
      </c>
    </row>
    <row r="162" spans="1:29" ht="13.5" customHeight="1">
      <c r="A162" s="302"/>
      <c r="B162" s="303" t="str">
        <f>IF(A162="","",MID(info_weblinks!$C$3,32,3))</f>
        <v/>
      </c>
      <c r="C162" s="303" t="str">
        <f>IF(info_parties!G162="","",info_parties!G162)</f>
        <v/>
      </c>
      <c r="D162" s="303" t="str">
        <f>IF(info_parties!K162="","",info_parties!K162)</f>
        <v/>
      </c>
      <c r="E162" s="303" t="str">
        <f>IF(info_parties!H162="","",info_parties!H162)</f>
        <v/>
      </c>
      <c r="F162" s="304" t="str">
        <f t="shared" si="8"/>
        <v/>
      </c>
      <c r="G162" s="305" t="str">
        <f t="shared" si="9"/>
        <v/>
      </c>
      <c r="H162" s="306" t="str">
        <f t="shared" si="10"/>
        <v/>
      </c>
      <c r="I162" s="307" t="str">
        <f t="shared" si="11"/>
        <v/>
      </c>
      <c r="J162" s="308" t="str">
        <f>IF(ISERROR(VLOOKUP($A162,parlvotes_lh!$A$11:$ZZ$200,6,FALSE))=TRUE,"",IF(VLOOKUP($A162,parlvotes_lh!$A$11:$ZZ$200,6,FALSE)=0,"",VLOOKUP($A162,parlvotes_lh!$A$11:$ZZ$200,6,FALSE)))</f>
        <v/>
      </c>
      <c r="K162" s="308" t="str">
        <f>IF(ISERROR(VLOOKUP($A162,parlvotes_lh!$A$11:$ZZ$200,26,FALSE))=TRUE,"",IF(VLOOKUP($A162,parlvotes_lh!$A$11:$ZZ$200,26,FALSE)=0,"",VLOOKUP($A162,parlvotes_lh!$A$11:$ZZ$200,26,FALSE)))</f>
        <v/>
      </c>
      <c r="L162" s="308" t="str">
        <f>IF(ISERROR(VLOOKUP($A162,parlvotes_lh!$A$11:$ZZ$200,46,FALSE))=TRUE,"",IF(VLOOKUP($A162,parlvotes_lh!$A$11:$ZZ$200,46,FALSE)=0,"",VLOOKUP($A162,parlvotes_lh!$A$11:$ZZ$200,46,FALSE)))</f>
        <v/>
      </c>
      <c r="M162" s="308" t="str">
        <f>IF(ISERROR(VLOOKUP($A162,parlvotes_lh!$A$11:$ZZ$200,66,FALSE))=TRUE,"",IF(VLOOKUP($A162,parlvotes_lh!$A$11:$ZZ$200,66,FALSE)=0,"",VLOOKUP($A162,parlvotes_lh!$A$11:$ZZ$200,66,FALSE)))</f>
        <v/>
      </c>
      <c r="N162" s="308" t="str">
        <f>IF(ISERROR(VLOOKUP($A162,parlvotes_lh!$A$11:$ZZ$200,86,FALSE))=TRUE,"",IF(VLOOKUP($A162,parlvotes_lh!$A$11:$ZZ$200,86,FALSE)=0,"",VLOOKUP($A162,parlvotes_lh!$A$11:$ZZ$200,86,FALSE)))</f>
        <v/>
      </c>
      <c r="O162" s="308" t="str">
        <f>IF(ISERROR(VLOOKUP($A162,parlvotes_lh!$A$11:$ZZ$200,106,FALSE))=TRUE,"",IF(VLOOKUP($A162,parlvotes_lh!$A$11:$ZZ$200,106,FALSE)=0,"",VLOOKUP($A162,parlvotes_lh!$A$11:$ZZ$200,106,FALSE)))</f>
        <v/>
      </c>
      <c r="P162" s="308" t="str">
        <f>IF(ISERROR(VLOOKUP($A162,parlvotes_lh!$A$11:$ZZ$200,126,FALSE))=TRUE,"",IF(VLOOKUP($A162,parlvotes_lh!$A$11:$ZZ$200,126,FALSE)=0,"",VLOOKUP($A162,parlvotes_lh!$A$11:$ZZ$200,126,FALSE)))</f>
        <v/>
      </c>
      <c r="Q162" s="309" t="str">
        <f>IF(ISERROR(VLOOKUP($A162,parlvotes_lh!$A$11:$ZZ$200,146,FALSE))=TRUE,"",IF(VLOOKUP($A162,parlvotes_lh!$A$11:$ZZ$200,146,FALSE)=0,"",VLOOKUP($A162,parlvotes_lh!$A$11:$ZZ$200,146,FALSE)))</f>
        <v/>
      </c>
      <c r="R162" s="309" t="str">
        <f>IF(ISERROR(VLOOKUP($A162,parlvotes_lh!$A$11:$ZZ$200,166,FALSE))=TRUE,"",IF(VLOOKUP($A162,parlvotes_lh!$A$11:$ZZ$200,166,FALSE)=0,"",VLOOKUP($A162,parlvotes_lh!$A$11:$ZZ$200,166,FALSE)))</f>
        <v/>
      </c>
      <c r="S162" s="309" t="str">
        <f>IF(ISERROR(VLOOKUP($A162,parlvotes_lh!$A$11:$ZZ$200,186,FALSE))=TRUE,"",IF(VLOOKUP($A162,parlvotes_lh!$A$11:$ZZ$200,186,FALSE)=0,"",VLOOKUP($A162,parlvotes_lh!$A$11:$ZZ$200,186,FALSE)))</f>
        <v/>
      </c>
      <c r="T162" s="309" t="str">
        <f>IF(ISERROR(VLOOKUP($A162,parlvotes_lh!$A$11:$ZZ$200,206,FALSE))=TRUE,"",IF(VLOOKUP($A162,parlvotes_lh!$A$11:$ZZ$200,206,FALSE)=0,"",VLOOKUP($A162,parlvotes_lh!$A$11:$ZZ$200,206,FALSE)))</f>
        <v/>
      </c>
      <c r="U162" s="309" t="str">
        <f>IF(ISERROR(VLOOKUP($A162,parlvotes_lh!$A$11:$ZZ$200,226,FALSE))=TRUE,"",IF(VLOOKUP($A162,parlvotes_lh!$A$11:$ZZ$200,226,FALSE)=0,"",VLOOKUP($A162,parlvotes_lh!$A$11:$ZZ$200,226,FALSE)))</f>
        <v/>
      </c>
      <c r="V162" s="309" t="str">
        <f>IF(ISERROR(VLOOKUP($A162,parlvotes_lh!$A$11:$ZZ$200,246,FALSE))=TRUE,"",IF(VLOOKUP($A162,parlvotes_lh!$A$11:$ZZ$200,246,FALSE)=0,"",VLOOKUP($A162,parlvotes_lh!$A$11:$ZZ$200,246,FALSE)))</f>
        <v/>
      </c>
      <c r="W162" s="309" t="str">
        <f>IF(ISERROR(VLOOKUP($A162,parlvotes_lh!$A$11:$ZZ$200,266,FALSE))=TRUE,"",IF(VLOOKUP($A162,parlvotes_lh!$A$11:$ZZ$200,266,FALSE)=0,"",VLOOKUP($A162,parlvotes_lh!$A$11:$ZZ$200,266,FALSE)))</f>
        <v/>
      </c>
      <c r="X162" s="309" t="str">
        <f>IF(ISERROR(VLOOKUP($A162,parlvotes_lh!$A$11:$ZZ$200,286,FALSE))=TRUE,"",IF(VLOOKUP($A162,parlvotes_lh!$A$11:$ZZ$200,286,FALSE)=0,"",VLOOKUP($A162,parlvotes_lh!$A$11:$ZZ$200,286,FALSE)))</f>
        <v/>
      </c>
      <c r="Y162" s="309" t="str">
        <f>IF(ISERROR(VLOOKUP($A162,parlvotes_lh!$A$11:$ZZ$200,306,FALSE))=TRUE,"",IF(VLOOKUP($A162,parlvotes_lh!$A$11:$ZZ$200,306,FALSE)=0,"",VLOOKUP($A162,parlvotes_lh!$A$11:$ZZ$200,306,FALSE)))</f>
        <v/>
      </c>
      <c r="Z162" s="309" t="str">
        <f>IF(ISERROR(VLOOKUP($A162,parlvotes_lh!$A$11:$ZZ$200,326,FALSE))=TRUE,"",IF(VLOOKUP($A162,parlvotes_lh!$A$11:$ZZ$200,326,FALSE)=0,"",VLOOKUP($A162,parlvotes_lh!$A$11:$ZZ$200,326,FALSE)))</f>
        <v/>
      </c>
      <c r="AA162" s="309" t="str">
        <f>IF(ISERROR(VLOOKUP($A162,parlvotes_lh!$A$11:$ZZ$200,346,FALSE))=TRUE,"",IF(VLOOKUP($A162,parlvotes_lh!$A$11:$ZZ$200,346,FALSE)=0,"",VLOOKUP($A162,parlvotes_lh!$A$11:$ZZ$200,346,FALSE)))</f>
        <v/>
      </c>
      <c r="AB162" s="309" t="str">
        <f>IF(ISERROR(VLOOKUP($A162,parlvotes_lh!$A$11:$ZZ$200,366,FALSE))=TRUE,"",IF(VLOOKUP($A162,parlvotes_lh!$A$11:$ZZ$200,366,FALSE)=0,"",VLOOKUP($A162,parlvotes_lh!$A$11:$ZZ$200,366,FALSE)))</f>
        <v/>
      </c>
      <c r="AC162" s="309" t="str">
        <f>IF(ISERROR(VLOOKUP($A162,parlvotes_lh!$A$11:$ZZ$200,386,FALSE))=TRUE,"",IF(VLOOKUP($A162,parlvotes_lh!$A$11:$ZZ$200,386,FALSE)=0,"",VLOOKUP($A162,parlvotes_lh!$A$11:$ZZ$200,386,FALSE)))</f>
        <v/>
      </c>
    </row>
    <row r="163" spans="1:29" ht="13.5" customHeight="1">
      <c r="A163" s="302"/>
      <c r="B163" s="303" t="str">
        <f>IF(A163="","",MID(info_weblinks!$C$3,32,3))</f>
        <v/>
      </c>
      <c r="C163" s="303" t="str">
        <f>IF(info_parties!G163="","",info_parties!G163)</f>
        <v/>
      </c>
      <c r="D163" s="303" t="str">
        <f>IF(info_parties!K163="","",info_parties!K163)</f>
        <v/>
      </c>
      <c r="E163" s="303" t="str">
        <f>IF(info_parties!H163="","",info_parties!H163)</f>
        <v/>
      </c>
      <c r="F163" s="304" t="str">
        <f t="shared" si="8"/>
        <v/>
      </c>
      <c r="G163" s="305" t="str">
        <f t="shared" si="9"/>
        <v/>
      </c>
      <c r="H163" s="306" t="str">
        <f t="shared" si="10"/>
        <v/>
      </c>
      <c r="I163" s="307" t="str">
        <f t="shared" si="11"/>
        <v/>
      </c>
      <c r="J163" s="308" t="str">
        <f>IF(ISERROR(VLOOKUP($A163,parlvotes_lh!$A$11:$ZZ$200,6,FALSE))=TRUE,"",IF(VLOOKUP($A163,parlvotes_lh!$A$11:$ZZ$200,6,FALSE)=0,"",VLOOKUP($A163,parlvotes_lh!$A$11:$ZZ$200,6,FALSE)))</f>
        <v/>
      </c>
      <c r="K163" s="308" t="str">
        <f>IF(ISERROR(VLOOKUP($A163,parlvotes_lh!$A$11:$ZZ$200,26,FALSE))=TRUE,"",IF(VLOOKUP($A163,parlvotes_lh!$A$11:$ZZ$200,26,FALSE)=0,"",VLOOKUP($A163,parlvotes_lh!$A$11:$ZZ$200,26,FALSE)))</f>
        <v/>
      </c>
      <c r="L163" s="308" t="str">
        <f>IF(ISERROR(VLOOKUP($A163,parlvotes_lh!$A$11:$ZZ$200,46,FALSE))=TRUE,"",IF(VLOOKUP($A163,parlvotes_lh!$A$11:$ZZ$200,46,FALSE)=0,"",VLOOKUP($A163,parlvotes_lh!$A$11:$ZZ$200,46,FALSE)))</f>
        <v/>
      </c>
      <c r="M163" s="308" t="str">
        <f>IF(ISERROR(VLOOKUP($A163,parlvotes_lh!$A$11:$ZZ$200,66,FALSE))=TRUE,"",IF(VLOOKUP($A163,parlvotes_lh!$A$11:$ZZ$200,66,FALSE)=0,"",VLOOKUP($A163,parlvotes_lh!$A$11:$ZZ$200,66,FALSE)))</f>
        <v/>
      </c>
      <c r="N163" s="308" t="str">
        <f>IF(ISERROR(VLOOKUP($A163,parlvotes_lh!$A$11:$ZZ$200,86,FALSE))=TRUE,"",IF(VLOOKUP($A163,parlvotes_lh!$A$11:$ZZ$200,86,FALSE)=0,"",VLOOKUP($A163,parlvotes_lh!$A$11:$ZZ$200,86,FALSE)))</f>
        <v/>
      </c>
      <c r="O163" s="308" t="str">
        <f>IF(ISERROR(VLOOKUP($A163,parlvotes_lh!$A$11:$ZZ$200,106,FALSE))=TRUE,"",IF(VLOOKUP($A163,parlvotes_lh!$A$11:$ZZ$200,106,FALSE)=0,"",VLOOKUP($A163,parlvotes_lh!$A$11:$ZZ$200,106,FALSE)))</f>
        <v/>
      </c>
      <c r="P163" s="308" t="str">
        <f>IF(ISERROR(VLOOKUP($A163,parlvotes_lh!$A$11:$ZZ$200,126,FALSE))=TRUE,"",IF(VLOOKUP($A163,parlvotes_lh!$A$11:$ZZ$200,126,FALSE)=0,"",VLOOKUP($A163,parlvotes_lh!$A$11:$ZZ$200,126,FALSE)))</f>
        <v/>
      </c>
      <c r="Q163" s="309" t="str">
        <f>IF(ISERROR(VLOOKUP($A163,parlvotes_lh!$A$11:$ZZ$200,146,FALSE))=TRUE,"",IF(VLOOKUP($A163,parlvotes_lh!$A$11:$ZZ$200,146,FALSE)=0,"",VLOOKUP($A163,parlvotes_lh!$A$11:$ZZ$200,146,FALSE)))</f>
        <v/>
      </c>
      <c r="R163" s="309" t="str">
        <f>IF(ISERROR(VLOOKUP($A163,parlvotes_lh!$A$11:$ZZ$200,166,FALSE))=TRUE,"",IF(VLOOKUP($A163,parlvotes_lh!$A$11:$ZZ$200,166,FALSE)=0,"",VLOOKUP($A163,parlvotes_lh!$A$11:$ZZ$200,166,FALSE)))</f>
        <v/>
      </c>
      <c r="S163" s="309" t="str">
        <f>IF(ISERROR(VLOOKUP($A163,parlvotes_lh!$A$11:$ZZ$200,186,FALSE))=TRUE,"",IF(VLOOKUP($A163,parlvotes_lh!$A$11:$ZZ$200,186,FALSE)=0,"",VLOOKUP($A163,parlvotes_lh!$A$11:$ZZ$200,186,FALSE)))</f>
        <v/>
      </c>
      <c r="T163" s="309" t="str">
        <f>IF(ISERROR(VLOOKUP($A163,parlvotes_lh!$A$11:$ZZ$200,206,FALSE))=TRUE,"",IF(VLOOKUP($A163,parlvotes_lh!$A$11:$ZZ$200,206,FALSE)=0,"",VLOOKUP($A163,parlvotes_lh!$A$11:$ZZ$200,206,FALSE)))</f>
        <v/>
      </c>
      <c r="U163" s="309" t="str">
        <f>IF(ISERROR(VLOOKUP($A163,parlvotes_lh!$A$11:$ZZ$200,226,FALSE))=TRUE,"",IF(VLOOKUP($A163,parlvotes_lh!$A$11:$ZZ$200,226,FALSE)=0,"",VLOOKUP($A163,parlvotes_lh!$A$11:$ZZ$200,226,FALSE)))</f>
        <v/>
      </c>
      <c r="V163" s="309" t="str">
        <f>IF(ISERROR(VLOOKUP($A163,parlvotes_lh!$A$11:$ZZ$200,246,FALSE))=TRUE,"",IF(VLOOKUP($A163,parlvotes_lh!$A$11:$ZZ$200,246,FALSE)=0,"",VLOOKUP($A163,parlvotes_lh!$A$11:$ZZ$200,246,FALSE)))</f>
        <v/>
      </c>
      <c r="W163" s="309" t="str">
        <f>IF(ISERROR(VLOOKUP($A163,parlvotes_lh!$A$11:$ZZ$200,266,FALSE))=TRUE,"",IF(VLOOKUP($A163,parlvotes_lh!$A$11:$ZZ$200,266,FALSE)=0,"",VLOOKUP($A163,parlvotes_lh!$A$11:$ZZ$200,266,FALSE)))</f>
        <v/>
      </c>
      <c r="X163" s="309" t="str">
        <f>IF(ISERROR(VLOOKUP($A163,parlvotes_lh!$A$11:$ZZ$200,286,FALSE))=TRUE,"",IF(VLOOKUP($A163,parlvotes_lh!$A$11:$ZZ$200,286,FALSE)=0,"",VLOOKUP($A163,parlvotes_lh!$A$11:$ZZ$200,286,FALSE)))</f>
        <v/>
      </c>
      <c r="Y163" s="309" t="str">
        <f>IF(ISERROR(VLOOKUP($A163,parlvotes_lh!$A$11:$ZZ$200,306,FALSE))=TRUE,"",IF(VLOOKUP($A163,parlvotes_lh!$A$11:$ZZ$200,306,FALSE)=0,"",VLOOKUP($A163,parlvotes_lh!$A$11:$ZZ$200,306,FALSE)))</f>
        <v/>
      </c>
      <c r="Z163" s="309" t="str">
        <f>IF(ISERROR(VLOOKUP($A163,parlvotes_lh!$A$11:$ZZ$200,326,FALSE))=TRUE,"",IF(VLOOKUP($A163,parlvotes_lh!$A$11:$ZZ$200,326,FALSE)=0,"",VLOOKUP($A163,parlvotes_lh!$A$11:$ZZ$200,326,FALSE)))</f>
        <v/>
      </c>
      <c r="AA163" s="309" t="str">
        <f>IF(ISERROR(VLOOKUP($A163,parlvotes_lh!$A$11:$ZZ$200,346,FALSE))=TRUE,"",IF(VLOOKUP($A163,parlvotes_lh!$A$11:$ZZ$200,346,FALSE)=0,"",VLOOKUP($A163,parlvotes_lh!$A$11:$ZZ$200,346,FALSE)))</f>
        <v/>
      </c>
      <c r="AB163" s="309" t="str">
        <f>IF(ISERROR(VLOOKUP($A163,parlvotes_lh!$A$11:$ZZ$200,366,FALSE))=TRUE,"",IF(VLOOKUP($A163,parlvotes_lh!$A$11:$ZZ$200,366,FALSE)=0,"",VLOOKUP($A163,parlvotes_lh!$A$11:$ZZ$200,366,FALSE)))</f>
        <v/>
      </c>
      <c r="AC163" s="309" t="str">
        <f>IF(ISERROR(VLOOKUP($A163,parlvotes_lh!$A$11:$ZZ$200,386,FALSE))=TRUE,"",IF(VLOOKUP($A163,parlvotes_lh!$A$11:$ZZ$200,386,FALSE)=0,"",VLOOKUP($A163,parlvotes_lh!$A$11:$ZZ$200,386,FALSE)))</f>
        <v/>
      </c>
    </row>
    <row r="164" spans="1:29" ht="13.5" customHeight="1">
      <c r="A164" s="302"/>
      <c r="B164" s="303" t="str">
        <f>IF(A164="","",MID(info_weblinks!$C$3,32,3))</f>
        <v/>
      </c>
      <c r="C164" s="303" t="str">
        <f>IF(info_parties!G164="","",info_parties!G164)</f>
        <v/>
      </c>
      <c r="D164" s="303" t="str">
        <f>IF(info_parties!K164="","",info_parties!K164)</f>
        <v/>
      </c>
      <c r="E164" s="303" t="str">
        <f>IF(info_parties!H164="","",info_parties!H164)</f>
        <v/>
      </c>
      <c r="F164" s="304" t="str">
        <f t="shared" si="8"/>
        <v/>
      </c>
      <c r="G164" s="305" t="str">
        <f t="shared" si="9"/>
        <v/>
      </c>
      <c r="H164" s="306" t="str">
        <f t="shared" si="10"/>
        <v/>
      </c>
      <c r="I164" s="307" t="str">
        <f t="shared" si="11"/>
        <v/>
      </c>
      <c r="J164" s="308" t="str">
        <f>IF(ISERROR(VLOOKUP($A164,parlvotes_lh!$A$11:$ZZ$200,6,FALSE))=TRUE,"",IF(VLOOKUP($A164,parlvotes_lh!$A$11:$ZZ$200,6,FALSE)=0,"",VLOOKUP($A164,parlvotes_lh!$A$11:$ZZ$200,6,FALSE)))</f>
        <v/>
      </c>
      <c r="K164" s="308" t="str">
        <f>IF(ISERROR(VLOOKUP($A164,parlvotes_lh!$A$11:$ZZ$200,26,FALSE))=TRUE,"",IF(VLOOKUP($A164,parlvotes_lh!$A$11:$ZZ$200,26,FALSE)=0,"",VLOOKUP($A164,parlvotes_lh!$A$11:$ZZ$200,26,FALSE)))</f>
        <v/>
      </c>
      <c r="L164" s="308" t="str">
        <f>IF(ISERROR(VLOOKUP($A164,parlvotes_lh!$A$11:$ZZ$200,46,FALSE))=TRUE,"",IF(VLOOKUP($A164,parlvotes_lh!$A$11:$ZZ$200,46,FALSE)=0,"",VLOOKUP($A164,parlvotes_lh!$A$11:$ZZ$200,46,FALSE)))</f>
        <v/>
      </c>
      <c r="M164" s="308" t="str">
        <f>IF(ISERROR(VLOOKUP($A164,parlvotes_lh!$A$11:$ZZ$200,66,FALSE))=TRUE,"",IF(VLOOKUP($A164,parlvotes_lh!$A$11:$ZZ$200,66,FALSE)=0,"",VLOOKUP($A164,parlvotes_lh!$A$11:$ZZ$200,66,FALSE)))</f>
        <v/>
      </c>
      <c r="N164" s="308" t="str">
        <f>IF(ISERROR(VLOOKUP($A164,parlvotes_lh!$A$11:$ZZ$200,86,FALSE))=TRUE,"",IF(VLOOKUP($A164,parlvotes_lh!$A$11:$ZZ$200,86,FALSE)=0,"",VLOOKUP($A164,parlvotes_lh!$A$11:$ZZ$200,86,FALSE)))</f>
        <v/>
      </c>
      <c r="O164" s="308" t="str">
        <f>IF(ISERROR(VLOOKUP($A164,parlvotes_lh!$A$11:$ZZ$200,106,FALSE))=TRUE,"",IF(VLOOKUP($A164,parlvotes_lh!$A$11:$ZZ$200,106,FALSE)=0,"",VLOOKUP($A164,parlvotes_lh!$A$11:$ZZ$200,106,FALSE)))</f>
        <v/>
      </c>
      <c r="P164" s="308" t="str">
        <f>IF(ISERROR(VLOOKUP($A164,parlvotes_lh!$A$11:$ZZ$200,126,FALSE))=TRUE,"",IF(VLOOKUP($A164,parlvotes_lh!$A$11:$ZZ$200,126,FALSE)=0,"",VLOOKUP($A164,parlvotes_lh!$A$11:$ZZ$200,126,FALSE)))</f>
        <v/>
      </c>
      <c r="Q164" s="309" t="str">
        <f>IF(ISERROR(VLOOKUP($A164,parlvotes_lh!$A$11:$ZZ$200,146,FALSE))=TRUE,"",IF(VLOOKUP($A164,parlvotes_lh!$A$11:$ZZ$200,146,FALSE)=0,"",VLOOKUP($A164,parlvotes_lh!$A$11:$ZZ$200,146,FALSE)))</f>
        <v/>
      </c>
      <c r="R164" s="309" t="str">
        <f>IF(ISERROR(VLOOKUP($A164,parlvotes_lh!$A$11:$ZZ$200,166,FALSE))=TRUE,"",IF(VLOOKUP($A164,parlvotes_lh!$A$11:$ZZ$200,166,FALSE)=0,"",VLOOKUP($A164,parlvotes_lh!$A$11:$ZZ$200,166,FALSE)))</f>
        <v/>
      </c>
      <c r="S164" s="309" t="str">
        <f>IF(ISERROR(VLOOKUP($A164,parlvotes_lh!$A$11:$ZZ$200,186,FALSE))=TRUE,"",IF(VLOOKUP($A164,parlvotes_lh!$A$11:$ZZ$200,186,FALSE)=0,"",VLOOKUP($A164,parlvotes_lh!$A$11:$ZZ$200,186,FALSE)))</f>
        <v/>
      </c>
      <c r="T164" s="309" t="str">
        <f>IF(ISERROR(VLOOKUP($A164,parlvotes_lh!$A$11:$ZZ$200,206,FALSE))=TRUE,"",IF(VLOOKUP($A164,parlvotes_lh!$A$11:$ZZ$200,206,FALSE)=0,"",VLOOKUP($A164,parlvotes_lh!$A$11:$ZZ$200,206,FALSE)))</f>
        <v/>
      </c>
      <c r="U164" s="309" t="str">
        <f>IF(ISERROR(VLOOKUP($A164,parlvotes_lh!$A$11:$ZZ$200,226,FALSE))=TRUE,"",IF(VLOOKUP($A164,parlvotes_lh!$A$11:$ZZ$200,226,FALSE)=0,"",VLOOKUP($A164,parlvotes_lh!$A$11:$ZZ$200,226,FALSE)))</f>
        <v/>
      </c>
      <c r="V164" s="309" t="str">
        <f>IF(ISERROR(VLOOKUP($A164,parlvotes_lh!$A$11:$ZZ$200,246,FALSE))=TRUE,"",IF(VLOOKUP($A164,parlvotes_lh!$A$11:$ZZ$200,246,FALSE)=0,"",VLOOKUP($A164,parlvotes_lh!$A$11:$ZZ$200,246,FALSE)))</f>
        <v/>
      </c>
      <c r="W164" s="309" t="str">
        <f>IF(ISERROR(VLOOKUP($A164,parlvotes_lh!$A$11:$ZZ$200,266,FALSE))=TRUE,"",IF(VLOOKUP($A164,parlvotes_lh!$A$11:$ZZ$200,266,FALSE)=0,"",VLOOKUP($A164,parlvotes_lh!$A$11:$ZZ$200,266,FALSE)))</f>
        <v/>
      </c>
      <c r="X164" s="309" t="str">
        <f>IF(ISERROR(VLOOKUP($A164,parlvotes_lh!$A$11:$ZZ$200,286,FALSE))=TRUE,"",IF(VLOOKUP($A164,parlvotes_lh!$A$11:$ZZ$200,286,FALSE)=0,"",VLOOKUP($A164,parlvotes_lh!$A$11:$ZZ$200,286,FALSE)))</f>
        <v/>
      </c>
      <c r="Y164" s="309" t="str">
        <f>IF(ISERROR(VLOOKUP($A164,parlvotes_lh!$A$11:$ZZ$200,306,FALSE))=TRUE,"",IF(VLOOKUP($A164,parlvotes_lh!$A$11:$ZZ$200,306,FALSE)=0,"",VLOOKUP($A164,parlvotes_lh!$A$11:$ZZ$200,306,FALSE)))</f>
        <v/>
      </c>
      <c r="Z164" s="309" t="str">
        <f>IF(ISERROR(VLOOKUP($A164,parlvotes_lh!$A$11:$ZZ$200,326,FALSE))=TRUE,"",IF(VLOOKUP($A164,parlvotes_lh!$A$11:$ZZ$200,326,FALSE)=0,"",VLOOKUP($A164,parlvotes_lh!$A$11:$ZZ$200,326,FALSE)))</f>
        <v/>
      </c>
      <c r="AA164" s="309" t="str">
        <f>IF(ISERROR(VLOOKUP($A164,parlvotes_lh!$A$11:$ZZ$200,346,FALSE))=TRUE,"",IF(VLOOKUP($A164,parlvotes_lh!$A$11:$ZZ$200,346,FALSE)=0,"",VLOOKUP($A164,parlvotes_lh!$A$11:$ZZ$200,346,FALSE)))</f>
        <v/>
      </c>
      <c r="AB164" s="309" t="str">
        <f>IF(ISERROR(VLOOKUP($A164,parlvotes_lh!$A$11:$ZZ$200,366,FALSE))=TRUE,"",IF(VLOOKUP($A164,parlvotes_lh!$A$11:$ZZ$200,366,FALSE)=0,"",VLOOKUP($A164,parlvotes_lh!$A$11:$ZZ$200,366,FALSE)))</f>
        <v/>
      </c>
      <c r="AC164" s="309" t="str">
        <f>IF(ISERROR(VLOOKUP($A164,parlvotes_lh!$A$11:$ZZ$200,386,FALSE))=TRUE,"",IF(VLOOKUP($A164,parlvotes_lh!$A$11:$ZZ$200,386,FALSE)=0,"",VLOOKUP($A164,parlvotes_lh!$A$11:$ZZ$200,386,FALSE)))</f>
        <v/>
      </c>
    </row>
    <row r="165" spans="1:29" ht="13.5" customHeight="1">
      <c r="A165" s="302"/>
      <c r="B165" s="303" t="str">
        <f>IF(A165="","",MID(info_weblinks!$C$3,32,3))</f>
        <v/>
      </c>
      <c r="C165" s="303" t="str">
        <f>IF(info_parties!G165="","",info_parties!G165)</f>
        <v/>
      </c>
      <c r="D165" s="303" t="str">
        <f>IF(info_parties!K165="","",info_parties!K165)</f>
        <v/>
      </c>
      <c r="E165" s="303" t="str">
        <f>IF(info_parties!H165="","",info_parties!H165)</f>
        <v/>
      </c>
      <c r="F165" s="304" t="str">
        <f t="shared" si="8"/>
        <v/>
      </c>
      <c r="G165" s="305" t="str">
        <f t="shared" si="9"/>
        <v/>
      </c>
      <c r="H165" s="306" t="str">
        <f t="shared" si="10"/>
        <v/>
      </c>
      <c r="I165" s="307" t="str">
        <f t="shared" si="11"/>
        <v/>
      </c>
      <c r="J165" s="308" t="str">
        <f>IF(ISERROR(VLOOKUP($A165,parlvotes_lh!$A$11:$ZZ$200,6,FALSE))=TRUE,"",IF(VLOOKUP($A165,parlvotes_lh!$A$11:$ZZ$200,6,FALSE)=0,"",VLOOKUP($A165,parlvotes_lh!$A$11:$ZZ$200,6,FALSE)))</f>
        <v/>
      </c>
      <c r="K165" s="308" t="str">
        <f>IF(ISERROR(VLOOKUP($A165,parlvotes_lh!$A$11:$ZZ$200,26,FALSE))=TRUE,"",IF(VLOOKUP($A165,parlvotes_lh!$A$11:$ZZ$200,26,FALSE)=0,"",VLOOKUP($A165,parlvotes_lh!$A$11:$ZZ$200,26,FALSE)))</f>
        <v/>
      </c>
      <c r="L165" s="308" t="str">
        <f>IF(ISERROR(VLOOKUP($A165,parlvotes_lh!$A$11:$ZZ$200,46,FALSE))=TRUE,"",IF(VLOOKUP($A165,parlvotes_lh!$A$11:$ZZ$200,46,FALSE)=0,"",VLOOKUP($A165,parlvotes_lh!$A$11:$ZZ$200,46,FALSE)))</f>
        <v/>
      </c>
      <c r="M165" s="308" t="str">
        <f>IF(ISERROR(VLOOKUP($A165,parlvotes_lh!$A$11:$ZZ$200,66,FALSE))=TRUE,"",IF(VLOOKUP($A165,parlvotes_lh!$A$11:$ZZ$200,66,FALSE)=0,"",VLOOKUP($A165,parlvotes_lh!$A$11:$ZZ$200,66,FALSE)))</f>
        <v/>
      </c>
      <c r="N165" s="308" t="str">
        <f>IF(ISERROR(VLOOKUP($A165,parlvotes_lh!$A$11:$ZZ$200,86,FALSE))=TRUE,"",IF(VLOOKUP($A165,parlvotes_lh!$A$11:$ZZ$200,86,FALSE)=0,"",VLOOKUP($A165,parlvotes_lh!$A$11:$ZZ$200,86,FALSE)))</f>
        <v/>
      </c>
      <c r="O165" s="308" t="str">
        <f>IF(ISERROR(VLOOKUP($A165,parlvotes_lh!$A$11:$ZZ$200,106,FALSE))=TRUE,"",IF(VLOOKUP($A165,parlvotes_lh!$A$11:$ZZ$200,106,FALSE)=0,"",VLOOKUP($A165,parlvotes_lh!$A$11:$ZZ$200,106,FALSE)))</f>
        <v/>
      </c>
      <c r="P165" s="308" t="str">
        <f>IF(ISERROR(VLOOKUP($A165,parlvotes_lh!$A$11:$ZZ$200,126,FALSE))=TRUE,"",IF(VLOOKUP($A165,parlvotes_lh!$A$11:$ZZ$200,126,FALSE)=0,"",VLOOKUP($A165,parlvotes_lh!$A$11:$ZZ$200,126,FALSE)))</f>
        <v/>
      </c>
      <c r="Q165" s="309" t="str">
        <f>IF(ISERROR(VLOOKUP($A165,parlvotes_lh!$A$11:$ZZ$200,146,FALSE))=TRUE,"",IF(VLOOKUP($A165,parlvotes_lh!$A$11:$ZZ$200,146,FALSE)=0,"",VLOOKUP($A165,parlvotes_lh!$A$11:$ZZ$200,146,FALSE)))</f>
        <v/>
      </c>
      <c r="R165" s="309" t="str">
        <f>IF(ISERROR(VLOOKUP($A165,parlvotes_lh!$A$11:$ZZ$200,166,FALSE))=TRUE,"",IF(VLOOKUP($A165,parlvotes_lh!$A$11:$ZZ$200,166,FALSE)=0,"",VLOOKUP($A165,parlvotes_lh!$A$11:$ZZ$200,166,FALSE)))</f>
        <v/>
      </c>
      <c r="S165" s="309" t="str">
        <f>IF(ISERROR(VLOOKUP($A165,parlvotes_lh!$A$11:$ZZ$200,186,FALSE))=TRUE,"",IF(VLOOKUP($A165,parlvotes_lh!$A$11:$ZZ$200,186,FALSE)=0,"",VLOOKUP($A165,parlvotes_lh!$A$11:$ZZ$200,186,FALSE)))</f>
        <v/>
      </c>
      <c r="T165" s="309" t="str">
        <f>IF(ISERROR(VLOOKUP($A165,parlvotes_lh!$A$11:$ZZ$200,206,FALSE))=TRUE,"",IF(VLOOKUP($A165,parlvotes_lh!$A$11:$ZZ$200,206,FALSE)=0,"",VLOOKUP($A165,parlvotes_lh!$A$11:$ZZ$200,206,FALSE)))</f>
        <v/>
      </c>
      <c r="U165" s="309" t="str">
        <f>IF(ISERROR(VLOOKUP($A165,parlvotes_lh!$A$11:$ZZ$200,226,FALSE))=TRUE,"",IF(VLOOKUP($A165,parlvotes_lh!$A$11:$ZZ$200,226,FALSE)=0,"",VLOOKUP($A165,parlvotes_lh!$A$11:$ZZ$200,226,FALSE)))</f>
        <v/>
      </c>
      <c r="V165" s="309" t="str">
        <f>IF(ISERROR(VLOOKUP($A165,parlvotes_lh!$A$11:$ZZ$200,246,FALSE))=TRUE,"",IF(VLOOKUP($A165,parlvotes_lh!$A$11:$ZZ$200,246,FALSE)=0,"",VLOOKUP($A165,parlvotes_lh!$A$11:$ZZ$200,246,FALSE)))</f>
        <v/>
      </c>
      <c r="W165" s="309" t="str">
        <f>IF(ISERROR(VLOOKUP($A165,parlvotes_lh!$A$11:$ZZ$200,266,FALSE))=TRUE,"",IF(VLOOKUP($A165,parlvotes_lh!$A$11:$ZZ$200,266,FALSE)=0,"",VLOOKUP($A165,parlvotes_lh!$A$11:$ZZ$200,266,FALSE)))</f>
        <v/>
      </c>
      <c r="X165" s="309" t="str">
        <f>IF(ISERROR(VLOOKUP($A165,parlvotes_lh!$A$11:$ZZ$200,286,FALSE))=TRUE,"",IF(VLOOKUP($A165,parlvotes_lh!$A$11:$ZZ$200,286,FALSE)=0,"",VLOOKUP($A165,parlvotes_lh!$A$11:$ZZ$200,286,FALSE)))</f>
        <v/>
      </c>
      <c r="Y165" s="309" t="str">
        <f>IF(ISERROR(VLOOKUP($A165,parlvotes_lh!$A$11:$ZZ$200,306,FALSE))=TRUE,"",IF(VLOOKUP($A165,parlvotes_lh!$A$11:$ZZ$200,306,FALSE)=0,"",VLOOKUP($A165,parlvotes_lh!$A$11:$ZZ$200,306,FALSE)))</f>
        <v/>
      </c>
      <c r="Z165" s="309" t="str">
        <f>IF(ISERROR(VLOOKUP($A165,parlvotes_lh!$A$11:$ZZ$200,326,FALSE))=TRUE,"",IF(VLOOKUP($A165,parlvotes_lh!$A$11:$ZZ$200,326,FALSE)=0,"",VLOOKUP($A165,parlvotes_lh!$A$11:$ZZ$200,326,FALSE)))</f>
        <v/>
      </c>
      <c r="AA165" s="309" t="str">
        <f>IF(ISERROR(VLOOKUP($A165,parlvotes_lh!$A$11:$ZZ$200,346,FALSE))=TRUE,"",IF(VLOOKUP($A165,parlvotes_lh!$A$11:$ZZ$200,346,FALSE)=0,"",VLOOKUP($A165,parlvotes_lh!$A$11:$ZZ$200,346,FALSE)))</f>
        <v/>
      </c>
      <c r="AB165" s="309" t="str">
        <f>IF(ISERROR(VLOOKUP($A165,parlvotes_lh!$A$11:$ZZ$200,366,FALSE))=TRUE,"",IF(VLOOKUP($A165,parlvotes_lh!$A$11:$ZZ$200,366,FALSE)=0,"",VLOOKUP($A165,parlvotes_lh!$A$11:$ZZ$200,366,FALSE)))</f>
        <v/>
      </c>
      <c r="AC165" s="309" t="str">
        <f>IF(ISERROR(VLOOKUP($A165,parlvotes_lh!$A$11:$ZZ$200,386,FALSE))=TRUE,"",IF(VLOOKUP($A165,parlvotes_lh!$A$11:$ZZ$200,386,FALSE)=0,"",VLOOKUP($A165,parlvotes_lh!$A$11:$ZZ$200,386,FALSE)))</f>
        <v/>
      </c>
    </row>
    <row r="166" spans="1:29" ht="13.5" customHeight="1">
      <c r="A166" s="302"/>
      <c r="B166" s="303" t="str">
        <f>IF(A166="","",MID(info_weblinks!$C$3,32,3))</f>
        <v/>
      </c>
      <c r="C166" s="303" t="str">
        <f>IF(info_parties!G166="","",info_parties!G166)</f>
        <v/>
      </c>
      <c r="D166" s="303" t="str">
        <f>IF(info_parties!K166="","",info_parties!K166)</f>
        <v/>
      </c>
      <c r="E166" s="303" t="str">
        <f>IF(info_parties!H166="","",info_parties!H166)</f>
        <v/>
      </c>
      <c r="F166" s="304" t="str">
        <f t="shared" si="8"/>
        <v/>
      </c>
      <c r="G166" s="305" t="str">
        <f t="shared" si="9"/>
        <v/>
      </c>
      <c r="H166" s="306" t="str">
        <f t="shared" si="10"/>
        <v/>
      </c>
      <c r="I166" s="307" t="str">
        <f t="shared" si="11"/>
        <v/>
      </c>
      <c r="J166" s="308" t="str">
        <f>IF(ISERROR(VLOOKUP($A166,parlvotes_lh!$A$11:$ZZ$200,6,FALSE))=TRUE,"",IF(VLOOKUP($A166,parlvotes_lh!$A$11:$ZZ$200,6,FALSE)=0,"",VLOOKUP($A166,parlvotes_lh!$A$11:$ZZ$200,6,FALSE)))</f>
        <v/>
      </c>
      <c r="K166" s="308" t="str">
        <f>IF(ISERROR(VLOOKUP($A166,parlvotes_lh!$A$11:$ZZ$200,26,FALSE))=TRUE,"",IF(VLOOKUP($A166,parlvotes_lh!$A$11:$ZZ$200,26,FALSE)=0,"",VLOOKUP($A166,parlvotes_lh!$A$11:$ZZ$200,26,FALSE)))</f>
        <v/>
      </c>
      <c r="L166" s="308" t="str">
        <f>IF(ISERROR(VLOOKUP($A166,parlvotes_lh!$A$11:$ZZ$200,46,FALSE))=TRUE,"",IF(VLOOKUP($A166,parlvotes_lh!$A$11:$ZZ$200,46,FALSE)=0,"",VLOOKUP($A166,parlvotes_lh!$A$11:$ZZ$200,46,FALSE)))</f>
        <v/>
      </c>
      <c r="M166" s="308" t="str">
        <f>IF(ISERROR(VLOOKUP($A166,parlvotes_lh!$A$11:$ZZ$200,66,FALSE))=TRUE,"",IF(VLOOKUP($A166,parlvotes_lh!$A$11:$ZZ$200,66,FALSE)=0,"",VLOOKUP($A166,parlvotes_lh!$A$11:$ZZ$200,66,FALSE)))</f>
        <v/>
      </c>
      <c r="N166" s="308" t="str">
        <f>IF(ISERROR(VLOOKUP($A166,parlvotes_lh!$A$11:$ZZ$200,86,FALSE))=TRUE,"",IF(VLOOKUP($A166,parlvotes_lh!$A$11:$ZZ$200,86,FALSE)=0,"",VLOOKUP($A166,parlvotes_lh!$A$11:$ZZ$200,86,FALSE)))</f>
        <v/>
      </c>
      <c r="O166" s="308" t="str">
        <f>IF(ISERROR(VLOOKUP($A166,parlvotes_lh!$A$11:$ZZ$200,106,FALSE))=TRUE,"",IF(VLOOKUP($A166,parlvotes_lh!$A$11:$ZZ$200,106,FALSE)=0,"",VLOOKUP($A166,parlvotes_lh!$A$11:$ZZ$200,106,FALSE)))</f>
        <v/>
      </c>
      <c r="P166" s="308" t="str">
        <f>IF(ISERROR(VLOOKUP($A166,parlvotes_lh!$A$11:$ZZ$200,126,FALSE))=TRUE,"",IF(VLOOKUP($A166,parlvotes_lh!$A$11:$ZZ$200,126,FALSE)=0,"",VLOOKUP($A166,parlvotes_lh!$A$11:$ZZ$200,126,FALSE)))</f>
        <v/>
      </c>
      <c r="Q166" s="309" t="str">
        <f>IF(ISERROR(VLOOKUP($A166,parlvotes_lh!$A$11:$ZZ$200,146,FALSE))=TRUE,"",IF(VLOOKUP($A166,parlvotes_lh!$A$11:$ZZ$200,146,FALSE)=0,"",VLOOKUP($A166,parlvotes_lh!$A$11:$ZZ$200,146,FALSE)))</f>
        <v/>
      </c>
      <c r="R166" s="309" t="str">
        <f>IF(ISERROR(VLOOKUP($A166,parlvotes_lh!$A$11:$ZZ$200,166,FALSE))=TRUE,"",IF(VLOOKUP($A166,parlvotes_lh!$A$11:$ZZ$200,166,FALSE)=0,"",VLOOKUP($A166,parlvotes_lh!$A$11:$ZZ$200,166,FALSE)))</f>
        <v/>
      </c>
      <c r="S166" s="309" t="str">
        <f>IF(ISERROR(VLOOKUP($A166,parlvotes_lh!$A$11:$ZZ$200,186,FALSE))=TRUE,"",IF(VLOOKUP($A166,parlvotes_lh!$A$11:$ZZ$200,186,FALSE)=0,"",VLOOKUP($A166,parlvotes_lh!$A$11:$ZZ$200,186,FALSE)))</f>
        <v/>
      </c>
      <c r="T166" s="309" t="str">
        <f>IF(ISERROR(VLOOKUP($A166,parlvotes_lh!$A$11:$ZZ$200,206,FALSE))=TRUE,"",IF(VLOOKUP($A166,parlvotes_lh!$A$11:$ZZ$200,206,FALSE)=0,"",VLOOKUP($A166,parlvotes_lh!$A$11:$ZZ$200,206,FALSE)))</f>
        <v/>
      </c>
      <c r="U166" s="309" t="str">
        <f>IF(ISERROR(VLOOKUP($A166,parlvotes_lh!$A$11:$ZZ$200,226,FALSE))=TRUE,"",IF(VLOOKUP($A166,parlvotes_lh!$A$11:$ZZ$200,226,FALSE)=0,"",VLOOKUP($A166,parlvotes_lh!$A$11:$ZZ$200,226,FALSE)))</f>
        <v/>
      </c>
      <c r="V166" s="309" t="str">
        <f>IF(ISERROR(VLOOKUP($A166,parlvotes_lh!$A$11:$ZZ$200,246,FALSE))=TRUE,"",IF(VLOOKUP($A166,parlvotes_lh!$A$11:$ZZ$200,246,FALSE)=0,"",VLOOKUP($A166,parlvotes_lh!$A$11:$ZZ$200,246,FALSE)))</f>
        <v/>
      </c>
      <c r="W166" s="309" t="str">
        <f>IF(ISERROR(VLOOKUP($A166,parlvotes_lh!$A$11:$ZZ$200,266,FALSE))=TRUE,"",IF(VLOOKUP($A166,parlvotes_lh!$A$11:$ZZ$200,266,FALSE)=0,"",VLOOKUP($A166,parlvotes_lh!$A$11:$ZZ$200,266,FALSE)))</f>
        <v/>
      </c>
      <c r="X166" s="309" t="str">
        <f>IF(ISERROR(VLOOKUP($A166,parlvotes_lh!$A$11:$ZZ$200,286,FALSE))=TRUE,"",IF(VLOOKUP($A166,parlvotes_lh!$A$11:$ZZ$200,286,FALSE)=0,"",VLOOKUP($A166,parlvotes_lh!$A$11:$ZZ$200,286,FALSE)))</f>
        <v/>
      </c>
      <c r="Y166" s="309" t="str">
        <f>IF(ISERROR(VLOOKUP($A166,parlvotes_lh!$A$11:$ZZ$200,306,FALSE))=TRUE,"",IF(VLOOKUP($A166,parlvotes_lh!$A$11:$ZZ$200,306,FALSE)=0,"",VLOOKUP($A166,parlvotes_lh!$A$11:$ZZ$200,306,FALSE)))</f>
        <v/>
      </c>
      <c r="Z166" s="309" t="str">
        <f>IF(ISERROR(VLOOKUP($A166,parlvotes_lh!$A$11:$ZZ$200,326,FALSE))=TRUE,"",IF(VLOOKUP($A166,parlvotes_lh!$A$11:$ZZ$200,326,FALSE)=0,"",VLOOKUP($A166,parlvotes_lh!$A$11:$ZZ$200,326,FALSE)))</f>
        <v/>
      </c>
      <c r="AA166" s="309" t="str">
        <f>IF(ISERROR(VLOOKUP($A166,parlvotes_lh!$A$11:$ZZ$200,346,FALSE))=TRUE,"",IF(VLOOKUP($A166,parlvotes_lh!$A$11:$ZZ$200,346,FALSE)=0,"",VLOOKUP($A166,parlvotes_lh!$A$11:$ZZ$200,346,FALSE)))</f>
        <v/>
      </c>
      <c r="AB166" s="309" t="str">
        <f>IF(ISERROR(VLOOKUP($A166,parlvotes_lh!$A$11:$ZZ$200,366,FALSE))=TRUE,"",IF(VLOOKUP($A166,parlvotes_lh!$A$11:$ZZ$200,366,FALSE)=0,"",VLOOKUP($A166,parlvotes_lh!$A$11:$ZZ$200,366,FALSE)))</f>
        <v/>
      </c>
      <c r="AC166" s="309" t="str">
        <f>IF(ISERROR(VLOOKUP($A166,parlvotes_lh!$A$11:$ZZ$200,386,FALSE))=TRUE,"",IF(VLOOKUP($A166,parlvotes_lh!$A$11:$ZZ$200,386,FALSE)=0,"",VLOOKUP($A166,parlvotes_lh!$A$11:$ZZ$200,386,FALSE)))</f>
        <v/>
      </c>
    </row>
    <row r="167" spans="1:29" ht="13.5" customHeight="1">
      <c r="A167" s="302"/>
      <c r="B167" s="303" t="str">
        <f>IF(A167="","",MID(info_weblinks!$C$3,32,3))</f>
        <v/>
      </c>
      <c r="C167" s="303" t="str">
        <f>IF(info_parties!G167="","",info_parties!G167)</f>
        <v/>
      </c>
      <c r="D167" s="303" t="str">
        <f>IF(info_parties!K167="","",info_parties!K167)</f>
        <v/>
      </c>
      <c r="E167" s="303" t="str">
        <f>IF(info_parties!H167="","",info_parties!H167)</f>
        <v/>
      </c>
      <c r="F167" s="304" t="str">
        <f t="shared" si="8"/>
        <v/>
      </c>
      <c r="G167" s="305" t="str">
        <f t="shared" si="9"/>
        <v/>
      </c>
      <c r="H167" s="306" t="str">
        <f t="shared" si="10"/>
        <v/>
      </c>
      <c r="I167" s="307" t="str">
        <f t="shared" si="11"/>
        <v/>
      </c>
      <c r="J167" s="308" t="str">
        <f>IF(ISERROR(VLOOKUP($A167,parlvotes_lh!$A$11:$ZZ$200,6,FALSE))=TRUE,"",IF(VLOOKUP($A167,parlvotes_lh!$A$11:$ZZ$200,6,FALSE)=0,"",VLOOKUP($A167,parlvotes_lh!$A$11:$ZZ$200,6,FALSE)))</f>
        <v/>
      </c>
      <c r="K167" s="308" t="str">
        <f>IF(ISERROR(VLOOKUP($A167,parlvotes_lh!$A$11:$ZZ$200,26,FALSE))=TRUE,"",IF(VLOOKUP($A167,parlvotes_lh!$A$11:$ZZ$200,26,FALSE)=0,"",VLOOKUP($A167,parlvotes_lh!$A$11:$ZZ$200,26,FALSE)))</f>
        <v/>
      </c>
      <c r="L167" s="308" t="str">
        <f>IF(ISERROR(VLOOKUP($A167,parlvotes_lh!$A$11:$ZZ$200,46,FALSE))=TRUE,"",IF(VLOOKUP($A167,parlvotes_lh!$A$11:$ZZ$200,46,FALSE)=0,"",VLOOKUP($A167,parlvotes_lh!$A$11:$ZZ$200,46,FALSE)))</f>
        <v/>
      </c>
      <c r="M167" s="308" t="str">
        <f>IF(ISERROR(VLOOKUP($A167,parlvotes_lh!$A$11:$ZZ$200,66,FALSE))=TRUE,"",IF(VLOOKUP($A167,parlvotes_lh!$A$11:$ZZ$200,66,FALSE)=0,"",VLOOKUP($A167,parlvotes_lh!$A$11:$ZZ$200,66,FALSE)))</f>
        <v/>
      </c>
      <c r="N167" s="308" t="str">
        <f>IF(ISERROR(VLOOKUP($A167,parlvotes_lh!$A$11:$ZZ$200,86,FALSE))=TRUE,"",IF(VLOOKUP($A167,parlvotes_lh!$A$11:$ZZ$200,86,FALSE)=0,"",VLOOKUP($A167,parlvotes_lh!$A$11:$ZZ$200,86,FALSE)))</f>
        <v/>
      </c>
      <c r="O167" s="308" t="str">
        <f>IF(ISERROR(VLOOKUP($A167,parlvotes_lh!$A$11:$ZZ$200,106,FALSE))=TRUE,"",IF(VLOOKUP($A167,parlvotes_lh!$A$11:$ZZ$200,106,FALSE)=0,"",VLOOKUP($A167,parlvotes_lh!$A$11:$ZZ$200,106,FALSE)))</f>
        <v/>
      </c>
      <c r="P167" s="308" t="str">
        <f>IF(ISERROR(VLOOKUP($A167,parlvotes_lh!$A$11:$ZZ$200,126,FALSE))=TRUE,"",IF(VLOOKUP($A167,parlvotes_lh!$A$11:$ZZ$200,126,FALSE)=0,"",VLOOKUP($A167,parlvotes_lh!$A$11:$ZZ$200,126,FALSE)))</f>
        <v/>
      </c>
      <c r="Q167" s="309" t="str">
        <f>IF(ISERROR(VLOOKUP($A167,parlvotes_lh!$A$11:$ZZ$200,146,FALSE))=TRUE,"",IF(VLOOKUP($A167,parlvotes_lh!$A$11:$ZZ$200,146,FALSE)=0,"",VLOOKUP($A167,parlvotes_lh!$A$11:$ZZ$200,146,FALSE)))</f>
        <v/>
      </c>
      <c r="R167" s="309" t="str">
        <f>IF(ISERROR(VLOOKUP($A167,parlvotes_lh!$A$11:$ZZ$200,166,FALSE))=TRUE,"",IF(VLOOKUP($A167,parlvotes_lh!$A$11:$ZZ$200,166,FALSE)=0,"",VLOOKUP($A167,parlvotes_lh!$A$11:$ZZ$200,166,FALSE)))</f>
        <v/>
      </c>
      <c r="S167" s="309" t="str">
        <f>IF(ISERROR(VLOOKUP($A167,parlvotes_lh!$A$11:$ZZ$200,186,FALSE))=TRUE,"",IF(VLOOKUP($A167,parlvotes_lh!$A$11:$ZZ$200,186,FALSE)=0,"",VLOOKUP($A167,parlvotes_lh!$A$11:$ZZ$200,186,FALSE)))</f>
        <v/>
      </c>
      <c r="T167" s="309" t="str">
        <f>IF(ISERROR(VLOOKUP($A167,parlvotes_lh!$A$11:$ZZ$200,206,FALSE))=TRUE,"",IF(VLOOKUP($A167,parlvotes_lh!$A$11:$ZZ$200,206,FALSE)=0,"",VLOOKUP($A167,parlvotes_lh!$A$11:$ZZ$200,206,FALSE)))</f>
        <v/>
      </c>
      <c r="U167" s="309" t="str">
        <f>IF(ISERROR(VLOOKUP($A167,parlvotes_lh!$A$11:$ZZ$200,226,FALSE))=TRUE,"",IF(VLOOKUP($A167,parlvotes_lh!$A$11:$ZZ$200,226,FALSE)=0,"",VLOOKUP($A167,parlvotes_lh!$A$11:$ZZ$200,226,FALSE)))</f>
        <v/>
      </c>
      <c r="V167" s="309" t="str">
        <f>IF(ISERROR(VLOOKUP($A167,parlvotes_lh!$A$11:$ZZ$200,246,FALSE))=TRUE,"",IF(VLOOKUP($A167,parlvotes_lh!$A$11:$ZZ$200,246,FALSE)=0,"",VLOOKUP($A167,parlvotes_lh!$A$11:$ZZ$200,246,FALSE)))</f>
        <v/>
      </c>
      <c r="W167" s="309" t="str">
        <f>IF(ISERROR(VLOOKUP($A167,parlvotes_lh!$A$11:$ZZ$200,266,FALSE))=TRUE,"",IF(VLOOKUP($A167,parlvotes_lh!$A$11:$ZZ$200,266,FALSE)=0,"",VLOOKUP($A167,parlvotes_lh!$A$11:$ZZ$200,266,FALSE)))</f>
        <v/>
      </c>
      <c r="X167" s="309" t="str">
        <f>IF(ISERROR(VLOOKUP($A167,parlvotes_lh!$A$11:$ZZ$200,286,FALSE))=TRUE,"",IF(VLOOKUP($A167,parlvotes_lh!$A$11:$ZZ$200,286,FALSE)=0,"",VLOOKUP($A167,parlvotes_lh!$A$11:$ZZ$200,286,FALSE)))</f>
        <v/>
      </c>
      <c r="Y167" s="309" t="str">
        <f>IF(ISERROR(VLOOKUP($A167,parlvotes_lh!$A$11:$ZZ$200,306,FALSE))=TRUE,"",IF(VLOOKUP($A167,parlvotes_lh!$A$11:$ZZ$200,306,FALSE)=0,"",VLOOKUP($A167,parlvotes_lh!$A$11:$ZZ$200,306,FALSE)))</f>
        <v/>
      </c>
      <c r="Z167" s="309" t="str">
        <f>IF(ISERROR(VLOOKUP($A167,parlvotes_lh!$A$11:$ZZ$200,326,FALSE))=TRUE,"",IF(VLOOKUP($A167,parlvotes_lh!$A$11:$ZZ$200,326,FALSE)=0,"",VLOOKUP($A167,parlvotes_lh!$A$11:$ZZ$200,326,FALSE)))</f>
        <v/>
      </c>
      <c r="AA167" s="309" t="str">
        <f>IF(ISERROR(VLOOKUP($A167,parlvotes_lh!$A$11:$ZZ$200,346,FALSE))=TRUE,"",IF(VLOOKUP($A167,parlvotes_lh!$A$11:$ZZ$200,346,FALSE)=0,"",VLOOKUP($A167,parlvotes_lh!$A$11:$ZZ$200,346,FALSE)))</f>
        <v/>
      </c>
      <c r="AB167" s="309" t="str">
        <f>IF(ISERROR(VLOOKUP($A167,parlvotes_lh!$A$11:$ZZ$200,366,FALSE))=TRUE,"",IF(VLOOKUP($A167,parlvotes_lh!$A$11:$ZZ$200,366,FALSE)=0,"",VLOOKUP($A167,parlvotes_lh!$A$11:$ZZ$200,366,FALSE)))</f>
        <v/>
      </c>
      <c r="AC167" s="309" t="str">
        <f>IF(ISERROR(VLOOKUP($A167,parlvotes_lh!$A$11:$ZZ$200,386,FALSE))=TRUE,"",IF(VLOOKUP($A167,parlvotes_lh!$A$11:$ZZ$200,386,FALSE)=0,"",VLOOKUP($A167,parlvotes_lh!$A$11:$ZZ$200,386,FALSE)))</f>
        <v/>
      </c>
    </row>
    <row r="168" spans="1:29" ht="13.5" customHeight="1">
      <c r="A168" s="302"/>
      <c r="B168" s="303" t="str">
        <f>IF(A168="","",MID(info_weblinks!$C$3,32,3))</f>
        <v/>
      </c>
      <c r="C168" s="303" t="str">
        <f>IF(info_parties!G168="","",info_parties!G168)</f>
        <v/>
      </c>
      <c r="D168" s="303" t="str">
        <f>IF(info_parties!K168="","",info_parties!K168)</f>
        <v/>
      </c>
      <c r="E168" s="303" t="str">
        <f>IF(info_parties!H168="","",info_parties!H168)</f>
        <v/>
      </c>
      <c r="F168" s="304" t="str">
        <f t="shared" si="8"/>
        <v/>
      </c>
      <c r="G168" s="305" t="str">
        <f t="shared" si="9"/>
        <v/>
      </c>
      <c r="H168" s="306" t="str">
        <f t="shared" si="10"/>
        <v/>
      </c>
      <c r="I168" s="307" t="str">
        <f t="shared" si="11"/>
        <v/>
      </c>
      <c r="J168" s="308" t="str">
        <f>IF(ISERROR(VLOOKUP($A168,parlvotes_lh!$A$11:$ZZ$200,6,FALSE))=TRUE,"",IF(VLOOKUP($A168,parlvotes_lh!$A$11:$ZZ$200,6,FALSE)=0,"",VLOOKUP($A168,parlvotes_lh!$A$11:$ZZ$200,6,FALSE)))</f>
        <v/>
      </c>
      <c r="K168" s="308" t="str">
        <f>IF(ISERROR(VLOOKUP($A168,parlvotes_lh!$A$11:$ZZ$200,26,FALSE))=TRUE,"",IF(VLOOKUP($A168,parlvotes_lh!$A$11:$ZZ$200,26,FALSE)=0,"",VLOOKUP($A168,parlvotes_lh!$A$11:$ZZ$200,26,FALSE)))</f>
        <v/>
      </c>
      <c r="L168" s="308" t="str">
        <f>IF(ISERROR(VLOOKUP($A168,parlvotes_lh!$A$11:$ZZ$200,46,FALSE))=TRUE,"",IF(VLOOKUP($A168,parlvotes_lh!$A$11:$ZZ$200,46,FALSE)=0,"",VLOOKUP($A168,parlvotes_lh!$A$11:$ZZ$200,46,FALSE)))</f>
        <v/>
      </c>
      <c r="M168" s="308" t="str">
        <f>IF(ISERROR(VLOOKUP($A168,parlvotes_lh!$A$11:$ZZ$200,66,FALSE))=TRUE,"",IF(VLOOKUP($A168,parlvotes_lh!$A$11:$ZZ$200,66,FALSE)=0,"",VLOOKUP($A168,parlvotes_lh!$A$11:$ZZ$200,66,FALSE)))</f>
        <v/>
      </c>
      <c r="N168" s="308" t="str">
        <f>IF(ISERROR(VLOOKUP($A168,parlvotes_lh!$A$11:$ZZ$200,86,FALSE))=TRUE,"",IF(VLOOKUP($A168,parlvotes_lh!$A$11:$ZZ$200,86,FALSE)=0,"",VLOOKUP($A168,parlvotes_lh!$A$11:$ZZ$200,86,FALSE)))</f>
        <v/>
      </c>
      <c r="O168" s="308" t="str">
        <f>IF(ISERROR(VLOOKUP($A168,parlvotes_lh!$A$11:$ZZ$200,106,FALSE))=TRUE,"",IF(VLOOKUP($A168,parlvotes_lh!$A$11:$ZZ$200,106,FALSE)=0,"",VLOOKUP($A168,parlvotes_lh!$A$11:$ZZ$200,106,FALSE)))</f>
        <v/>
      </c>
      <c r="P168" s="308" t="str">
        <f>IF(ISERROR(VLOOKUP($A168,parlvotes_lh!$A$11:$ZZ$200,126,FALSE))=TRUE,"",IF(VLOOKUP($A168,parlvotes_lh!$A$11:$ZZ$200,126,FALSE)=0,"",VLOOKUP($A168,parlvotes_lh!$A$11:$ZZ$200,126,FALSE)))</f>
        <v/>
      </c>
      <c r="Q168" s="309" t="str">
        <f>IF(ISERROR(VLOOKUP($A168,parlvotes_lh!$A$11:$ZZ$200,146,FALSE))=TRUE,"",IF(VLOOKUP($A168,parlvotes_lh!$A$11:$ZZ$200,146,FALSE)=0,"",VLOOKUP($A168,parlvotes_lh!$A$11:$ZZ$200,146,FALSE)))</f>
        <v/>
      </c>
      <c r="R168" s="309" t="str">
        <f>IF(ISERROR(VLOOKUP($A168,parlvotes_lh!$A$11:$ZZ$200,166,FALSE))=TRUE,"",IF(VLOOKUP($A168,parlvotes_lh!$A$11:$ZZ$200,166,FALSE)=0,"",VLOOKUP($A168,parlvotes_lh!$A$11:$ZZ$200,166,FALSE)))</f>
        <v/>
      </c>
      <c r="S168" s="309" t="str">
        <f>IF(ISERROR(VLOOKUP($A168,parlvotes_lh!$A$11:$ZZ$200,186,FALSE))=TRUE,"",IF(VLOOKUP($A168,parlvotes_lh!$A$11:$ZZ$200,186,FALSE)=0,"",VLOOKUP($A168,parlvotes_lh!$A$11:$ZZ$200,186,FALSE)))</f>
        <v/>
      </c>
      <c r="T168" s="309" t="str">
        <f>IF(ISERROR(VLOOKUP($A168,parlvotes_lh!$A$11:$ZZ$200,206,FALSE))=TRUE,"",IF(VLOOKUP($A168,parlvotes_lh!$A$11:$ZZ$200,206,FALSE)=0,"",VLOOKUP($A168,parlvotes_lh!$A$11:$ZZ$200,206,FALSE)))</f>
        <v/>
      </c>
      <c r="U168" s="309" t="str">
        <f>IF(ISERROR(VLOOKUP($A168,parlvotes_lh!$A$11:$ZZ$200,226,FALSE))=TRUE,"",IF(VLOOKUP($A168,parlvotes_lh!$A$11:$ZZ$200,226,FALSE)=0,"",VLOOKUP($A168,parlvotes_lh!$A$11:$ZZ$200,226,FALSE)))</f>
        <v/>
      </c>
      <c r="V168" s="309" t="str">
        <f>IF(ISERROR(VLOOKUP($A168,parlvotes_lh!$A$11:$ZZ$200,246,FALSE))=TRUE,"",IF(VLOOKUP($A168,parlvotes_lh!$A$11:$ZZ$200,246,FALSE)=0,"",VLOOKUP($A168,parlvotes_lh!$A$11:$ZZ$200,246,FALSE)))</f>
        <v/>
      </c>
      <c r="W168" s="309" t="str">
        <f>IF(ISERROR(VLOOKUP($A168,parlvotes_lh!$A$11:$ZZ$200,266,FALSE))=TRUE,"",IF(VLOOKUP($A168,parlvotes_lh!$A$11:$ZZ$200,266,FALSE)=0,"",VLOOKUP($A168,parlvotes_lh!$A$11:$ZZ$200,266,FALSE)))</f>
        <v/>
      </c>
      <c r="X168" s="309" t="str">
        <f>IF(ISERROR(VLOOKUP($A168,parlvotes_lh!$A$11:$ZZ$200,286,FALSE))=TRUE,"",IF(VLOOKUP($A168,parlvotes_lh!$A$11:$ZZ$200,286,FALSE)=0,"",VLOOKUP($A168,parlvotes_lh!$A$11:$ZZ$200,286,FALSE)))</f>
        <v/>
      </c>
      <c r="Y168" s="309" t="str">
        <f>IF(ISERROR(VLOOKUP($A168,parlvotes_lh!$A$11:$ZZ$200,306,FALSE))=TRUE,"",IF(VLOOKUP($A168,parlvotes_lh!$A$11:$ZZ$200,306,FALSE)=0,"",VLOOKUP($A168,parlvotes_lh!$A$11:$ZZ$200,306,FALSE)))</f>
        <v/>
      </c>
      <c r="Z168" s="309" t="str">
        <f>IF(ISERROR(VLOOKUP($A168,parlvotes_lh!$A$11:$ZZ$200,326,FALSE))=TRUE,"",IF(VLOOKUP($A168,parlvotes_lh!$A$11:$ZZ$200,326,FALSE)=0,"",VLOOKUP($A168,parlvotes_lh!$A$11:$ZZ$200,326,FALSE)))</f>
        <v/>
      </c>
      <c r="AA168" s="309" t="str">
        <f>IF(ISERROR(VLOOKUP($A168,parlvotes_lh!$A$11:$ZZ$200,346,FALSE))=TRUE,"",IF(VLOOKUP($A168,parlvotes_lh!$A$11:$ZZ$200,346,FALSE)=0,"",VLOOKUP($A168,parlvotes_lh!$A$11:$ZZ$200,346,FALSE)))</f>
        <v/>
      </c>
      <c r="AB168" s="309" t="str">
        <f>IF(ISERROR(VLOOKUP($A168,parlvotes_lh!$A$11:$ZZ$200,366,FALSE))=TRUE,"",IF(VLOOKUP($A168,parlvotes_lh!$A$11:$ZZ$200,366,FALSE)=0,"",VLOOKUP($A168,parlvotes_lh!$A$11:$ZZ$200,366,FALSE)))</f>
        <v/>
      </c>
      <c r="AC168" s="309" t="str">
        <f>IF(ISERROR(VLOOKUP($A168,parlvotes_lh!$A$11:$ZZ$200,386,FALSE))=TRUE,"",IF(VLOOKUP($A168,parlvotes_lh!$A$11:$ZZ$200,386,FALSE)=0,"",VLOOKUP($A168,parlvotes_lh!$A$11:$ZZ$200,386,FALSE)))</f>
        <v/>
      </c>
    </row>
    <row r="169" spans="1:29" ht="13.5" customHeight="1">
      <c r="A169" s="302"/>
      <c r="B169" s="303" t="str">
        <f>IF(A169="","",MID(info_weblinks!$C$3,32,3))</f>
        <v/>
      </c>
      <c r="C169" s="303" t="str">
        <f>IF(info_parties!G169="","",info_parties!G169)</f>
        <v/>
      </c>
      <c r="D169" s="303" t="str">
        <f>IF(info_parties!K169="","",info_parties!K169)</f>
        <v/>
      </c>
      <c r="E169" s="303" t="str">
        <f>IF(info_parties!H169="","",info_parties!H169)</f>
        <v/>
      </c>
      <c r="F169" s="304" t="str">
        <f t="shared" si="8"/>
        <v/>
      </c>
      <c r="G169" s="305" t="str">
        <f t="shared" si="9"/>
        <v/>
      </c>
      <c r="H169" s="306" t="str">
        <f t="shared" si="10"/>
        <v/>
      </c>
      <c r="I169" s="307" t="str">
        <f t="shared" si="11"/>
        <v/>
      </c>
      <c r="J169" s="308" t="str">
        <f>IF(ISERROR(VLOOKUP($A169,parlvotes_lh!$A$11:$ZZ$200,6,FALSE))=TRUE,"",IF(VLOOKUP($A169,parlvotes_lh!$A$11:$ZZ$200,6,FALSE)=0,"",VLOOKUP($A169,parlvotes_lh!$A$11:$ZZ$200,6,FALSE)))</f>
        <v/>
      </c>
      <c r="K169" s="308" t="str">
        <f>IF(ISERROR(VLOOKUP($A169,parlvotes_lh!$A$11:$ZZ$200,26,FALSE))=TRUE,"",IF(VLOOKUP($A169,parlvotes_lh!$A$11:$ZZ$200,26,FALSE)=0,"",VLOOKUP($A169,parlvotes_lh!$A$11:$ZZ$200,26,FALSE)))</f>
        <v/>
      </c>
      <c r="L169" s="308" t="str">
        <f>IF(ISERROR(VLOOKUP($A169,parlvotes_lh!$A$11:$ZZ$200,46,FALSE))=TRUE,"",IF(VLOOKUP($A169,parlvotes_lh!$A$11:$ZZ$200,46,FALSE)=0,"",VLOOKUP($A169,parlvotes_lh!$A$11:$ZZ$200,46,FALSE)))</f>
        <v/>
      </c>
      <c r="M169" s="308" t="str">
        <f>IF(ISERROR(VLOOKUP($A169,parlvotes_lh!$A$11:$ZZ$200,66,FALSE))=TRUE,"",IF(VLOOKUP($A169,parlvotes_lh!$A$11:$ZZ$200,66,FALSE)=0,"",VLOOKUP($A169,parlvotes_lh!$A$11:$ZZ$200,66,FALSE)))</f>
        <v/>
      </c>
      <c r="N169" s="308" t="str">
        <f>IF(ISERROR(VLOOKUP($A169,parlvotes_lh!$A$11:$ZZ$200,86,FALSE))=TRUE,"",IF(VLOOKUP($A169,parlvotes_lh!$A$11:$ZZ$200,86,FALSE)=0,"",VLOOKUP($A169,parlvotes_lh!$A$11:$ZZ$200,86,FALSE)))</f>
        <v/>
      </c>
      <c r="O169" s="308" t="str">
        <f>IF(ISERROR(VLOOKUP($A169,parlvotes_lh!$A$11:$ZZ$200,106,FALSE))=TRUE,"",IF(VLOOKUP($A169,parlvotes_lh!$A$11:$ZZ$200,106,FALSE)=0,"",VLOOKUP($A169,parlvotes_lh!$A$11:$ZZ$200,106,FALSE)))</f>
        <v/>
      </c>
      <c r="P169" s="308" t="str">
        <f>IF(ISERROR(VLOOKUP($A169,parlvotes_lh!$A$11:$ZZ$200,126,FALSE))=TRUE,"",IF(VLOOKUP($A169,parlvotes_lh!$A$11:$ZZ$200,126,FALSE)=0,"",VLOOKUP($A169,parlvotes_lh!$A$11:$ZZ$200,126,FALSE)))</f>
        <v/>
      </c>
      <c r="Q169" s="309" t="str">
        <f>IF(ISERROR(VLOOKUP($A169,parlvotes_lh!$A$11:$ZZ$200,146,FALSE))=TRUE,"",IF(VLOOKUP($A169,parlvotes_lh!$A$11:$ZZ$200,146,FALSE)=0,"",VLOOKUP($A169,parlvotes_lh!$A$11:$ZZ$200,146,FALSE)))</f>
        <v/>
      </c>
      <c r="R169" s="309" t="str">
        <f>IF(ISERROR(VLOOKUP($A169,parlvotes_lh!$A$11:$ZZ$200,166,FALSE))=TRUE,"",IF(VLOOKUP($A169,parlvotes_lh!$A$11:$ZZ$200,166,FALSE)=0,"",VLOOKUP($A169,parlvotes_lh!$A$11:$ZZ$200,166,FALSE)))</f>
        <v/>
      </c>
      <c r="S169" s="309" t="str">
        <f>IF(ISERROR(VLOOKUP($A169,parlvotes_lh!$A$11:$ZZ$200,186,FALSE))=TRUE,"",IF(VLOOKUP($A169,parlvotes_lh!$A$11:$ZZ$200,186,FALSE)=0,"",VLOOKUP($A169,parlvotes_lh!$A$11:$ZZ$200,186,FALSE)))</f>
        <v/>
      </c>
      <c r="T169" s="309" t="str">
        <f>IF(ISERROR(VLOOKUP($A169,parlvotes_lh!$A$11:$ZZ$200,206,FALSE))=TRUE,"",IF(VLOOKUP($A169,parlvotes_lh!$A$11:$ZZ$200,206,FALSE)=0,"",VLOOKUP($A169,parlvotes_lh!$A$11:$ZZ$200,206,FALSE)))</f>
        <v/>
      </c>
      <c r="U169" s="309" t="str">
        <f>IF(ISERROR(VLOOKUP($A169,parlvotes_lh!$A$11:$ZZ$200,226,FALSE))=TRUE,"",IF(VLOOKUP($A169,parlvotes_lh!$A$11:$ZZ$200,226,FALSE)=0,"",VLOOKUP($A169,parlvotes_lh!$A$11:$ZZ$200,226,FALSE)))</f>
        <v/>
      </c>
      <c r="V169" s="309" t="str">
        <f>IF(ISERROR(VLOOKUP($A169,parlvotes_lh!$A$11:$ZZ$200,246,FALSE))=TRUE,"",IF(VLOOKUP($A169,parlvotes_lh!$A$11:$ZZ$200,246,FALSE)=0,"",VLOOKUP($A169,parlvotes_lh!$A$11:$ZZ$200,246,FALSE)))</f>
        <v/>
      </c>
      <c r="W169" s="309" t="str">
        <f>IF(ISERROR(VLOOKUP($A169,parlvotes_lh!$A$11:$ZZ$200,266,FALSE))=TRUE,"",IF(VLOOKUP($A169,parlvotes_lh!$A$11:$ZZ$200,266,FALSE)=0,"",VLOOKUP($A169,parlvotes_lh!$A$11:$ZZ$200,266,FALSE)))</f>
        <v/>
      </c>
      <c r="X169" s="309" t="str">
        <f>IF(ISERROR(VLOOKUP($A169,parlvotes_lh!$A$11:$ZZ$200,286,FALSE))=TRUE,"",IF(VLOOKUP($A169,parlvotes_lh!$A$11:$ZZ$200,286,FALSE)=0,"",VLOOKUP($A169,parlvotes_lh!$A$11:$ZZ$200,286,FALSE)))</f>
        <v/>
      </c>
      <c r="Y169" s="309" t="str">
        <f>IF(ISERROR(VLOOKUP($A169,parlvotes_lh!$A$11:$ZZ$200,306,FALSE))=TRUE,"",IF(VLOOKUP($A169,parlvotes_lh!$A$11:$ZZ$200,306,FALSE)=0,"",VLOOKUP($A169,parlvotes_lh!$A$11:$ZZ$200,306,FALSE)))</f>
        <v/>
      </c>
      <c r="Z169" s="309" t="str">
        <f>IF(ISERROR(VLOOKUP($A169,parlvotes_lh!$A$11:$ZZ$200,326,FALSE))=TRUE,"",IF(VLOOKUP($A169,parlvotes_lh!$A$11:$ZZ$200,326,FALSE)=0,"",VLOOKUP($A169,parlvotes_lh!$A$11:$ZZ$200,326,FALSE)))</f>
        <v/>
      </c>
      <c r="AA169" s="309" t="str">
        <f>IF(ISERROR(VLOOKUP($A169,parlvotes_lh!$A$11:$ZZ$200,346,FALSE))=TRUE,"",IF(VLOOKUP($A169,parlvotes_lh!$A$11:$ZZ$200,346,FALSE)=0,"",VLOOKUP($A169,parlvotes_lh!$A$11:$ZZ$200,346,FALSE)))</f>
        <v/>
      </c>
      <c r="AB169" s="309" t="str">
        <f>IF(ISERROR(VLOOKUP($A169,parlvotes_lh!$A$11:$ZZ$200,366,FALSE))=TRUE,"",IF(VLOOKUP($A169,parlvotes_lh!$A$11:$ZZ$200,366,FALSE)=0,"",VLOOKUP($A169,parlvotes_lh!$A$11:$ZZ$200,366,FALSE)))</f>
        <v/>
      </c>
      <c r="AC169" s="309" t="str">
        <f>IF(ISERROR(VLOOKUP($A169,parlvotes_lh!$A$11:$ZZ$200,386,FALSE))=TRUE,"",IF(VLOOKUP($A169,parlvotes_lh!$A$11:$ZZ$200,386,FALSE)=0,"",VLOOKUP($A169,parlvotes_lh!$A$11:$ZZ$200,386,FALSE)))</f>
        <v/>
      </c>
    </row>
    <row r="170" spans="1:29" ht="13.5" customHeight="1">
      <c r="A170" s="302"/>
      <c r="B170" s="303" t="str">
        <f>IF(A170="","",MID(info_weblinks!$C$3,32,3))</f>
        <v/>
      </c>
      <c r="C170" s="303" t="str">
        <f>IF(info_parties!G170="","",info_parties!G170)</f>
        <v/>
      </c>
      <c r="D170" s="303" t="str">
        <f>IF(info_parties!K170="","",info_parties!K170)</f>
        <v/>
      </c>
      <c r="E170" s="303" t="str">
        <f>IF(info_parties!H170="","",info_parties!H170)</f>
        <v/>
      </c>
      <c r="F170" s="304" t="str">
        <f t="shared" si="8"/>
        <v/>
      </c>
      <c r="G170" s="305" t="str">
        <f t="shared" si="9"/>
        <v/>
      </c>
      <c r="H170" s="306" t="str">
        <f t="shared" si="10"/>
        <v/>
      </c>
      <c r="I170" s="307" t="str">
        <f t="shared" si="11"/>
        <v/>
      </c>
      <c r="J170" s="308" t="str">
        <f>IF(ISERROR(VLOOKUP($A170,parlvotes_lh!$A$11:$ZZ$200,6,FALSE))=TRUE,"",IF(VLOOKUP($A170,parlvotes_lh!$A$11:$ZZ$200,6,FALSE)=0,"",VLOOKUP($A170,parlvotes_lh!$A$11:$ZZ$200,6,FALSE)))</f>
        <v/>
      </c>
      <c r="K170" s="308" t="str">
        <f>IF(ISERROR(VLOOKUP($A170,parlvotes_lh!$A$11:$ZZ$200,26,FALSE))=TRUE,"",IF(VLOOKUP($A170,parlvotes_lh!$A$11:$ZZ$200,26,FALSE)=0,"",VLOOKUP($A170,parlvotes_lh!$A$11:$ZZ$200,26,FALSE)))</f>
        <v/>
      </c>
      <c r="L170" s="308" t="str">
        <f>IF(ISERROR(VLOOKUP($A170,parlvotes_lh!$A$11:$ZZ$200,46,FALSE))=TRUE,"",IF(VLOOKUP($A170,parlvotes_lh!$A$11:$ZZ$200,46,FALSE)=0,"",VLOOKUP($A170,parlvotes_lh!$A$11:$ZZ$200,46,FALSE)))</f>
        <v/>
      </c>
      <c r="M170" s="308" t="str">
        <f>IF(ISERROR(VLOOKUP($A170,parlvotes_lh!$A$11:$ZZ$200,66,FALSE))=TRUE,"",IF(VLOOKUP($A170,parlvotes_lh!$A$11:$ZZ$200,66,FALSE)=0,"",VLOOKUP($A170,parlvotes_lh!$A$11:$ZZ$200,66,FALSE)))</f>
        <v/>
      </c>
      <c r="N170" s="308" t="str">
        <f>IF(ISERROR(VLOOKUP($A170,parlvotes_lh!$A$11:$ZZ$200,86,FALSE))=TRUE,"",IF(VLOOKUP($A170,parlvotes_lh!$A$11:$ZZ$200,86,FALSE)=0,"",VLOOKUP($A170,parlvotes_lh!$A$11:$ZZ$200,86,FALSE)))</f>
        <v/>
      </c>
      <c r="O170" s="308" t="str">
        <f>IF(ISERROR(VLOOKUP($A170,parlvotes_lh!$A$11:$ZZ$200,106,FALSE))=TRUE,"",IF(VLOOKUP($A170,parlvotes_lh!$A$11:$ZZ$200,106,FALSE)=0,"",VLOOKUP($A170,parlvotes_lh!$A$11:$ZZ$200,106,FALSE)))</f>
        <v/>
      </c>
      <c r="P170" s="308" t="str">
        <f>IF(ISERROR(VLOOKUP($A170,parlvotes_lh!$A$11:$ZZ$200,126,FALSE))=TRUE,"",IF(VLOOKUP($A170,parlvotes_lh!$A$11:$ZZ$200,126,FALSE)=0,"",VLOOKUP($A170,parlvotes_lh!$A$11:$ZZ$200,126,FALSE)))</f>
        <v/>
      </c>
      <c r="Q170" s="309" t="str">
        <f>IF(ISERROR(VLOOKUP($A170,parlvotes_lh!$A$11:$ZZ$200,146,FALSE))=TRUE,"",IF(VLOOKUP($A170,parlvotes_lh!$A$11:$ZZ$200,146,FALSE)=0,"",VLOOKUP($A170,parlvotes_lh!$A$11:$ZZ$200,146,FALSE)))</f>
        <v/>
      </c>
      <c r="R170" s="309" t="str">
        <f>IF(ISERROR(VLOOKUP($A170,parlvotes_lh!$A$11:$ZZ$200,166,FALSE))=TRUE,"",IF(VLOOKUP($A170,parlvotes_lh!$A$11:$ZZ$200,166,FALSE)=0,"",VLOOKUP($A170,parlvotes_lh!$A$11:$ZZ$200,166,FALSE)))</f>
        <v/>
      </c>
      <c r="S170" s="309" t="str">
        <f>IF(ISERROR(VLOOKUP($A170,parlvotes_lh!$A$11:$ZZ$200,186,FALSE))=TRUE,"",IF(VLOOKUP($A170,parlvotes_lh!$A$11:$ZZ$200,186,FALSE)=0,"",VLOOKUP($A170,parlvotes_lh!$A$11:$ZZ$200,186,FALSE)))</f>
        <v/>
      </c>
      <c r="T170" s="309" t="str">
        <f>IF(ISERROR(VLOOKUP($A170,parlvotes_lh!$A$11:$ZZ$200,206,FALSE))=TRUE,"",IF(VLOOKUP($A170,parlvotes_lh!$A$11:$ZZ$200,206,FALSE)=0,"",VLOOKUP($A170,parlvotes_lh!$A$11:$ZZ$200,206,FALSE)))</f>
        <v/>
      </c>
      <c r="U170" s="309" t="str">
        <f>IF(ISERROR(VLOOKUP($A170,parlvotes_lh!$A$11:$ZZ$200,226,FALSE))=TRUE,"",IF(VLOOKUP($A170,parlvotes_lh!$A$11:$ZZ$200,226,FALSE)=0,"",VLOOKUP($A170,parlvotes_lh!$A$11:$ZZ$200,226,FALSE)))</f>
        <v/>
      </c>
      <c r="V170" s="309" t="str">
        <f>IF(ISERROR(VLOOKUP($A170,parlvotes_lh!$A$11:$ZZ$200,246,FALSE))=TRUE,"",IF(VLOOKUP($A170,parlvotes_lh!$A$11:$ZZ$200,246,FALSE)=0,"",VLOOKUP($A170,parlvotes_lh!$A$11:$ZZ$200,246,FALSE)))</f>
        <v/>
      </c>
      <c r="W170" s="309" t="str">
        <f>IF(ISERROR(VLOOKUP($A170,parlvotes_lh!$A$11:$ZZ$200,266,FALSE))=TRUE,"",IF(VLOOKUP($A170,parlvotes_lh!$A$11:$ZZ$200,266,FALSE)=0,"",VLOOKUP($A170,parlvotes_lh!$A$11:$ZZ$200,266,FALSE)))</f>
        <v/>
      </c>
      <c r="X170" s="309" t="str">
        <f>IF(ISERROR(VLOOKUP($A170,parlvotes_lh!$A$11:$ZZ$200,286,FALSE))=TRUE,"",IF(VLOOKUP($A170,parlvotes_lh!$A$11:$ZZ$200,286,FALSE)=0,"",VLOOKUP($A170,parlvotes_lh!$A$11:$ZZ$200,286,FALSE)))</f>
        <v/>
      </c>
      <c r="Y170" s="309" t="str">
        <f>IF(ISERROR(VLOOKUP($A170,parlvotes_lh!$A$11:$ZZ$200,306,FALSE))=TRUE,"",IF(VLOOKUP($A170,parlvotes_lh!$A$11:$ZZ$200,306,FALSE)=0,"",VLOOKUP($A170,parlvotes_lh!$A$11:$ZZ$200,306,FALSE)))</f>
        <v/>
      </c>
      <c r="Z170" s="309" t="str">
        <f>IF(ISERROR(VLOOKUP($A170,parlvotes_lh!$A$11:$ZZ$200,326,FALSE))=TRUE,"",IF(VLOOKUP($A170,parlvotes_lh!$A$11:$ZZ$200,326,FALSE)=0,"",VLOOKUP($A170,parlvotes_lh!$A$11:$ZZ$200,326,FALSE)))</f>
        <v/>
      </c>
      <c r="AA170" s="309" t="str">
        <f>IF(ISERROR(VLOOKUP($A170,parlvotes_lh!$A$11:$ZZ$200,346,FALSE))=TRUE,"",IF(VLOOKUP($A170,parlvotes_lh!$A$11:$ZZ$200,346,FALSE)=0,"",VLOOKUP($A170,parlvotes_lh!$A$11:$ZZ$200,346,FALSE)))</f>
        <v/>
      </c>
      <c r="AB170" s="309" t="str">
        <f>IF(ISERROR(VLOOKUP($A170,parlvotes_lh!$A$11:$ZZ$200,366,FALSE))=TRUE,"",IF(VLOOKUP($A170,parlvotes_lh!$A$11:$ZZ$200,366,FALSE)=0,"",VLOOKUP($A170,parlvotes_lh!$A$11:$ZZ$200,366,FALSE)))</f>
        <v/>
      </c>
      <c r="AC170" s="309" t="str">
        <f>IF(ISERROR(VLOOKUP($A170,parlvotes_lh!$A$11:$ZZ$200,386,FALSE))=TRUE,"",IF(VLOOKUP($A170,parlvotes_lh!$A$11:$ZZ$200,386,FALSE)=0,"",VLOOKUP($A170,parlvotes_lh!$A$11:$ZZ$200,386,FALSE)))</f>
        <v/>
      </c>
    </row>
    <row r="171" spans="1:29" ht="13.5" customHeight="1">
      <c r="A171" s="302"/>
      <c r="B171" s="303" t="str">
        <f>IF(A171="","",MID(info_weblinks!$C$3,32,3))</f>
        <v/>
      </c>
      <c r="C171" s="303" t="str">
        <f>IF(info_parties!G171="","",info_parties!G171)</f>
        <v/>
      </c>
      <c r="D171" s="303" t="str">
        <f>IF(info_parties!K171="","",info_parties!K171)</f>
        <v/>
      </c>
      <c r="E171" s="303" t="str">
        <f>IF(info_parties!H171="","",info_parties!H171)</f>
        <v/>
      </c>
      <c r="F171" s="304" t="str">
        <f t="shared" si="8"/>
        <v/>
      </c>
      <c r="G171" s="305" t="str">
        <f t="shared" si="9"/>
        <v/>
      </c>
      <c r="H171" s="306" t="str">
        <f t="shared" si="10"/>
        <v/>
      </c>
      <c r="I171" s="307" t="str">
        <f t="shared" si="11"/>
        <v/>
      </c>
      <c r="J171" s="308" t="str">
        <f>IF(ISERROR(VLOOKUP($A171,parlvotes_lh!$A$11:$ZZ$200,6,FALSE))=TRUE,"",IF(VLOOKUP($A171,parlvotes_lh!$A$11:$ZZ$200,6,FALSE)=0,"",VLOOKUP($A171,parlvotes_lh!$A$11:$ZZ$200,6,FALSE)))</f>
        <v/>
      </c>
      <c r="K171" s="308" t="str">
        <f>IF(ISERROR(VLOOKUP($A171,parlvotes_lh!$A$11:$ZZ$200,26,FALSE))=TRUE,"",IF(VLOOKUP($A171,parlvotes_lh!$A$11:$ZZ$200,26,FALSE)=0,"",VLOOKUP($A171,parlvotes_lh!$A$11:$ZZ$200,26,FALSE)))</f>
        <v/>
      </c>
      <c r="L171" s="308" t="str">
        <f>IF(ISERROR(VLOOKUP($A171,parlvotes_lh!$A$11:$ZZ$200,46,FALSE))=TRUE,"",IF(VLOOKUP($A171,parlvotes_lh!$A$11:$ZZ$200,46,FALSE)=0,"",VLOOKUP($A171,parlvotes_lh!$A$11:$ZZ$200,46,FALSE)))</f>
        <v/>
      </c>
      <c r="M171" s="308" t="str">
        <f>IF(ISERROR(VLOOKUP($A171,parlvotes_lh!$A$11:$ZZ$200,66,FALSE))=TRUE,"",IF(VLOOKUP($A171,parlvotes_lh!$A$11:$ZZ$200,66,FALSE)=0,"",VLOOKUP($A171,parlvotes_lh!$A$11:$ZZ$200,66,FALSE)))</f>
        <v/>
      </c>
      <c r="N171" s="308" t="str">
        <f>IF(ISERROR(VLOOKUP($A171,parlvotes_lh!$A$11:$ZZ$200,86,FALSE))=TRUE,"",IF(VLOOKUP($A171,parlvotes_lh!$A$11:$ZZ$200,86,FALSE)=0,"",VLOOKUP($A171,parlvotes_lh!$A$11:$ZZ$200,86,FALSE)))</f>
        <v/>
      </c>
      <c r="O171" s="308" t="str">
        <f>IF(ISERROR(VLOOKUP($A171,parlvotes_lh!$A$11:$ZZ$200,106,FALSE))=TRUE,"",IF(VLOOKUP($A171,parlvotes_lh!$A$11:$ZZ$200,106,FALSE)=0,"",VLOOKUP($A171,parlvotes_lh!$A$11:$ZZ$200,106,FALSE)))</f>
        <v/>
      </c>
      <c r="P171" s="308" t="str">
        <f>IF(ISERROR(VLOOKUP($A171,parlvotes_lh!$A$11:$ZZ$200,126,FALSE))=TRUE,"",IF(VLOOKUP($A171,parlvotes_lh!$A$11:$ZZ$200,126,FALSE)=0,"",VLOOKUP($A171,parlvotes_lh!$A$11:$ZZ$200,126,FALSE)))</f>
        <v/>
      </c>
      <c r="Q171" s="309" t="str">
        <f>IF(ISERROR(VLOOKUP($A171,parlvotes_lh!$A$11:$ZZ$200,146,FALSE))=TRUE,"",IF(VLOOKUP($A171,parlvotes_lh!$A$11:$ZZ$200,146,FALSE)=0,"",VLOOKUP($A171,parlvotes_lh!$A$11:$ZZ$200,146,FALSE)))</f>
        <v/>
      </c>
      <c r="R171" s="309" t="str">
        <f>IF(ISERROR(VLOOKUP($A171,parlvotes_lh!$A$11:$ZZ$200,166,FALSE))=TRUE,"",IF(VLOOKUP($A171,parlvotes_lh!$A$11:$ZZ$200,166,FALSE)=0,"",VLOOKUP($A171,parlvotes_lh!$A$11:$ZZ$200,166,FALSE)))</f>
        <v/>
      </c>
      <c r="S171" s="309" t="str">
        <f>IF(ISERROR(VLOOKUP($A171,parlvotes_lh!$A$11:$ZZ$200,186,FALSE))=TRUE,"",IF(VLOOKUP($A171,parlvotes_lh!$A$11:$ZZ$200,186,FALSE)=0,"",VLOOKUP($A171,parlvotes_lh!$A$11:$ZZ$200,186,FALSE)))</f>
        <v/>
      </c>
      <c r="T171" s="309" t="str">
        <f>IF(ISERROR(VLOOKUP($A171,parlvotes_lh!$A$11:$ZZ$200,206,FALSE))=TRUE,"",IF(VLOOKUP($A171,parlvotes_lh!$A$11:$ZZ$200,206,FALSE)=0,"",VLOOKUP($A171,parlvotes_lh!$A$11:$ZZ$200,206,FALSE)))</f>
        <v/>
      </c>
      <c r="U171" s="309" t="str">
        <f>IF(ISERROR(VLOOKUP($A171,parlvotes_lh!$A$11:$ZZ$200,226,FALSE))=TRUE,"",IF(VLOOKUP($A171,parlvotes_lh!$A$11:$ZZ$200,226,FALSE)=0,"",VLOOKUP($A171,parlvotes_lh!$A$11:$ZZ$200,226,FALSE)))</f>
        <v/>
      </c>
      <c r="V171" s="309" t="str">
        <f>IF(ISERROR(VLOOKUP($A171,parlvotes_lh!$A$11:$ZZ$200,246,FALSE))=TRUE,"",IF(VLOOKUP($A171,parlvotes_lh!$A$11:$ZZ$200,246,FALSE)=0,"",VLOOKUP($A171,parlvotes_lh!$A$11:$ZZ$200,246,FALSE)))</f>
        <v/>
      </c>
      <c r="W171" s="309" t="str">
        <f>IF(ISERROR(VLOOKUP($A171,parlvotes_lh!$A$11:$ZZ$200,266,FALSE))=TRUE,"",IF(VLOOKUP($A171,parlvotes_lh!$A$11:$ZZ$200,266,FALSE)=0,"",VLOOKUP($A171,parlvotes_lh!$A$11:$ZZ$200,266,FALSE)))</f>
        <v/>
      </c>
      <c r="X171" s="309" t="str">
        <f>IF(ISERROR(VLOOKUP($A171,parlvotes_lh!$A$11:$ZZ$200,286,FALSE))=TRUE,"",IF(VLOOKUP($A171,parlvotes_lh!$A$11:$ZZ$200,286,FALSE)=0,"",VLOOKUP($A171,parlvotes_lh!$A$11:$ZZ$200,286,FALSE)))</f>
        <v/>
      </c>
      <c r="Y171" s="309" t="str">
        <f>IF(ISERROR(VLOOKUP($A171,parlvotes_lh!$A$11:$ZZ$200,306,FALSE))=TRUE,"",IF(VLOOKUP($A171,parlvotes_lh!$A$11:$ZZ$200,306,FALSE)=0,"",VLOOKUP($A171,parlvotes_lh!$A$11:$ZZ$200,306,FALSE)))</f>
        <v/>
      </c>
      <c r="Z171" s="309" t="str">
        <f>IF(ISERROR(VLOOKUP($A171,parlvotes_lh!$A$11:$ZZ$200,326,FALSE))=TRUE,"",IF(VLOOKUP($A171,parlvotes_lh!$A$11:$ZZ$200,326,FALSE)=0,"",VLOOKUP($A171,parlvotes_lh!$A$11:$ZZ$200,326,FALSE)))</f>
        <v/>
      </c>
      <c r="AA171" s="309" t="str">
        <f>IF(ISERROR(VLOOKUP($A171,parlvotes_lh!$A$11:$ZZ$200,346,FALSE))=TRUE,"",IF(VLOOKUP($A171,parlvotes_lh!$A$11:$ZZ$200,346,FALSE)=0,"",VLOOKUP($A171,parlvotes_lh!$A$11:$ZZ$200,346,FALSE)))</f>
        <v/>
      </c>
      <c r="AB171" s="309" t="str">
        <f>IF(ISERROR(VLOOKUP($A171,parlvotes_lh!$A$11:$ZZ$200,366,FALSE))=TRUE,"",IF(VLOOKUP($A171,parlvotes_lh!$A$11:$ZZ$200,366,FALSE)=0,"",VLOOKUP($A171,parlvotes_lh!$A$11:$ZZ$200,366,FALSE)))</f>
        <v/>
      </c>
      <c r="AC171" s="309" t="str">
        <f>IF(ISERROR(VLOOKUP($A171,parlvotes_lh!$A$11:$ZZ$200,386,FALSE))=TRUE,"",IF(VLOOKUP($A171,parlvotes_lh!$A$11:$ZZ$200,386,FALSE)=0,"",VLOOKUP($A171,parlvotes_lh!$A$11:$ZZ$200,386,FALSE)))</f>
        <v/>
      </c>
    </row>
    <row r="172" spans="1:29" ht="13.5" customHeight="1">
      <c r="A172" s="302"/>
      <c r="B172" s="303" t="str">
        <f>IF(A172="","",MID(info_weblinks!$C$3,32,3))</f>
        <v/>
      </c>
      <c r="C172" s="303" t="str">
        <f>IF(info_parties!G172="","",info_parties!G172)</f>
        <v/>
      </c>
      <c r="D172" s="303" t="str">
        <f>IF(info_parties!K172="","",info_parties!K172)</f>
        <v/>
      </c>
      <c r="E172" s="303" t="str">
        <f>IF(info_parties!H172="","",info_parties!H172)</f>
        <v/>
      </c>
      <c r="F172" s="304" t="str">
        <f t="shared" si="8"/>
        <v/>
      </c>
      <c r="G172" s="305" t="str">
        <f t="shared" si="9"/>
        <v/>
      </c>
      <c r="H172" s="306" t="str">
        <f t="shared" si="10"/>
        <v/>
      </c>
      <c r="I172" s="307" t="str">
        <f t="shared" si="11"/>
        <v/>
      </c>
      <c r="J172" s="308" t="str">
        <f>IF(ISERROR(VLOOKUP($A172,parlvotes_lh!$A$11:$ZZ$200,6,FALSE))=TRUE,"",IF(VLOOKUP($A172,parlvotes_lh!$A$11:$ZZ$200,6,FALSE)=0,"",VLOOKUP($A172,parlvotes_lh!$A$11:$ZZ$200,6,FALSE)))</f>
        <v/>
      </c>
      <c r="K172" s="308" t="str">
        <f>IF(ISERROR(VLOOKUP($A172,parlvotes_lh!$A$11:$ZZ$200,26,FALSE))=TRUE,"",IF(VLOOKUP($A172,parlvotes_lh!$A$11:$ZZ$200,26,FALSE)=0,"",VLOOKUP($A172,parlvotes_lh!$A$11:$ZZ$200,26,FALSE)))</f>
        <v/>
      </c>
      <c r="L172" s="308" t="str">
        <f>IF(ISERROR(VLOOKUP($A172,parlvotes_lh!$A$11:$ZZ$200,46,FALSE))=TRUE,"",IF(VLOOKUP($A172,parlvotes_lh!$A$11:$ZZ$200,46,FALSE)=0,"",VLOOKUP($A172,parlvotes_lh!$A$11:$ZZ$200,46,FALSE)))</f>
        <v/>
      </c>
      <c r="M172" s="308" t="str">
        <f>IF(ISERROR(VLOOKUP($A172,parlvotes_lh!$A$11:$ZZ$200,66,FALSE))=TRUE,"",IF(VLOOKUP($A172,parlvotes_lh!$A$11:$ZZ$200,66,FALSE)=0,"",VLOOKUP($A172,parlvotes_lh!$A$11:$ZZ$200,66,FALSE)))</f>
        <v/>
      </c>
      <c r="N172" s="308" t="str">
        <f>IF(ISERROR(VLOOKUP($A172,parlvotes_lh!$A$11:$ZZ$200,86,FALSE))=TRUE,"",IF(VLOOKUP($A172,parlvotes_lh!$A$11:$ZZ$200,86,FALSE)=0,"",VLOOKUP($A172,parlvotes_lh!$A$11:$ZZ$200,86,FALSE)))</f>
        <v/>
      </c>
      <c r="O172" s="308" t="str">
        <f>IF(ISERROR(VLOOKUP($A172,parlvotes_lh!$A$11:$ZZ$200,106,FALSE))=TRUE,"",IF(VLOOKUP($A172,parlvotes_lh!$A$11:$ZZ$200,106,FALSE)=0,"",VLOOKUP($A172,parlvotes_lh!$A$11:$ZZ$200,106,FALSE)))</f>
        <v/>
      </c>
      <c r="P172" s="308" t="str">
        <f>IF(ISERROR(VLOOKUP($A172,parlvotes_lh!$A$11:$ZZ$200,126,FALSE))=TRUE,"",IF(VLOOKUP($A172,parlvotes_lh!$A$11:$ZZ$200,126,FALSE)=0,"",VLOOKUP($A172,parlvotes_lh!$A$11:$ZZ$200,126,FALSE)))</f>
        <v/>
      </c>
      <c r="Q172" s="309" t="str">
        <f>IF(ISERROR(VLOOKUP($A172,parlvotes_lh!$A$11:$ZZ$200,146,FALSE))=TRUE,"",IF(VLOOKUP($A172,parlvotes_lh!$A$11:$ZZ$200,146,FALSE)=0,"",VLOOKUP($A172,parlvotes_lh!$A$11:$ZZ$200,146,FALSE)))</f>
        <v/>
      </c>
      <c r="R172" s="309" t="str">
        <f>IF(ISERROR(VLOOKUP($A172,parlvotes_lh!$A$11:$ZZ$200,166,FALSE))=TRUE,"",IF(VLOOKUP($A172,parlvotes_lh!$A$11:$ZZ$200,166,FALSE)=0,"",VLOOKUP($A172,parlvotes_lh!$A$11:$ZZ$200,166,FALSE)))</f>
        <v/>
      </c>
      <c r="S172" s="309" t="str">
        <f>IF(ISERROR(VLOOKUP($A172,parlvotes_lh!$A$11:$ZZ$200,186,FALSE))=TRUE,"",IF(VLOOKUP($A172,parlvotes_lh!$A$11:$ZZ$200,186,FALSE)=0,"",VLOOKUP($A172,parlvotes_lh!$A$11:$ZZ$200,186,FALSE)))</f>
        <v/>
      </c>
      <c r="T172" s="309" t="str">
        <f>IF(ISERROR(VLOOKUP($A172,parlvotes_lh!$A$11:$ZZ$200,206,FALSE))=TRUE,"",IF(VLOOKUP($A172,parlvotes_lh!$A$11:$ZZ$200,206,FALSE)=0,"",VLOOKUP($A172,parlvotes_lh!$A$11:$ZZ$200,206,FALSE)))</f>
        <v/>
      </c>
      <c r="U172" s="309" t="str">
        <f>IF(ISERROR(VLOOKUP($A172,parlvotes_lh!$A$11:$ZZ$200,226,FALSE))=TRUE,"",IF(VLOOKUP($A172,parlvotes_lh!$A$11:$ZZ$200,226,FALSE)=0,"",VLOOKUP($A172,parlvotes_lh!$A$11:$ZZ$200,226,FALSE)))</f>
        <v/>
      </c>
      <c r="V172" s="309" t="str">
        <f>IF(ISERROR(VLOOKUP($A172,parlvotes_lh!$A$11:$ZZ$200,246,FALSE))=TRUE,"",IF(VLOOKUP($A172,parlvotes_lh!$A$11:$ZZ$200,246,FALSE)=0,"",VLOOKUP($A172,parlvotes_lh!$A$11:$ZZ$200,246,FALSE)))</f>
        <v/>
      </c>
      <c r="W172" s="309" t="str">
        <f>IF(ISERROR(VLOOKUP($A172,parlvotes_lh!$A$11:$ZZ$200,266,FALSE))=TRUE,"",IF(VLOOKUP($A172,parlvotes_lh!$A$11:$ZZ$200,266,FALSE)=0,"",VLOOKUP($A172,parlvotes_lh!$A$11:$ZZ$200,266,FALSE)))</f>
        <v/>
      </c>
      <c r="X172" s="309" t="str">
        <f>IF(ISERROR(VLOOKUP($A172,parlvotes_lh!$A$11:$ZZ$200,286,FALSE))=TRUE,"",IF(VLOOKUP($A172,parlvotes_lh!$A$11:$ZZ$200,286,FALSE)=0,"",VLOOKUP($A172,parlvotes_lh!$A$11:$ZZ$200,286,FALSE)))</f>
        <v/>
      </c>
      <c r="Y172" s="309" t="str">
        <f>IF(ISERROR(VLOOKUP($A172,parlvotes_lh!$A$11:$ZZ$200,306,FALSE))=TRUE,"",IF(VLOOKUP($A172,parlvotes_lh!$A$11:$ZZ$200,306,FALSE)=0,"",VLOOKUP($A172,parlvotes_lh!$A$11:$ZZ$200,306,FALSE)))</f>
        <v/>
      </c>
      <c r="Z172" s="309" t="str">
        <f>IF(ISERROR(VLOOKUP($A172,parlvotes_lh!$A$11:$ZZ$200,326,FALSE))=TRUE,"",IF(VLOOKUP($A172,parlvotes_lh!$A$11:$ZZ$200,326,FALSE)=0,"",VLOOKUP($A172,parlvotes_lh!$A$11:$ZZ$200,326,FALSE)))</f>
        <v/>
      </c>
      <c r="AA172" s="309" t="str">
        <f>IF(ISERROR(VLOOKUP($A172,parlvotes_lh!$A$11:$ZZ$200,346,FALSE))=TRUE,"",IF(VLOOKUP($A172,parlvotes_lh!$A$11:$ZZ$200,346,FALSE)=0,"",VLOOKUP($A172,parlvotes_lh!$A$11:$ZZ$200,346,FALSE)))</f>
        <v/>
      </c>
      <c r="AB172" s="309" t="str">
        <f>IF(ISERROR(VLOOKUP($A172,parlvotes_lh!$A$11:$ZZ$200,366,FALSE))=TRUE,"",IF(VLOOKUP($A172,parlvotes_lh!$A$11:$ZZ$200,366,FALSE)=0,"",VLOOKUP($A172,parlvotes_lh!$A$11:$ZZ$200,366,FALSE)))</f>
        <v/>
      </c>
      <c r="AC172" s="309" t="str">
        <f>IF(ISERROR(VLOOKUP($A172,parlvotes_lh!$A$11:$ZZ$200,386,FALSE))=TRUE,"",IF(VLOOKUP($A172,parlvotes_lh!$A$11:$ZZ$200,386,FALSE)=0,"",VLOOKUP($A172,parlvotes_lh!$A$11:$ZZ$200,386,FALSE)))</f>
        <v/>
      </c>
    </row>
    <row r="173" spans="1:29" ht="13.5" customHeight="1">
      <c r="A173" s="302"/>
      <c r="B173" s="303" t="str">
        <f>IF(A173="","",MID(info_weblinks!$C$3,32,3))</f>
        <v/>
      </c>
      <c r="C173" s="303" t="str">
        <f>IF(info_parties!G173="","",info_parties!G173)</f>
        <v/>
      </c>
      <c r="D173" s="303" t="str">
        <f>IF(info_parties!K173="","",info_parties!K173)</f>
        <v/>
      </c>
      <c r="E173" s="303" t="str">
        <f>IF(info_parties!H173="","",info_parties!H173)</f>
        <v/>
      </c>
      <c r="F173" s="304" t="str">
        <f t="shared" si="8"/>
        <v/>
      </c>
      <c r="G173" s="305" t="str">
        <f t="shared" si="9"/>
        <v/>
      </c>
      <c r="H173" s="306" t="str">
        <f t="shared" si="10"/>
        <v/>
      </c>
      <c r="I173" s="307" t="str">
        <f t="shared" si="11"/>
        <v/>
      </c>
      <c r="J173" s="308" t="str">
        <f>IF(ISERROR(VLOOKUP($A173,parlvotes_lh!$A$11:$ZZ$200,6,FALSE))=TRUE,"",IF(VLOOKUP($A173,parlvotes_lh!$A$11:$ZZ$200,6,FALSE)=0,"",VLOOKUP($A173,parlvotes_lh!$A$11:$ZZ$200,6,FALSE)))</f>
        <v/>
      </c>
      <c r="K173" s="308" t="str">
        <f>IF(ISERROR(VLOOKUP($A173,parlvotes_lh!$A$11:$ZZ$200,26,FALSE))=TRUE,"",IF(VLOOKUP($A173,parlvotes_lh!$A$11:$ZZ$200,26,FALSE)=0,"",VLOOKUP($A173,parlvotes_lh!$A$11:$ZZ$200,26,FALSE)))</f>
        <v/>
      </c>
      <c r="L173" s="308" t="str">
        <f>IF(ISERROR(VLOOKUP($A173,parlvotes_lh!$A$11:$ZZ$200,46,FALSE))=TRUE,"",IF(VLOOKUP($A173,parlvotes_lh!$A$11:$ZZ$200,46,FALSE)=0,"",VLOOKUP($A173,parlvotes_lh!$A$11:$ZZ$200,46,FALSE)))</f>
        <v/>
      </c>
      <c r="M173" s="308" t="str">
        <f>IF(ISERROR(VLOOKUP($A173,parlvotes_lh!$A$11:$ZZ$200,66,FALSE))=TRUE,"",IF(VLOOKUP($A173,parlvotes_lh!$A$11:$ZZ$200,66,FALSE)=0,"",VLOOKUP($A173,parlvotes_lh!$A$11:$ZZ$200,66,FALSE)))</f>
        <v/>
      </c>
      <c r="N173" s="308" t="str">
        <f>IF(ISERROR(VLOOKUP($A173,parlvotes_lh!$A$11:$ZZ$200,86,FALSE))=TRUE,"",IF(VLOOKUP($A173,parlvotes_lh!$A$11:$ZZ$200,86,FALSE)=0,"",VLOOKUP($A173,parlvotes_lh!$A$11:$ZZ$200,86,FALSE)))</f>
        <v/>
      </c>
      <c r="O173" s="308" t="str">
        <f>IF(ISERROR(VLOOKUP($A173,parlvotes_lh!$A$11:$ZZ$200,106,FALSE))=TRUE,"",IF(VLOOKUP($A173,parlvotes_lh!$A$11:$ZZ$200,106,FALSE)=0,"",VLOOKUP($A173,parlvotes_lh!$A$11:$ZZ$200,106,FALSE)))</f>
        <v/>
      </c>
      <c r="P173" s="308" t="str">
        <f>IF(ISERROR(VLOOKUP($A173,parlvotes_lh!$A$11:$ZZ$200,126,FALSE))=TRUE,"",IF(VLOOKUP($A173,parlvotes_lh!$A$11:$ZZ$200,126,FALSE)=0,"",VLOOKUP($A173,parlvotes_lh!$A$11:$ZZ$200,126,FALSE)))</f>
        <v/>
      </c>
      <c r="Q173" s="309" t="str">
        <f>IF(ISERROR(VLOOKUP($A173,parlvotes_lh!$A$11:$ZZ$200,146,FALSE))=TRUE,"",IF(VLOOKUP($A173,parlvotes_lh!$A$11:$ZZ$200,146,FALSE)=0,"",VLOOKUP($A173,parlvotes_lh!$A$11:$ZZ$200,146,FALSE)))</f>
        <v/>
      </c>
      <c r="R173" s="309" t="str">
        <f>IF(ISERROR(VLOOKUP($A173,parlvotes_lh!$A$11:$ZZ$200,166,FALSE))=TRUE,"",IF(VLOOKUP($A173,parlvotes_lh!$A$11:$ZZ$200,166,FALSE)=0,"",VLOOKUP($A173,parlvotes_lh!$A$11:$ZZ$200,166,FALSE)))</f>
        <v/>
      </c>
      <c r="S173" s="309" t="str">
        <f>IF(ISERROR(VLOOKUP($A173,parlvotes_lh!$A$11:$ZZ$200,186,FALSE))=TRUE,"",IF(VLOOKUP($A173,parlvotes_lh!$A$11:$ZZ$200,186,FALSE)=0,"",VLOOKUP($A173,parlvotes_lh!$A$11:$ZZ$200,186,FALSE)))</f>
        <v/>
      </c>
      <c r="T173" s="309" t="str">
        <f>IF(ISERROR(VLOOKUP($A173,parlvotes_lh!$A$11:$ZZ$200,206,FALSE))=TRUE,"",IF(VLOOKUP($A173,parlvotes_lh!$A$11:$ZZ$200,206,FALSE)=0,"",VLOOKUP($A173,parlvotes_lh!$A$11:$ZZ$200,206,FALSE)))</f>
        <v/>
      </c>
      <c r="U173" s="309" t="str">
        <f>IF(ISERROR(VLOOKUP($A173,parlvotes_lh!$A$11:$ZZ$200,226,FALSE))=TRUE,"",IF(VLOOKUP($A173,parlvotes_lh!$A$11:$ZZ$200,226,FALSE)=0,"",VLOOKUP($A173,parlvotes_lh!$A$11:$ZZ$200,226,FALSE)))</f>
        <v/>
      </c>
      <c r="V173" s="309" t="str">
        <f>IF(ISERROR(VLOOKUP($A173,parlvotes_lh!$A$11:$ZZ$200,246,FALSE))=TRUE,"",IF(VLOOKUP($A173,parlvotes_lh!$A$11:$ZZ$200,246,FALSE)=0,"",VLOOKUP($A173,parlvotes_lh!$A$11:$ZZ$200,246,FALSE)))</f>
        <v/>
      </c>
      <c r="W173" s="309" t="str">
        <f>IF(ISERROR(VLOOKUP($A173,parlvotes_lh!$A$11:$ZZ$200,266,FALSE))=TRUE,"",IF(VLOOKUP($A173,parlvotes_lh!$A$11:$ZZ$200,266,FALSE)=0,"",VLOOKUP($A173,parlvotes_lh!$A$11:$ZZ$200,266,FALSE)))</f>
        <v/>
      </c>
      <c r="X173" s="309" t="str">
        <f>IF(ISERROR(VLOOKUP($A173,parlvotes_lh!$A$11:$ZZ$200,286,FALSE))=TRUE,"",IF(VLOOKUP($A173,parlvotes_lh!$A$11:$ZZ$200,286,FALSE)=0,"",VLOOKUP($A173,parlvotes_lh!$A$11:$ZZ$200,286,FALSE)))</f>
        <v/>
      </c>
      <c r="Y173" s="309" t="str">
        <f>IF(ISERROR(VLOOKUP($A173,parlvotes_lh!$A$11:$ZZ$200,306,FALSE))=TRUE,"",IF(VLOOKUP($A173,parlvotes_lh!$A$11:$ZZ$200,306,FALSE)=0,"",VLOOKUP($A173,parlvotes_lh!$A$11:$ZZ$200,306,FALSE)))</f>
        <v/>
      </c>
      <c r="Z173" s="309" t="str">
        <f>IF(ISERROR(VLOOKUP($A173,parlvotes_lh!$A$11:$ZZ$200,326,FALSE))=TRUE,"",IF(VLOOKUP($A173,parlvotes_lh!$A$11:$ZZ$200,326,FALSE)=0,"",VLOOKUP($A173,parlvotes_lh!$A$11:$ZZ$200,326,FALSE)))</f>
        <v/>
      </c>
      <c r="AA173" s="309" t="str">
        <f>IF(ISERROR(VLOOKUP($A173,parlvotes_lh!$A$11:$ZZ$200,346,FALSE))=TRUE,"",IF(VLOOKUP($A173,parlvotes_lh!$A$11:$ZZ$200,346,FALSE)=0,"",VLOOKUP($A173,parlvotes_lh!$A$11:$ZZ$200,346,FALSE)))</f>
        <v/>
      </c>
      <c r="AB173" s="309" t="str">
        <f>IF(ISERROR(VLOOKUP($A173,parlvotes_lh!$A$11:$ZZ$200,366,FALSE))=TRUE,"",IF(VLOOKUP($A173,parlvotes_lh!$A$11:$ZZ$200,366,FALSE)=0,"",VLOOKUP($A173,parlvotes_lh!$A$11:$ZZ$200,366,FALSE)))</f>
        <v/>
      </c>
      <c r="AC173" s="309" t="str">
        <f>IF(ISERROR(VLOOKUP($A173,parlvotes_lh!$A$11:$ZZ$200,386,FALSE))=TRUE,"",IF(VLOOKUP($A173,parlvotes_lh!$A$11:$ZZ$200,386,FALSE)=0,"",VLOOKUP($A173,parlvotes_lh!$A$11:$ZZ$200,386,FALSE)))</f>
        <v/>
      </c>
    </row>
    <row r="174" spans="1:29" ht="13.5" customHeight="1">
      <c r="A174" s="302"/>
      <c r="B174" s="303" t="str">
        <f>IF(A174="","",MID(info_weblinks!$C$3,32,3))</f>
        <v/>
      </c>
      <c r="C174" s="303" t="str">
        <f>IF(info_parties!G174="","",info_parties!G174)</f>
        <v/>
      </c>
      <c r="D174" s="303" t="str">
        <f>IF(info_parties!K174="","",info_parties!K174)</f>
        <v/>
      </c>
      <c r="E174" s="303" t="str">
        <f>IF(info_parties!H174="","",info_parties!H174)</f>
        <v/>
      </c>
      <c r="F174" s="304" t="str">
        <f t="shared" si="8"/>
        <v/>
      </c>
      <c r="G174" s="305" t="str">
        <f t="shared" si="9"/>
        <v/>
      </c>
      <c r="H174" s="306" t="str">
        <f t="shared" si="10"/>
        <v/>
      </c>
      <c r="I174" s="307" t="str">
        <f t="shared" si="11"/>
        <v/>
      </c>
      <c r="J174" s="308" t="str">
        <f>IF(ISERROR(VLOOKUP($A174,parlvotes_lh!$A$11:$ZZ$200,6,FALSE))=TRUE,"",IF(VLOOKUP($A174,parlvotes_lh!$A$11:$ZZ$200,6,FALSE)=0,"",VLOOKUP($A174,parlvotes_lh!$A$11:$ZZ$200,6,FALSE)))</f>
        <v/>
      </c>
      <c r="K174" s="308" t="str">
        <f>IF(ISERROR(VLOOKUP($A174,parlvotes_lh!$A$11:$ZZ$200,26,FALSE))=TRUE,"",IF(VLOOKUP($A174,parlvotes_lh!$A$11:$ZZ$200,26,FALSE)=0,"",VLOOKUP($A174,parlvotes_lh!$A$11:$ZZ$200,26,FALSE)))</f>
        <v/>
      </c>
      <c r="L174" s="308" t="str">
        <f>IF(ISERROR(VLOOKUP($A174,parlvotes_lh!$A$11:$ZZ$200,46,FALSE))=TRUE,"",IF(VLOOKUP($A174,parlvotes_lh!$A$11:$ZZ$200,46,FALSE)=0,"",VLOOKUP($A174,parlvotes_lh!$A$11:$ZZ$200,46,FALSE)))</f>
        <v/>
      </c>
      <c r="M174" s="308" t="str">
        <f>IF(ISERROR(VLOOKUP($A174,parlvotes_lh!$A$11:$ZZ$200,66,FALSE))=TRUE,"",IF(VLOOKUP($A174,parlvotes_lh!$A$11:$ZZ$200,66,FALSE)=0,"",VLOOKUP($A174,parlvotes_lh!$A$11:$ZZ$200,66,FALSE)))</f>
        <v/>
      </c>
      <c r="N174" s="308" t="str">
        <f>IF(ISERROR(VLOOKUP($A174,parlvotes_lh!$A$11:$ZZ$200,86,FALSE))=TRUE,"",IF(VLOOKUP($A174,parlvotes_lh!$A$11:$ZZ$200,86,FALSE)=0,"",VLOOKUP($A174,parlvotes_lh!$A$11:$ZZ$200,86,FALSE)))</f>
        <v/>
      </c>
      <c r="O174" s="308" t="str">
        <f>IF(ISERROR(VLOOKUP($A174,parlvotes_lh!$A$11:$ZZ$200,106,FALSE))=TRUE,"",IF(VLOOKUP($A174,parlvotes_lh!$A$11:$ZZ$200,106,FALSE)=0,"",VLOOKUP($A174,parlvotes_lh!$A$11:$ZZ$200,106,FALSE)))</f>
        <v/>
      </c>
      <c r="P174" s="308" t="str">
        <f>IF(ISERROR(VLOOKUP($A174,parlvotes_lh!$A$11:$ZZ$200,126,FALSE))=TRUE,"",IF(VLOOKUP($A174,parlvotes_lh!$A$11:$ZZ$200,126,FALSE)=0,"",VLOOKUP($A174,parlvotes_lh!$A$11:$ZZ$200,126,FALSE)))</f>
        <v/>
      </c>
      <c r="Q174" s="309" t="str">
        <f>IF(ISERROR(VLOOKUP($A174,parlvotes_lh!$A$11:$ZZ$200,146,FALSE))=TRUE,"",IF(VLOOKUP($A174,parlvotes_lh!$A$11:$ZZ$200,146,FALSE)=0,"",VLOOKUP($A174,parlvotes_lh!$A$11:$ZZ$200,146,FALSE)))</f>
        <v/>
      </c>
      <c r="R174" s="309" t="str">
        <f>IF(ISERROR(VLOOKUP($A174,parlvotes_lh!$A$11:$ZZ$200,166,FALSE))=TRUE,"",IF(VLOOKUP($A174,parlvotes_lh!$A$11:$ZZ$200,166,FALSE)=0,"",VLOOKUP($A174,parlvotes_lh!$A$11:$ZZ$200,166,FALSE)))</f>
        <v/>
      </c>
      <c r="S174" s="309" t="str">
        <f>IF(ISERROR(VLOOKUP($A174,parlvotes_lh!$A$11:$ZZ$200,186,FALSE))=TRUE,"",IF(VLOOKUP($A174,parlvotes_lh!$A$11:$ZZ$200,186,FALSE)=0,"",VLOOKUP($A174,parlvotes_lh!$A$11:$ZZ$200,186,FALSE)))</f>
        <v/>
      </c>
      <c r="T174" s="309" t="str">
        <f>IF(ISERROR(VLOOKUP($A174,parlvotes_lh!$A$11:$ZZ$200,206,FALSE))=TRUE,"",IF(VLOOKUP($A174,parlvotes_lh!$A$11:$ZZ$200,206,FALSE)=0,"",VLOOKUP($A174,parlvotes_lh!$A$11:$ZZ$200,206,FALSE)))</f>
        <v/>
      </c>
      <c r="U174" s="309" t="str">
        <f>IF(ISERROR(VLOOKUP($A174,parlvotes_lh!$A$11:$ZZ$200,226,FALSE))=TRUE,"",IF(VLOOKUP($A174,parlvotes_lh!$A$11:$ZZ$200,226,FALSE)=0,"",VLOOKUP($A174,parlvotes_lh!$A$11:$ZZ$200,226,FALSE)))</f>
        <v/>
      </c>
      <c r="V174" s="309" t="str">
        <f>IF(ISERROR(VLOOKUP($A174,parlvotes_lh!$A$11:$ZZ$200,246,FALSE))=TRUE,"",IF(VLOOKUP($A174,parlvotes_lh!$A$11:$ZZ$200,246,FALSE)=0,"",VLOOKUP($A174,parlvotes_lh!$A$11:$ZZ$200,246,FALSE)))</f>
        <v/>
      </c>
      <c r="W174" s="309" t="str">
        <f>IF(ISERROR(VLOOKUP($A174,parlvotes_lh!$A$11:$ZZ$200,266,FALSE))=TRUE,"",IF(VLOOKUP($A174,parlvotes_lh!$A$11:$ZZ$200,266,FALSE)=0,"",VLOOKUP($A174,parlvotes_lh!$A$11:$ZZ$200,266,FALSE)))</f>
        <v/>
      </c>
      <c r="X174" s="309" t="str">
        <f>IF(ISERROR(VLOOKUP($A174,parlvotes_lh!$A$11:$ZZ$200,286,FALSE))=TRUE,"",IF(VLOOKUP($A174,parlvotes_lh!$A$11:$ZZ$200,286,FALSE)=0,"",VLOOKUP($A174,parlvotes_lh!$A$11:$ZZ$200,286,FALSE)))</f>
        <v/>
      </c>
      <c r="Y174" s="309" t="str">
        <f>IF(ISERROR(VLOOKUP($A174,parlvotes_lh!$A$11:$ZZ$200,306,FALSE))=TRUE,"",IF(VLOOKUP($A174,parlvotes_lh!$A$11:$ZZ$200,306,FALSE)=0,"",VLOOKUP($A174,parlvotes_lh!$A$11:$ZZ$200,306,FALSE)))</f>
        <v/>
      </c>
      <c r="Z174" s="309" t="str">
        <f>IF(ISERROR(VLOOKUP($A174,parlvotes_lh!$A$11:$ZZ$200,326,FALSE))=TRUE,"",IF(VLOOKUP($A174,parlvotes_lh!$A$11:$ZZ$200,326,FALSE)=0,"",VLOOKUP($A174,parlvotes_lh!$A$11:$ZZ$200,326,FALSE)))</f>
        <v/>
      </c>
      <c r="AA174" s="309" t="str">
        <f>IF(ISERROR(VLOOKUP($A174,parlvotes_lh!$A$11:$ZZ$200,346,FALSE))=TRUE,"",IF(VLOOKUP($A174,parlvotes_lh!$A$11:$ZZ$200,346,FALSE)=0,"",VLOOKUP($A174,parlvotes_lh!$A$11:$ZZ$200,346,FALSE)))</f>
        <v/>
      </c>
      <c r="AB174" s="309" t="str">
        <f>IF(ISERROR(VLOOKUP($A174,parlvotes_lh!$A$11:$ZZ$200,366,FALSE))=TRUE,"",IF(VLOOKUP($A174,parlvotes_lh!$A$11:$ZZ$200,366,FALSE)=0,"",VLOOKUP($A174,parlvotes_lh!$A$11:$ZZ$200,366,FALSE)))</f>
        <v/>
      </c>
      <c r="AC174" s="309" t="str">
        <f>IF(ISERROR(VLOOKUP($A174,parlvotes_lh!$A$11:$ZZ$200,386,FALSE))=TRUE,"",IF(VLOOKUP($A174,parlvotes_lh!$A$11:$ZZ$200,386,FALSE)=0,"",VLOOKUP($A174,parlvotes_lh!$A$11:$ZZ$200,386,FALSE)))</f>
        <v/>
      </c>
    </row>
    <row r="175" spans="1:29" ht="13.5" customHeight="1">
      <c r="A175" s="302"/>
      <c r="B175" s="303" t="str">
        <f>IF(A175="","",MID(info_weblinks!$C$3,32,3))</f>
        <v/>
      </c>
      <c r="C175" s="303" t="str">
        <f>IF(info_parties!G175="","",info_parties!G175)</f>
        <v/>
      </c>
      <c r="D175" s="303" t="str">
        <f>IF(info_parties!K175="","",info_parties!K175)</f>
        <v/>
      </c>
      <c r="E175" s="303" t="str">
        <f>IF(info_parties!H175="","",info_parties!H175)</f>
        <v/>
      </c>
      <c r="F175" s="304" t="str">
        <f t="shared" si="8"/>
        <v/>
      </c>
      <c r="G175" s="305" t="str">
        <f t="shared" si="9"/>
        <v/>
      </c>
      <c r="H175" s="306" t="str">
        <f t="shared" si="10"/>
        <v/>
      </c>
      <c r="I175" s="307" t="str">
        <f t="shared" si="11"/>
        <v/>
      </c>
      <c r="J175" s="308" t="str">
        <f>IF(ISERROR(VLOOKUP($A175,parlvotes_lh!$A$11:$ZZ$200,6,FALSE))=TRUE,"",IF(VLOOKUP($A175,parlvotes_lh!$A$11:$ZZ$200,6,FALSE)=0,"",VLOOKUP($A175,parlvotes_lh!$A$11:$ZZ$200,6,FALSE)))</f>
        <v/>
      </c>
      <c r="K175" s="308" t="str">
        <f>IF(ISERROR(VLOOKUP($A175,parlvotes_lh!$A$11:$ZZ$200,26,FALSE))=TRUE,"",IF(VLOOKUP($A175,parlvotes_lh!$A$11:$ZZ$200,26,FALSE)=0,"",VLOOKUP($A175,parlvotes_lh!$A$11:$ZZ$200,26,FALSE)))</f>
        <v/>
      </c>
      <c r="L175" s="308" t="str">
        <f>IF(ISERROR(VLOOKUP($A175,parlvotes_lh!$A$11:$ZZ$200,46,FALSE))=TRUE,"",IF(VLOOKUP($A175,parlvotes_lh!$A$11:$ZZ$200,46,FALSE)=0,"",VLOOKUP($A175,parlvotes_lh!$A$11:$ZZ$200,46,FALSE)))</f>
        <v/>
      </c>
      <c r="M175" s="308" t="str">
        <f>IF(ISERROR(VLOOKUP($A175,parlvotes_lh!$A$11:$ZZ$200,66,FALSE))=TRUE,"",IF(VLOOKUP($A175,parlvotes_lh!$A$11:$ZZ$200,66,FALSE)=0,"",VLOOKUP($A175,parlvotes_lh!$A$11:$ZZ$200,66,FALSE)))</f>
        <v/>
      </c>
      <c r="N175" s="308" t="str">
        <f>IF(ISERROR(VLOOKUP($A175,parlvotes_lh!$A$11:$ZZ$200,86,FALSE))=TRUE,"",IF(VLOOKUP($A175,parlvotes_lh!$A$11:$ZZ$200,86,FALSE)=0,"",VLOOKUP($A175,parlvotes_lh!$A$11:$ZZ$200,86,FALSE)))</f>
        <v/>
      </c>
      <c r="O175" s="308" t="str">
        <f>IF(ISERROR(VLOOKUP($A175,parlvotes_lh!$A$11:$ZZ$200,106,FALSE))=TRUE,"",IF(VLOOKUP($A175,parlvotes_lh!$A$11:$ZZ$200,106,FALSE)=0,"",VLOOKUP($A175,parlvotes_lh!$A$11:$ZZ$200,106,FALSE)))</f>
        <v/>
      </c>
      <c r="P175" s="308" t="str">
        <f>IF(ISERROR(VLOOKUP($A175,parlvotes_lh!$A$11:$ZZ$200,126,FALSE))=TRUE,"",IF(VLOOKUP($A175,parlvotes_lh!$A$11:$ZZ$200,126,FALSE)=0,"",VLOOKUP($A175,parlvotes_lh!$A$11:$ZZ$200,126,FALSE)))</f>
        <v/>
      </c>
      <c r="Q175" s="309" t="str">
        <f>IF(ISERROR(VLOOKUP($A175,parlvotes_lh!$A$11:$ZZ$200,146,FALSE))=TRUE,"",IF(VLOOKUP($A175,parlvotes_lh!$A$11:$ZZ$200,146,FALSE)=0,"",VLOOKUP($A175,parlvotes_lh!$A$11:$ZZ$200,146,FALSE)))</f>
        <v/>
      </c>
      <c r="R175" s="309" t="str">
        <f>IF(ISERROR(VLOOKUP($A175,parlvotes_lh!$A$11:$ZZ$200,166,FALSE))=TRUE,"",IF(VLOOKUP($A175,parlvotes_lh!$A$11:$ZZ$200,166,FALSE)=0,"",VLOOKUP($A175,parlvotes_lh!$A$11:$ZZ$200,166,FALSE)))</f>
        <v/>
      </c>
      <c r="S175" s="309" t="str">
        <f>IF(ISERROR(VLOOKUP($A175,parlvotes_lh!$A$11:$ZZ$200,186,FALSE))=TRUE,"",IF(VLOOKUP($A175,parlvotes_lh!$A$11:$ZZ$200,186,FALSE)=0,"",VLOOKUP($A175,parlvotes_lh!$A$11:$ZZ$200,186,FALSE)))</f>
        <v/>
      </c>
      <c r="T175" s="309" t="str">
        <f>IF(ISERROR(VLOOKUP($A175,parlvotes_lh!$A$11:$ZZ$200,206,FALSE))=TRUE,"",IF(VLOOKUP($A175,parlvotes_lh!$A$11:$ZZ$200,206,FALSE)=0,"",VLOOKUP($A175,parlvotes_lh!$A$11:$ZZ$200,206,FALSE)))</f>
        <v/>
      </c>
      <c r="U175" s="309" t="str">
        <f>IF(ISERROR(VLOOKUP($A175,parlvotes_lh!$A$11:$ZZ$200,226,FALSE))=TRUE,"",IF(VLOOKUP($A175,parlvotes_lh!$A$11:$ZZ$200,226,FALSE)=0,"",VLOOKUP($A175,parlvotes_lh!$A$11:$ZZ$200,226,FALSE)))</f>
        <v/>
      </c>
      <c r="V175" s="309" t="str">
        <f>IF(ISERROR(VLOOKUP($A175,parlvotes_lh!$A$11:$ZZ$200,246,FALSE))=TRUE,"",IF(VLOOKUP($A175,parlvotes_lh!$A$11:$ZZ$200,246,FALSE)=0,"",VLOOKUP($A175,parlvotes_lh!$A$11:$ZZ$200,246,FALSE)))</f>
        <v/>
      </c>
      <c r="W175" s="309" t="str">
        <f>IF(ISERROR(VLOOKUP($A175,parlvotes_lh!$A$11:$ZZ$200,266,FALSE))=TRUE,"",IF(VLOOKUP($A175,parlvotes_lh!$A$11:$ZZ$200,266,FALSE)=0,"",VLOOKUP($A175,parlvotes_lh!$A$11:$ZZ$200,266,FALSE)))</f>
        <v/>
      </c>
      <c r="X175" s="309" t="str">
        <f>IF(ISERROR(VLOOKUP($A175,parlvotes_lh!$A$11:$ZZ$200,286,FALSE))=TRUE,"",IF(VLOOKUP($A175,parlvotes_lh!$A$11:$ZZ$200,286,FALSE)=0,"",VLOOKUP($A175,parlvotes_lh!$A$11:$ZZ$200,286,FALSE)))</f>
        <v/>
      </c>
      <c r="Y175" s="309" t="str">
        <f>IF(ISERROR(VLOOKUP($A175,parlvotes_lh!$A$11:$ZZ$200,306,FALSE))=TRUE,"",IF(VLOOKUP($A175,parlvotes_lh!$A$11:$ZZ$200,306,FALSE)=0,"",VLOOKUP($A175,parlvotes_lh!$A$11:$ZZ$200,306,FALSE)))</f>
        <v/>
      </c>
      <c r="Z175" s="309" t="str">
        <f>IF(ISERROR(VLOOKUP($A175,parlvotes_lh!$A$11:$ZZ$200,326,FALSE))=TRUE,"",IF(VLOOKUP($A175,parlvotes_lh!$A$11:$ZZ$200,326,FALSE)=0,"",VLOOKUP($A175,parlvotes_lh!$A$11:$ZZ$200,326,FALSE)))</f>
        <v/>
      </c>
      <c r="AA175" s="309" t="str">
        <f>IF(ISERROR(VLOOKUP($A175,parlvotes_lh!$A$11:$ZZ$200,346,FALSE))=TRUE,"",IF(VLOOKUP($A175,parlvotes_lh!$A$11:$ZZ$200,346,FALSE)=0,"",VLOOKUP($A175,parlvotes_lh!$A$11:$ZZ$200,346,FALSE)))</f>
        <v/>
      </c>
      <c r="AB175" s="309" t="str">
        <f>IF(ISERROR(VLOOKUP($A175,parlvotes_lh!$A$11:$ZZ$200,366,FALSE))=TRUE,"",IF(VLOOKUP($A175,parlvotes_lh!$A$11:$ZZ$200,366,FALSE)=0,"",VLOOKUP($A175,parlvotes_lh!$A$11:$ZZ$200,366,FALSE)))</f>
        <v/>
      </c>
      <c r="AC175" s="309" t="str">
        <f>IF(ISERROR(VLOOKUP($A175,parlvotes_lh!$A$11:$ZZ$200,386,FALSE))=TRUE,"",IF(VLOOKUP($A175,parlvotes_lh!$A$11:$ZZ$200,386,FALSE)=0,"",VLOOKUP($A175,parlvotes_lh!$A$11:$ZZ$200,386,FALSE)))</f>
        <v/>
      </c>
    </row>
    <row r="176" spans="1:29" ht="13.5" customHeight="1">
      <c r="A176" s="302"/>
      <c r="B176" s="303" t="str">
        <f>IF(A176="","",MID(info_weblinks!$C$3,32,3))</f>
        <v/>
      </c>
      <c r="C176" s="303" t="str">
        <f>IF(info_parties!G176="","",info_parties!G176)</f>
        <v/>
      </c>
      <c r="D176" s="303" t="str">
        <f>IF(info_parties!K176="","",info_parties!K176)</f>
        <v/>
      </c>
      <c r="E176" s="303" t="str">
        <f>IF(info_parties!H176="","",info_parties!H176)</f>
        <v/>
      </c>
      <c r="F176" s="304" t="str">
        <f t="shared" si="8"/>
        <v/>
      </c>
      <c r="G176" s="305" t="str">
        <f t="shared" si="9"/>
        <v/>
      </c>
      <c r="H176" s="306" t="str">
        <f t="shared" si="10"/>
        <v/>
      </c>
      <c r="I176" s="307" t="str">
        <f t="shared" si="11"/>
        <v/>
      </c>
      <c r="J176" s="308" t="str">
        <f>IF(ISERROR(VLOOKUP($A176,parlvotes_lh!$A$11:$ZZ$200,6,FALSE))=TRUE,"",IF(VLOOKUP($A176,parlvotes_lh!$A$11:$ZZ$200,6,FALSE)=0,"",VLOOKUP($A176,parlvotes_lh!$A$11:$ZZ$200,6,FALSE)))</f>
        <v/>
      </c>
      <c r="K176" s="308" t="str">
        <f>IF(ISERROR(VLOOKUP($A176,parlvotes_lh!$A$11:$ZZ$200,26,FALSE))=TRUE,"",IF(VLOOKUP($A176,parlvotes_lh!$A$11:$ZZ$200,26,FALSE)=0,"",VLOOKUP($A176,parlvotes_lh!$A$11:$ZZ$200,26,FALSE)))</f>
        <v/>
      </c>
      <c r="L176" s="308" t="str">
        <f>IF(ISERROR(VLOOKUP($A176,parlvotes_lh!$A$11:$ZZ$200,46,FALSE))=TRUE,"",IF(VLOOKUP($A176,parlvotes_lh!$A$11:$ZZ$200,46,FALSE)=0,"",VLOOKUP($A176,parlvotes_lh!$A$11:$ZZ$200,46,FALSE)))</f>
        <v/>
      </c>
      <c r="M176" s="308" t="str">
        <f>IF(ISERROR(VLOOKUP($A176,parlvotes_lh!$A$11:$ZZ$200,66,FALSE))=TRUE,"",IF(VLOOKUP($A176,parlvotes_lh!$A$11:$ZZ$200,66,FALSE)=0,"",VLOOKUP($A176,parlvotes_lh!$A$11:$ZZ$200,66,FALSE)))</f>
        <v/>
      </c>
      <c r="N176" s="308" t="str">
        <f>IF(ISERROR(VLOOKUP($A176,parlvotes_lh!$A$11:$ZZ$200,86,FALSE))=TRUE,"",IF(VLOOKUP($A176,parlvotes_lh!$A$11:$ZZ$200,86,FALSE)=0,"",VLOOKUP($A176,parlvotes_lh!$A$11:$ZZ$200,86,FALSE)))</f>
        <v/>
      </c>
      <c r="O176" s="308" t="str">
        <f>IF(ISERROR(VLOOKUP($A176,parlvotes_lh!$A$11:$ZZ$200,106,FALSE))=TRUE,"",IF(VLOOKUP($A176,parlvotes_lh!$A$11:$ZZ$200,106,FALSE)=0,"",VLOOKUP($A176,parlvotes_lh!$A$11:$ZZ$200,106,FALSE)))</f>
        <v/>
      </c>
      <c r="P176" s="308" t="str">
        <f>IF(ISERROR(VLOOKUP($A176,parlvotes_lh!$A$11:$ZZ$200,126,FALSE))=TRUE,"",IF(VLOOKUP($A176,parlvotes_lh!$A$11:$ZZ$200,126,FALSE)=0,"",VLOOKUP($A176,parlvotes_lh!$A$11:$ZZ$200,126,FALSE)))</f>
        <v/>
      </c>
      <c r="Q176" s="309" t="str">
        <f>IF(ISERROR(VLOOKUP($A176,parlvotes_lh!$A$11:$ZZ$200,146,FALSE))=TRUE,"",IF(VLOOKUP($A176,parlvotes_lh!$A$11:$ZZ$200,146,FALSE)=0,"",VLOOKUP($A176,parlvotes_lh!$A$11:$ZZ$200,146,FALSE)))</f>
        <v/>
      </c>
      <c r="R176" s="309" t="str">
        <f>IF(ISERROR(VLOOKUP($A176,parlvotes_lh!$A$11:$ZZ$200,166,FALSE))=TRUE,"",IF(VLOOKUP($A176,parlvotes_lh!$A$11:$ZZ$200,166,FALSE)=0,"",VLOOKUP($A176,parlvotes_lh!$A$11:$ZZ$200,166,FALSE)))</f>
        <v/>
      </c>
      <c r="S176" s="309" t="str">
        <f>IF(ISERROR(VLOOKUP($A176,parlvotes_lh!$A$11:$ZZ$200,186,FALSE))=TRUE,"",IF(VLOOKUP($A176,parlvotes_lh!$A$11:$ZZ$200,186,FALSE)=0,"",VLOOKUP($A176,parlvotes_lh!$A$11:$ZZ$200,186,FALSE)))</f>
        <v/>
      </c>
      <c r="T176" s="309" t="str">
        <f>IF(ISERROR(VLOOKUP($A176,parlvotes_lh!$A$11:$ZZ$200,206,FALSE))=TRUE,"",IF(VLOOKUP($A176,parlvotes_lh!$A$11:$ZZ$200,206,FALSE)=0,"",VLOOKUP($A176,parlvotes_lh!$A$11:$ZZ$200,206,FALSE)))</f>
        <v/>
      </c>
      <c r="U176" s="309" t="str">
        <f>IF(ISERROR(VLOOKUP($A176,parlvotes_lh!$A$11:$ZZ$200,226,FALSE))=TRUE,"",IF(VLOOKUP($A176,parlvotes_lh!$A$11:$ZZ$200,226,FALSE)=0,"",VLOOKUP($A176,parlvotes_lh!$A$11:$ZZ$200,226,FALSE)))</f>
        <v/>
      </c>
      <c r="V176" s="309" t="str">
        <f>IF(ISERROR(VLOOKUP($A176,parlvotes_lh!$A$11:$ZZ$200,246,FALSE))=TRUE,"",IF(VLOOKUP($A176,parlvotes_lh!$A$11:$ZZ$200,246,FALSE)=0,"",VLOOKUP($A176,parlvotes_lh!$A$11:$ZZ$200,246,FALSE)))</f>
        <v/>
      </c>
      <c r="W176" s="309" t="str">
        <f>IF(ISERROR(VLOOKUP($A176,parlvotes_lh!$A$11:$ZZ$200,266,FALSE))=TRUE,"",IF(VLOOKUP($A176,parlvotes_lh!$A$11:$ZZ$200,266,FALSE)=0,"",VLOOKUP($A176,parlvotes_lh!$A$11:$ZZ$200,266,FALSE)))</f>
        <v/>
      </c>
      <c r="X176" s="309" t="str">
        <f>IF(ISERROR(VLOOKUP($A176,parlvotes_lh!$A$11:$ZZ$200,286,FALSE))=TRUE,"",IF(VLOOKUP($A176,parlvotes_lh!$A$11:$ZZ$200,286,FALSE)=0,"",VLOOKUP($A176,parlvotes_lh!$A$11:$ZZ$200,286,FALSE)))</f>
        <v/>
      </c>
      <c r="Y176" s="309" t="str">
        <f>IF(ISERROR(VLOOKUP($A176,parlvotes_lh!$A$11:$ZZ$200,306,FALSE))=TRUE,"",IF(VLOOKUP($A176,parlvotes_lh!$A$11:$ZZ$200,306,FALSE)=0,"",VLOOKUP($A176,parlvotes_lh!$A$11:$ZZ$200,306,FALSE)))</f>
        <v/>
      </c>
      <c r="Z176" s="309" t="str">
        <f>IF(ISERROR(VLOOKUP($A176,parlvotes_lh!$A$11:$ZZ$200,326,FALSE))=TRUE,"",IF(VLOOKUP($A176,parlvotes_lh!$A$11:$ZZ$200,326,FALSE)=0,"",VLOOKUP($A176,parlvotes_lh!$A$11:$ZZ$200,326,FALSE)))</f>
        <v/>
      </c>
      <c r="AA176" s="309" t="str">
        <f>IF(ISERROR(VLOOKUP($A176,parlvotes_lh!$A$11:$ZZ$200,346,FALSE))=TRUE,"",IF(VLOOKUP($A176,parlvotes_lh!$A$11:$ZZ$200,346,FALSE)=0,"",VLOOKUP($A176,parlvotes_lh!$A$11:$ZZ$200,346,FALSE)))</f>
        <v/>
      </c>
      <c r="AB176" s="309" t="str">
        <f>IF(ISERROR(VLOOKUP($A176,parlvotes_lh!$A$11:$ZZ$200,366,FALSE))=TRUE,"",IF(VLOOKUP($A176,parlvotes_lh!$A$11:$ZZ$200,366,FALSE)=0,"",VLOOKUP($A176,parlvotes_lh!$A$11:$ZZ$200,366,FALSE)))</f>
        <v/>
      </c>
      <c r="AC176" s="309" t="str">
        <f>IF(ISERROR(VLOOKUP($A176,parlvotes_lh!$A$11:$ZZ$200,386,FALSE))=TRUE,"",IF(VLOOKUP($A176,parlvotes_lh!$A$11:$ZZ$200,386,FALSE)=0,"",VLOOKUP($A176,parlvotes_lh!$A$11:$ZZ$200,386,FALSE)))</f>
        <v/>
      </c>
    </row>
    <row r="177" spans="1:29" ht="13.5" customHeight="1">
      <c r="A177" s="302"/>
      <c r="B177" s="303" t="str">
        <f>IF(A177="","",MID(info_weblinks!$C$3,32,3))</f>
        <v/>
      </c>
      <c r="C177" s="303" t="str">
        <f>IF(info_parties!G177="","",info_parties!G177)</f>
        <v/>
      </c>
      <c r="D177" s="303" t="str">
        <f>IF(info_parties!K177="","",info_parties!K177)</f>
        <v/>
      </c>
      <c r="E177" s="303" t="str">
        <f>IF(info_parties!H177="","",info_parties!H177)</f>
        <v/>
      </c>
      <c r="F177" s="304" t="str">
        <f t="shared" si="8"/>
        <v/>
      </c>
      <c r="G177" s="305" t="str">
        <f t="shared" si="9"/>
        <v/>
      </c>
      <c r="H177" s="306" t="str">
        <f t="shared" si="10"/>
        <v/>
      </c>
      <c r="I177" s="307" t="str">
        <f t="shared" si="11"/>
        <v/>
      </c>
      <c r="J177" s="308" t="str">
        <f>IF(ISERROR(VLOOKUP($A177,parlvotes_lh!$A$11:$ZZ$200,6,FALSE))=TRUE,"",IF(VLOOKUP($A177,parlvotes_lh!$A$11:$ZZ$200,6,FALSE)=0,"",VLOOKUP($A177,parlvotes_lh!$A$11:$ZZ$200,6,FALSE)))</f>
        <v/>
      </c>
      <c r="K177" s="308" t="str">
        <f>IF(ISERROR(VLOOKUP($A177,parlvotes_lh!$A$11:$ZZ$200,26,FALSE))=TRUE,"",IF(VLOOKUP($A177,parlvotes_lh!$A$11:$ZZ$200,26,FALSE)=0,"",VLOOKUP($A177,parlvotes_lh!$A$11:$ZZ$200,26,FALSE)))</f>
        <v/>
      </c>
      <c r="L177" s="308" t="str">
        <f>IF(ISERROR(VLOOKUP($A177,parlvotes_lh!$A$11:$ZZ$200,46,FALSE))=TRUE,"",IF(VLOOKUP($A177,parlvotes_lh!$A$11:$ZZ$200,46,FALSE)=0,"",VLOOKUP($A177,parlvotes_lh!$A$11:$ZZ$200,46,FALSE)))</f>
        <v/>
      </c>
      <c r="M177" s="308" t="str">
        <f>IF(ISERROR(VLOOKUP($A177,parlvotes_lh!$A$11:$ZZ$200,66,FALSE))=TRUE,"",IF(VLOOKUP($A177,parlvotes_lh!$A$11:$ZZ$200,66,FALSE)=0,"",VLOOKUP($A177,parlvotes_lh!$A$11:$ZZ$200,66,FALSE)))</f>
        <v/>
      </c>
      <c r="N177" s="308" t="str">
        <f>IF(ISERROR(VLOOKUP($A177,parlvotes_lh!$A$11:$ZZ$200,86,FALSE))=TRUE,"",IF(VLOOKUP($A177,parlvotes_lh!$A$11:$ZZ$200,86,FALSE)=0,"",VLOOKUP($A177,parlvotes_lh!$A$11:$ZZ$200,86,FALSE)))</f>
        <v/>
      </c>
      <c r="O177" s="308" t="str">
        <f>IF(ISERROR(VLOOKUP($A177,parlvotes_lh!$A$11:$ZZ$200,106,FALSE))=TRUE,"",IF(VLOOKUP($A177,parlvotes_lh!$A$11:$ZZ$200,106,FALSE)=0,"",VLOOKUP($A177,parlvotes_lh!$A$11:$ZZ$200,106,FALSE)))</f>
        <v/>
      </c>
      <c r="P177" s="308" t="str">
        <f>IF(ISERROR(VLOOKUP($A177,parlvotes_lh!$A$11:$ZZ$200,126,FALSE))=TRUE,"",IF(VLOOKUP($A177,parlvotes_lh!$A$11:$ZZ$200,126,FALSE)=0,"",VLOOKUP($A177,parlvotes_lh!$A$11:$ZZ$200,126,FALSE)))</f>
        <v/>
      </c>
      <c r="Q177" s="309" t="str">
        <f>IF(ISERROR(VLOOKUP($A177,parlvotes_lh!$A$11:$ZZ$200,146,FALSE))=TRUE,"",IF(VLOOKUP($A177,parlvotes_lh!$A$11:$ZZ$200,146,FALSE)=0,"",VLOOKUP($A177,parlvotes_lh!$A$11:$ZZ$200,146,FALSE)))</f>
        <v/>
      </c>
      <c r="R177" s="309" t="str">
        <f>IF(ISERROR(VLOOKUP($A177,parlvotes_lh!$A$11:$ZZ$200,166,FALSE))=TRUE,"",IF(VLOOKUP($A177,parlvotes_lh!$A$11:$ZZ$200,166,FALSE)=0,"",VLOOKUP($A177,parlvotes_lh!$A$11:$ZZ$200,166,FALSE)))</f>
        <v/>
      </c>
      <c r="S177" s="309" t="str">
        <f>IF(ISERROR(VLOOKUP($A177,parlvotes_lh!$A$11:$ZZ$200,186,FALSE))=TRUE,"",IF(VLOOKUP($A177,parlvotes_lh!$A$11:$ZZ$200,186,FALSE)=0,"",VLOOKUP($A177,parlvotes_lh!$A$11:$ZZ$200,186,FALSE)))</f>
        <v/>
      </c>
      <c r="T177" s="309" t="str">
        <f>IF(ISERROR(VLOOKUP($A177,parlvotes_lh!$A$11:$ZZ$200,206,FALSE))=TRUE,"",IF(VLOOKUP($A177,parlvotes_lh!$A$11:$ZZ$200,206,FALSE)=0,"",VLOOKUP($A177,parlvotes_lh!$A$11:$ZZ$200,206,FALSE)))</f>
        <v/>
      </c>
      <c r="U177" s="309" t="str">
        <f>IF(ISERROR(VLOOKUP($A177,parlvotes_lh!$A$11:$ZZ$200,226,FALSE))=TRUE,"",IF(VLOOKUP($A177,parlvotes_lh!$A$11:$ZZ$200,226,FALSE)=0,"",VLOOKUP($A177,parlvotes_lh!$A$11:$ZZ$200,226,FALSE)))</f>
        <v/>
      </c>
      <c r="V177" s="309" t="str">
        <f>IF(ISERROR(VLOOKUP($A177,parlvotes_lh!$A$11:$ZZ$200,246,FALSE))=TRUE,"",IF(VLOOKUP($A177,parlvotes_lh!$A$11:$ZZ$200,246,FALSE)=0,"",VLOOKUP($A177,parlvotes_lh!$A$11:$ZZ$200,246,FALSE)))</f>
        <v/>
      </c>
      <c r="W177" s="309" t="str">
        <f>IF(ISERROR(VLOOKUP($A177,parlvotes_lh!$A$11:$ZZ$200,266,FALSE))=TRUE,"",IF(VLOOKUP($A177,parlvotes_lh!$A$11:$ZZ$200,266,FALSE)=0,"",VLOOKUP($A177,parlvotes_lh!$A$11:$ZZ$200,266,FALSE)))</f>
        <v/>
      </c>
      <c r="X177" s="309" t="str">
        <f>IF(ISERROR(VLOOKUP($A177,parlvotes_lh!$A$11:$ZZ$200,286,FALSE))=TRUE,"",IF(VLOOKUP($A177,parlvotes_lh!$A$11:$ZZ$200,286,FALSE)=0,"",VLOOKUP($A177,parlvotes_lh!$A$11:$ZZ$200,286,FALSE)))</f>
        <v/>
      </c>
      <c r="Y177" s="309" t="str">
        <f>IF(ISERROR(VLOOKUP($A177,parlvotes_lh!$A$11:$ZZ$200,306,FALSE))=TRUE,"",IF(VLOOKUP($A177,parlvotes_lh!$A$11:$ZZ$200,306,FALSE)=0,"",VLOOKUP($A177,parlvotes_lh!$A$11:$ZZ$200,306,FALSE)))</f>
        <v/>
      </c>
      <c r="Z177" s="309" t="str">
        <f>IF(ISERROR(VLOOKUP($A177,parlvotes_lh!$A$11:$ZZ$200,326,FALSE))=TRUE,"",IF(VLOOKUP($A177,parlvotes_lh!$A$11:$ZZ$200,326,FALSE)=0,"",VLOOKUP($A177,parlvotes_lh!$A$11:$ZZ$200,326,FALSE)))</f>
        <v/>
      </c>
      <c r="AA177" s="309" t="str">
        <f>IF(ISERROR(VLOOKUP($A177,parlvotes_lh!$A$11:$ZZ$200,346,FALSE))=TRUE,"",IF(VLOOKUP($A177,parlvotes_lh!$A$11:$ZZ$200,346,FALSE)=0,"",VLOOKUP($A177,parlvotes_lh!$A$11:$ZZ$200,346,FALSE)))</f>
        <v/>
      </c>
      <c r="AB177" s="309" t="str">
        <f>IF(ISERROR(VLOOKUP($A177,parlvotes_lh!$A$11:$ZZ$200,366,FALSE))=TRUE,"",IF(VLOOKUP($A177,parlvotes_lh!$A$11:$ZZ$200,366,FALSE)=0,"",VLOOKUP($A177,parlvotes_lh!$A$11:$ZZ$200,366,FALSE)))</f>
        <v/>
      </c>
      <c r="AC177" s="309" t="str">
        <f>IF(ISERROR(VLOOKUP($A177,parlvotes_lh!$A$11:$ZZ$200,386,FALSE))=TRUE,"",IF(VLOOKUP($A177,parlvotes_lh!$A$11:$ZZ$200,386,FALSE)=0,"",VLOOKUP($A177,parlvotes_lh!$A$11:$ZZ$200,386,FALSE)))</f>
        <v/>
      </c>
    </row>
    <row r="178" spans="1:29" ht="13.5" customHeight="1">
      <c r="A178" s="302"/>
      <c r="B178" s="303" t="str">
        <f>IF(A178="","",MID(info_weblinks!$C$3,32,3))</f>
        <v/>
      </c>
      <c r="C178" s="303" t="str">
        <f>IF(info_parties!G178="","",info_parties!G178)</f>
        <v/>
      </c>
      <c r="D178" s="303" t="str">
        <f>IF(info_parties!K178="","",info_parties!K178)</f>
        <v/>
      </c>
      <c r="E178" s="303" t="str">
        <f>IF(info_parties!H178="","",info_parties!H178)</f>
        <v/>
      </c>
      <c r="F178" s="304" t="str">
        <f t="shared" si="8"/>
        <v/>
      </c>
      <c r="G178" s="305" t="str">
        <f t="shared" si="9"/>
        <v/>
      </c>
      <c r="H178" s="306" t="str">
        <f t="shared" si="10"/>
        <v/>
      </c>
      <c r="I178" s="307" t="str">
        <f t="shared" si="11"/>
        <v/>
      </c>
      <c r="J178" s="308" t="str">
        <f>IF(ISERROR(VLOOKUP($A178,parlvotes_lh!$A$11:$ZZ$200,6,FALSE))=TRUE,"",IF(VLOOKUP($A178,parlvotes_lh!$A$11:$ZZ$200,6,FALSE)=0,"",VLOOKUP($A178,parlvotes_lh!$A$11:$ZZ$200,6,FALSE)))</f>
        <v/>
      </c>
      <c r="K178" s="308" t="str">
        <f>IF(ISERROR(VLOOKUP($A178,parlvotes_lh!$A$11:$ZZ$200,26,FALSE))=TRUE,"",IF(VLOOKUP($A178,parlvotes_lh!$A$11:$ZZ$200,26,FALSE)=0,"",VLOOKUP($A178,parlvotes_lh!$A$11:$ZZ$200,26,FALSE)))</f>
        <v/>
      </c>
      <c r="L178" s="308" t="str">
        <f>IF(ISERROR(VLOOKUP($A178,parlvotes_lh!$A$11:$ZZ$200,46,FALSE))=TRUE,"",IF(VLOOKUP($A178,parlvotes_lh!$A$11:$ZZ$200,46,FALSE)=0,"",VLOOKUP($A178,parlvotes_lh!$A$11:$ZZ$200,46,FALSE)))</f>
        <v/>
      </c>
      <c r="M178" s="308" t="str">
        <f>IF(ISERROR(VLOOKUP($A178,parlvotes_lh!$A$11:$ZZ$200,66,FALSE))=TRUE,"",IF(VLOOKUP($A178,parlvotes_lh!$A$11:$ZZ$200,66,FALSE)=0,"",VLOOKUP($A178,parlvotes_lh!$A$11:$ZZ$200,66,FALSE)))</f>
        <v/>
      </c>
      <c r="N178" s="308" t="str">
        <f>IF(ISERROR(VLOOKUP($A178,parlvotes_lh!$A$11:$ZZ$200,86,FALSE))=TRUE,"",IF(VLOOKUP($A178,parlvotes_lh!$A$11:$ZZ$200,86,FALSE)=0,"",VLOOKUP($A178,parlvotes_lh!$A$11:$ZZ$200,86,FALSE)))</f>
        <v/>
      </c>
      <c r="O178" s="308" t="str">
        <f>IF(ISERROR(VLOOKUP($A178,parlvotes_lh!$A$11:$ZZ$200,106,FALSE))=TRUE,"",IF(VLOOKUP($A178,parlvotes_lh!$A$11:$ZZ$200,106,FALSE)=0,"",VLOOKUP($A178,parlvotes_lh!$A$11:$ZZ$200,106,FALSE)))</f>
        <v/>
      </c>
      <c r="P178" s="308" t="str">
        <f>IF(ISERROR(VLOOKUP($A178,parlvotes_lh!$A$11:$ZZ$200,126,FALSE))=TRUE,"",IF(VLOOKUP($A178,parlvotes_lh!$A$11:$ZZ$200,126,FALSE)=0,"",VLOOKUP($A178,parlvotes_lh!$A$11:$ZZ$200,126,FALSE)))</f>
        <v/>
      </c>
      <c r="Q178" s="309" t="str">
        <f>IF(ISERROR(VLOOKUP($A178,parlvotes_lh!$A$11:$ZZ$200,146,FALSE))=TRUE,"",IF(VLOOKUP($A178,parlvotes_lh!$A$11:$ZZ$200,146,FALSE)=0,"",VLOOKUP($A178,parlvotes_lh!$A$11:$ZZ$200,146,FALSE)))</f>
        <v/>
      </c>
      <c r="R178" s="309" t="str">
        <f>IF(ISERROR(VLOOKUP($A178,parlvotes_lh!$A$11:$ZZ$200,166,FALSE))=TRUE,"",IF(VLOOKUP($A178,parlvotes_lh!$A$11:$ZZ$200,166,FALSE)=0,"",VLOOKUP($A178,parlvotes_lh!$A$11:$ZZ$200,166,FALSE)))</f>
        <v/>
      </c>
      <c r="S178" s="309" t="str">
        <f>IF(ISERROR(VLOOKUP($A178,parlvotes_lh!$A$11:$ZZ$200,186,FALSE))=TRUE,"",IF(VLOOKUP($A178,parlvotes_lh!$A$11:$ZZ$200,186,FALSE)=0,"",VLOOKUP($A178,parlvotes_lh!$A$11:$ZZ$200,186,FALSE)))</f>
        <v/>
      </c>
      <c r="T178" s="309" t="str">
        <f>IF(ISERROR(VLOOKUP($A178,parlvotes_lh!$A$11:$ZZ$200,206,FALSE))=TRUE,"",IF(VLOOKUP($A178,parlvotes_lh!$A$11:$ZZ$200,206,FALSE)=0,"",VLOOKUP($A178,parlvotes_lh!$A$11:$ZZ$200,206,FALSE)))</f>
        <v/>
      </c>
      <c r="U178" s="309" t="str">
        <f>IF(ISERROR(VLOOKUP($A178,parlvotes_lh!$A$11:$ZZ$200,226,FALSE))=TRUE,"",IF(VLOOKUP($A178,parlvotes_lh!$A$11:$ZZ$200,226,FALSE)=0,"",VLOOKUP($A178,parlvotes_lh!$A$11:$ZZ$200,226,FALSE)))</f>
        <v/>
      </c>
      <c r="V178" s="309" t="str">
        <f>IF(ISERROR(VLOOKUP($A178,parlvotes_lh!$A$11:$ZZ$200,246,FALSE))=TRUE,"",IF(VLOOKUP($A178,parlvotes_lh!$A$11:$ZZ$200,246,FALSE)=0,"",VLOOKUP($A178,parlvotes_lh!$A$11:$ZZ$200,246,FALSE)))</f>
        <v/>
      </c>
      <c r="W178" s="309" t="str">
        <f>IF(ISERROR(VLOOKUP($A178,parlvotes_lh!$A$11:$ZZ$200,266,FALSE))=TRUE,"",IF(VLOOKUP($A178,parlvotes_lh!$A$11:$ZZ$200,266,FALSE)=0,"",VLOOKUP($A178,parlvotes_lh!$A$11:$ZZ$200,266,FALSE)))</f>
        <v/>
      </c>
      <c r="X178" s="309" t="str">
        <f>IF(ISERROR(VLOOKUP($A178,parlvotes_lh!$A$11:$ZZ$200,286,FALSE))=TRUE,"",IF(VLOOKUP($A178,parlvotes_lh!$A$11:$ZZ$200,286,FALSE)=0,"",VLOOKUP($A178,parlvotes_lh!$A$11:$ZZ$200,286,FALSE)))</f>
        <v/>
      </c>
      <c r="Y178" s="309" t="str">
        <f>IF(ISERROR(VLOOKUP($A178,parlvotes_lh!$A$11:$ZZ$200,306,FALSE))=TRUE,"",IF(VLOOKUP($A178,parlvotes_lh!$A$11:$ZZ$200,306,FALSE)=0,"",VLOOKUP($A178,parlvotes_lh!$A$11:$ZZ$200,306,FALSE)))</f>
        <v/>
      </c>
      <c r="Z178" s="309" t="str">
        <f>IF(ISERROR(VLOOKUP($A178,parlvotes_lh!$A$11:$ZZ$200,326,FALSE))=TRUE,"",IF(VLOOKUP($A178,parlvotes_lh!$A$11:$ZZ$200,326,FALSE)=0,"",VLOOKUP($A178,parlvotes_lh!$A$11:$ZZ$200,326,FALSE)))</f>
        <v/>
      </c>
      <c r="AA178" s="309" t="str">
        <f>IF(ISERROR(VLOOKUP($A178,parlvotes_lh!$A$11:$ZZ$200,346,FALSE))=TRUE,"",IF(VLOOKUP($A178,parlvotes_lh!$A$11:$ZZ$200,346,FALSE)=0,"",VLOOKUP($A178,parlvotes_lh!$A$11:$ZZ$200,346,FALSE)))</f>
        <v/>
      </c>
      <c r="AB178" s="309" t="str">
        <f>IF(ISERROR(VLOOKUP($A178,parlvotes_lh!$A$11:$ZZ$200,366,FALSE))=TRUE,"",IF(VLOOKUP($A178,parlvotes_lh!$A$11:$ZZ$200,366,FALSE)=0,"",VLOOKUP($A178,parlvotes_lh!$A$11:$ZZ$200,366,FALSE)))</f>
        <v/>
      </c>
      <c r="AC178" s="309" t="str">
        <f>IF(ISERROR(VLOOKUP($A178,parlvotes_lh!$A$11:$ZZ$200,386,FALSE))=TRUE,"",IF(VLOOKUP($A178,parlvotes_lh!$A$11:$ZZ$200,386,FALSE)=0,"",VLOOKUP($A178,parlvotes_lh!$A$11:$ZZ$200,386,FALSE)))</f>
        <v/>
      </c>
    </row>
    <row r="179" spans="1:29" ht="13.5" customHeight="1">
      <c r="A179" s="302"/>
      <c r="B179" s="303" t="str">
        <f>IF(A179="","",MID(info_weblinks!$C$3,32,3))</f>
        <v/>
      </c>
      <c r="C179" s="303" t="str">
        <f>IF(info_parties!G179="","",info_parties!G179)</f>
        <v/>
      </c>
      <c r="D179" s="303" t="str">
        <f>IF(info_parties!K179="","",info_parties!K179)</f>
        <v/>
      </c>
      <c r="E179" s="303" t="str">
        <f>IF(info_parties!H179="","",info_parties!H179)</f>
        <v/>
      </c>
      <c r="F179" s="304" t="str">
        <f t="shared" si="8"/>
        <v/>
      </c>
      <c r="G179" s="305" t="str">
        <f t="shared" si="9"/>
        <v/>
      </c>
      <c r="H179" s="306" t="str">
        <f t="shared" si="10"/>
        <v/>
      </c>
      <c r="I179" s="307" t="str">
        <f t="shared" si="11"/>
        <v/>
      </c>
      <c r="J179" s="308" t="str">
        <f>IF(ISERROR(VLOOKUP($A179,parlvotes_lh!$A$11:$ZZ$200,6,FALSE))=TRUE,"",IF(VLOOKUP($A179,parlvotes_lh!$A$11:$ZZ$200,6,FALSE)=0,"",VLOOKUP($A179,parlvotes_lh!$A$11:$ZZ$200,6,FALSE)))</f>
        <v/>
      </c>
      <c r="K179" s="308" t="str">
        <f>IF(ISERROR(VLOOKUP($A179,parlvotes_lh!$A$11:$ZZ$200,26,FALSE))=TRUE,"",IF(VLOOKUP($A179,parlvotes_lh!$A$11:$ZZ$200,26,FALSE)=0,"",VLOOKUP($A179,parlvotes_lh!$A$11:$ZZ$200,26,FALSE)))</f>
        <v/>
      </c>
      <c r="L179" s="308" t="str">
        <f>IF(ISERROR(VLOOKUP($A179,parlvotes_lh!$A$11:$ZZ$200,46,FALSE))=TRUE,"",IF(VLOOKUP($A179,parlvotes_lh!$A$11:$ZZ$200,46,FALSE)=0,"",VLOOKUP($A179,parlvotes_lh!$A$11:$ZZ$200,46,FALSE)))</f>
        <v/>
      </c>
      <c r="M179" s="308" t="str">
        <f>IF(ISERROR(VLOOKUP($A179,parlvotes_lh!$A$11:$ZZ$200,66,FALSE))=TRUE,"",IF(VLOOKUP($A179,parlvotes_lh!$A$11:$ZZ$200,66,FALSE)=0,"",VLOOKUP($A179,parlvotes_lh!$A$11:$ZZ$200,66,FALSE)))</f>
        <v/>
      </c>
      <c r="N179" s="308" t="str">
        <f>IF(ISERROR(VLOOKUP($A179,parlvotes_lh!$A$11:$ZZ$200,86,FALSE))=TRUE,"",IF(VLOOKUP($A179,parlvotes_lh!$A$11:$ZZ$200,86,FALSE)=0,"",VLOOKUP($A179,parlvotes_lh!$A$11:$ZZ$200,86,FALSE)))</f>
        <v/>
      </c>
      <c r="O179" s="308" t="str">
        <f>IF(ISERROR(VLOOKUP($A179,parlvotes_lh!$A$11:$ZZ$200,106,FALSE))=TRUE,"",IF(VLOOKUP($A179,parlvotes_lh!$A$11:$ZZ$200,106,FALSE)=0,"",VLOOKUP($A179,parlvotes_lh!$A$11:$ZZ$200,106,FALSE)))</f>
        <v/>
      </c>
      <c r="P179" s="308" t="str">
        <f>IF(ISERROR(VLOOKUP($A179,parlvotes_lh!$A$11:$ZZ$200,126,FALSE))=TRUE,"",IF(VLOOKUP($A179,parlvotes_lh!$A$11:$ZZ$200,126,FALSE)=0,"",VLOOKUP($A179,parlvotes_lh!$A$11:$ZZ$200,126,FALSE)))</f>
        <v/>
      </c>
      <c r="Q179" s="309" t="str">
        <f>IF(ISERROR(VLOOKUP($A179,parlvotes_lh!$A$11:$ZZ$200,146,FALSE))=TRUE,"",IF(VLOOKUP($A179,parlvotes_lh!$A$11:$ZZ$200,146,FALSE)=0,"",VLOOKUP($A179,parlvotes_lh!$A$11:$ZZ$200,146,FALSE)))</f>
        <v/>
      </c>
      <c r="R179" s="309" t="str">
        <f>IF(ISERROR(VLOOKUP($A179,parlvotes_lh!$A$11:$ZZ$200,166,FALSE))=TRUE,"",IF(VLOOKUP($A179,parlvotes_lh!$A$11:$ZZ$200,166,FALSE)=0,"",VLOOKUP($A179,parlvotes_lh!$A$11:$ZZ$200,166,FALSE)))</f>
        <v/>
      </c>
      <c r="S179" s="309" t="str">
        <f>IF(ISERROR(VLOOKUP($A179,parlvotes_lh!$A$11:$ZZ$200,186,FALSE))=TRUE,"",IF(VLOOKUP($A179,parlvotes_lh!$A$11:$ZZ$200,186,FALSE)=0,"",VLOOKUP($A179,parlvotes_lh!$A$11:$ZZ$200,186,FALSE)))</f>
        <v/>
      </c>
      <c r="T179" s="309" t="str">
        <f>IF(ISERROR(VLOOKUP($A179,parlvotes_lh!$A$11:$ZZ$200,206,FALSE))=TRUE,"",IF(VLOOKUP($A179,parlvotes_lh!$A$11:$ZZ$200,206,FALSE)=0,"",VLOOKUP($A179,parlvotes_lh!$A$11:$ZZ$200,206,FALSE)))</f>
        <v/>
      </c>
      <c r="U179" s="309" t="str">
        <f>IF(ISERROR(VLOOKUP($A179,parlvotes_lh!$A$11:$ZZ$200,226,FALSE))=TRUE,"",IF(VLOOKUP($A179,parlvotes_lh!$A$11:$ZZ$200,226,FALSE)=0,"",VLOOKUP($A179,parlvotes_lh!$A$11:$ZZ$200,226,FALSE)))</f>
        <v/>
      </c>
      <c r="V179" s="309" t="str">
        <f>IF(ISERROR(VLOOKUP($A179,parlvotes_lh!$A$11:$ZZ$200,246,FALSE))=TRUE,"",IF(VLOOKUP($A179,parlvotes_lh!$A$11:$ZZ$200,246,FALSE)=0,"",VLOOKUP($A179,parlvotes_lh!$A$11:$ZZ$200,246,FALSE)))</f>
        <v/>
      </c>
      <c r="W179" s="309" t="str">
        <f>IF(ISERROR(VLOOKUP($A179,parlvotes_lh!$A$11:$ZZ$200,266,FALSE))=TRUE,"",IF(VLOOKUP($A179,parlvotes_lh!$A$11:$ZZ$200,266,FALSE)=0,"",VLOOKUP($A179,parlvotes_lh!$A$11:$ZZ$200,266,FALSE)))</f>
        <v/>
      </c>
      <c r="X179" s="309" t="str">
        <f>IF(ISERROR(VLOOKUP($A179,parlvotes_lh!$A$11:$ZZ$200,286,FALSE))=TRUE,"",IF(VLOOKUP($A179,parlvotes_lh!$A$11:$ZZ$200,286,FALSE)=0,"",VLOOKUP($A179,parlvotes_lh!$A$11:$ZZ$200,286,FALSE)))</f>
        <v/>
      </c>
      <c r="Y179" s="309" t="str">
        <f>IF(ISERROR(VLOOKUP($A179,parlvotes_lh!$A$11:$ZZ$200,306,FALSE))=TRUE,"",IF(VLOOKUP($A179,parlvotes_lh!$A$11:$ZZ$200,306,FALSE)=0,"",VLOOKUP($A179,parlvotes_lh!$A$11:$ZZ$200,306,FALSE)))</f>
        <v/>
      </c>
      <c r="Z179" s="309" t="str">
        <f>IF(ISERROR(VLOOKUP($A179,parlvotes_lh!$A$11:$ZZ$200,326,FALSE))=TRUE,"",IF(VLOOKUP($A179,parlvotes_lh!$A$11:$ZZ$200,326,FALSE)=0,"",VLOOKUP($A179,parlvotes_lh!$A$11:$ZZ$200,326,FALSE)))</f>
        <v/>
      </c>
      <c r="AA179" s="309" t="str">
        <f>IF(ISERROR(VLOOKUP($A179,parlvotes_lh!$A$11:$ZZ$200,346,FALSE))=TRUE,"",IF(VLOOKUP($A179,parlvotes_lh!$A$11:$ZZ$200,346,FALSE)=0,"",VLOOKUP($A179,parlvotes_lh!$A$11:$ZZ$200,346,FALSE)))</f>
        <v/>
      </c>
      <c r="AB179" s="309" t="str">
        <f>IF(ISERROR(VLOOKUP($A179,parlvotes_lh!$A$11:$ZZ$200,366,FALSE))=TRUE,"",IF(VLOOKUP($A179,parlvotes_lh!$A$11:$ZZ$200,366,FALSE)=0,"",VLOOKUP($A179,parlvotes_lh!$A$11:$ZZ$200,366,FALSE)))</f>
        <v/>
      </c>
      <c r="AC179" s="309" t="str">
        <f>IF(ISERROR(VLOOKUP($A179,parlvotes_lh!$A$11:$ZZ$200,386,FALSE))=TRUE,"",IF(VLOOKUP($A179,parlvotes_lh!$A$11:$ZZ$200,386,FALSE)=0,"",VLOOKUP($A179,parlvotes_lh!$A$11:$ZZ$200,386,FALSE)))</f>
        <v/>
      </c>
    </row>
    <row r="180" spans="1:29" ht="13.5" customHeight="1">
      <c r="A180" s="302"/>
      <c r="B180" s="303" t="str">
        <f>IF(A180="","",MID(info_weblinks!$C$3,32,3))</f>
        <v/>
      </c>
      <c r="C180" s="303" t="str">
        <f>IF(info_parties!G180="","",info_parties!G180)</f>
        <v/>
      </c>
      <c r="D180" s="303" t="str">
        <f>IF(info_parties!K180="","",info_parties!K180)</f>
        <v/>
      </c>
      <c r="E180" s="303" t="str">
        <f>IF(info_parties!H180="","",info_parties!H180)</f>
        <v/>
      </c>
      <c r="F180" s="304" t="str">
        <f t="shared" si="8"/>
        <v/>
      </c>
      <c r="G180" s="305" t="str">
        <f t="shared" si="9"/>
        <v/>
      </c>
      <c r="H180" s="306" t="str">
        <f t="shared" si="10"/>
        <v/>
      </c>
      <c r="I180" s="307" t="str">
        <f t="shared" si="11"/>
        <v/>
      </c>
      <c r="J180" s="308" t="str">
        <f>IF(ISERROR(VLOOKUP($A180,parlvotes_lh!$A$11:$ZZ$200,6,FALSE))=TRUE,"",IF(VLOOKUP($A180,parlvotes_lh!$A$11:$ZZ$200,6,FALSE)=0,"",VLOOKUP($A180,parlvotes_lh!$A$11:$ZZ$200,6,FALSE)))</f>
        <v/>
      </c>
      <c r="K180" s="308" t="str">
        <f>IF(ISERROR(VLOOKUP($A180,parlvotes_lh!$A$11:$ZZ$200,26,FALSE))=TRUE,"",IF(VLOOKUP($A180,parlvotes_lh!$A$11:$ZZ$200,26,FALSE)=0,"",VLOOKUP($A180,parlvotes_lh!$A$11:$ZZ$200,26,FALSE)))</f>
        <v/>
      </c>
      <c r="L180" s="308" t="str">
        <f>IF(ISERROR(VLOOKUP($A180,parlvotes_lh!$A$11:$ZZ$200,46,FALSE))=TRUE,"",IF(VLOOKUP($A180,parlvotes_lh!$A$11:$ZZ$200,46,FALSE)=0,"",VLOOKUP($A180,parlvotes_lh!$A$11:$ZZ$200,46,FALSE)))</f>
        <v/>
      </c>
      <c r="M180" s="308" t="str">
        <f>IF(ISERROR(VLOOKUP($A180,parlvotes_lh!$A$11:$ZZ$200,66,FALSE))=TRUE,"",IF(VLOOKUP($A180,parlvotes_lh!$A$11:$ZZ$200,66,FALSE)=0,"",VLOOKUP($A180,parlvotes_lh!$A$11:$ZZ$200,66,FALSE)))</f>
        <v/>
      </c>
      <c r="N180" s="308" t="str">
        <f>IF(ISERROR(VLOOKUP($A180,parlvotes_lh!$A$11:$ZZ$200,86,FALSE))=TRUE,"",IF(VLOOKUP($A180,parlvotes_lh!$A$11:$ZZ$200,86,FALSE)=0,"",VLOOKUP($A180,parlvotes_lh!$A$11:$ZZ$200,86,FALSE)))</f>
        <v/>
      </c>
      <c r="O180" s="308" t="str">
        <f>IF(ISERROR(VLOOKUP($A180,parlvotes_lh!$A$11:$ZZ$200,106,FALSE))=TRUE,"",IF(VLOOKUP($A180,parlvotes_lh!$A$11:$ZZ$200,106,FALSE)=0,"",VLOOKUP($A180,parlvotes_lh!$A$11:$ZZ$200,106,FALSE)))</f>
        <v/>
      </c>
      <c r="P180" s="308" t="str">
        <f>IF(ISERROR(VLOOKUP($A180,parlvotes_lh!$A$11:$ZZ$200,126,FALSE))=TRUE,"",IF(VLOOKUP($A180,parlvotes_lh!$A$11:$ZZ$200,126,FALSE)=0,"",VLOOKUP($A180,parlvotes_lh!$A$11:$ZZ$200,126,FALSE)))</f>
        <v/>
      </c>
      <c r="Q180" s="309" t="str">
        <f>IF(ISERROR(VLOOKUP($A180,parlvotes_lh!$A$11:$ZZ$200,146,FALSE))=TRUE,"",IF(VLOOKUP($A180,parlvotes_lh!$A$11:$ZZ$200,146,FALSE)=0,"",VLOOKUP($A180,parlvotes_lh!$A$11:$ZZ$200,146,FALSE)))</f>
        <v/>
      </c>
      <c r="R180" s="309" t="str">
        <f>IF(ISERROR(VLOOKUP($A180,parlvotes_lh!$A$11:$ZZ$200,166,FALSE))=TRUE,"",IF(VLOOKUP($A180,parlvotes_lh!$A$11:$ZZ$200,166,FALSE)=0,"",VLOOKUP($A180,parlvotes_lh!$A$11:$ZZ$200,166,FALSE)))</f>
        <v/>
      </c>
      <c r="S180" s="309" t="str">
        <f>IF(ISERROR(VLOOKUP($A180,parlvotes_lh!$A$11:$ZZ$200,186,FALSE))=TRUE,"",IF(VLOOKUP($A180,parlvotes_lh!$A$11:$ZZ$200,186,FALSE)=0,"",VLOOKUP($A180,parlvotes_lh!$A$11:$ZZ$200,186,FALSE)))</f>
        <v/>
      </c>
      <c r="T180" s="309" t="str">
        <f>IF(ISERROR(VLOOKUP($A180,parlvotes_lh!$A$11:$ZZ$200,206,FALSE))=TRUE,"",IF(VLOOKUP($A180,parlvotes_lh!$A$11:$ZZ$200,206,FALSE)=0,"",VLOOKUP($A180,parlvotes_lh!$A$11:$ZZ$200,206,FALSE)))</f>
        <v/>
      </c>
      <c r="U180" s="309" t="str">
        <f>IF(ISERROR(VLOOKUP($A180,parlvotes_lh!$A$11:$ZZ$200,226,FALSE))=TRUE,"",IF(VLOOKUP($A180,parlvotes_lh!$A$11:$ZZ$200,226,FALSE)=0,"",VLOOKUP($A180,parlvotes_lh!$A$11:$ZZ$200,226,FALSE)))</f>
        <v/>
      </c>
      <c r="V180" s="309" t="str">
        <f>IF(ISERROR(VLOOKUP($A180,parlvotes_lh!$A$11:$ZZ$200,246,FALSE))=TRUE,"",IF(VLOOKUP($A180,parlvotes_lh!$A$11:$ZZ$200,246,FALSE)=0,"",VLOOKUP($A180,parlvotes_lh!$A$11:$ZZ$200,246,FALSE)))</f>
        <v/>
      </c>
      <c r="W180" s="309" t="str">
        <f>IF(ISERROR(VLOOKUP($A180,parlvotes_lh!$A$11:$ZZ$200,266,FALSE))=TRUE,"",IF(VLOOKUP($A180,parlvotes_lh!$A$11:$ZZ$200,266,FALSE)=0,"",VLOOKUP($A180,parlvotes_lh!$A$11:$ZZ$200,266,FALSE)))</f>
        <v/>
      </c>
      <c r="X180" s="309" t="str">
        <f>IF(ISERROR(VLOOKUP($A180,parlvotes_lh!$A$11:$ZZ$200,286,FALSE))=TRUE,"",IF(VLOOKUP($A180,parlvotes_lh!$A$11:$ZZ$200,286,FALSE)=0,"",VLOOKUP($A180,parlvotes_lh!$A$11:$ZZ$200,286,FALSE)))</f>
        <v/>
      </c>
      <c r="Y180" s="309" t="str">
        <f>IF(ISERROR(VLOOKUP($A180,parlvotes_lh!$A$11:$ZZ$200,306,FALSE))=TRUE,"",IF(VLOOKUP($A180,parlvotes_lh!$A$11:$ZZ$200,306,FALSE)=0,"",VLOOKUP($A180,parlvotes_lh!$A$11:$ZZ$200,306,FALSE)))</f>
        <v/>
      </c>
      <c r="Z180" s="309" t="str">
        <f>IF(ISERROR(VLOOKUP($A180,parlvotes_lh!$A$11:$ZZ$200,326,FALSE))=TRUE,"",IF(VLOOKUP($A180,parlvotes_lh!$A$11:$ZZ$200,326,FALSE)=0,"",VLOOKUP($A180,parlvotes_lh!$A$11:$ZZ$200,326,FALSE)))</f>
        <v/>
      </c>
      <c r="AA180" s="309" t="str">
        <f>IF(ISERROR(VLOOKUP($A180,parlvotes_lh!$A$11:$ZZ$200,346,FALSE))=TRUE,"",IF(VLOOKUP($A180,parlvotes_lh!$A$11:$ZZ$200,346,FALSE)=0,"",VLOOKUP($A180,parlvotes_lh!$A$11:$ZZ$200,346,FALSE)))</f>
        <v/>
      </c>
      <c r="AB180" s="309" t="str">
        <f>IF(ISERROR(VLOOKUP($A180,parlvotes_lh!$A$11:$ZZ$200,366,FALSE))=TRUE,"",IF(VLOOKUP($A180,parlvotes_lh!$A$11:$ZZ$200,366,FALSE)=0,"",VLOOKUP($A180,parlvotes_lh!$A$11:$ZZ$200,366,FALSE)))</f>
        <v/>
      </c>
      <c r="AC180" s="309" t="str">
        <f>IF(ISERROR(VLOOKUP($A180,parlvotes_lh!$A$11:$ZZ$200,386,FALSE))=TRUE,"",IF(VLOOKUP($A180,parlvotes_lh!$A$11:$ZZ$200,386,FALSE)=0,"",VLOOKUP($A180,parlvotes_lh!$A$11:$ZZ$200,386,FALSE)))</f>
        <v/>
      </c>
    </row>
    <row r="181" spans="1:29" ht="13.5" customHeight="1">
      <c r="A181" s="302"/>
      <c r="B181" s="303" t="str">
        <f>IF(A181="","",MID(info_weblinks!$C$3,32,3))</f>
        <v/>
      </c>
      <c r="C181" s="303" t="str">
        <f>IF(info_parties!G181="","",info_parties!G181)</f>
        <v/>
      </c>
      <c r="D181" s="303" t="str">
        <f>IF(info_parties!K181="","",info_parties!K181)</f>
        <v/>
      </c>
      <c r="E181" s="303" t="str">
        <f>IF(info_parties!H181="","",info_parties!H181)</f>
        <v/>
      </c>
      <c r="F181" s="304" t="str">
        <f t="shared" si="8"/>
        <v/>
      </c>
      <c r="G181" s="305" t="str">
        <f t="shared" si="9"/>
        <v/>
      </c>
      <c r="H181" s="306" t="str">
        <f t="shared" si="10"/>
        <v/>
      </c>
      <c r="I181" s="307" t="str">
        <f t="shared" si="11"/>
        <v/>
      </c>
      <c r="J181" s="308" t="str">
        <f>IF(ISERROR(VLOOKUP($A181,parlvotes_lh!$A$11:$ZZ$200,6,FALSE))=TRUE,"",IF(VLOOKUP($A181,parlvotes_lh!$A$11:$ZZ$200,6,FALSE)=0,"",VLOOKUP($A181,parlvotes_lh!$A$11:$ZZ$200,6,FALSE)))</f>
        <v/>
      </c>
      <c r="K181" s="308" t="str">
        <f>IF(ISERROR(VLOOKUP($A181,parlvotes_lh!$A$11:$ZZ$200,26,FALSE))=TRUE,"",IF(VLOOKUP($A181,parlvotes_lh!$A$11:$ZZ$200,26,FALSE)=0,"",VLOOKUP($A181,parlvotes_lh!$A$11:$ZZ$200,26,FALSE)))</f>
        <v/>
      </c>
      <c r="L181" s="308" t="str">
        <f>IF(ISERROR(VLOOKUP($A181,parlvotes_lh!$A$11:$ZZ$200,46,FALSE))=TRUE,"",IF(VLOOKUP($A181,parlvotes_lh!$A$11:$ZZ$200,46,FALSE)=0,"",VLOOKUP($A181,parlvotes_lh!$A$11:$ZZ$200,46,FALSE)))</f>
        <v/>
      </c>
      <c r="M181" s="308" t="str">
        <f>IF(ISERROR(VLOOKUP($A181,parlvotes_lh!$A$11:$ZZ$200,66,FALSE))=TRUE,"",IF(VLOOKUP($A181,parlvotes_lh!$A$11:$ZZ$200,66,FALSE)=0,"",VLOOKUP($A181,parlvotes_lh!$A$11:$ZZ$200,66,FALSE)))</f>
        <v/>
      </c>
      <c r="N181" s="308" t="str">
        <f>IF(ISERROR(VLOOKUP($A181,parlvotes_lh!$A$11:$ZZ$200,86,FALSE))=TRUE,"",IF(VLOOKUP($A181,parlvotes_lh!$A$11:$ZZ$200,86,FALSE)=0,"",VLOOKUP($A181,parlvotes_lh!$A$11:$ZZ$200,86,FALSE)))</f>
        <v/>
      </c>
      <c r="O181" s="308" t="str">
        <f>IF(ISERROR(VLOOKUP($A181,parlvotes_lh!$A$11:$ZZ$200,106,FALSE))=TRUE,"",IF(VLOOKUP($A181,parlvotes_lh!$A$11:$ZZ$200,106,FALSE)=0,"",VLOOKUP($A181,parlvotes_lh!$A$11:$ZZ$200,106,FALSE)))</f>
        <v/>
      </c>
      <c r="P181" s="308" t="str">
        <f>IF(ISERROR(VLOOKUP($A181,parlvotes_lh!$A$11:$ZZ$200,126,FALSE))=TRUE,"",IF(VLOOKUP($A181,parlvotes_lh!$A$11:$ZZ$200,126,FALSE)=0,"",VLOOKUP($A181,parlvotes_lh!$A$11:$ZZ$200,126,FALSE)))</f>
        <v/>
      </c>
      <c r="Q181" s="309" t="str">
        <f>IF(ISERROR(VLOOKUP($A181,parlvotes_lh!$A$11:$ZZ$200,146,FALSE))=TRUE,"",IF(VLOOKUP($A181,parlvotes_lh!$A$11:$ZZ$200,146,FALSE)=0,"",VLOOKUP($A181,parlvotes_lh!$A$11:$ZZ$200,146,FALSE)))</f>
        <v/>
      </c>
      <c r="R181" s="309" t="str">
        <f>IF(ISERROR(VLOOKUP($A181,parlvotes_lh!$A$11:$ZZ$200,166,FALSE))=TRUE,"",IF(VLOOKUP($A181,parlvotes_lh!$A$11:$ZZ$200,166,FALSE)=0,"",VLOOKUP($A181,parlvotes_lh!$A$11:$ZZ$200,166,FALSE)))</f>
        <v/>
      </c>
      <c r="S181" s="309" t="str">
        <f>IF(ISERROR(VLOOKUP($A181,parlvotes_lh!$A$11:$ZZ$200,186,FALSE))=TRUE,"",IF(VLOOKUP($A181,parlvotes_lh!$A$11:$ZZ$200,186,FALSE)=0,"",VLOOKUP($A181,parlvotes_lh!$A$11:$ZZ$200,186,FALSE)))</f>
        <v/>
      </c>
      <c r="T181" s="309" t="str">
        <f>IF(ISERROR(VLOOKUP($A181,parlvotes_lh!$A$11:$ZZ$200,206,FALSE))=TRUE,"",IF(VLOOKUP($A181,parlvotes_lh!$A$11:$ZZ$200,206,FALSE)=0,"",VLOOKUP($A181,parlvotes_lh!$A$11:$ZZ$200,206,FALSE)))</f>
        <v/>
      </c>
      <c r="U181" s="309" t="str">
        <f>IF(ISERROR(VLOOKUP($A181,parlvotes_lh!$A$11:$ZZ$200,226,FALSE))=TRUE,"",IF(VLOOKUP($A181,parlvotes_lh!$A$11:$ZZ$200,226,FALSE)=0,"",VLOOKUP($A181,parlvotes_lh!$A$11:$ZZ$200,226,FALSE)))</f>
        <v/>
      </c>
      <c r="V181" s="309" t="str">
        <f>IF(ISERROR(VLOOKUP($A181,parlvotes_lh!$A$11:$ZZ$200,246,FALSE))=TRUE,"",IF(VLOOKUP($A181,parlvotes_lh!$A$11:$ZZ$200,246,FALSE)=0,"",VLOOKUP($A181,parlvotes_lh!$A$11:$ZZ$200,246,FALSE)))</f>
        <v/>
      </c>
      <c r="W181" s="309" t="str">
        <f>IF(ISERROR(VLOOKUP($A181,parlvotes_lh!$A$11:$ZZ$200,266,FALSE))=TRUE,"",IF(VLOOKUP($A181,parlvotes_lh!$A$11:$ZZ$200,266,FALSE)=0,"",VLOOKUP($A181,parlvotes_lh!$A$11:$ZZ$200,266,FALSE)))</f>
        <v/>
      </c>
      <c r="X181" s="309" t="str">
        <f>IF(ISERROR(VLOOKUP($A181,parlvotes_lh!$A$11:$ZZ$200,286,FALSE))=TRUE,"",IF(VLOOKUP($A181,parlvotes_lh!$A$11:$ZZ$200,286,FALSE)=0,"",VLOOKUP($A181,parlvotes_lh!$A$11:$ZZ$200,286,FALSE)))</f>
        <v/>
      </c>
      <c r="Y181" s="309" t="str">
        <f>IF(ISERROR(VLOOKUP($A181,parlvotes_lh!$A$11:$ZZ$200,306,FALSE))=TRUE,"",IF(VLOOKUP($A181,parlvotes_lh!$A$11:$ZZ$200,306,FALSE)=0,"",VLOOKUP($A181,parlvotes_lh!$A$11:$ZZ$200,306,FALSE)))</f>
        <v/>
      </c>
      <c r="Z181" s="309" t="str">
        <f>IF(ISERROR(VLOOKUP($A181,parlvotes_lh!$A$11:$ZZ$200,326,FALSE))=TRUE,"",IF(VLOOKUP($A181,parlvotes_lh!$A$11:$ZZ$200,326,FALSE)=0,"",VLOOKUP($A181,parlvotes_lh!$A$11:$ZZ$200,326,FALSE)))</f>
        <v/>
      </c>
      <c r="AA181" s="309" t="str">
        <f>IF(ISERROR(VLOOKUP($A181,parlvotes_lh!$A$11:$ZZ$200,346,FALSE))=TRUE,"",IF(VLOOKUP($A181,parlvotes_lh!$A$11:$ZZ$200,346,FALSE)=0,"",VLOOKUP($A181,parlvotes_lh!$A$11:$ZZ$200,346,FALSE)))</f>
        <v/>
      </c>
      <c r="AB181" s="309" t="str">
        <f>IF(ISERROR(VLOOKUP($A181,parlvotes_lh!$A$11:$ZZ$200,366,FALSE))=TRUE,"",IF(VLOOKUP($A181,parlvotes_lh!$A$11:$ZZ$200,366,FALSE)=0,"",VLOOKUP($A181,parlvotes_lh!$A$11:$ZZ$200,366,FALSE)))</f>
        <v/>
      </c>
      <c r="AC181" s="309" t="str">
        <f>IF(ISERROR(VLOOKUP($A181,parlvotes_lh!$A$11:$ZZ$200,386,FALSE))=TRUE,"",IF(VLOOKUP($A181,parlvotes_lh!$A$11:$ZZ$200,386,FALSE)=0,"",VLOOKUP($A181,parlvotes_lh!$A$11:$ZZ$200,386,FALSE)))</f>
        <v/>
      </c>
    </row>
    <row r="182" spans="1:29" ht="13.5" customHeight="1">
      <c r="A182" s="302"/>
      <c r="B182" s="303" t="str">
        <f>IF(A182="","",MID(info_weblinks!$C$3,32,3))</f>
        <v/>
      </c>
      <c r="C182" s="303" t="str">
        <f>IF(info_parties!G182="","",info_parties!G182)</f>
        <v/>
      </c>
      <c r="D182" s="303" t="str">
        <f>IF(info_parties!K182="","",info_parties!K182)</f>
        <v/>
      </c>
      <c r="E182" s="303" t="str">
        <f>IF(info_parties!H182="","",info_parties!H182)</f>
        <v/>
      </c>
      <c r="F182" s="304" t="str">
        <f t="shared" si="8"/>
        <v/>
      </c>
      <c r="G182" s="305" t="str">
        <f t="shared" si="9"/>
        <v/>
      </c>
      <c r="H182" s="306" t="str">
        <f t="shared" si="10"/>
        <v/>
      </c>
      <c r="I182" s="307" t="str">
        <f t="shared" si="11"/>
        <v/>
      </c>
      <c r="J182" s="308" t="str">
        <f>IF(ISERROR(VLOOKUP($A182,parlvotes_lh!$A$11:$ZZ$200,6,FALSE))=TRUE,"",IF(VLOOKUP($A182,parlvotes_lh!$A$11:$ZZ$200,6,FALSE)=0,"",VLOOKUP($A182,parlvotes_lh!$A$11:$ZZ$200,6,FALSE)))</f>
        <v/>
      </c>
      <c r="K182" s="308" t="str">
        <f>IF(ISERROR(VLOOKUP($A182,parlvotes_lh!$A$11:$ZZ$200,26,FALSE))=TRUE,"",IF(VLOOKUP($A182,parlvotes_lh!$A$11:$ZZ$200,26,FALSE)=0,"",VLOOKUP($A182,parlvotes_lh!$A$11:$ZZ$200,26,FALSE)))</f>
        <v/>
      </c>
      <c r="L182" s="308" t="str">
        <f>IF(ISERROR(VLOOKUP($A182,parlvotes_lh!$A$11:$ZZ$200,46,FALSE))=TRUE,"",IF(VLOOKUP($A182,parlvotes_lh!$A$11:$ZZ$200,46,FALSE)=0,"",VLOOKUP($A182,parlvotes_lh!$A$11:$ZZ$200,46,FALSE)))</f>
        <v/>
      </c>
      <c r="M182" s="308" t="str">
        <f>IF(ISERROR(VLOOKUP($A182,parlvotes_lh!$A$11:$ZZ$200,66,FALSE))=TRUE,"",IF(VLOOKUP($A182,parlvotes_lh!$A$11:$ZZ$200,66,FALSE)=0,"",VLOOKUP($A182,parlvotes_lh!$A$11:$ZZ$200,66,FALSE)))</f>
        <v/>
      </c>
      <c r="N182" s="308" t="str">
        <f>IF(ISERROR(VLOOKUP($A182,parlvotes_lh!$A$11:$ZZ$200,86,FALSE))=TRUE,"",IF(VLOOKUP($A182,parlvotes_lh!$A$11:$ZZ$200,86,FALSE)=0,"",VLOOKUP($A182,parlvotes_lh!$A$11:$ZZ$200,86,FALSE)))</f>
        <v/>
      </c>
      <c r="O182" s="308" t="str">
        <f>IF(ISERROR(VLOOKUP($A182,parlvotes_lh!$A$11:$ZZ$200,106,FALSE))=TRUE,"",IF(VLOOKUP($A182,parlvotes_lh!$A$11:$ZZ$200,106,FALSE)=0,"",VLOOKUP($A182,parlvotes_lh!$A$11:$ZZ$200,106,FALSE)))</f>
        <v/>
      </c>
      <c r="P182" s="308" t="str">
        <f>IF(ISERROR(VLOOKUP($A182,parlvotes_lh!$A$11:$ZZ$200,126,FALSE))=TRUE,"",IF(VLOOKUP($A182,parlvotes_lh!$A$11:$ZZ$200,126,FALSE)=0,"",VLOOKUP($A182,parlvotes_lh!$A$11:$ZZ$200,126,FALSE)))</f>
        <v/>
      </c>
      <c r="Q182" s="309" t="str">
        <f>IF(ISERROR(VLOOKUP($A182,parlvotes_lh!$A$11:$ZZ$200,146,FALSE))=TRUE,"",IF(VLOOKUP($A182,parlvotes_lh!$A$11:$ZZ$200,146,FALSE)=0,"",VLOOKUP($A182,parlvotes_lh!$A$11:$ZZ$200,146,FALSE)))</f>
        <v/>
      </c>
      <c r="R182" s="309" t="str">
        <f>IF(ISERROR(VLOOKUP($A182,parlvotes_lh!$A$11:$ZZ$200,166,FALSE))=TRUE,"",IF(VLOOKUP($A182,parlvotes_lh!$A$11:$ZZ$200,166,FALSE)=0,"",VLOOKUP($A182,parlvotes_lh!$A$11:$ZZ$200,166,FALSE)))</f>
        <v/>
      </c>
      <c r="S182" s="309" t="str">
        <f>IF(ISERROR(VLOOKUP($A182,parlvotes_lh!$A$11:$ZZ$200,186,FALSE))=TRUE,"",IF(VLOOKUP($A182,parlvotes_lh!$A$11:$ZZ$200,186,FALSE)=0,"",VLOOKUP($A182,parlvotes_lh!$A$11:$ZZ$200,186,FALSE)))</f>
        <v/>
      </c>
      <c r="T182" s="309" t="str">
        <f>IF(ISERROR(VLOOKUP($A182,parlvotes_lh!$A$11:$ZZ$200,206,FALSE))=TRUE,"",IF(VLOOKUP($A182,parlvotes_lh!$A$11:$ZZ$200,206,FALSE)=0,"",VLOOKUP($A182,parlvotes_lh!$A$11:$ZZ$200,206,FALSE)))</f>
        <v/>
      </c>
      <c r="U182" s="309" t="str">
        <f>IF(ISERROR(VLOOKUP($A182,parlvotes_lh!$A$11:$ZZ$200,226,FALSE))=TRUE,"",IF(VLOOKUP($A182,parlvotes_lh!$A$11:$ZZ$200,226,FALSE)=0,"",VLOOKUP($A182,parlvotes_lh!$A$11:$ZZ$200,226,FALSE)))</f>
        <v/>
      </c>
      <c r="V182" s="309" t="str">
        <f>IF(ISERROR(VLOOKUP($A182,parlvotes_lh!$A$11:$ZZ$200,246,FALSE))=TRUE,"",IF(VLOOKUP($A182,parlvotes_lh!$A$11:$ZZ$200,246,FALSE)=0,"",VLOOKUP($A182,parlvotes_lh!$A$11:$ZZ$200,246,FALSE)))</f>
        <v/>
      </c>
      <c r="W182" s="309" t="str">
        <f>IF(ISERROR(VLOOKUP($A182,parlvotes_lh!$A$11:$ZZ$200,266,FALSE))=TRUE,"",IF(VLOOKUP($A182,parlvotes_lh!$A$11:$ZZ$200,266,FALSE)=0,"",VLOOKUP($A182,parlvotes_lh!$A$11:$ZZ$200,266,FALSE)))</f>
        <v/>
      </c>
      <c r="X182" s="309" t="str">
        <f>IF(ISERROR(VLOOKUP($A182,parlvotes_lh!$A$11:$ZZ$200,286,FALSE))=TRUE,"",IF(VLOOKUP($A182,parlvotes_lh!$A$11:$ZZ$200,286,FALSE)=0,"",VLOOKUP($A182,parlvotes_lh!$A$11:$ZZ$200,286,FALSE)))</f>
        <v/>
      </c>
      <c r="Y182" s="309" t="str">
        <f>IF(ISERROR(VLOOKUP($A182,parlvotes_lh!$A$11:$ZZ$200,306,FALSE))=TRUE,"",IF(VLOOKUP($A182,parlvotes_lh!$A$11:$ZZ$200,306,FALSE)=0,"",VLOOKUP($A182,parlvotes_lh!$A$11:$ZZ$200,306,FALSE)))</f>
        <v/>
      </c>
      <c r="Z182" s="309" t="str">
        <f>IF(ISERROR(VLOOKUP($A182,parlvotes_lh!$A$11:$ZZ$200,326,FALSE))=TRUE,"",IF(VLOOKUP($A182,parlvotes_lh!$A$11:$ZZ$200,326,FALSE)=0,"",VLOOKUP($A182,parlvotes_lh!$A$11:$ZZ$200,326,FALSE)))</f>
        <v/>
      </c>
      <c r="AA182" s="309" t="str">
        <f>IF(ISERROR(VLOOKUP($A182,parlvotes_lh!$A$11:$ZZ$200,346,FALSE))=TRUE,"",IF(VLOOKUP($A182,parlvotes_lh!$A$11:$ZZ$200,346,FALSE)=0,"",VLOOKUP($A182,parlvotes_lh!$A$11:$ZZ$200,346,FALSE)))</f>
        <v/>
      </c>
      <c r="AB182" s="309" t="str">
        <f>IF(ISERROR(VLOOKUP($A182,parlvotes_lh!$A$11:$ZZ$200,366,FALSE))=TRUE,"",IF(VLOOKUP($A182,parlvotes_lh!$A$11:$ZZ$200,366,FALSE)=0,"",VLOOKUP($A182,parlvotes_lh!$A$11:$ZZ$200,366,FALSE)))</f>
        <v/>
      </c>
      <c r="AC182" s="309" t="str">
        <f>IF(ISERROR(VLOOKUP($A182,parlvotes_lh!$A$11:$ZZ$200,386,FALSE))=TRUE,"",IF(VLOOKUP($A182,parlvotes_lh!$A$11:$ZZ$200,386,FALSE)=0,"",VLOOKUP($A182,parlvotes_lh!$A$11:$ZZ$200,386,FALSE)))</f>
        <v/>
      </c>
    </row>
    <row r="183" spans="1:29" ht="13.5" customHeight="1">
      <c r="A183" s="302"/>
      <c r="B183" s="303" t="str">
        <f>IF(A183="","",MID(info_weblinks!$C$3,32,3))</f>
        <v/>
      </c>
      <c r="C183" s="303" t="str">
        <f>IF(info_parties!G183="","",info_parties!G183)</f>
        <v/>
      </c>
      <c r="D183" s="303" t="str">
        <f>IF(info_parties!K183="","",info_parties!K183)</f>
        <v/>
      </c>
      <c r="E183" s="303" t="str">
        <f>IF(info_parties!H183="","",info_parties!H183)</f>
        <v/>
      </c>
      <c r="F183" s="304" t="str">
        <f t="shared" si="8"/>
        <v/>
      </c>
      <c r="G183" s="305" t="str">
        <f t="shared" si="9"/>
        <v/>
      </c>
      <c r="H183" s="306" t="str">
        <f t="shared" si="10"/>
        <v/>
      </c>
      <c r="I183" s="307" t="str">
        <f t="shared" si="11"/>
        <v/>
      </c>
      <c r="J183" s="308" t="str">
        <f>IF(ISERROR(VLOOKUP($A183,parlvotes_lh!$A$11:$ZZ$200,6,FALSE))=TRUE,"",IF(VLOOKUP($A183,parlvotes_lh!$A$11:$ZZ$200,6,FALSE)=0,"",VLOOKUP($A183,parlvotes_lh!$A$11:$ZZ$200,6,FALSE)))</f>
        <v/>
      </c>
      <c r="K183" s="308" t="str">
        <f>IF(ISERROR(VLOOKUP($A183,parlvotes_lh!$A$11:$ZZ$200,26,FALSE))=TRUE,"",IF(VLOOKUP($A183,parlvotes_lh!$A$11:$ZZ$200,26,FALSE)=0,"",VLOOKUP($A183,parlvotes_lh!$A$11:$ZZ$200,26,FALSE)))</f>
        <v/>
      </c>
      <c r="L183" s="308" t="str">
        <f>IF(ISERROR(VLOOKUP($A183,parlvotes_lh!$A$11:$ZZ$200,46,FALSE))=TRUE,"",IF(VLOOKUP($A183,parlvotes_lh!$A$11:$ZZ$200,46,FALSE)=0,"",VLOOKUP($A183,parlvotes_lh!$A$11:$ZZ$200,46,FALSE)))</f>
        <v/>
      </c>
      <c r="M183" s="308" t="str">
        <f>IF(ISERROR(VLOOKUP($A183,parlvotes_lh!$A$11:$ZZ$200,66,FALSE))=TRUE,"",IF(VLOOKUP($A183,parlvotes_lh!$A$11:$ZZ$200,66,FALSE)=0,"",VLOOKUP($A183,parlvotes_lh!$A$11:$ZZ$200,66,FALSE)))</f>
        <v/>
      </c>
      <c r="N183" s="308" t="str">
        <f>IF(ISERROR(VLOOKUP($A183,parlvotes_lh!$A$11:$ZZ$200,86,FALSE))=TRUE,"",IF(VLOOKUP($A183,parlvotes_lh!$A$11:$ZZ$200,86,FALSE)=0,"",VLOOKUP($A183,parlvotes_lh!$A$11:$ZZ$200,86,FALSE)))</f>
        <v/>
      </c>
      <c r="O183" s="308" t="str">
        <f>IF(ISERROR(VLOOKUP($A183,parlvotes_lh!$A$11:$ZZ$200,106,FALSE))=TRUE,"",IF(VLOOKUP($A183,parlvotes_lh!$A$11:$ZZ$200,106,FALSE)=0,"",VLOOKUP($A183,parlvotes_lh!$A$11:$ZZ$200,106,FALSE)))</f>
        <v/>
      </c>
      <c r="P183" s="308" t="str">
        <f>IF(ISERROR(VLOOKUP($A183,parlvotes_lh!$A$11:$ZZ$200,126,FALSE))=TRUE,"",IF(VLOOKUP($A183,parlvotes_lh!$A$11:$ZZ$200,126,FALSE)=0,"",VLOOKUP($A183,parlvotes_lh!$A$11:$ZZ$200,126,FALSE)))</f>
        <v/>
      </c>
      <c r="Q183" s="309" t="str">
        <f>IF(ISERROR(VLOOKUP($A183,parlvotes_lh!$A$11:$ZZ$200,146,FALSE))=TRUE,"",IF(VLOOKUP($A183,parlvotes_lh!$A$11:$ZZ$200,146,FALSE)=0,"",VLOOKUP($A183,parlvotes_lh!$A$11:$ZZ$200,146,FALSE)))</f>
        <v/>
      </c>
      <c r="R183" s="309" t="str">
        <f>IF(ISERROR(VLOOKUP($A183,parlvotes_lh!$A$11:$ZZ$200,166,FALSE))=TRUE,"",IF(VLOOKUP($A183,parlvotes_lh!$A$11:$ZZ$200,166,FALSE)=0,"",VLOOKUP($A183,parlvotes_lh!$A$11:$ZZ$200,166,FALSE)))</f>
        <v/>
      </c>
      <c r="S183" s="309" t="str">
        <f>IF(ISERROR(VLOOKUP($A183,parlvotes_lh!$A$11:$ZZ$200,186,FALSE))=TRUE,"",IF(VLOOKUP($A183,parlvotes_lh!$A$11:$ZZ$200,186,FALSE)=0,"",VLOOKUP($A183,parlvotes_lh!$A$11:$ZZ$200,186,FALSE)))</f>
        <v/>
      </c>
      <c r="T183" s="309" t="str">
        <f>IF(ISERROR(VLOOKUP($A183,parlvotes_lh!$A$11:$ZZ$200,206,FALSE))=TRUE,"",IF(VLOOKUP($A183,parlvotes_lh!$A$11:$ZZ$200,206,FALSE)=0,"",VLOOKUP($A183,parlvotes_lh!$A$11:$ZZ$200,206,FALSE)))</f>
        <v/>
      </c>
      <c r="U183" s="309" t="str">
        <f>IF(ISERROR(VLOOKUP($A183,parlvotes_lh!$A$11:$ZZ$200,226,FALSE))=TRUE,"",IF(VLOOKUP($A183,parlvotes_lh!$A$11:$ZZ$200,226,FALSE)=0,"",VLOOKUP($A183,parlvotes_lh!$A$11:$ZZ$200,226,FALSE)))</f>
        <v/>
      </c>
      <c r="V183" s="309" t="str">
        <f>IF(ISERROR(VLOOKUP($A183,parlvotes_lh!$A$11:$ZZ$200,246,FALSE))=TRUE,"",IF(VLOOKUP($A183,parlvotes_lh!$A$11:$ZZ$200,246,FALSE)=0,"",VLOOKUP($A183,parlvotes_lh!$A$11:$ZZ$200,246,FALSE)))</f>
        <v/>
      </c>
      <c r="W183" s="309" t="str">
        <f>IF(ISERROR(VLOOKUP($A183,parlvotes_lh!$A$11:$ZZ$200,266,FALSE))=TRUE,"",IF(VLOOKUP($A183,parlvotes_lh!$A$11:$ZZ$200,266,FALSE)=0,"",VLOOKUP($A183,parlvotes_lh!$A$11:$ZZ$200,266,FALSE)))</f>
        <v/>
      </c>
      <c r="X183" s="309" t="str">
        <f>IF(ISERROR(VLOOKUP($A183,parlvotes_lh!$A$11:$ZZ$200,286,FALSE))=TRUE,"",IF(VLOOKUP($A183,parlvotes_lh!$A$11:$ZZ$200,286,FALSE)=0,"",VLOOKUP($A183,parlvotes_lh!$A$11:$ZZ$200,286,FALSE)))</f>
        <v/>
      </c>
      <c r="Y183" s="309" t="str">
        <f>IF(ISERROR(VLOOKUP($A183,parlvotes_lh!$A$11:$ZZ$200,306,FALSE))=TRUE,"",IF(VLOOKUP($A183,parlvotes_lh!$A$11:$ZZ$200,306,FALSE)=0,"",VLOOKUP($A183,parlvotes_lh!$A$11:$ZZ$200,306,FALSE)))</f>
        <v/>
      </c>
      <c r="Z183" s="309" t="str">
        <f>IF(ISERROR(VLOOKUP($A183,parlvotes_lh!$A$11:$ZZ$200,326,FALSE))=TRUE,"",IF(VLOOKUP($A183,parlvotes_lh!$A$11:$ZZ$200,326,FALSE)=0,"",VLOOKUP($A183,parlvotes_lh!$A$11:$ZZ$200,326,FALSE)))</f>
        <v/>
      </c>
      <c r="AA183" s="309" t="str">
        <f>IF(ISERROR(VLOOKUP($A183,parlvotes_lh!$A$11:$ZZ$200,346,FALSE))=TRUE,"",IF(VLOOKUP($A183,parlvotes_lh!$A$11:$ZZ$200,346,FALSE)=0,"",VLOOKUP($A183,parlvotes_lh!$A$11:$ZZ$200,346,FALSE)))</f>
        <v/>
      </c>
      <c r="AB183" s="309" t="str">
        <f>IF(ISERROR(VLOOKUP($A183,parlvotes_lh!$A$11:$ZZ$200,366,FALSE))=TRUE,"",IF(VLOOKUP($A183,parlvotes_lh!$A$11:$ZZ$200,366,FALSE)=0,"",VLOOKUP($A183,parlvotes_lh!$A$11:$ZZ$200,366,FALSE)))</f>
        <v/>
      </c>
      <c r="AC183" s="309" t="str">
        <f>IF(ISERROR(VLOOKUP($A183,parlvotes_lh!$A$11:$ZZ$200,386,FALSE))=TRUE,"",IF(VLOOKUP($A183,parlvotes_lh!$A$11:$ZZ$200,386,FALSE)=0,"",VLOOKUP($A183,parlvotes_lh!$A$11:$ZZ$200,386,FALSE)))</f>
        <v/>
      </c>
    </row>
    <row r="184" spans="1:29" ht="13.5" customHeight="1">
      <c r="A184" s="302"/>
      <c r="B184" s="303" t="str">
        <f>IF(A184="","",MID(info_weblinks!$C$3,32,3))</f>
        <v/>
      </c>
      <c r="C184" s="303" t="str">
        <f>IF(info_parties!G184="","",info_parties!G184)</f>
        <v/>
      </c>
      <c r="D184" s="303" t="str">
        <f>IF(info_parties!K184="","",info_parties!K184)</f>
        <v/>
      </c>
      <c r="E184" s="303" t="str">
        <f>IF(info_parties!H184="","",info_parties!H184)</f>
        <v/>
      </c>
      <c r="F184" s="304" t="str">
        <f t="shared" si="8"/>
        <v/>
      </c>
      <c r="G184" s="305" t="str">
        <f t="shared" si="9"/>
        <v/>
      </c>
      <c r="H184" s="306" t="str">
        <f t="shared" si="10"/>
        <v/>
      </c>
      <c r="I184" s="307" t="str">
        <f t="shared" si="11"/>
        <v/>
      </c>
      <c r="J184" s="308" t="str">
        <f>IF(ISERROR(VLOOKUP($A184,parlvotes_lh!$A$11:$ZZ$200,6,FALSE))=TRUE,"",IF(VLOOKUP($A184,parlvotes_lh!$A$11:$ZZ$200,6,FALSE)=0,"",VLOOKUP($A184,parlvotes_lh!$A$11:$ZZ$200,6,FALSE)))</f>
        <v/>
      </c>
      <c r="K184" s="308" t="str">
        <f>IF(ISERROR(VLOOKUP($A184,parlvotes_lh!$A$11:$ZZ$200,26,FALSE))=TRUE,"",IF(VLOOKUP($A184,parlvotes_lh!$A$11:$ZZ$200,26,FALSE)=0,"",VLOOKUP($A184,parlvotes_lh!$A$11:$ZZ$200,26,FALSE)))</f>
        <v/>
      </c>
      <c r="L184" s="308" t="str">
        <f>IF(ISERROR(VLOOKUP($A184,parlvotes_lh!$A$11:$ZZ$200,46,FALSE))=TRUE,"",IF(VLOOKUP($A184,parlvotes_lh!$A$11:$ZZ$200,46,FALSE)=0,"",VLOOKUP($A184,parlvotes_lh!$A$11:$ZZ$200,46,FALSE)))</f>
        <v/>
      </c>
      <c r="M184" s="308" t="str">
        <f>IF(ISERROR(VLOOKUP($A184,parlvotes_lh!$A$11:$ZZ$200,66,FALSE))=TRUE,"",IF(VLOOKUP($A184,parlvotes_lh!$A$11:$ZZ$200,66,FALSE)=0,"",VLOOKUP($A184,parlvotes_lh!$A$11:$ZZ$200,66,FALSE)))</f>
        <v/>
      </c>
      <c r="N184" s="308" t="str">
        <f>IF(ISERROR(VLOOKUP($A184,parlvotes_lh!$A$11:$ZZ$200,86,FALSE))=TRUE,"",IF(VLOOKUP($A184,parlvotes_lh!$A$11:$ZZ$200,86,FALSE)=0,"",VLOOKUP($A184,parlvotes_lh!$A$11:$ZZ$200,86,FALSE)))</f>
        <v/>
      </c>
      <c r="O184" s="308" t="str">
        <f>IF(ISERROR(VLOOKUP($A184,parlvotes_lh!$A$11:$ZZ$200,106,FALSE))=TRUE,"",IF(VLOOKUP($A184,parlvotes_lh!$A$11:$ZZ$200,106,FALSE)=0,"",VLOOKUP($A184,parlvotes_lh!$A$11:$ZZ$200,106,FALSE)))</f>
        <v/>
      </c>
      <c r="P184" s="308" t="str">
        <f>IF(ISERROR(VLOOKUP($A184,parlvotes_lh!$A$11:$ZZ$200,126,FALSE))=TRUE,"",IF(VLOOKUP($A184,parlvotes_lh!$A$11:$ZZ$200,126,FALSE)=0,"",VLOOKUP($A184,parlvotes_lh!$A$11:$ZZ$200,126,FALSE)))</f>
        <v/>
      </c>
      <c r="Q184" s="309" t="str">
        <f>IF(ISERROR(VLOOKUP($A184,parlvotes_lh!$A$11:$ZZ$200,146,FALSE))=TRUE,"",IF(VLOOKUP($A184,parlvotes_lh!$A$11:$ZZ$200,146,FALSE)=0,"",VLOOKUP($A184,parlvotes_lh!$A$11:$ZZ$200,146,FALSE)))</f>
        <v/>
      </c>
      <c r="R184" s="309" t="str">
        <f>IF(ISERROR(VLOOKUP($A184,parlvotes_lh!$A$11:$ZZ$200,166,FALSE))=TRUE,"",IF(VLOOKUP($A184,parlvotes_lh!$A$11:$ZZ$200,166,FALSE)=0,"",VLOOKUP($A184,parlvotes_lh!$A$11:$ZZ$200,166,FALSE)))</f>
        <v/>
      </c>
      <c r="S184" s="309" t="str">
        <f>IF(ISERROR(VLOOKUP($A184,parlvotes_lh!$A$11:$ZZ$200,186,FALSE))=TRUE,"",IF(VLOOKUP($A184,parlvotes_lh!$A$11:$ZZ$200,186,FALSE)=0,"",VLOOKUP($A184,parlvotes_lh!$A$11:$ZZ$200,186,FALSE)))</f>
        <v/>
      </c>
      <c r="T184" s="309" t="str">
        <f>IF(ISERROR(VLOOKUP($A184,parlvotes_lh!$A$11:$ZZ$200,206,FALSE))=TRUE,"",IF(VLOOKUP($A184,parlvotes_lh!$A$11:$ZZ$200,206,FALSE)=0,"",VLOOKUP($A184,parlvotes_lh!$A$11:$ZZ$200,206,FALSE)))</f>
        <v/>
      </c>
      <c r="U184" s="309" t="str">
        <f>IF(ISERROR(VLOOKUP($A184,parlvotes_lh!$A$11:$ZZ$200,226,FALSE))=TRUE,"",IF(VLOOKUP($A184,parlvotes_lh!$A$11:$ZZ$200,226,FALSE)=0,"",VLOOKUP($A184,parlvotes_lh!$A$11:$ZZ$200,226,FALSE)))</f>
        <v/>
      </c>
      <c r="V184" s="309" t="str">
        <f>IF(ISERROR(VLOOKUP($A184,parlvotes_lh!$A$11:$ZZ$200,246,FALSE))=TRUE,"",IF(VLOOKUP($A184,parlvotes_lh!$A$11:$ZZ$200,246,FALSE)=0,"",VLOOKUP($A184,parlvotes_lh!$A$11:$ZZ$200,246,FALSE)))</f>
        <v/>
      </c>
      <c r="W184" s="309" t="str">
        <f>IF(ISERROR(VLOOKUP($A184,parlvotes_lh!$A$11:$ZZ$200,266,FALSE))=TRUE,"",IF(VLOOKUP($A184,parlvotes_lh!$A$11:$ZZ$200,266,FALSE)=0,"",VLOOKUP($A184,parlvotes_lh!$A$11:$ZZ$200,266,FALSE)))</f>
        <v/>
      </c>
      <c r="X184" s="309" t="str">
        <f>IF(ISERROR(VLOOKUP($A184,parlvotes_lh!$A$11:$ZZ$200,286,FALSE))=TRUE,"",IF(VLOOKUP($A184,parlvotes_lh!$A$11:$ZZ$200,286,FALSE)=0,"",VLOOKUP($A184,parlvotes_lh!$A$11:$ZZ$200,286,FALSE)))</f>
        <v/>
      </c>
      <c r="Y184" s="309" t="str">
        <f>IF(ISERROR(VLOOKUP($A184,parlvotes_lh!$A$11:$ZZ$200,306,FALSE))=TRUE,"",IF(VLOOKUP($A184,parlvotes_lh!$A$11:$ZZ$200,306,FALSE)=0,"",VLOOKUP($A184,parlvotes_lh!$A$11:$ZZ$200,306,FALSE)))</f>
        <v/>
      </c>
      <c r="Z184" s="309" t="str">
        <f>IF(ISERROR(VLOOKUP($A184,parlvotes_lh!$A$11:$ZZ$200,326,FALSE))=TRUE,"",IF(VLOOKUP($A184,parlvotes_lh!$A$11:$ZZ$200,326,FALSE)=0,"",VLOOKUP($A184,parlvotes_lh!$A$11:$ZZ$200,326,FALSE)))</f>
        <v/>
      </c>
      <c r="AA184" s="309" t="str">
        <f>IF(ISERROR(VLOOKUP($A184,parlvotes_lh!$A$11:$ZZ$200,346,FALSE))=TRUE,"",IF(VLOOKUP($A184,parlvotes_lh!$A$11:$ZZ$200,346,FALSE)=0,"",VLOOKUP($A184,parlvotes_lh!$A$11:$ZZ$200,346,FALSE)))</f>
        <v/>
      </c>
      <c r="AB184" s="309" t="str">
        <f>IF(ISERROR(VLOOKUP($A184,parlvotes_lh!$A$11:$ZZ$200,366,FALSE))=TRUE,"",IF(VLOOKUP($A184,parlvotes_lh!$A$11:$ZZ$200,366,FALSE)=0,"",VLOOKUP($A184,parlvotes_lh!$A$11:$ZZ$200,366,FALSE)))</f>
        <v/>
      </c>
      <c r="AC184" s="309" t="str">
        <f>IF(ISERROR(VLOOKUP($A184,parlvotes_lh!$A$11:$ZZ$200,386,FALSE))=TRUE,"",IF(VLOOKUP($A184,parlvotes_lh!$A$11:$ZZ$200,386,FALSE)=0,"",VLOOKUP($A184,parlvotes_lh!$A$11:$ZZ$200,386,FALSE)))</f>
        <v/>
      </c>
    </row>
    <row r="185" spans="1:29" ht="13.5" customHeight="1">
      <c r="A185" s="302"/>
      <c r="B185" s="303" t="str">
        <f>IF(A185="","",MID(info_weblinks!$C$3,32,3))</f>
        <v/>
      </c>
      <c r="C185" s="303" t="str">
        <f>IF(info_parties!G185="","",info_parties!G185)</f>
        <v/>
      </c>
      <c r="D185" s="303" t="str">
        <f>IF(info_parties!K185="","",info_parties!K185)</f>
        <v/>
      </c>
      <c r="E185" s="303" t="str">
        <f>IF(info_parties!H185="","",info_parties!H185)</f>
        <v/>
      </c>
      <c r="F185" s="304" t="str">
        <f t="shared" si="8"/>
        <v/>
      </c>
      <c r="G185" s="305" t="str">
        <f t="shared" si="9"/>
        <v/>
      </c>
      <c r="H185" s="306" t="str">
        <f t="shared" si="10"/>
        <v/>
      </c>
      <c r="I185" s="307" t="str">
        <f t="shared" si="11"/>
        <v/>
      </c>
      <c r="J185" s="308" t="str">
        <f>IF(ISERROR(VLOOKUP($A185,parlvotes_lh!$A$11:$ZZ$200,6,FALSE))=TRUE,"",IF(VLOOKUP($A185,parlvotes_lh!$A$11:$ZZ$200,6,FALSE)=0,"",VLOOKUP($A185,parlvotes_lh!$A$11:$ZZ$200,6,FALSE)))</f>
        <v/>
      </c>
      <c r="K185" s="308" t="str">
        <f>IF(ISERROR(VLOOKUP($A185,parlvotes_lh!$A$11:$ZZ$200,26,FALSE))=TRUE,"",IF(VLOOKUP($A185,parlvotes_lh!$A$11:$ZZ$200,26,FALSE)=0,"",VLOOKUP($A185,parlvotes_lh!$A$11:$ZZ$200,26,FALSE)))</f>
        <v/>
      </c>
      <c r="L185" s="308" t="str">
        <f>IF(ISERROR(VLOOKUP($A185,parlvotes_lh!$A$11:$ZZ$200,46,FALSE))=TRUE,"",IF(VLOOKUP($A185,parlvotes_lh!$A$11:$ZZ$200,46,FALSE)=0,"",VLOOKUP($A185,parlvotes_lh!$A$11:$ZZ$200,46,FALSE)))</f>
        <v/>
      </c>
      <c r="M185" s="308" t="str">
        <f>IF(ISERROR(VLOOKUP($A185,parlvotes_lh!$A$11:$ZZ$200,66,FALSE))=TRUE,"",IF(VLOOKUP($A185,parlvotes_lh!$A$11:$ZZ$200,66,FALSE)=0,"",VLOOKUP($A185,parlvotes_lh!$A$11:$ZZ$200,66,FALSE)))</f>
        <v/>
      </c>
      <c r="N185" s="308" t="str">
        <f>IF(ISERROR(VLOOKUP($A185,parlvotes_lh!$A$11:$ZZ$200,86,FALSE))=TRUE,"",IF(VLOOKUP($A185,parlvotes_lh!$A$11:$ZZ$200,86,FALSE)=0,"",VLOOKUP($A185,parlvotes_lh!$A$11:$ZZ$200,86,FALSE)))</f>
        <v/>
      </c>
      <c r="O185" s="308" t="str">
        <f>IF(ISERROR(VLOOKUP($A185,parlvotes_lh!$A$11:$ZZ$200,106,FALSE))=TRUE,"",IF(VLOOKUP($A185,parlvotes_lh!$A$11:$ZZ$200,106,FALSE)=0,"",VLOOKUP($A185,parlvotes_lh!$A$11:$ZZ$200,106,FALSE)))</f>
        <v/>
      </c>
      <c r="P185" s="308" t="str">
        <f>IF(ISERROR(VLOOKUP($A185,parlvotes_lh!$A$11:$ZZ$200,126,FALSE))=TRUE,"",IF(VLOOKUP($A185,parlvotes_lh!$A$11:$ZZ$200,126,FALSE)=0,"",VLOOKUP($A185,parlvotes_lh!$A$11:$ZZ$200,126,FALSE)))</f>
        <v/>
      </c>
      <c r="Q185" s="309" t="str">
        <f>IF(ISERROR(VLOOKUP($A185,parlvotes_lh!$A$11:$ZZ$200,146,FALSE))=TRUE,"",IF(VLOOKUP($A185,parlvotes_lh!$A$11:$ZZ$200,146,FALSE)=0,"",VLOOKUP($A185,parlvotes_lh!$A$11:$ZZ$200,146,FALSE)))</f>
        <v/>
      </c>
      <c r="R185" s="309" t="str">
        <f>IF(ISERROR(VLOOKUP($A185,parlvotes_lh!$A$11:$ZZ$200,166,FALSE))=TRUE,"",IF(VLOOKUP($A185,parlvotes_lh!$A$11:$ZZ$200,166,FALSE)=0,"",VLOOKUP($A185,parlvotes_lh!$A$11:$ZZ$200,166,FALSE)))</f>
        <v/>
      </c>
      <c r="S185" s="309" t="str">
        <f>IF(ISERROR(VLOOKUP($A185,parlvotes_lh!$A$11:$ZZ$200,186,FALSE))=TRUE,"",IF(VLOOKUP($A185,parlvotes_lh!$A$11:$ZZ$200,186,FALSE)=0,"",VLOOKUP($A185,parlvotes_lh!$A$11:$ZZ$200,186,FALSE)))</f>
        <v/>
      </c>
      <c r="T185" s="309" t="str">
        <f>IF(ISERROR(VLOOKUP($A185,parlvotes_lh!$A$11:$ZZ$200,206,FALSE))=TRUE,"",IF(VLOOKUP($A185,parlvotes_lh!$A$11:$ZZ$200,206,FALSE)=0,"",VLOOKUP($A185,parlvotes_lh!$A$11:$ZZ$200,206,FALSE)))</f>
        <v/>
      </c>
      <c r="U185" s="309" t="str">
        <f>IF(ISERROR(VLOOKUP($A185,parlvotes_lh!$A$11:$ZZ$200,226,FALSE))=TRUE,"",IF(VLOOKUP($A185,parlvotes_lh!$A$11:$ZZ$200,226,FALSE)=0,"",VLOOKUP($A185,parlvotes_lh!$A$11:$ZZ$200,226,FALSE)))</f>
        <v/>
      </c>
      <c r="V185" s="309" t="str">
        <f>IF(ISERROR(VLOOKUP($A185,parlvotes_lh!$A$11:$ZZ$200,246,FALSE))=TRUE,"",IF(VLOOKUP($A185,parlvotes_lh!$A$11:$ZZ$200,246,FALSE)=0,"",VLOOKUP($A185,parlvotes_lh!$A$11:$ZZ$200,246,FALSE)))</f>
        <v/>
      </c>
      <c r="W185" s="309" t="str">
        <f>IF(ISERROR(VLOOKUP($A185,parlvotes_lh!$A$11:$ZZ$200,266,FALSE))=TRUE,"",IF(VLOOKUP($A185,parlvotes_lh!$A$11:$ZZ$200,266,FALSE)=0,"",VLOOKUP($A185,parlvotes_lh!$A$11:$ZZ$200,266,FALSE)))</f>
        <v/>
      </c>
      <c r="X185" s="309" t="str">
        <f>IF(ISERROR(VLOOKUP($A185,parlvotes_lh!$A$11:$ZZ$200,286,FALSE))=TRUE,"",IF(VLOOKUP($A185,parlvotes_lh!$A$11:$ZZ$200,286,FALSE)=0,"",VLOOKUP($A185,parlvotes_lh!$A$11:$ZZ$200,286,FALSE)))</f>
        <v/>
      </c>
      <c r="Y185" s="309" t="str">
        <f>IF(ISERROR(VLOOKUP($A185,parlvotes_lh!$A$11:$ZZ$200,306,FALSE))=TRUE,"",IF(VLOOKUP($A185,parlvotes_lh!$A$11:$ZZ$200,306,FALSE)=0,"",VLOOKUP($A185,parlvotes_lh!$A$11:$ZZ$200,306,FALSE)))</f>
        <v/>
      </c>
      <c r="Z185" s="309" t="str">
        <f>IF(ISERROR(VLOOKUP($A185,parlvotes_lh!$A$11:$ZZ$200,326,FALSE))=TRUE,"",IF(VLOOKUP($A185,parlvotes_lh!$A$11:$ZZ$200,326,FALSE)=0,"",VLOOKUP($A185,parlvotes_lh!$A$11:$ZZ$200,326,FALSE)))</f>
        <v/>
      </c>
      <c r="AA185" s="309" t="str">
        <f>IF(ISERROR(VLOOKUP($A185,parlvotes_lh!$A$11:$ZZ$200,346,FALSE))=TRUE,"",IF(VLOOKUP($A185,parlvotes_lh!$A$11:$ZZ$200,346,FALSE)=0,"",VLOOKUP($A185,parlvotes_lh!$A$11:$ZZ$200,346,FALSE)))</f>
        <v/>
      </c>
      <c r="AB185" s="309" t="str">
        <f>IF(ISERROR(VLOOKUP($A185,parlvotes_lh!$A$11:$ZZ$200,366,FALSE))=TRUE,"",IF(VLOOKUP($A185,parlvotes_lh!$A$11:$ZZ$200,366,FALSE)=0,"",VLOOKUP($A185,parlvotes_lh!$A$11:$ZZ$200,366,FALSE)))</f>
        <v/>
      </c>
      <c r="AC185" s="309" t="str">
        <f>IF(ISERROR(VLOOKUP($A185,parlvotes_lh!$A$11:$ZZ$200,386,FALSE))=TRUE,"",IF(VLOOKUP($A185,parlvotes_lh!$A$11:$ZZ$200,386,FALSE)=0,"",VLOOKUP($A185,parlvotes_lh!$A$11:$ZZ$200,386,FALSE)))</f>
        <v/>
      </c>
    </row>
    <row r="186" spans="1:29" ht="13.5" customHeight="1">
      <c r="A186" s="302"/>
      <c r="B186" s="303" t="str">
        <f>IF(A186="","",MID(info_weblinks!$C$3,32,3))</f>
        <v/>
      </c>
      <c r="C186" s="303" t="str">
        <f>IF(info_parties!G186="","",info_parties!G186)</f>
        <v/>
      </c>
      <c r="D186" s="303" t="str">
        <f>IF(info_parties!K186="","",info_parties!K186)</f>
        <v/>
      </c>
      <c r="E186" s="303" t="str">
        <f>IF(info_parties!H186="","",info_parties!H186)</f>
        <v/>
      </c>
      <c r="F186" s="304" t="str">
        <f t="shared" si="8"/>
        <v/>
      </c>
      <c r="G186" s="305" t="str">
        <f t="shared" si="9"/>
        <v/>
      </c>
      <c r="H186" s="306" t="str">
        <f t="shared" si="10"/>
        <v/>
      </c>
      <c r="I186" s="307" t="str">
        <f t="shared" si="11"/>
        <v/>
      </c>
      <c r="J186" s="308" t="str">
        <f>IF(ISERROR(VLOOKUP($A186,parlvotes_lh!$A$11:$ZZ$200,6,FALSE))=TRUE,"",IF(VLOOKUP($A186,parlvotes_lh!$A$11:$ZZ$200,6,FALSE)=0,"",VLOOKUP($A186,parlvotes_lh!$A$11:$ZZ$200,6,FALSE)))</f>
        <v/>
      </c>
      <c r="K186" s="308" t="str">
        <f>IF(ISERROR(VLOOKUP($A186,parlvotes_lh!$A$11:$ZZ$200,26,FALSE))=TRUE,"",IF(VLOOKUP($A186,parlvotes_lh!$A$11:$ZZ$200,26,FALSE)=0,"",VLOOKUP($A186,parlvotes_lh!$A$11:$ZZ$200,26,FALSE)))</f>
        <v/>
      </c>
      <c r="L186" s="308" t="str">
        <f>IF(ISERROR(VLOOKUP($A186,parlvotes_lh!$A$11:$ZZ$200,46,FALSE))=TRUE,"",IF(VLOOKUP($A186,parlvotes_lh!$A$11:$ZZ$200,46,FALSE)=0,"",VLOOKUP($A186,parlvotes_lh!$A$11:$ZZ$200,46,FALSE)))</f>
        <v/>
      </c>
      <c r="M186" s="308" t="str">
        <f>IF(ISERROR(VLOOKUP($A186,parlvotes_lh!$A$11:$ZZ$200,66,FALSE))=TRUE,"",IF(VLOOKUP($A186,parlvotes_lh!$A$11:$ZZ$200,66,FALSE)=0,"",VLOOKUP($A186,parlvotes_lh!$A$11:$ZZ$200,66,FALSE)))</f>
        <v/>
      </c>
      <c r="N186" s="308" t="str">
        <f>IF(ISERROR(VLOOKUP($A186,parlvotes_lh!$A$11:$ZZ$200,86,FALSE))=TRUE,"",IF(VLOOKUP($A186,parlvotes_lh!$A$11:$ZZ$200,86,FALSE)=0,"",VLOOKUP($A186,parlvotes_lh!$A$11:$ZZ$200,86,FALSE)))</f>
        <v/>
      </c>
      <c r="O186" s="308" t="str">
        <f>IF(ISERROR(VLOOKUP($A186,parlvotes_lh!$A$11:$ZZ$200,106,FALSE))=TRUE,"",IF(VLOOKUP($A186,parlvotes_lh!$A$11:$ZZ$200,106,FALSE)=0,"",VLOOKUP($A186,parlvotes_lh!$A$11:$ZZ$200,106,FALSE)))</f>
        <v/>
      </c>
      <c r="P186" s="308" t="str">
        <f>IF(ISERROR(VLOOKUP($A186,parlvotes_lh!$A$11:$ZZ$200,126,FALSE))=TRUE,"",IF(VLOOKUP($A186,parlvotes_lh!$A$11:$ZZ$200,126,FALSE)=0,"",VLOOKUP($A186,parlvotes_lh!$A$11:$ZZ$200,126,FALSE)))</f>
        <v/>
      </c>
      <c r="Q186" s="309" t="str">
        <f>IF(ISERROR(VLOOKUP($A186,parlvotes_lh!$A$11:$ZZ$200,146,FALSE))=TRUE,"",IF(VLOOKUP($A186,parlvotes_lh!$A$11:$ZZ$200,146,FALSE)=0,"",VLOOKUP($A186,parlvotes_lh!$A$11:$ZZ$200,146,FALSE)))</f>
        <v/>
      </c>
      <c r="R186" s="309" t="str">
        <f>IF(ISERROR(VLOOKUP($A186,parlvotes_lh!$A$11:$ZZ$200,166,FALSE))=TRUE,"",IF(VLOOKUP($A186,parlvotes_lh!$A$11:$ZZ$200,166,FALSE)=0,"",VLOOKUP($A186,parlvotes_lh!$A$11:$ZZ$200,166,FALSE)))</f>
        <v/>
      </c>
      <c r="S186" s="309" t="str">
        <f>IF(ISERROR(VLOOKUP($A186,parlvotes_lh!$A$11:$ZZ$200,186,FALSE))=TRUE,"",IF(VLOOKUP($A186,parlvotes_lh!$A$11:$ZZ$200,186,FALSE)=0,"",VLOOKUP($A186,parlvotes_lh!$A$11:$ZZ$200,186,FALSE)))</f>
        <v/>
      </c>
      <c r="T186" s="309" t="str">
        <f>IF(ISERROR(VLOOKUP($A186,parlvotes_lh!$A$11:$ZZ$200,206,FALSE))=TRUE,"",IF(VLOOKUP($A186,parlvotes_lh!$A$11:$ZZ$200,206,FALSE)=0,"",VLOOKUP($A186,parlvotes_lh!$A$11:$ZZ$200,206,FALSE)))</f>
        <v/>
      </c>
      <c r="U186" s="309" t="str">
        <f>IF(ISERROR(VLOOKUP($A186,parlvotes_lh!$A$11:$ZZ$200,226,FALSE))=TRUE,"",IF(VLOOKUP($A186,parlvotes_lh!$A$11:$ZZ$200,226,FALSE)=0,"",VLOOKUP($A186,parlvotes_lh!$A$11:$ZZ$200,226,FALSE)))</f>
        <v/>
      </c>
      <c r="V186" s="309" t="str">
        <f>IF(ISERROR(VLOOKUP($A186,parlvotes_lh!$A$11:$ZZ$200,246,FALSE))=TRUE,"",IF(VLOOKUP($A186,parlvotes_lh!$A$11:$ZZ$200,246,FALSE)=0,"",VLOOKUP($A186,parlvotes_lh!$A$11:$ZZ$200,246,FALSE)))</f>
        <v/>
      </c>
      <c r="W186" s="309" t="str">
        <f>IF(ISERROR(VLOOKUP($A186,parlvotes_lh!$A$11:$ZZ$200,266,FALSE))=TRUE,"",IF(VLOOKUP($A186,parlvotes_lh!$A$11:$ZZ$200,266,FALSE)=0,"",VLOOKUP($A186,parlvotes_lh!$A$11:$ZZ$200,266,FALSE)))</f>
        <v/>
      </c>
      <c r="X186" s="309" t="str">
        <f>IF(ISERROR(VLOOKUP($A186,parlvotes_lh!$A$11:$ZZ$200,286,FALSE))=TRUE,"",IF(VLOOKUP($A186,parlvotes_lh!$A$11:$ZZ$200,286,FALSE)=0,"",VLOOKUP($A186,parlvotes_lh!$A$11:$ZZ$200,286,FALSE)))</f>
        <v/>
      </c>
      <c r="Y186" s="309" t="str">
        <f>IF(ISERROR(VLOOKUP($A186,parlvotes_lh!$A$11:$ZZ$200,306,FALSE))=TRUE,"",IF(VLOOKUP($A186,parlvotes_lh!$A$11:$ZZ$200,306,FALSE)=0,"",VLOOKUP($A186,parlvotes_lh!$A$11:$ZZ$200,306,FALSE)))</f>
        <v/>
      </c>
      <c r="Z186" s="309" t="str">
        <f>IF(ISERROR(VLOOKUP($A186,parlvotes_lh!$A$11:$ZZ$200,326,FALSE))=TRUE,"",IF(VLOOKUP($A186,parlvotes_lh!$A$11:$ZZ$200,326,FALSE)=0,"",VLOOKUP($A186,parlvotes_lh!$A$11:$ZZ$200,326,FALSE)))</f>
        <v/>
      </c>
      <c r="AA186" s="309" t="str">
        <f>IF(ISERROR(VLOOKUP($A186,parlvotes_lh!$A$11:$ZZ$200,346,FALSE))=TRUE,"",IF(VLOOKUP($A186,parlvotes_lh!$A$11:$ZZ$200,346,FALSE)=0,"",VLOOKUP($A186,parlvotes_lh!$A$11:$ZZ$200,346,FALSE)))</f>
        <v/>
      </c>
      <c r="AB186" s="309" t="str">
        <f>IF(ISERROR(VLOOKUP($A186,parlvotes_lh!$A$11:$ZZ$200,366,FALSE))=TRUE,"",IF(VLOOKUP($A186,parlvotes_lh!$A$11:$ZZ$200,366,FALSE)=0,"",VLOOKUP($A186,parlvotes_lh!$A$11:$ZZ$200,366,FALSE)))</f>
        <v/>
      </c>
      <c r="AC186" s="309" t="str">
        <f>IF(ISERROR(VLOOKUP($A186,parlvotes_lh!$A$11:$ZZ$200,386,FALSE))=TRUE,"",IF(VLOOKUP($A186,parlvotes_lh!$A$11:$ZZ$200,386,FALSE)=0,"",VLOOKUP($A186,parlvotes_lh!$A$11:$ZZ$200,386,FALSE)))</f>
        <v/>
      </c>
    </row>
    <row r="187" spans="1:29" ht="13.5" customHeight="1">
      <c r="A187" s="302"/>
      <c r="B187" s="303" t="str">
        <f>IF(A187="","",MID(info_weblinks!$C$3,32,3))</f>
        <v/>
      </c>
      <c r="C187" s="303" t="str">
        <f>IF(info_parties!G187="","",info_parties!G187)</f>
        <v/>
      </c>
      <c r="D187" s="303" t="str">
        <f>IF(info_parties!K187="","",info_parties!K187)</f>
        <v/>
      </c>
      <c r="E187" s="303" t="str">
        <f>IF(info_parties!H187="","",info_parties!H187)</f>
        <v/>
      </c>
      <c r="F187" s="304" t="str">
        <f t="shared" si="8"/>
        <v/>
      </c>
      <c r="G187" s="305" t="str">
        <f t="shared" si="9"/>
        <v/>
      </c>
      <c r="H187" s="306" t="str">
        <f t="shared" si="10"/>
        <v/>
      </c>
      <c r="I187" s="307" t="str">
        <f t="shared" si="11"/>
        <v/>
      </c>
      <c r="J187" s="308" t="str">
        <f>IF(ISERROR(VLOOKUP($A187,parlvotes_lh!$A$11:$ZZ$200,6,FALSE))=TRUE,"",IF(VLOOKUP($A187,parlvotes_lh!$A$11:$ZZ$200,6,FALSE)=0,"",VLOOKUP($A187,parlvotes_lh!$A$11:$ZZ$200,6,FALSE)))</f>
        <v/>
      </c>
      <c r="K187" s="308" t="str">
        <f>IF(ISERROR(VLOOKUP($A187,parlvotes_lh!$A$11:$ZZ$200,26,FALSE))=TRUE,"",IF(VLOOKUP($A187,parlvotes_lh!$A$11:$ZZ$200,26,FALSE)=0,"",VLOOKUP($A187,parlvotes_lh!$A$11:$ZZ$200,26,FALSE)))</f>
        <v/>
      </c>
      <c r="L187" s="308" t="str">
        <f>IF(ISERROR(VLOOKUP($A187,parlvotes_lh!$A$11:$ZZ$200,46,FALSE))=TRUE,"",IF(VLOOKUP($A187,parlvotes_lh!$A$11:$ZZ$200,46,FALSE)=0,"",VLOOKUP($A187,parlvotes_lh!$A$11:$ZZ$200,46,FALSE)))</f>
        <v/>
      </c>
      <c r="M187" s="308" t="str">
        <f>IF(ISERROR(VLOOKUP($A187,parlvotes_lh!$A$11:$ZZ$200,66,FALSE))=TRUE,"",IF(VLOOKUP($A187,parlvotes_lh!$A$11:$ZZ$200,66,FALSE)=0,"",VLOOKUP($A187,parlvotes_lh!$A$11:$ZZ$200,66,FALSE)))</f>
        <v/>
      </c>
      <c r="N187" s="308" t="str">
        <f>IF(ISERROR(VLOOKUP($A187,parlvotes_lh!$A$11:$ZZ$200,86,FALSE))=TRUE,"",IF(VLOOKUP($A187,parlvotes_lh!$A$11:$ZZ$200,86,FALSE)=0,"",VLOOKUP($A187,parlvotes_lh!$A$11:$ZZ$200,86,FALSE)))</f>
        <v/>
      </c>
      <c r="O187" s="308" t="str">
        <f>IF(ISERROR(VLOOKUP($A187,parlvotes_lh!$A$11:$ZZ$200,106,FALSE))=TRUE,"",IF(VLOOKUP($A187,parlvotes_lh!$A$11:$ZZ$200,106,FALSE)=0,"",VLOOKUP($A187,parlvotes_lh!$A$11:$ZZ$200,106,FALSE)))</f>
        <v/>
      </c>
      <c r="P187" s="308" t="str">
        <f>IF(ISERROR(VLOOKUP($A187,parlvotes_lh!$A$11:$ZZ$200,126,FALSE))=TRUE,"",IF(VLOOKUP($A187,parlvotes_lh!$A$11:$ZZ$200,126,FALSE)=0,"",VLOOKUP($A187,parlvotes_lh!$A$11:$ZZ$200,126,FALSE)))</f>
        <v/>
      </c>
      <c r="Q187" s="309" t="str">
        <f>IF(ISERROR(VLOOKUP($A187,parlvotes_lh!$A$11:$ZZ$200,146,FALSE))=TRUE,"",IF(VLOOKUP($A187,parlvotes_lh!$A$11:$ZZ$200,146,FALSE)=0,"",VLOOKUP($A187,parlvotes_lh!$A$11:$ZZ$200,146,FALSE)))</f>
        <v/>
      </c>
      <c r="R187" s="309" t="str">
        <f>IF(ISERROR(VLOOKUP($A187,parlvotes_lh!$A$11:$ZZ$200,166,FALSE))=TRUE,"",IF(VLOOKUP($A187,parlvotes_lh!$A$11:$ZZ$200,166,FALSE)=0,"",VLOOKUP($A187,parlvotes_lh!$A$11:$ZZ$200,166,FALSE)))</f>
        <v/>
      </c>
      <c r="S187" s="309" t="str">
        <f>IF(ISERROR(VLOOKUP($A187,parlvotes_lh!$A$11:$ZZ$200,186,FALSE))=TRUE,"",IF(VLOOKUP($A187,parlvotes_lh!$A$11:$ZZ$200,186,FALSE)=0,"",VLOOKUP($A187,parlvotes_lh!$A$11:$ZZ$200,186,FALSE)))</f>
        <v/>
      </c>
      <c r="T187" s="309" t="str">
        <f>IF(ISERROR(VLOOKUP($A187,parlvotes_lh!$A$11:$ZZ$200,206,FALSE))=TRUE,"",IF(VLOOKUP($A187,parlvotes_lh!$A$11:$ZZ$200,206,FALSE)=0,"",VLOOKUP($A187,parlvotes_lh!$A$11:$ZZ$200,206,FALSE)))</f>
        <v/>
      </c>
      <c r="U187" s="309" t="str">
        <f>IF(ISERROR(VLOOKUP($A187,parlvotes_lh!$A$11:$ZZ$200,226,FALSE))=TRUE,"",IF(VLOOKUP($A187,parlvotes_lh!$A$11:$ZZ$200,226,FALSE)=0,"",VLOOKUP($A187,parlvotes_lh!$A$11:$ZZ$200,226,FALSE)))</f>
        <v/>
      </c>
      <c r="V187" s="309" t="str">
        <f>IF(ISERROR(VLOOKUP($A187,parlvotes_lh!$A$11:$ZZ$200,246,FALSE))=TRUE,"",IF(VLOOKUP($A187,parlvotes_lh!$A$11:$ZZ$200,246,FALSE)=0,"",VLOOKUP($A187,parlvotes_lh!$A$11:$ZZ$200,246,FALSE)))</f>
        <v/>
      </c>
      <c r="W187" s="309" t="str">
        <f>IF(ISERROR(VLOOKUP($A187,parlvotes_lh!$A$11:$ZZ$200,266,FALSE))=TRUE,"",IF(VLOOKUP($A187,parlvotes_lh!$A$11:$ZZ$200,266,FALSE)=0,"",VLOOKUP($A187,parlvotes_lh!$A$11:$ZZ$200,266,FALSE)))</f>
        <v/>
      </c>
      <c r="X187" s="309" t="str">
        <f>IF(ISERROR(VLOOKUP($A187,parlvotes_lh!$A$11:$ZZ$200,286,FALSE))=TRUE,"",IF(VLOOKUP($A187,parlvotes_lh!$A$11:$ZZ$200,286,FALSE)=0,"",VLOOKUP($A187,parlvotes_lh!$A$11:$ZZ$200,286,FALSE)))</f>
        <v/>
      </c>
      <c r="Y187" s="309" t="str">
        <f>IF(ISERROR(VLOOKUP($A187,parlvotes_lh!$A$11:$ZZ$200,306,FALSE))=TRUE,"",IF(VLOOKUP($A187,parlvotes_lh!$A$11:$ZZ$200,306,FALSE)=0,"",VLOOKUP($A187,parlvotes_lh!$A$11:$ZZ$200,306,FALSE)))</f>
        <v/>
      </c>
      <c r="Z187" s="309" t="str">
        <f>IF(ISERROR(VLOOKUP($A187,parlvotes_lh!$A$11:$ZZ$200,326,FALSE))=TRUE,"",IF(VLOOKUP($A187,parlvotes_lh!$A$11:$ZZ$200,326,FALSE)=0,"",VLOOKUP($A187,parlvotes_lh!$A$11:$ZZ$200,326,FALSE)))</f>
        <v/>
      </c>
      <c r="AA187" s="309" t="str">
        <f>IF(ISERROR(VLOOKUP($A187,parlvotes_lh!$A$11:$ZZ$200,346,FALSE))=TRUE,"",IF(VLOOKUP($A187,parlvotes_lh!$A$11:$ZZ$200,346,FALSE)=0,"",VLOOKUP($A187,parlvotes_lh!$A$11:$ZZ$200,346,FALSE)))</f>
        <v/>
      </c>
      <c r="AB187" s="309" t="str">
        <f>IF(ISERROR(VLOOKUP($A187,parlvotes_lh!$A$11:$ZZ$200,366,FALSE))=TRUE,"",IF(VLOOKUP($A187,parlvotes_lh!$A$11:$ZZ$200,366,FALSE)=0,"",VLOOKUP($A187,parlvotes_lh!$A$11:$ZZ$200,366,FALSE)))</f>
        <v/>
      </c>
      <c r="AC187" s="309" t="str">
        <f>IF(ISERROR(VLOOKUP($A187,parlvotes_lh!$A$11:$ZZ$200,386,FALSE))=TRUE,"",IF(VLOOKUP($A187,parlvotes_lh!$A$11:$ZZ$200,386,FALSE)=0,"",VLOOKUP($A187,parlvotes_lh!$A$11:$ZZ$200,386,FALSE)))</f>
        <v/>
      </c>
    </row>
    <row r="188" spans="1:29" ht="13.5" customHeight="1">
      <c r="A188" s="302"/>
      <c r="B188" s="303" t="str">
        <f>IF(A188="","",MID(info_weblinks!$C$3,32,3))</f>
        <v/>
      </c>
      <c r="C188" s="303" t="str">
        <f>IF(info_parties!G188="","",info_parties!G188)</f>
        <v/>
      </c>
      <c r="D188" s="303" t="str">
        <f>IF(info_parties!K188="","",info_parties!K188)</f>
        <v/>
      </c>
      <c r="E188" s="303" t="str">
        <f>IF(info_parties!H188="","",info_parties!H188)</f>
        <v/>
      </c>
      <c r="F188" s="304" t="str">
        <f t="shared" si="8"/>
        <v/>
      </c>
      <c r="G188" s="305" t="str">
        <f t="shared" si="9"/>
        <v/>
      </c>
      <c r="H188" s="306" t="str">
        <f t="shared" si="10"/>
        <v/>
      </c>
      <c r="I188" s="307" t="str">
        <f t="shared" si="11"/>
        <v/>
      </c>
      <c r="J188" s="308" t="str">
        <f>IF(ISERROR(VLOOKUP($A188,parlvotes_lh!$A$11:$ZZ$200,6,FALSE))=TRUE,"",IF(VLOOKUP($A188,parlvotes_lh!$A$11:$ZZ$200,6,FALSE)=0,"",VLOOKUP($A188,parlvotes_lh!$A$11:$ZZ$200,6,FALSE)))</f>
        <v/>
      </c>
      <c r="K188" s="308" t="str">
        <f>IF(ISERROR(VLOOKUP($A188,parlvotes_lh!$A$11:$ZZ$200,26,FALSE))=TRUE,"",IF(VLOOKUP($A188,parlvotes_lh!$A$11:$ZZ$200,26,FALSE)=0,"",VLOOKUP($A188,parlvotes_lh!$A$11:$ZZ$200,26,FALSE)))</f>
        <v/>
      </c>
      <c r="L188" s="308" t="str">
        <f>IF(ISERROR(VLOOKUP($A188,parlvotes_lh!$A$11:$ZZ$200,46,FALSE))=TRUE,"",IF(VLOOKUP($A188,parlvotes_lh!$A$11:$ZZ$200,46,FALSE)=0,"",VLOOKUP($A188,parlvotes_lh!$A$11:$ZZ$200,46,FALSE)))</f>
        <v/>
      </c>
      <c r="M188" s="308" t="str">
        <f>IF(ISERROR(VLOOKUP($A188,parlvotes_lh!$A$11:$ZZ$200,66,FALSE))=TRUE,"",IF(VLOOKUP($A188,parlvotes_lh!$A$11:$ZZ$200,66,FALSE)=0,"",VLOOKUP($A188,parlvotes_lh!$A$11:$ZZ$200,66,FALSE)))</f>
        <v/>
      </c>
      <c r="N188" s="308" t="str">
        <f>IF(ISERROR(VLOOKUP($A188,parlvotes_lh!$A$11:$ZZ$200,86,FALSE))=TRUE,"",IF(VLOOKUP($A188,parlvotes_lh!$A$11:$ZZ$200,86,FALSE)=0,"",VLOOKUP($A188,parlvotes_lh!$A$11:$ZZ$200,86,FALSE)))</f>
        <v/>
      </c>
      <c r="O188" s="308" t="str">
        <f>IF(ISERROR(VLOOKUP($A188,parlvotes_lh!$A$11:$ZZ$200,106,FALSE))=TRUE,"",IF(VLOOKUP($A188,parlvotes_lh!$A$11:$ZZ$200,106,FALSE)=0,"",VLOOKUP($A188,parlvotes_lh!$A$11:$ZZ$200,106,FALSE)))</f>
        <v/>
      </c>
      <c r="P188" s="308" t="str">
        <f>IF(ISERROR(VLOOKUP($A188,parlvotes_lh!$A$11:$ZZ$200,126,FALSE))=TRUE,"",IF(VLOOKUP($A188,parlvotes_lh!$A$11:$ZZ$200,126,FALSE)=0,"",VLOOKUP($A188,parlvotes_lh!$A$11:$ZZ$200,126,FALSE)))</f>
        <v/>
      </c>
      <c r="Q188" s="309" t="str">
        <f>IF(ISERROR(VLOOKUP($A188,parlvotes_lh!$A$11:$ZZ$200,146,FALSE))=TRUE,"",IF(VLOOKUP($A188,parlvotes_lh!$A$11:$ZZ$200,146,FALSE)=0,"",VLOOKUP($A188,parlvotes_lh!$A$11:$ZZ$200,146,FALSE)))</f>
        <v/>
      </c>
      <c r="R188" s="309" t="str">
        <f>IF(ISERROR(VLOOKUP($A188,parlvotes_lh!$A$11:$ZZ$200,166,FALSE))=TRUE,"",IF(VLOOKUP($A188,parlvotes_lh!$A$11:$ZZ$200,166,FALSE)=0,"",VLOOKUP($A188,parlvotes_lh!$A$11:$ZZ$200,166,FALSE)))</f>
        <v/>
      </c>
      <c r="S188" s="309" t="str">
        <f>IF(ISERROR(VLOOKUP($A188,parlvotes_lh!$A$11:$ZZ$200,186,FALSE))=TRUE,"",IF(VLOOKUP($A188,parlvotes_lh!$A$11:$ZZ$200,186,FALSE)=0,"",VLOOKUP($A188,parlvotes_lh!$A$11:$ZZ$200,186,FALSE)))</f>
        <v/>
      </c>
      <c r="T188" s="309" t="str">
        <f>IF(ISERROR(VLOOKUP($A188,parlvotes_lh!$A$11:$ZZ$200,206,FALSE))=TRUE,"",IF(VLOOKUP($A188,parlvotes_lh!$A$11:$ZZ$200,206,FALSE)=0,"",VLOOKUP($A188,parlvotes_lh!$A$11:$ZZ$200,206,FALSE)))</f>
        <v/>
      </c>
      <c r="U188" s="309" t="str">
        <f>IF(ISERROR(VLOOKUP($A188,parlvotes_lh!$A$11:$ZZ$200,226,FALSE))=TRUE,"",IF(VLOOKUP($A188,parlvotes_lh!$A$11:$ZZ$200,226,FALSE)=0,"",VLOOKUP($A188,parlvotes_lh!$A$11:$ZZ$200,226,FALSE)))</f>
        <v/>
      </c>
      <c r="V188" s="309" t="str">
        <f>IF(ISERROR(VLOOKUP($A188,parlvotes_lh!$A$11:$ZZ$200,246,FALSE))=TRUE,"",IF(VLOOKUP($A188,parlvotes_lh!$A$11:$ZZ$200,246,FALSE)=0,"",VLOOKUP($A188,parlvotes_lh!$A$11:$ZZ$200,246,FALSE)))</f>
        <v/>
      </c>
      <c r="W188" s="309" t="str">
        <f>IF(ISERROR(VLOOKUP($A188,parlvotes_lh!$A$11:$ZZ$200,266,FALSE))=TRUE,"",IF(VLOOKUP($A188,parlvotes_lh!$A$11:$ZZ$200,266,FALSE)=0,"",VLOOKUP($A188,parlvotes_lh!$A$11:$ZZ$200,266,FALSE)))</f>
        <v/>
      </c>
      <c r="X188" s="309" t="str">
        <f>IF(ISERROR(VLOOKUP($A188,parlvotes_lh!$A$11:$ZZ$200,286,FALSE))=TRUE,"",IF(VLOOKUP($A188,parlvotes_lh!$A$11:$ZZ$200,286,FALSE)=0,"",VLOOKUP($A188,parlvotes_lh!$A$11:$ZZ$200,286,FALSE)))</f>
        <v/>
      </c>
      <c r="Y188" s="309" t="str">
        <f>IF(ISERROR(VLOOKUP($A188,parlvotes_lh!$A$11:$ZZ$200,306,FALSE))=TRUE,"",IF(VLOOKUP($A188,parlvotes_lh!$A$11:$ZZ$200,306,FALSE)=0,"",VLOOKUP($A188,parlvotes_lh!$A$11:$ZZ$200,306,FALSE)))</f>
        <v/>
      </c>
      <c r="Z188" s="309" t="str">
        <f>IF(ISERROR(VLOOKUP($A188,parlvotes_lh!$A$11:$ZZ$200,326,FALSE))=TRUE,"",IF(VLOOKUP($A188,parlvotes_lh!$A$11:$ZZ$200,326,FALSE)=0,"",VLOOKUP($A188,parlvotes_lh!$A$11:$ZZ$200,326,FALSE)))</f>
        <v/>
      </c>
      <c r="AA188" s="309" t="str">
        <f>IF(ISERROR(VLOOKUP($A188,parlvotes_lh!$A$11:$ZZ$200,346,FALSE))=TRUE,"",IF(VLOOKUP($A188,parlvotes_lh!$A$11:$ZZ$200,346,FALSE)=0,"",VLOOKUP($A188,parlvotes_lh!$A$11:$ZZ$200,346,FALSE)))</f>
        <v/>
      </c>
      <c r="AB188" s="309" t="str">
        <f>IF(ISERROR(VLOOKUP($A188,parlvotes_lh!$A$11:$ZZ$200,366,FALSE))=TRUE,"",IF(VLOOKUP($A188,parlvotes_lh!$A$11:$ZZ$200,366,FALSE)=0,"",VLOOKUP($A188,parlvotes_lh!$A$11:$ZZ$200,366,FALSE)))</f>
        <v/>
      </c>
      <c r="AC188" s="309" t="str">
        <f>IF(ISERROR(VLOOKUP($A188,parlvotes_lh!$A$11:$ZZ$200,386,FALSE))=TRUE,"",IF(VLOOKUP($A188,parlvotes_lh!$A$11:$ZZ$200,386,FALSE)=0,"",VLOOKUP($A188,parlvotes_lh!$A$11:$ZZ$200,386,FALSE)))</f>
        <v/>
      </c>
    </row>
    <row r="189" spans="1:29" ht="13.5" customHeight="1">
      <c r="A189" s="302"/>
      <c r="B189" s="303" t="str">
        <f>IF(A189="","",MID(info_weblinks!$C$3,32,3))</f>
        <v/>
      </c>
      <c r="C189" s="303" t="str">
        <f>IF(info_parties!G189="","",info_parties!G189)</f>
        <v/>
      </c>
      <c r="D189" s="303" t="str">
        <f>IF(info_parties!K189="","",info_parties!K189)</f>
        <v/>
      </c>
      <c r="E189" s="303" t="str">
        <f>IF(info_parties!H189="","",info_parties!H189)</f>
        <v/>
      </c>
      <c r="F189" s="304" t="str">
        <f t="shared" si="8"/>
        <v/>
      </c>
      <c r="G189" s="305" t="str">
        <f t="shared" si="9"/>
        <v/>
      </c>
      <c r="H189" s="306" t="str">
        <f t="shared" si="10"/>
        <v/>
      </c>
      <c r="I189" s="307" t="str">
        <f t="shared" si="11"/>
        <v/>
      </c>
      <c r="J189" s="308" t="str">
        <f>IF(ISERROR(VLOOKUP($A189,parlvotes_lh!$A$11:$ZZ$200,6,FALSE))=TRUE,"",IF(VLOOKUP($A189,parlvotes_lh!$A$11:$ZZ$200,6,FALSE)=0,"",VLOOKUP($A189,parlvotes_lh!$A$11:$ZZ$200,6,FALSE)))</f>
        <v/>
      </c>
      <c r="K189" s="308" t="str">
        <f>IF(ISERROR(VLOOKUP($A189,parlvotes_lh!$A$11:$ZZ$200,26,FALSE))=TRUE,"",IF(VLOOKUP($A189,parlvotes_lh!$A$11:$ZZ$200,26,FALSE)=0,"",VLOOKUP($A189,parlvotes_lh!$A$11:$ZZ$200,26,FALSE)))</f>
        <v/>
      </c>
      <c r="L189" s="308" t="str">
        <f>IF(ISERROR(VLOOKUP($A189,parlvotes_lh!$A$11:$ZZ$200,46,FALSE))=TRUE,"",IF(VLOOKUP($A189,parlvotes_lh!$A$11:$ZZ$200,46,FALSE)=0,"",VLOOKUP($A189,parlvotes_lh!$A$11:$ZZ$200,46,FALSE)))</f>
        <v/>
      </c>
      <c r="M189" s="308" t="str">
        <f>IF(ISERROR(VLOOKUP($A189,parlvotes_lh!$A$11:$ZZ$200,66,FALSE))=TRUE,"",IF(VLOOKUP($A189,parlvotes_lh!$A$11:$ZZ$200,66,FALSE)=0,"",VLOOKUP($A189,parlvotes_lh!$A$11:$ZZ$200,66,FALSE)))</f>
        <v/>
      </c>
      <c r="N189" s="308" t="str">
        <f>IF(ISERROR(VLOOKUP($A189,parlvotes_lh!$A$11:$ZZ$200,86,FALSE))=TRUE,"",IF(VLOOKUP($A189,parlvotes_lh!$A$11:$ZZ$200,86,FALSE)=0,"",VLOOKUP($A189,parlvotes_lh!$A$11:$ZZ$200,86,FALSE)))</f>
        <v/>
      </c>
      <c r="O189" s="308" t="str">
        <f>IF(ISERROR(VLOOKUP($A189,parlvotes_lh!$A$11:$ZZ$200,106,FALSE))=TRUE,"",IF(VLOOKUP($A189,parlvotes_lh!$A$11:$ZZ$200,106,FALSE)=0,"",VLOOKUP($A189,parlvotes_lh!$A$11:$ZZ$200,106,FALSE)))</f>
        <v/>
      </c>
      <c r="P189" s="308" t="str">
        <f>IF(ISERROR(VLOOKUP($A189,parlvotes_lh!$A$11:$ZZ$200,126,FALSE))=TRUE,"",IF(VLOOKUP($A189,parlvotes_lh!$A$11:$ZZ$200,126,FALSE)=0,"",VLOOKUP($A189,parlvotes_lh!$A$11:$ZZ$200,126,FALSE)))</f>
        <v/>
      </c>
      <c r="Q189" s="309" t="str">
        <f>IF(ISERROR(VLOOKUP($A189,parlvotes_lh!$A$11:$ZZ$200,146,FALSE))=TRUE,"",IF(VLOOKUP($A189,parlvotes_lh!$A$11:$ZZ$200,146,FALSE)=0,"",VLOOKUP($A189,parlvotes_lh!$A$11:$ZZ$200,146,FALSE)))</f>
        <v/>
      </c>
      <c r="R189" s="309" t="str">
        <f>IF(ISERROR(VLOOKUP($A189,parlvotes_lh!$A$11:$ZZ$200,166,FALSE))=TRUE,"",IF(VLOOKUP($A189,parlvotes_lh!$A$11:$ZZ$200,166,FALSE)=0,"",VLOOKUP($A189,parlvotes_lh!$A$11:$ZZ$200,166,FALSE)))</f>
        <v/>
      </c>
      <c r="S189" s="309" t="str">
        <f>IF(ISERROR(VLOOKUP($A189,parlvotes_lh!$A$11:$ZZ$200,186,FALSE))=TRUE,"",IF(VLOOKUP($A189,parlvotes_lh!$A$11:$ZZ$200,186,FALSE)=0,"",VLOOKUP($A189,parlvotes_lh!$A$11:$ZZ$200,186,FALSE)))</f>
        <v/>
      </c>
      <c r="T189" s="309" t="str">
        <f>IF(ISERROR(VLOOKUP($A189,parlvotes_lh!$A$11:$ZZ$200,206,FALSE))=TRUE,"",IF(VLOOKUP($A189,parlvotes_lh!$A$11:$ZZ$200,206,FALSE)=0,"",VLOOKUP($A189,parlvotes_lh!$A$11:$ZZ$200,206,FALSE)))</f>
        <v/>
      </c>
      <c r="U189" s="309" t="str">
        <f>IF(ISERROR(VLOOKUP($A189,parlvotes_lh!$A$11:$ZZ$200,226,FALSE))=TRUE,"",IF(VLOOKUP($A189,parlvotes_lh!$A$11:$ZZ$200,226,FALSE)=0,"",VLOOKUP($A189,parlvotes_lh!$A$11:$ZZ$200,226,FALSE)))</f>
        <v/>
      </c>
      <c r="V189" s="309" t="str">
        <f>IF(ISERROR(VLOOKUP($A189,parlvotes_lh!$A$11:$ZZ$200,246,FALSE))=TRUE,"",IF(VLOOKUP($A189,parlvotes_lh!$A$11:$ZZ$200,246,FALSE)=0,"",VLOOKUP($A189,parlvotes_lh!$A$11:$ZZ$200,246,FALSE)))</f>
        <v/>
      </c>
      <c r="W189" s="309" t="str">
        <f>IF(ISERROR(VLOOKUP($A189,parlvotes_lh!$A$11:$ZZ$200,266,FALSE))=TRUE,"",IF(VLOOKUP($A189,parlvotes_lh!$A$11:$ZZ$200,266,FALSE)=0,"",VLOOKUP($A189,parlvotes_lh!$A$11:$ZZ$200,266,FALSE)))</f>
        <v/>
      </c>
      <c r="X189" s="309" t="str">
        <f>IF(ISERROR(VLOOKUP($A189,parlvotes_lh!$A$11:$ZZ$200,286,FALSE))=TRUE,"",IF(VLOOKUP($A189,parlvotes_lh!$A$11:$ZZ$200,286,FALSE)=0,"",VLOOKUP($A189,parlvotes_lh!$A$11:$ZZ$200,286,FALSE)))</f>
        <v/>
      </c>
      <c r="Y189" s="309" t="str">
        <f>IF(ISERROR(VLOOKUP($A189,parlvotes_lh!$A$11:$ZZ$200,306,FALSE))=TRUE,"",IF(VLOOKUP($A189,parlvotes_lh!$A$11:$ZZ$200,306,FALSE)=0,"",VLOOKUP($A189,parlvotes_lh!$A$11:$ZZ$200,306,FALSE)))</f>
        <v/>
      </c>
      <c r="Z189" s="309" t="str">
        <f>IF(ISERROR(VLOOKUP($A189,parlvotes_lh!$A$11:$ZZ$200,326,FALSE))=TRUE,"",IF(VLOOKUP($A189,parlvotes_lh!$A$11:$ZZ$200,326,FALSE)=0,"",VLOOKUP($A189,parlvotes_lh!$A$11:$ZZ$200,326,FALSE)))</f>
        <v/>
      </c>
      <c r="AA189" s="309" t="str">
        <f>IF(ISERROR(VLOOKUP($A189,parlvotes_lh!$A$11:$ZZ$200,346,FALSE))=TRUE,"",IF(VLOOKUP($A189,parlvotes_lh!$A$11:$ZZ$200,346,FALSE)=0,"",VLOOKUP($A189,parlvotes_lh!$A$11:$ZZ$200,346,FALSE)))</f>
        <v/>
      </c>
      <c r="AB189" s="309" t="str">
        <f>IF(ISERROR(VLOOKUP($A189,parlvotes_lh!$A$11:$ZZ$200,366,FALSE))=TRUE,"",IF(VLOOKUP($A189,parlvotes_lh!$A$11:$ZZ$200,366,FALSE)=0,"",VLOOKUP($A189,parlvotes_lh!$A$11:$ZZ$200,366,FALSE)))</f>
        <v/>
      </c>
      <c r="AC189" s="309" t="str">
        <f>IF(ISERROR(VLOOKUP($A189,parlvotes_lh!$A$11:$ZZ$200,386,FALSE))=TRUE,"",IF(VLOOKUP($A189,parlvotes_lh!$A$11:$ZZ$200,386,FALSE)=0,"",VLOOKUP($A189,parlvotes_lh!$A$11:$ZZ$200,386,FALSE)))</f>
        <v/>
      </c>
    </row>
    <row r="190" spans="1:29" ht="13.5" customHeight="1">
      <c r="A190" s="302"/>
      <c r="B190" s="303" t="str">
        <f>IF(A190="","",MID(info_weblinks!$C$3,32,3))</f>
        <v/>
      </c>
      <c r="C190" s="303" t="str">
        <f>IF(info_parties!G190="","",info_parties!G190)</f>
        <v/>
      </c>
      <c r="D190" s="303" t="str">
        <f>IF(info_parties!K190="","",info_parties!K190)</f>
        <v/>
      </c>
      <c r="E190" s="303" t="str">
        <f>IF(info_parties!H190="","",info_parties!H190)</f>
        <v/>
      </c>
      <c r="F190" s="304" t="str">
        <f t="shared" si="8"/>
        <v/>
      </c>
      <c r="G190" s="305" t="str">
        <f t="shared" si="9"/>
        <v/>
      </c>
      <c r="H190" s="306" t="str">
        <f t="shared" si="10"/>
        <v/>
      </c>
      <c r="I190" s="307" t="str">
        <f t="shared" si="11"/>
        <v/>
      </c>
      <c r="J190" s="308" t="str">
        <f>IF(ISERROR(VLOOKUP($A190,parlvotes_lh!$A$11:$ZZ$200,6,FALSE))=TRUE,"",IF(VLOOKUP($A190,parlvotes_lh!$A$11:$ZZ$200,6,FALSE)=0,"",VLOOKUP($A190,parlvotes_lh!$A$11:$ZZ$200,6,FALSE)))</f>
        <v/>
      </c>
      <c r="K190" s="308" t="str">
        <f>IF(ISERROR(VLOOKUP($A190,parlvotes_lh!$A$11:$ZZ$200,26,FALSE))=TRUE,"",IF(VLOOKUP($A190,parlvotes_lh!$A$11:$ZZ$200,26,FALSE)=0,"",VLOOKUP($A190,parlvotes_lh!$A$11:$ZZ$200,26,FALSE)))</f>
        <v/>
      </c>
      <c r="L190" s="308" t="str">
        <f>IF(ISERROR(VLOOKUP($A190,parlvotes_lh!$A$11:$ZZ$200,46,FALSE))=TRUE,"",IF(VLOOKUP($A190,parlvotes_lh!$A$11:$ZZ$200,46,FALSE)=0,"",VLOOKUP($A190,parlvotes_lh!$A$11:$ZZ$200,46,FALSE)))</f>
        <v/>
      </c>
      <c r="M190" s="308" t="str">
        <f>IF(ISERROR(VLOOKUP($A190,parlvotes_lh!$A$11:$ZZ$200,66,FALSE))=TRUE,"",IF(VLOOKUP($A190,parlvotes_lh!$A$11:$ZZ$200,66,FALSE)=0,"",VLOOKUP($A190,parlvotes_lh!$A$11:$ZZ$200,66,FALSE)))</f>
        <v/>
      </c>
      <c r="N190" s="308" t="str">
        <f>IF(ISERROR(VLOOKUP($A190,parlvotes_lh!$A$11:$ZZ$200,86,FALSE))=TRUE,"",IF(VLOOKUP($A190,parlvotes_lh!$A$11:$ZZ$200,86,FALSE)=0,"",VLOOKUP($A190,parlvotes_lh!$A$11:$ZZ$200,86,FALSE)))</f>
        <v/>
      </c>
      <c r="O190" s="308" t="str">
        <f>IF(ISERROR(VLOOKUP($A190,parlvotes_lh!$A$11:$ZZ$200,106,FALSE))=TRUE,"",IF(VLOOKUP($A190,parlvotes_lh!$A$11:$ZZ$200,106,FALSE)=0,"",VLOOKUP($A190,parlvotes_lh!$A$11:$ZZ$200,106,FALSE)))</f>
        <v/>
      </c>
      <c r="P190" s="308" t="str">
        <f>IF(ISERROR(VLOOKUP($A190,parlvotes_lh!$A$11:$ZZ$200,126,FALSE))=TRUE,"",IF(VLOOKUP($A190,parlvotes_lh!$A$11:$ZZ$200,126,FALSE)=0,"",VLOOKUP($A190,parlvotes_lh!$A$11:$ZZ$200,126,FALSE)))</f>
        <v/>
      </c>
      <c r="Q190" s="309" t="str">
        <f>IF(ISERROR(VLOOKUP($A190,parlvotes_lh!$A$11:$ZZ$200,146,FALSE))=TRUE,"",IF(VLOOKUP($A190,parlvotes_lh!$A$11:$ZZ$200,146,FALSE)=0,"",VLOOKUP($A190,parlvotes_lh!$A$11:$ZZ$200,146,FALSE)))</f>
        <v/>
      </c>
      <c r="R190" s="309" t="str">
        <f>IF(ISERROR(VLOOKUP($A190,parlvotes_lh!$A$11:$ZZ$200,166,FALSE))=TRUE,"",IF(VLOOKUP($A190,parlvotes_lh!$A$11:$ZZ$200,166,FALSE)=0,"",VLOOKUP($A190,parlvotes_lh!$A$11:$ZZ$200,166,FALSE)))</f>
        <v/>
      </c>
      <c r="S190" s="309" t="str">
        <f>IF(ISERROR(VLOOKUP($A190,parlvotes_lh!$A$11:$ZZ$200,186,FALSE))=TRUE,"",IF(VLOOKUP($A190,parlvotes_lh!$A$11:$ZZ$200,186,FALSE)=0,"",VLOOKUP($A190,parlvotes_lh!$A$11:$ZZ$200,186,FALSE)))</f>
        <v/>
      </c>
      <c r="T190" s="309" t="str">
        <f>IF(ISERROR(VLOOKUP($A190,parlvotes_lh!$A$11:$ZZ$200,206,FALSE))=TRUE,"",IF(VLOOKUP($A190,parlvotes_lh!$A$11:$ZZ$200,206,FALSE)=0,"",VLOOKUP($A190,parlvotes_lh!$A$11:$ZZ$200,206,FALSE)))</f>
        <v/>
      </c>
      <c r="U190" s="309" t="str">
        <f>IF(ISERROR(VLOOKUP($A190,parlvotes_lh!$A$11:$ZZ$200,226,FALSE))=TRUE,"",IF(VLOOKUP($A190,parlvotes_lh!$A$11:$ZZ$200,226,FALSE)=0,"",VLOOKUP($A190,parlvotes_lh!$A$11:$ZZ$200,226,FALSE)))</f>
        <v/>
      </c>
      <c r="V190" s="309" t="str">
        <f>IF(ISERROR(VLOOKUP($A190,parlvotes_lh!$A$11:$ZZ$200,246,FALSE))=TRUE,"",IF(VLOOKUP($A190,parlvotes_lh!$A$11:$ZZ$200,246,FALSE)=0,"",VLOOKUP($A190,parlvotes_lh!$A$11:$ZZ$200,246,FALSE)))</f>
        <v/>
      </c>
      <c r="W190" s="309" t="str">
        <f>IF(ISERROR(VLOOKUP($A190,parlvotes_lh!$A$11:$ZZ$200,266,FALSE))=TRUE,"",IF(VLOOKUP($A190,parlvotes_lh!$A$11:$ZZ$200,266,FALSE)=0,"",VLOOKUP($A190,parlvotes_lh!$A$11:$ZZ$200,266,FALSE)))</f>
        <v/>
      </c>
      <c r="X190" s="309" t="str">
        <f>IF(ISERROR(VLOOKUP($A190,parlvotes_lh!$A$11:$ZZ$200,286,FALSE))=TRUE,"",IF(VLOOKUP($A190,parlvotes_lh!$A$11:$ZZ$200,286,FALSE)=0,"",VLOOKUP($A190,parlvotes_lh!$A$11:$ZZ$200,286,FALSE)))</f>
        <v/>
      </c>
      <c r="Y190" s="309" t="str">
        <f>IF(ISERROR(VLOOKUP($A190,parlvotes_lh!$A$11:$ZZ$200,306,FALSE))=TRUE,"",IF(VLOOKUP($A190,parlvotes_lh!$A$11:$ZZ$200,306,FALSE)=0,"",VLOOKUP($A190,parlvotes_lh!$A$11:$ZZ$200,306,FALSE)))</f>
        <v/>
      </c>
      <c r="Z190" s="309" t="str">
        <f>IF(ISERROR(VLOOKUP($A190,parlvotes_lh!$A$11:$ZZ$200,326,FALSE))=TRUE,"",IF(VLOOKUP($A190,parlvotes_lh!$A$11:$ZZ$200,326,FALSE)=0,"",VLOOKUP($A190,parlvotes_lh!$A$11:$ZZ$200,326,FALSE)))</f>
        <v/>
      </c>
      <c r="AA190" s="309" t="str">
        <f>IF(ISERROR(VLOOKUP($A190,parlvotes_lh!$A$11:$ZZ$200,346,FALSE))=TRUE,"",IF(VLOOKUP($A190,parlvotes_lh!$A$11:$ZZ$200,346,FALSE)=0,"",VLOOKUP($A190,parlvotes_lh!$A$11:$ZZ$200,346,FALSE)))</f>
        <v/>
      </c>
      <c r="AB190" s="309" t="str">
        <f>IF(ISERROR(VLOOKUP($A190,parlvotes_lh!$A$11:$ZZ$200,366,FALSE))=TRUE,"",IF(VLOOKUP($A190,parlvotes_lh!$A$11:$ZZ$200,366,FALSE)=0,"",VLOOKUP($A190,parlvotes_lh!$A$11:$ZZ$200,366,FALSE)))</f>
        <v/>
      </c>
      <c r="AC190" s="309" t="str">
        <f>IF(ISERROR(VLOOKUP($A190,parlvotes_lh!$A$11:$ZZ$200,386,FALSE))=TRUE,"",IF(VLOOKUP($A190,parlvotes_lh!$A$11:$ZZ$200,386,FALSE)=0,"",VLOOKUP($A190,parlvotes_lh!$A$11:$ZZ$200,386,FALSE)))</f>
        <v/>
      </c>
    </row>
    <row r="191" spans="1:29" ht="13.5" customHeight="1">
      <c r="A191" s="302"/>
      <c r="B191" s="303" t="str">
        <f>IF(A191="","",MID(info_weblinks!$C$3,32,3))</f>
        <v/>
      </c>
      <c r="C191" s="303" t="str">
        <f>IF(info_parties!G191="","",info_parties!G191)</f>
        <v/>
      </c>
      <c r="D191" s="303" t="str">
        <f>IF(info_parties!K191="","",info_parties!K191)</f>
        <v/>
      </c>
      <c r="E191" s="303" t="str">
        <f>IF(info_parties!H191="","",info_parties!H191)</f>
        <v/>
      </c>
      <c r="F191" s="304" t="str">
        <f t="shared" si="8"/>
        <v/>
      </c>
      <c r="G191" s="305" t="str">
        <f t="shared" si="9"/>
        <v/>
      </c>
      <c r="H191" s="306" t="str">
        <f t="shared" si="10"/>
        <v/>
      </c>
      <c r="I191" s="307" t="str">
        <f t="shared" si="11"/>
        <v/>
      </c>
      <c r="J191" s="308" t="str">
        <f>IF(ISERROR(VLOOKUP($A191,parlvotes_lh!$A$11:$ZZ$200,6,FALSE))=TRUE,"",IF(VLOOKUP($A191,parlvotes_lh!$A$11:$ZZ$200,6,FALSE)=0,"",VLOOKUP($A191,parlvotes_lh!$A$11:$ZZ$200,6,FALSE)))</f>
        <v/>
      </c>
      <c r="K191" s="308" t="str">
        <f>IF(ISERROR(VLOOKUP($A191,parlvotes_lh!$A$11:$ZZ$200,26,FALSE))=TRUE,"",IF(VLOOKUP($A191,parlvotes_lh!$A$11:$ZZ$200,26,FALSE)=0,"",VLOOKUP($A191,parlvotes_lh!$A$11:$ZZ$200,26,FALSE)))</f>
        <v/>
      </c>
      <c r="L191" s="308" t="str">
        <f>IF(ISERROR(VLOOKUP($A191,parlvotes_lh!$A$11:$ZZ$200,46,FALSE))=TRUE,"",IF(VLOOKUP($A191,parlvotes_lh!$A$11:$ZZ$200,46,FALSE)=0,"",VLOOKUP($A191,parlvotes_lh!$A$11:$ZZ$200,46,FALSE)))</f>
        <v/>
      </c>
      <c r="M191" s="308" t="str">
        <f>IF(ISERROR(VLOOKUP($A191,parlvotes_lh!$A$11:$ZZ$200,66,FALSE))=TRUE,"",IF(VLOOKUP($A191,parlvotes_lh!$A$11:$ZZ$200,66,FALSE)=0,"",VLOOKUP($A191,parlvotes_lh!$A$11:$ZZ$200,66,FALSE)))</f>
        <v/>
      </c>
      <c r="N191" s="308" t="str">
        <f>IF(ISERROR(VLOOKUP($A191,parlvotes_lh!$A$11:$ZZ$200,86,FALSE))=TRUE,"",IF(VLOOKUP($A191,parlvotes_lh!$A$11:$ZZ$200,86,FALSE)=0,"",VLOOKUP($A191,parlvotes_lh!$A$11:$ZZ$200,86,FALSE)))</f>
        <v/>
      </c>
      <c r="O191" s="308" t="str">
        <f>IF(ISERROR(VLOOKUP($A191,parlvotes_lh!$A$11:$ZZ$200,106,FALSE))=TRUE,"",IF(VLOOKUP($A191,parlvotes_lh!$A$11:$ZZ$200,106,FALSE)=0,"",VLOOKUP($A191,parlvotes_lh!$A$11:$ZZ$200,106,FALSE)))</f>
        <v/>
      </c>
      <c r="P191" s="308" t="str">
        <f>IF(ISERROR(VLOOKUP($A191,parlvotes_lh!$A$11:$ZZ$200,126,FALSE))=TRUE,"",IF(VLOOKUP($A191,parlvotes_lh!$A$11:$ZZ$200,126,FALSE)=0,"",VLOOKUP($A191,parlvotes_lh!$A$11:$ZZ$200,126,FALSE)))</f>
        <v/>
      </c>
      <c r="Q191" s="309" t="str">
        <f>IF(ISERROR(VLOOKUP($A191,parlvotes_lh!$A$11:$ZZ$200,146,FALSE))=TRUE,"",IF(VLOOKUP($A191,parlvotes_lh!$A$11:$ZZ$200,146,FALSE)=0,"",VLOOKUP($A191,parlvotes_lh!$A$11:$ZZ$200,146,FALSE)))</f>
        <v/>
      </c>
      <c r="R191" s="309" t="str">
        <f>IF(ISERROR(VLOOKUP($A191,parlvotes_lh!$A$11:$ZZ$200,166,FALSE))=TRUE,"",IF(VLOOKUP($A191,parlvotes_lh!$A$11:$ZZ$200,166,FALSE)=0,"",VLOOKUP($A191,parlvotes_lh!$A$11:$ZZ$200,166,FALSE)))</f>
        <v/>
      </c>
      <c r="S191" s="309" t="str">
        <f>IF(ISERROR(VLOOKUP($A191,parlvotes_lh!$A$11:$ZZ$200,186,FALSE))=TRUE,"",IF(VLOOKUP($A191,parlvotes_lh!$A$11:$ZZ$200,186,FALSE)=0,"",VLOOKUP($A191,parlvotes_lh!$A$11:$ZZ$200,186,FALSE)))</f>
        <v/>
      </c>
      <c r="T191" s="309" t="str">
        <f>IF(ISERROR(VLOOKUP($A191,parlvotes_lh!$A$11:$ZZ$200,206,FALSE))=TRUE,"",IF(VLOOKUP($A191,parlvotes_lh!$A$11:$ZZ$200,206,FALSE)=0,"",VLOOKUP($A191,parlvotes_lh!$A$11:$ZZ$200,206,FALSE)))</f>
        <v/>
      </c>
      <c r="U191" s="309" t="str">
        <f>IF(ISERROR(VLOOKUP($A191,parlvotes_lh!$A$11:$ZZ$200,226,FALSE))=TRUE,"",IF(VLOOKUP($A191,parlvotes_lh!$A$11:$ZZ$200,226,FALSE)=0,"",VLOOKUP($A191,parlvotes_lh!$A$11:$ZZ$200,226,FALSE)))</f>
        <v/>
      </c>
      <c r="V191" s="309" t="str">
        <f>IF(ISERROR(VLOOKUP($A191,parlvotes_lh!$A$11:$ZZ$200,246,FALSE))=TRUE,"",IF(VLOOKUP($A191,parlvotes_lh!$A$11:$ZZ$200,246,FALSE)=0,"",VLOOKUP($A191,parlvotes_lh!$A$11:$ZZ$200,246,FALSE)))</f>
        <v/>
      </c>
      <c r="W191" s="309" t="str">
        <f>IF(ISERROR(VLOOKUP($A191,parlvotes_lh!$A$11:$ZZ$200,266,FALSE))=TRUE,"",IF(VLOOKUP($A191,parlvotes_lh!$A$11:$ZZ$200,266,FALSE)=0,"",VLOOKUP($A191,parlvotes_lh!$A$11:$ZZ$200,266,FALSE)))</f>
        <v/>
      </c>
      <c r="X191" s="309" t="str">
        <f>IF(ISERROR(VLOOKUP($A191,parlvotes_lh!$A$11:$ZZ$200,286,FALSE))=TRUE,"",IF(VLOOKUP($A191,parlvotes_lh!$A$11:$ZZ$200,286,FALSE)=0,"",VLOOKUP($A191,parlvotes_lh!$A$11:$ZZ$200,286,FALSE)))</f>
        <v/>
      </c>
      <c r="Y191" s="309" t="str">
        <f>IF(ISERROR(VLOOKUP($A191,parlvotes_lh!$A$11:$ZZ$200,306,FALSE))=TRUE,"",IF(VLOOKUP($A191,parlvotes_lh!$A$11:$ZZ$200,306,FALSE)=0,"",VLOOKUP($A191,parlvotes_lh!$A$11:$ZZ$200,306,FALSE)))</f>
        <v/>
      </c>
      <c r="Z191" s="309" t="str">
        <f>IF(ISERROR(VLOOKUP($A191,parlvotes_lh!$A$11:$ZZ$200,326,FALSE))=TRUE,"",IF(VLOOKUP($A191,parlvotes_lh!$A$11:$ZZ$200,326,FALSE)=0,"",VLOOKUP($A191,parlvotes_lh!$A$11:$ZZ$200,326,FALSE)))</f>
        <v/>
      </c>
      <c r="AA191" s="309" t="str">
        <f>IF(ISERROR(VLOOKUP($A191,parlvotes_lh!$A$11:$ZZ$200,346,FALSE))=TRUE,"",IF(VLOOKUP($A191,parlvotes_lh!$A$11:$ZZ$200,346,FALSE)=0,"",VLOOKUP($A191,parlvotes_lh!$A$11:$ZZ$200,346,FALSE)))</f>
        <v/>
      </c>
      <c r="AB191" s="309" t="str">
        <f>IF(ISERROR(VLOOKUP($A191,parlvotes_lh!$A$11:$ZZ$200,366,FALSE))=TRUE,"",IF(VLOOKUP($A191,parlvotes_lh!$A$11:$ZZ$200,366,FALSE)=0,"",VLOOKUP($A191,parlvotes_lh!$A$11:$ZZ$200,366,FALSE)))</f>
        <v/>
      </c>
      <c r="AC191" s="309" t="str">
        <f>IF(ISERROR(VLOOKUP($A191,parlvotes_lh!$A$11:$ZZ$200,386,FALSE))=TRUE,"",IF(VLOOKUP($A191,parlvotes_lh!$A$11:$ZZ$200,386,FALSE)=0,"",VLOOKUP($A191,parlvotes_lh!$A$11:$ZZ$200,386,FALSE)))</f>
        <v/>
      </c>
    </row>
    <row r="192" spans="1:29" ht="13.5" customHeight="1">
      <c r="A192" s="302"/>
      <c r="B192" s="303" t="str">
        <f>IF(A192="","",MID(info_weblinks!$C$3,32,3))</f>
        <v/>
      </c>
      <c r="C192" s="303" t="str">
        <f>IF(info_parties!G192="","",info_parties!G192)</f>
        <v/>
      </c>
      <c r="D192" s="303" t="str">
        <f>IF(info_parties!K192="","",info_parties!K192)</f>
        <v/>
      </c>
      <c r="E192" s="303" t="str">
        <f>IF(info_parties!H192="","",info_parties!H192)</f>
        <v/>
      </c>
      <c r="F192" s="304" t="str">
        <f t="shared" si="8"/>
        <v/>
      </c>
      <c r="G192" s="305" t="str">
        <f t="shared" si="9"/>
        <v/>
      </c>
      <c r="H192" s="306" t="str">
        <f t="shared" si="10"/>
        <v/>
      </c>
      <c r="I192" s="307" t="str">
        <f t="shared" si="11"/>
        <v/>
      </c>
      <c r="J192" s="308" t="str">
        <f>IF(ISERROR(VLOOKUP($A192,parlvotes_lh!$A$11:$ZZ$200,6,FALSE))=TRUE,"",IF(VLOOKUP($A192,parlvotes_lh!$A$11:$ZZ$200,6,FALSE)=0,"",VLOOKUP($A192,parlvotes_lh!$A$11:$ZZ$200,6,FALSE)))</f>
        <v/>
      </c>
      <c r="K192" s="308" t="str">
        <f>IF(ISERROR(VLOOKUP($A192,parlvotes_lh!$A$11:$ZZ$200,26,FALSE))=TRUE,"",IF(VLOOKUP($A192,parlvotes_lh!$A$11:$ZZ$200,26,FALSE)=0,"",VLOOKUP($A192,parlvotes_lh!$A$11:$ZZ$200,26,FALSE)))</f>
        <v/>
      </c>
      <c r="L192" s="308" t="str">
        <f>IF(ISERROR(VLOOKUP($A192,parlvotes_lh!$A$11:$ZZ$200,46,FALSE))=TRUE,"",IF(VLOOKUP($A192,parlvotes_lh!$A$11:$ZZ$200,46,FALSE)=0,"",VLOOKUP($A192,parlvotes_lh!$A$11:$ZZ$200,46,FALSE)))</f>
        <v/>
      </c>
      <c r="M192" s="308" t="str">
        <f>IF(ISERROR(VLOOKUP($A192,parlvotes_lh!$A$11:$ZZ$200,66,FALSE))=TRUE,"",IF(VLOOKUP($A192,parlvotes_lh!$A$11:$ZZ$200,66,FALSE)=0,"",VLOOKUP($A192,parlvotes_lh!$A$11:$ZZ$200,66,FALSE)))</f>
        <v/>
      </c>
      <c r="N192" s="308" t="str">
        <f>IF(ISERROR(VLOOKUP($A192,parlvotes_lh!$A$11:$ZZ$200,86,FALSE))=TRUE,"",IF(VLOOKUP($A192,parlvotes_lh!$A$11:$ZZ$200,86,FALSE)=0,"",VLOOKUP($A192,parlvotes_lh!$A$11:$ZZ$200,86,FALSE)))</f>
        <v/>
      </c>
      <c r="O192" s="308" t="str">
        <f>IF(ISERROR(VLOOKUP($A192,parlvotes_lh!$A$11:$ZZ$200,106,FALSE))=TRUE,"",IF(VLOOKUP($A192,parlvotes_lh!$A$11:$ZZ$200,106,FALSE)=0,"",VLOOKUP($A192,parlvotes_lh!$A$11:$ZZ$200,106,FALSE)))</f>
        <v/>
      </c>
      <c r="P192" s="308" t="str">
        <f>IF(ISERROR(VLOOKUP($A192,parlvotes_lh!$A$11:$ZZ$200,126,FALSE))=TRUE,"",IF(VLOOKUP($A192,parlvotes_lh!$A$11:$ZZ$200,126,FALSE)=0,"",VLOOKUP($A192,parlvotes_lh!$A$11:$ZZ$200,126,FALSE)))</f>
        <v/>
      </c>
      <c r="Q192" s="309" t="str">
        <f>IF(ISERROR(VLOOKUP($A192,parlvotes_lh!$A$11:$ZZ$200,146,FALSE))=TRUE,"",IF(VLOOKUP($A192,parlvotes_lh!$A$11:$ZZ$200,146,FALSE)=0,"",VLOOKUP($A192,parlvotes_lh!$A$11:$ZZ$200,146,FALSE)))</f>
        <v/>
      </c>
      <c r="R192" s="309" t="str">
        <f>IF(ISERROR(VLOOKUP($A192,parlvotes_lh!$A$11:$ZZ$200,166,FALSE))=TRUE,"",IF(VLOOKUP($A192,parlvotes_lh!$A$11:$ZZ$200,166,FALSE)=0,"",VLOOKUP($A192,parlvotes_lh!$A$11:$ZZ$200,166,FALSE)))</f>
        <v/>
      </c>
      <c r="S192" s="309" t="str">
        <f>IF(ISERROR(VLOOKUP($A192,parlvotes_lh!$A$11:$ZZ$200,186,FALSE))=TRUE,"",IF(VLOOKUP($A192,parlvotes_lh!$A$11:$ZZ$200,186,FALSE)=0,"",VLOOKUP($A192,parlvotes_lh!$A$11:$ZZ$200,186,FALSE)))</f>
        <v/>
      </c>
      <c r="T192" s="309" t="str">
        <f>IF(ISERROR(VLOOKUP($A192,parlvotes_lh!$A$11:$ZZ$200,206,FALSE))=TRUE,"",IF(VLOOKUP($A192,parlvotes_lh!$A$11:$ZZ$200,206,FALSE)=0,"",VLOOKUP($A192,parlvotes_lh!$A$11:$ZZ$200,206,FALSE)))</f>
        <v/>
      </c>
      <c r="U192" s="309" t="str">
        <f>IF(ISERROR(VLOOKUP($A192,parlvotes_lh!$A$11:$ZZ$200,226,FALSE))=TRUE,"",IF(VLOOKUP($A192,parlvotes_lh!$A$11:$ZZ$200,226,FALSE)=0,"",VLOOKUP($A192,parlvotes_lh!$A$11:$ZZ$200,226,FALSE)))</f>
        <v/>
      </c>
      <c r="V192" s="309" t="str">
        <f>IF(ISERROR(VLOOKUP($A192,parlvotes_lh!$A$11:$ZZ$200,246,FALSE))=TRUE,"",IF(VLOOKUP($A192,parlvotes_lh!$A$11:$ZZ$200,246,FALSE)=0,"",VLOOKUP($A192,parlvotes_lh!$A$11:$ZZ$200,246,FALSE)))</f>
        <v/>
      </c>
      <c r="W192" s="309" t="str">
        <f>IF(ISERROR(VLOOKUP($A192,parlvotes_lh!$A$11:$ZZ$200,266,FALSE))=TRUE,"",IF(VLOOKUP($A192,parlvotes_lh!$A$11:$ZZ$200,266,FALSE)=0,"",VLOOKUP($A192,parlvotes_lh!$A$11:$ZZ$200,266,FALSE)))</f>
        <v/>
      </c>
      <c r="X192" s="309" t="str">
        <f>IF(ISERROR(VLOOKUP($A192,parlvotes_lh!$A$11:$ZZ$200,286,FALSE))=TRUE,"",IF(VLOOKUP($A192,parlvotes_lh!$A$11:$ZZ$200,286,FALSE)=0,"",VLOOKUP($A192,parlvotes_lh!$A$11:$ZZ$200,286,FALSE)))</f>
        <v/>
      </c>
      <c r="Y192" s="309" t="str">
        <f>IF(ISERROR(VLOOKUP($A192,parlvotes_lh!$A$11:$ZZ$200,306,FALSE))=TRUE,"",IF(VLOOKUP($A192,parlvotes_lh!$A$11:$ZZ$200,306,FALSE)=0,"",VLOOKUP($A192,parlvotes_lh!$A$11:$ZZ$200,306,FALSE)))</f>
        <v/>
      </c>
      <c r="Z192" s="309" t="str">
        <f>IF(ISERROR(VLOOKUP($A192,parlvotes_lh!$A$11:$ZZ$200,326,FALSE))=TRUE,"",IF(VLOOKUP($A192,parlvotes_lh!$A$11:$ZZ$200,326,FALSE)=0,"",VLOOKUP($A192,parlvotes_lh!$A$11:$ZZ$200,326,FALSE)))</f>
        <v/>
      </c>
      <c r="AA192" s="309" t="str">
        <f>IF(ISERROR(VLOOKUP($A192,parlvotes_lh!$A$11:$ZZ$200,346,FALSE))=TRUE,"",IF(VLOOKUP($A192,parlvotes_lh!$A$11:$ZZ$200,346,FALSE)=0,"",VLOOKUP($A192,parlvotes_lh!$A$11:$ZZ$200,346,FALSE)))</f>
        <v/>
      </c>
      <c r="AB192" s="309" t="str">
        <f>IF(ISERROR(VLOOKUP($A192,parlvotes_lh!$A$11:$ZZ$200,366,FALSE))=TRUE,"",IF(VLOOKUP($A192,parlvotes_lh!$A$11:$ZZ$200,366,FALSE)=0,"",VLOOKUP($A192,parlvotes_lh!$A$11:$ZZ$200,366,FALSE)))</f>
        <v/>
      </c>
      <c r="AC192" s="309" t="str">
        <f>IF(ISERROR(VLOOKUP($A192,parlvotes_lh!$A$11:$ZZ$200,386,FALSE))=TRUE,"",IF(VLOOKUP($A192,parlvotes_lh!$A$11:$ZZ$200,386,FALSE)=0,"",VLOOKUP($A192,parlvotes_lh!$A$11:$ZZ$200,386,FALSE)))</f>
        <v/>
      </c>
    </row>
    <row r="193" spans="1:29" ht="13.5" customHeight="1">
      <c r="A193" s="302"/>
      <c r="B193" s="303" t="str">
        <f>IF(A193="","",MID(info_weblinks!$C$3,32,3))</f>
        <v/>
      </c>
      <c r="C193" s="303" t="str">
        <f>IF(info_parties!G193="","",info_parties!G193)</f>
        <v/>
      </c>
      <c r="D193" s="303" t="str">
        <f>IF(info_parties!K193="","",info_parties!K193)</f>
        <v/>
      </c>
      <c r="E193" s="303" t="str">
        <f>IF(info_parties!H193="","",info_parties!H193)</f>
        <v/>
      </c>
      <c r="F193" s="304" t="str">
        <f t="shared" si="8"/>
        <v/>
      </c>
      <c r="G193" s="305" t="str">
        <f t="shared" si="9"/>
        <v/>
      </c>
      <c r="H193" s="306" t="str">
        <f t="shared" si="10"/>
        <v/>
      </c>
      <c r="I193" s="307" t="str">
        <f t="shared" si="11"/>
        <v/>
      </c>
      <c r="J193" s="308" t="str">
        <f>IF(ISERROR(VLOOKUP($A193,parlvotes_lh!$A$11:$ZZ$200,6,FALSE))=TRUE,"",IF(VLOOKUP($A193,parlvotes_lh!$A$11:$ZZ$200,6,FALSE)=0,"",VLOOKUP($A193,parlvotes_lh!$A$11:$ZZ$200,6,FALSE)))</f>
        <v/>
      </c>
      <c r="K193" s="308" t="str">
        <f>IF(ISERROR(VLOOKUP($A193,parlvotes_lh!$A$11:$ZZ$200,26,FALSE))=TRUE,"",IF(VLOOKUP($A193,parlvotes_lh!$A$11:$ZZ$200,26,FALSE)=0,"",VLOOKUP($A193,parlvotes_lh!$A$11:$ZZ$200,26,FALSE)))</f>
        <v/>
      </c>
      <c r="L193" s="308" t="str">
        <f>IF(ISERROR(VLOOKUP($A193,parlvotes_lh!$A$11:$ZZ$200,46,FALSE))=TRUE,"",IF(VLOOKUP($A193,parlvotes_lh!$A$11:$ZZ$200,46,FALSE)=0,"",VLOOKUP($A193,parlvotes_lh!$A$11:$ZZ$200,46,FALSE)))</f>
        <v/>
      </c>
      <c r="M193" s="308" t="str">
        <f>IF(ISERROR(VLOOKUP($A193,parlvotes_lh!$A$11:$ZZ$200,66,FALSE))=TRUE,"",IF(VLOOKUP($A193,parlvotes_lh!$A$11:$ZZ$200,66,FALSE)=0,"",VLOOKUP($A193,parlvotes_lh!$A$11:$ZZ$200,66,FALSE)))</f>
        <v/>
      </c>
      <c r="N193" s="308" t="str">
        <f>IF(ISERROR(VLOOKUP($A193,parlvotes_lh!$A$11:$ZZ$200,86,FALSE))=TRUE,"",IF(VLOOKUP($A193,parlvotes_lh!$A$11:$ZZ$200,86,FALSE)=0,"",VLOOKUP($A193,parlvotes_lh!$A$11:$ZZ$200,86,FALSE)))</f>
        <v/>
      </c>
      <c r="O193" s="308" t="str">
        <f>IF(ISERROR(VLOOKUP($A193,parlvotes_lh!$A$11:$ZZ$200,106,FALSE))=TRUE,"",IF(VLOOKUP($A193,parlvotes_lh!$A$11:$ZZ$200,106,FALSE)=0,"",VLOOKUP($A193,parlvotes_lh!$A$11:$ZZ$200,106,FALSE)))</f>
        <v/>
      </c>
      <c r="P193" s="308" t="str">
        <f>IF(ISERROR(VLOOKUP($A193,parlvotes_lh!$A$11:$ZZ$200,126,FALSE))=TRUE,"",IF(VLOOKUP($A193,parlvotes_lh!$A$11:$ZZ$200,126,FALSE)=0,"",VLOOKUP($A193,parlvotes_lh!$A$11:$ZZ$200,126,FALSE)))</f>
        <v/>
      </c>
      <c r="Q193" s="309" t="str">
        <f>IF(ISERROR(VLOOKUP($A193,parlvotes_lh!$A$11:$ZZ$200,146,FALSE))=TRUE,"",IF(VLOOKUP($A193,parlvotes_lh!$A$11:$ZZ$200,146,FALSE)=0,"",VLOOKUP($A193,parlvotes_lh!$A$11:$ZZ$200,146,FALSE)))</f>
        <v/>
      </c>
      <c r="R193" s="309" t="str">
        <f>IF(ISERROR(VLOOKUP($A193,parlvotes_lh!$A$11:$ZZ$200,166,FALSE))=TRUE,"",IF(VLOOKUP($A193,parlvotes_lh!$A$11:$ZZ$200,166,FALSE)=0,"",VLOOKUP($A193,parlvotes_lh!$A$11:$ZZ$200,166,FALSE)))</f>
        <v/>
      </c>
      <c r="S193" s="309" t="str">
        <f>IF(ISERROR(VLOOKUP($A193,parlvotes_lh!$A$11:$ZZ$200,186,FALSE))=TRUE,"",IF(VLOOKUP($A193,parlvotes_lh!$A$11:$ZZ$200,186,FALSE)=0,"",VLOOKUP($A193,parlvotes_lh!$A$11:$ZZ$200,186,FALSE)))</f>
        <v/>
      </c>
      <c r="T193" s="309" t="str">
        <f>IF(ISERROR(VLOOKUP($A193,parlvotes_lh!$A$11:$ZZ$200,206,FALSE))=TRUE,"",IF(VLOOKUP($A193,parlvotes_lh!$A$11:$ZZ$200,206,FALSE)=0,"",VLOOKUP($A193,parlvotes_lh!$A$11:$ZZ$200,206,FALSE)))</f>
        <v/>
      </c>
      <c r="U193" s="309" t="str">
        <f>IF(ISERROR(VLOOKUP($A193,parlvotes_lh!$A$11:$ZZ$200,226,FALSE))=TRUE,"",IF(VLOOKUP($A193,parlvotes_lh!$A$11:$ZZ$200,226,FALSE)=0,"",VLOOKUP($A193,parlvotes_lh!$A$11:$ZZ$200,226,FALSE)))</f>
        <v/>
      </c>
      <c r="V193" s="309" t="str">
        <f>IF(ISERROR(VLOOKUP($A193,parlvotes_lh!$A$11:$ZZ$200,246,FALSE))=TRUE,"",IF(VLOOKUP($A193,parlvotes_lh!$A$11:$ZZ$200,246,FALSE)=0,"",VLOOKUP($A193,parlvotes_lh!$A$11:$ZZ$200,246,FALSE)))</f>
        <v/>
      </c>
      <c r="W193" s="309" t="str">
        <f>IF(ISERROR(VLOOKUP($A193,parlvotes_lh!$A$11:$ZZ$200,266,FALSE))=TRUE,"",IF(VLOOKUP($A193,parlvotes_lh!$A$11:$ZZ$200,266,FALSE)=0,"",VLOOKUP($A193,parlvotes_lh!$A$11:$ZZ$200,266,FALSE)))</f>
        <v/>
      </c>
      <c r="X193" s="309" t="str">
        <f>IF(ISERROR(VLOOKUP($A193,parlvotes_lh!$A$11:$ZZ$200,286,FALSE))=TRUE,"",IF(VLOOKUP($A193,parlvotes_lh!$A$11:$ZZ$200,286,FALSE)=0,"",VLOOKUP($A193,parlvotes_lh!$A$11:$ZZ$200,286,FALSE)))</f>
        <v/>
      </c>
      <c r="Y193" s="309" t="str">
        <f>IF(ISERROR(VLOOKUP($A193,parlvotes_lh!$A$11:$ZZ$200,306,FALSE))=TRUE,"",IF(VLOOKUP($A193,parlvotes_lh!$A$11:$ZZ$200,306,FALSE)=0,"",VLOOKUP($A193,parlvotes_lh!$A$11:$ZZ$200,306,FALSE)))</f>
        <v/>
      </c>
      <c r="Z193" s="309" t="str">
        <f>IF(ISERROR(VLOOKUP($A193,parlvotes_lh!$A$11:$ZZ$200,326,FALSE))=TRUE,"",IF(VLOOKUP($A193,parlvotes_lh!$A$11:$ZZ$200,326,FALSE)=0,"",VLOOKUP($A193,parlvotes_lh!$A$11:$ZZ$200,326,FALSE)))</f>
        <v/>
      </c>
      <c r="AA193" s="309" t="str">
        <f>IF(ISERROR(VLOOKUP($A193,parlvotes_lh!$A$11:$ZZ$200,346,FALSE))=TRUE,"",IF(VLOOKUP($A193,parlvotes_lh!$A$11:$ZZ$200,346,FALSE)=0,"",VLOOKUP($A193,parlvotes_lh!$A$11:$ZZ$200,346,FALSE)))</f>
        <v/>
      </c>
      <c r="AB193" s="309" t="str">
        <f>IF(ISERROR(VLOOKUP($A193,parlvotes_lh!$A$11:$ZZ$200,366,FALSE))=TRUE,"",IF(VLOOKUP($A193,parlvotes_lh!$A$11:$ZZ$200,366,FALSE)=0,"",VLOOKUP($A193,parlvotes_lh!$A$11:$ZZ$200,366,FALSE)))</f>
        <v/>
      </c>
      <c r="AC193" s="309" t="str">
        <f>IF(ISERROR(VLOOKUP($A193,parlvotes_lh!$A$11:$ZZ$200,386,FALSE))=TRUE,"",IF(VLOOKUP($A193,parlvotes_lh!$A$11:$ZZ$200,386,FALSE)=0,"",VLOOKUP($A193,parlvotes_lh!$A$11:$ZZ$200,386,FALSE)))</f>
        <v/>
      </c>
    </row>
    <row r="194" spans="1:29" ht="13.5" customHeight="1">
      <c r="A194" s="302"/>
      <c r="B194" s="303" t="str">
        <f>IF(A194="","",MID(info_weblinks!$C$3,32,3))</f>
        <v/>
      </c>
      <c r="C194" s="303" t="str">
        <f>IF(info_parties!G194="","",info_parties!G194)</f>
        <v/>
      </c>
      <c r="D194" s="303" t="str">
        <f>IF(info_parties!K194="","",info_parties!K194)</f>
        <v/>
      </c>
      <c r="E194" s="303" t="str">
        <f>IF(info_parties!H194="","",info_parties!H194)</f>
        <v/>
      </c>
      <c r="F194" s="304" t="str">
        <f t="shared" ref="F194:F200" si="12">IF(MAX(J194:AC194)=0,"",INDEX(J$1:AC$1,MATCH(TRUE,INDEX((J194:AC194&lt;&gt;""),0),0)))</f>
        <v/>
      </c>
      <c r="G194" s="305" t="str">
        <f t="shared" ref="G194:G200" si="13">IF(MAX(J194:AC194)=0,"",INDEX(J$1:AC$1,1,MATCH(LOOKUP(9.99+307,J194:AC194),J194:AC194,0)))</f>
        <v/>
      </c>
      <c r="H194" s="306" t="str">
        <f t="shared" ref="H194:H200" si="14">IF(MAX(J194:AC194)=0,"",MAX(J194:AC194))</f>
        <v/>
      </c>
      <c r="I194" s="307" t="str">
        <f t="shared" ref="I194:I200" si="15">IF(H194="","",INDEX(J$1:AC$1,1,MATCH(H194,J194:AC194,0)))</f>
        <v/>
      </c>
      <c r="J194" s="308" t="str">
        <f>IF(ISERROR(VLOOKUP($A194,parlvotes_lh!$A$11:$ZZ$200,6,FALSE))=TRUE,"",IF(VLOOKUP($A194,parlvotes_lh!$A$11:$ZZ$200,6,FALSE)=0,"",VLOOKUP($A194,parlvotes_lh!$A$11:$ZZ$200,6,FALSE)))</f>
        <v/>
      </c>
      <c r="K194" s="308" t="str">
        <f>IF(ISERROR(VLOOKUP($A194,parlvotes_lh!$A$11:$ZZ$200,26,FALSE))=TRUE,"",IF(VLOOKUP($A194,parlvotes_lh!$A$11:$ZZ$200,26,FALSE)=0,"",VLOOKUP($A194,parlvotes_lh!$A$11:$ZZ$200,26,FALSE)))</f>
        <v/>
      </c>
      <c r="L194" s="308" t="str">
        <f>IF(ISERROR(VLOOKUP($A194,parlvotes_lh!$A$11:$ZZ$200,46,FALSE))=TRUE,"",IF(VLOOKUP($A194,parlvotes_lh!$A$11:$ZZ$200,46,FALSE)=0,"",VLOOKUP($A194,parlvotes_lh!$A$11:$ZZ$200,46,FALSE)))</f>
        <v/>
      </c>
      <c r="M194" s="308" t="str">
        <f>IF(ISERROR(VLOOKUP($A194,parlvotes_lh!$A$11:$ZZ$200,66,FALSE))=TRUE,"",IF(VLOOKUP($A194,parlvotes_lh!$A$11:$ZZ$200,66,FALSE)=0,"",VLOOKUP($A194,parlvotes_lh!$A$11:$ZZ$200,66,FALSE)))</f>
        <v/>
      </c>
      <c r="N194" s="308" t="str">
        <f>IF(ISERROR(VLOOKUP($A194,parlvotes_lh!$A$11:$ZZ$200,86,FALSE))=TRUE,"",IF(VLOOKUP($A194,parlvotes_lh!$A$11:$ZZ$200,86,FALSE)=0,"",VLOOKUP($A194,parlvotes_lh!$A$11:$ZZ$200,86,FALSE)))</f>
        <v/>
      </c>
      <c r="O194" s="308" t="str">
        <f>IF(ISERROR(VLOOKUP($A194,parlvotes_lh!$A$11:$ZZ$200,106,FALSE))=TRUE,"",IF(VLOOKUP($A194,parlvotes_lh!$A$11:$ZZ$200,106,FALSE)=0,"",VLOOKUP($A194,parlvotes_lh!$A$11:$ZZ$200,106,FALSE)))</f>
        <v/>
      </c>
      <c r="P194" s="308" t="str">
        <f>IF(ISERROR(VLOOKUP($A194,parlvotes_lh!$A$11:$ZZ$200,126,FALSE))=TRUE,"",IF(VLOOKUP($A194,parlvotes_lh!$A$11:$ZZ$200,126,FALSE)=0,"",VLOOKUP($A194,parlvotes_lh!$A$11:$ZZ$200,126,FALSE)))</f>
        <v/>
      </c>
      <c r="Q194" s="309" t="str">
        <f>IF(ISERROR(VLOOKUP($A194,parlvotes_lh!$A$11:$ZZ$200,146,FALSE))=TRUE,"",IF(VLOOKUP($A194,parlvotes_lh!$A$11:$ZZ$200,146,FALSE)=0,"",VLOOKUP($A194,parlvotes_lh!$A$11:$ZZ$200,146,FALSE)))</f>
        <v/>
      </c>
      <c r="R194" s="309" t="str">
        <f>IF(ISERROR(VLOOKUP($A194,parlvotes_lh!$A$11:$ZZ$200,166,FALSE))=TRUE,"",IF(VLOOKUP($A194,parlvotes_lh!$A$11:$ZZ$200,166,FALSE)=0,"",VLOOKUP($A194,parlvotes_lh!$A$11:$ZZ$200,166,FALSE)))</f>
        <v/>
      </c>
      <c r="S194" s="309" t="str">
        <f>IF(ISERROR(VLOOKUP($A194,parlvotes_lh!$A$11:$ZZ$200,186,FALSE))=TRUE,"",IF(VLOOKUP($A194,parlvotes_lh!$A$11:$ZZ$200,186,FALSE)=0,"",VLOOKUP($A194,parlvotes_lh!$A$11:$ZZ$200,186,FALSE)))</f>
        <v/>
      </c>
      <c r="T194" s="309" t="str">
        <f>IF(ISERROR(VLOOKUP($A194,parlvotes_lh!$A$11:$ZZ$200,206,FALSE))=TRUE,"",IF(VLOOKUP($A194,parlvotes_lh!$A$11:$ZZ$200,206,FALSE)=0,"",VLOOKUP($A194,parlvotes_lh!$A$11:$ZZ$200,206,FALSE)))</f>
        <v/>
      </c>
      <c r="U194" s="309" t="str">
        <f>IF(ISERROR(VLOOKUP($A194,parlvotes_lh!$A$11:$ZZ$200,226,FALSE))=TRUE,"",IF(VLOOKUP($A194,parlvotes_lh!$A$11:$ZZ$200,226,FALSE)=0,"",VLOOKUP($A194,parlvotes_lh!$A$11:$ZZ$200,226,FALSE)))</f>
        <v/>
      </c>
      <c r="V194" s="309" t="str">
        <f>IF(ISERROR(VLOOKUP($A194,parlvotes_lh!$A$11:$ZZ$200,246,FALSE))=TRUE,"",IF(VLOOKUP($A194,parlvotes_lh!$A$11:$ZZ$200,246,FALSE)=0,"",VLOOKUP($A194,parlvotes_lh!$A$11:$ZZ$200,246,FALSE)))</f>
        <v/>
      </c>
      <c r="W194" s="309" t="str">
        <f>IF(ISERROR(VLOOKUP($A194,parlvotes_lh!$A$11:$ZZ$200,266,FALSE))=TRUE,"",IF(VLOOKUP($A194,parlvotes_lh!$A$11:$ZZ$200,266,FALSE)=0,"",VLOOKUP($A194,parlvotes_lh!$A$11:$ZZ$200,266,FALSE)))</f>
        <v/>
      </c>
      <c r="X194" s="309" t="str">
        <f>IF(ISERROR(VLOOKUP($A194,parlvotes_lh!$A$11:$ZZ$200,286,FALSE))=TRUE,"",IF(VLOOKUP($A194,parlvotes_lh!$A$11:$ZZ$200,286,FALSE)=0,"",VLOOKUP($A194,parlvotes_lh!$A$11:$ZZ$200,286,FALSE)))</f>
        <v/>
      </c>
      <c r="Y194" s="309" t="str">
        <f>IF(ISERROR(VLOOKUP($A194,parlvotes_lh!$A$11:$ZZ$200,306,FALSE))=TRUE,"",IF(VLOOKUP($A194,parlvotes_lh!$A$11:$ZZ$200,306,FALSE)=0,"",VLOOKUP($A194,parlvotes_lh!$A$11:$ZZ$200,306,FALSE)))</f>
        <v/>
      </c>
      <c r="Z194" s="309" t="str">
        <f>IF(ISERROR(VLOOKUP($A194,parlvotes_lh!$A$11:$ZZ$200,326,FALSE))=TRUE,"",IF(VLOOKUP($A194,parlvotes_lh!$A$11:$ZZ$200,326,FALSE)=0,"",VLOOKUP($A194,parlvotes_lh!$A$11:$ZZ$200,326,FALSE)))</f>
        <v/>
      </c>
      <c r="AA194" s="309" t="str">
        <f>IF(ISERROR(VLOOKUP($A194,parlvotes_lh!$A$11:$ZZ$200,346,FALSE))=TRUE,"",IF(VLOOKUP($A194,parlvotes_lh!$A$11:$ZZ$200,346,FALSE)=0,"",VLOOKUP($A194,parlvotes_lh!$A$11:$ZZ$200,346,FALSE)))</f>
        <v/>
      </c>
      <c r="AB194" s="309" t="str">
        <f>IF(ISERROR(VLOOKUP($A194,parlvotes_lh!$A$11:$ZZ$200,366,FALSE))=TRUE,"",IF(VLOOKUP($A194,parlvotes_lh!$A$11:$ZZ$200,366,FALSE)=0,"",VLOOKUP($A194,parlvotes_lh!$A$11:$ZZ$200,366,FALSE)))</f>
        <v/>
      </c>
      <c r="AC194" s="309" t="str">
        <f>IF(ISERROR(VLOOKUP($A194,parlvotes_lh!$A$11:$ZZ$200,386,FALSE))=TRUE,"",IF(VLOOKUP($A194,parlvotes_lh!$A$11:$ZZ$200,386,FALSE)=0,"",VLOOKUP($A194,parlvotes_lh!$A$11:$ZZ$200,386,FALSE)))</f>
        <v/>
      </c>
    </row>
    <row r="195" spans="1:29" ht="13.5" customHeight="1">
      <c r="A195" s="302"/>
      <c r="B195" s="303" t="str">
        <f>IF(A195="","",MID(info_weblinks!$C$3,32,3))</f>
        <v/>
      </c>
      <c r="C195" s="303" t="str">
        <f>IF(info_parties!G195="","",info_parties!G195)</f>
        <v/>
      </c>
      <c r="D195" s="303" t="str">
        <f>IF(info_parties!K195="","",info_parties!K195)</f>
        <v/>
      </c>
      <c r="E195" s="303" t="str">
        <f>IF(info_parties!H195="","",info_parties!H195)</f>
        <v/>
      </c>
      <c r="F195" s="304" t="str">
        <f t="shared" si="12"/>
        <v/>
      </c>
      <c r="G195" s="305" t="str">
        <f t="shared" si="13"/>
        <v/>
      </c>
      <c r="H195" s="306" t="str">
        <f t="shared" si="14"/>
        <v/>
      </c>
      <c r="I195" s="307" t="str">
        <f t="shared" si="15"/>
        <v/>
      </c>
      <c r="J195" s="308" t="str">
        <f>IF(ISERROR(VLOOKUP($A195,parlvotes_lh!$A$11:$ZZ$200,6,FALSE))=TRUE,"",IF(VLOOKUP($A195,parlvotes_lh!$A$11:$ZZ$200,6,FALSE)=0,"",VLOOKUP($A195,parlvotes_lh!$A$11:$ZZ$200,6,FALSE)))</f>
        <v/>
      </c>
      <c r="K195" s="308" t="str">
        <f>IF(ISERROR(VLOOKUP($A195,parlvotes_lh!$A$11:$ZZ$200,26,FALSE))=TRUE,"",IF(VLOOKUP($A195,parlvotes_lh!$A$11:$ZZ$200,26,FALSE)=0,"",VLOOKUP($A195,parlvotes_lh!$A$11:$ZZ$200,26,FALSE)))</f>
        <v/>
      </c>
      <c r="L195" s="308" t="str">
        <f>IF(ISERROR(VLOOKUP($A195,parlvotes_lh!$A$11:$ZZ$200,46,FALSE))=TRUE,"",IF(VLOOKUP($A195,parlvotes_lh!$A$11:$ZZ$200,46,FALSE)=0,"",VLOOKUP($A195,parlvotes_lh!$A$11:$ZZ$200,46,FALSE)))</f>
        <v/>
      </c>
      <c r="M195" s="308" t="str">
        <f>IF(ISERROR(VLOOKUP($A195,parlvotes_lh!$A$11:$ZZ$200,66,FALSE))=TRUE,"",IF(VLOOKUP($A195,parlvotes_lh!$A$11:$ZZ$200,66,FALSE)=0,"",VLOOKUP($A195,parlvotes_lh!$A$11:$ZZ$200,66,FALSE)))</f>
        <v/>
      </c>
      <c r="N195" s="308" t="str">
        <f>IF(ISERROR(VLOOKUP($A195,parlvotes_lh!$A$11:$ZZ$200,86,FALSE))=TRUE,"",IF(VLOOKUP($A195,parlvotes_lh!$A$11:$ZZ$200,86,FALSE)=0,"",VLOOKUP($A195,parlvotes_lh!$A$11:$ZZ$200,86,FALSE)))</f>
        <v/>
      </c>
      <c r="O195" s="308" t="str">
        <f>IF(ISERROR(VLOOKUP($A195,parlvotes_lh!$A$11:$ZZ$200,106,FALSE))=TRUE,"",IF(VLOOKUP($A195,parlvotes_lh!$A$11:$ZZ$200,106,FALSE)=0,"",VLOOKUP($A195,parlvotes_lh!$A$11:$ZZ$200,106,FALSE)))</f>
        <v/>
      </c>
      <c r="P195" s="308" t="str">
        <f>IF(ISERROR(VLOOKUP($A195,parlvotes_lh!$A$11:$ZZ$200,126,FALSE))=TRUE,"",IF(VLOOKUP($A195,parlvotes_lh!$A$11:$ZZ$200,126,FALSE)=0,"",VLOOKUP($A195,parlvotes_lh!$A$11:$ZZ$200,126,FALSE)))</f>
        <v/>
      </c>
      <c r="Q195" s="309" t="str">
        <f>IF(ISERROR(VLOOKUP($A195,parlvotes_lh!$A$11:$ZZ$200,146,FALSE))=TRUE,"",IF(VLOOKUP($A195,parlvotes_lh!$A$11:$ZZ$200,146,FALSE)=0,"",VLOOKUP($A195,parlvotes_lh!$A$11:$ZZ$200,146,FALSE)))</f>
        <v/>
      </c>
      <c r="R195" s="309" t="str">
        <f>IF(ISERROR(VLOOKUP($A195,parlvotes_lh!$A$11:$ZZ$200,166,FALSE))=TRUE,"",IF(VLOOKUP($A195,parlvotes_lh!$A$11:$ZZ$200,166,FALSE)=0,"",VLOOKUP($A195,parlvotes_lh!$A$11:$ZZ$200,166,FALSE)))</f>
        <v/>
      </c>
      <c r="S195" s="309" t="str">
        <f>IF(ISERROR(VLOOKUP($A195,parlvotes_lh!$A$11:$ZZ$200,186,FALSE))=TRUE,"",IF(VLOOKUP($A195,parlvotes_lh!$A$11:$ZZ$200,186,FALSE)=0,"",VLOOKUP($A195,parlvotes_lh!$A$11:$ZZ$200,186,FALSE)))</f>
        <v/>
      </c>
      <c r="T195" s="309" t="str">
        <f>IF(ISERROR(VLOOKUP($A195,parlvotes_lh!$A$11:$ZZ$200,206,FALSE))=TRUE,"",IF(VLOOKUP($A195,parlvotes_lh!$A$11:$ZZ$200,206,FALSE)=0,"",VLOOKUP($A195,parlvotes_lh!$A$11:$ZZ$200,206,FALSE)))</f>
        <v/>
      </c>
      <c r="U195" s="309" t="str">
        <f>IF(ISERROR(VLOOKUP($A195,parlvotes_lh!$A$11:$ZZ$200,226,FALSE))=TRUE,"",IF(VLOOKUP($A195,parlvotes_lh!$A$11:$ZZ$200,226,FALSE)=0,"",VLOOKUP($A195,parlvotes_lh!$A$11:$ZZ$200,226,FALSE)))</f>
        <v/>
      </c>
      <c r="V195" s="309" t="str">
        <f>IF(ISERROR(VLOOKUP($A195,parlvotes_lh!$A$11:$ZZ$200,246,FALSE))=TRUE,"",IF(VLOOKUP($A195,parlvotes_lh!$A$11:$ZZ$200,246,FALSE)=0,"",VLOOKUP($A195,parlvotes_lh!$A$11:$ZZ$200,246,FALSE)))</f>
        <v/>
      </c>
      <c r="W195" s="309" t="str">
        <f>IF(ISERROR(VLOOKUP($A195,parlvotes_lh!$A$11:$ZZ$200,266,FALSE))=TRUE,"",IF(VLOOKUP($A195,parlvotes_lh!$A$11:$ZZ$200,266,FALSE)=0,"",VLOOKUP($A195,parlvotes_lh!$A$11:$ZZ$200,266,FALSE)))</f>
        <v/>
      </c>
      <c r="X195" s="309" t="str">
        <f>IF(ISERROR(VLOOKUP($A195,parlvotes_lh!$A$11:$ZZ$200,286,FALSE))=TRUE,"",IF(VLOOKUP($A195,parlvotes_lh!$A$11:$ZZ$200,286,FALSE)=0,"",VLOOKUP($A195,parlvotes_lh!$A$11:$ZZ$200,286,FALSE)))</f>
        <v/>
      </c>
      <c r="Y195" s="309" t="str">
        <f>IF(ISERROR(VLOOKUP($A195,parlvotes_lh!$A$11:$ZZ$200,306,FALSE))=TRUE,"",IF(VLOOKUP($A195,parlvotes_lh!$A$11:$ZZ$200,306,FALSE)=0,"",VLOOKUP($A195,parlvotes_lh!$A$11:$ZZ$200,306,FALSE)))</f>
        <v/>
      </c>
      <c r="Z195" s="309" t="str">
        <f>IF(ISERROR(VLOOKUP($A195,parlvotes_lh!$A$11:$ZZ$200,326,FALSE))=TRUE,"",IF(VLOOKUP($A195,parlvotes_lh!$A$11:$ZZ$200,326,FALSE)=0,"",VLOOKUP($A195,parlvotes_lh!$A$11:$ZZ$200,326,FALSE)))</f>
        <v/>
      </c>
      <c r="AA195" s="309" t="str">
        <f>IF(ISERROR(VLOOKUP($A195,parlvotes_lh!$A$11:$ZZ$200,346,FALSE))=TRUE,"",IF(VLOOKUP($A195,parlvotes_lh!$A$11:$ZZ$200,346,FALSE)=0,"",VLOOKUP($A195,parlvotes_lh!$A$11:$ZZ$200,346,FALSE)))</f>
        <v/>
      </c>
      <c r="AB195" s="309" t="str">
        <f>IF(ISERROR(VLOOKUP($A195,parlvotes_lh!$A$11:$ZZ$200,366,FALSE))=TRUE,"",IF(VLOOKUP($A195,parlvotes_lh!$A$11:$ZZ$200,366,FALSE)=0,"",VLOOKUP($A195,parlvotes_lh!$A$11:$ZZ$200,366,FALSE)))</f>
        <v/>
      </c>
      <c r="AC195" s="309" t="str">
        <f>IF(ISERROR(VLOOKUP($A195,parlvotes_lh!$A$11:$ZZ$200,386,FALSE))=TRUE,"",IF(VLOOKUP($A195,parlvotes_lh!$A$11:$ZZ$200,386,FALSE)=0,"",VLOOKUP($A195,parlvotes_lh!$A$11:$ZZ$200,386,FALSE)))</f>
        <v/>
      </c>
    </row>
    <row r="196" spans="1:29" ht="13.5" customHeight="1">
      <c r="A196" s="302"/>
      <c r="B196" s="303" t="str">
        <f>IF(A196="","",MID(info_weblinks!$C$3,32,3))</f>
        <v/>
      </c>
      <c r="C196" s="303" t="str">
        <f>IF(info_parties!G196="","",info_parties!G196)</f>
        <v/>
      </c>
      <c r="D196" s="303" t="str">
        <f>IF(info_parties!K196="","",info_parties!K196)</f>
        <v/>
      </c>
      <c r="E196" s="303" t="str">
        <f>IF(info_parties!H196="","",info_parties!H196)</f>
        <v/>
      </c>
      <c r="F196" s="304" t="str">
        <f t="shared" si="12"/>
        <v/>
      </c>
      <c r="G196" s="305" t="str">
        <f t="shared" si="13"/>
        <v/>
      </c>
      <c r="H196" s="306" t="str">
        <f t="shared" si="14"/>
        <v/>
      </c>
      <c r="I196" s="307" t="str">
        <f t="shared" si="15"/>
        <v/>
      </c>
      <c r="J196" s="308" t="str">
        <f>IF(ISERROR(VLOOKUP($A196,parlvotes_lh!$A$11:$ZZ$200,6,FALSE))=TRUE,"",IF(VLOOKUP($A196,parlvotes_lh!$A$11:$ZZ$200,6,FALSE)=0,"",VLOOKUP($A196,parlvotes_lh!$A$11:$ZZ$200,6,FALSE)))</f>
        <v/>
      </c>
      <c r="K196" s="308" t="str">
        <f>IF(ISERROR(VLOOKUP($A196,parlvotes_lh!$A$11:$ZZ$200,26,FALSE))=TRUE,"",IF(VLOOKUP($A196,parlvotes_lh!$A$11:$ZZ$200,26,FALSE)=0,"",VLOOKUP($A196,parlvotes_lh!$A$11:$ZZ$200,26,FALSE)))</f>
        <v/>
      </c>
      <c r="L196" s="308" t="str">
        <f>IF(ISERROR(VLOOKUP($A196,parlvotes_lh!$A$11:$ZZ$200,46,FALSE))=TRUE,"",IF(VLOOKUP($A196,parlvotes_lh!$A$11:$ZZ$200,46,FALSE)=0,"",VLOOKUP($A196,parlvotes_lh!$A$11:$ZZ$200,46,FALSE)))</f>
        <v/>
      </c>
      <c r="M196" s="308" t="str">
        <f>IF(ISERROR(VLOOKUP($A196,parlvotes_lh!$A$11:$ZZ$200,66,FALSE))=TRUE,"",IF(VLOOKUP($A196,parlvotes_lh!$A$11:$ZZ$200,66,FALSE)=0,"",VLOOKUP($A196,parlvotes_lh!$A$11:$ZZ$200,66,FALSE)))</f>
        <v/>
      </c>
      <c r="N196" s="308" t="str">
        <f>IF(ISERROR(VLOOKUP($A196,parlvotes_lh!$A$11:$ZZ$200,86,FALSE))=TRUE,"",IF(VLOOKUP($A196,parlvotes_lh!$A$11:$ZZ$200,86,FALSE)=0,"",VLOOKUP($A196,parlvotes_lh!$A$11:$ZZ$200,86,FALSE)))</f>
        <v/>
      </c>
      <c r="O196" s="308" t="str">
        <f>IF(ISERROR(VLOOKUP($A196,parlvotes_lh!$A$11:$ZZ$200,106,FALSE))=TRUE,"",IF(VLOOKUP($A196,parlvotes_lh!$A$11:$ZZ$200,106,FALSE)=0,"",VLOOKUP($A196,parlvotes_lh!$A$11:$ZZ$200,106,FALSE)))</f>
        <v/>
      </c>
      <c r="P196" s="308" t="str">
        <f>IF(ISERROR(VLOOKUP($A196,parlvotes_lh!$A$11:$ZZ$200,126,FALSE))=TRUE,"",IF(VLOOKUP($A196,parlvotes_lh!$A$11:$ZZ$200,126,FALSE)=0,"",VLOOKUP($A196,parlvotes_lh!$A$11:$ZZ$200,126,FALSE)))</f>
        <v/>
      </c>
      <c r="Q196" s="309" t="str">
        <f>IF(ISERROR(VLOOKUP($A196,parlvotes_lh!$A$11:$ZZ$200,146,FALSE))=TRUE,"",IF(VLOOKUP($A196,parlvotes_lh!$A$11:$ZZ$200,146,FALSE)=0,"",VLOOKUP($A196,parlvotes_lh!$A$11:$ZZ$200,146,FALSE)))</f>
        <v/>
      </c>
      <c r="R196" s="309" t="str">
        <f>IF(ISERROR(VLOOKUP($A196,parlvotes_lh!$A$11:$ZZ$200,166,FALSE))=TRUE,"",IF(VLOOKUP($A196,parlvotes_lh!$A$11:$ZZ$200,166,FALSE)=0,"",VLOOKUP($A196,parlvotes_lh!$A$11:$ZZ$200,166,FALSE)))</f>
        <v/>
      </c>
      <c r="S196" s="309" t="str">
        <f>IF(ISERROR(VLOOKUP($A196,parlvotes_lh!$A$11:$ZZ$200,186,FALSE))=TRUE,"",IF(VLOOKUP($A196,parlvotes_lh!$A$11:$ZZ$200,186,FALSE)=0,"",VLOOKUP($A196,parlvotes_lh!$A$11:$ZZ$200,186,FALSE)))</f>
        <v/>
      </c>
      <c r="T196" s="309" t="str">
        <f>IF(ISERROR(VLOOKUP($A196,parlvotes_lh!$A$11:$ZZ$200,206,FALSE))=TRUE,"",IF(VLOOKUP($A196,parlvotes_lh!$A$11:$ZZ$200,206,FALSE)=0,"",VLOOKUP($A196,parlvotes_lh!$A$11:$ZZ$200,206,FALSE)))</f>
        <v/>
      </c>
      <c r="U196" s="309" t="str">
        <f>IF(ISERROR(VLOOKUP($A196,parlvotes_lh!$A$11:$ZZ$200,226,FALSE))=TRUE,"",IF(VLOOKUP($A196,parlvotes_lh!$A$11:$ZZ$200,226,FALSE)=0,"",VLOOKUP($A196,parlvotes_lh!$A$11:$ZZ$200,226,FALSE)))</f>
        <v/>
      </c>
      <c r="V196" s="309" t="str">
        <f>IF(ISERROR(VLOOKUP($A196,parlvotes_lh!$A$11:$ZZ$200,246,FALSE))=TRUE,"",IF(VLOOKUP($A196,parlvotes_lh!$A$11:$ZZ$200,246,FALSE)=0,"",VLOOKUP($A196,parlvotes_lh!$A$11:$ZZ$200,246,FALSE)))</f>
        <v/>
      </c>
      <c r="W196" s="309" t="str">
        <f>IF(ISERROR(VLOOKUP($A196,parlvotes_lh!$A$11:$ZZ$200,266,FALSE))=TRUE,"",IF(VLOOKUP($A196,parlvotes_lh!$A$11:$ZZ$200,266,FALSE)=0,"",VLOOKUP($A196,parlvotes_lh!$A$11:$ZZ$200,266,FALSE)))</f>
        <v/>
      </c>
      <c r="X196" s="309" t="str">
        <f>IF(ISERROR(VLOOKUP($A196,parlvotes_lh!$A$11:$ZZ$200,286,FALSE))=TRUE,"",IF(VLOOKUP($A196,parlvotes_lh!$A$11:$ZZ$200,286,FALSE)=0,"",VLOOKUP($A196,parlvotes_lh!$A$11:$ZZ$200,286,FALSE)))</f>
        <v/>
      </c>
      <c r="Y196" s="309" t="str">
        <f>IF(ISERROR(VLOOKUP($A196,parlvotes_lh!$A$11:$ZZ$200,306,FALSE))=TRUE,"",IF(VLOOKUP($A196,parlvotes_lh!$A$11:$ZZ$200,306,FALSE)=0,"",VLOOKUP($A196,parlvotes_lh!$A$11:$ZZ$200,306,FALSE)))</f>
        <v/>
      </c>
      <c r="Z196" s="309" t="str">
        <f>IF(ISERROR(VLOOKUP($A196,parlvotes_lh!$A$11:$ZZ$200,326,FALSE))=TRUE,"",IF(VLOOKUP($A196,parlvotes_lh!$A$11:$ZZ$200,326,FALSE)=0,"",VLOOKUP($A196,parlvotes_lh!$A$11:$ZZ$200,326,FALSE)))</f>
        <v/>
      </c>
      <c r="AA196" s="309" t="str">
        <f>IF(ISERROR(VLOOKUP($A196,parlvotes_lh!$A$11:$ZZ$200,346,FALSE))=TRUE,"",IF(VLOOKUP($A196,parlvotes_lh!$A$11:$ZZ$200,346,FALSE)=0,"",VLOOKUP($A196,parlvotes_lh!$A$11:$ZZ$200,346,FALSE)))</f>
        <v/>
      </c>
      <c r="AB196" s="309" t="str">
        <f>IF(ISERROR(VLOOKUP($A196,parlvotes_lh!$A$11:$ZZ$200,366,FALSE))=TRUE,"",IF(VLOOKUP($A196,parlvotes_lh!$A$11:$ZZ$200,366,FALSE)=0,"",VLOOKUP($A196,parlvotes_lh!$A$11:$ZZ$200,366,FALSE)))</f>
        <v/>
      </c>
      <c r="AC196" s="309" t="str">
        <f>IF(ISERROR(VLOOKUP($A196,parlvotes_lh!$A$11:$ZZ$200,386,FALSE))=TRUE,"",IF(VLOOKUP($A196,parlvotes_lh!$A$11:$ZZ$200,386,FALSE)=0,"",VLOOKUP($A196,parlvotes_lh!$A$11:$ZZ$200,386,FALSE)))</f>
        <v/>
      </c>
    </row>
    <row r="197" spans="1:29" ht="13.5" customHeight="1">
      <c r="A197" s="302"/>
      <c r="B197" s="303" t="str">
        <f>IF(A197="","",MID(info_weblinks!$C$3,32,3))</f>
        <v/>
      </c>
      <c r="C197" s="303" t="str">
        <f>IF(info_parties!G197="","",info_parties!G197)</f>
        <v/>
      </c>
      <c r="D197" s="303" t="str">
        <f>IF(info_parties!K197="","",info_parties!K197)</f>
        <v/>
      </c>
      <c r="E197" s="303" t="str">
        <f>IF(info_parties!H197="","",info_parties!H197)</f>
        <v/>
      </c>
      <c r="F197" s="304" t="str">
        <f t="shared" si="12"/>
        <v/>
      </c>
      <c r="G197" s="305" t="str">
        <f t="shared" si="13"/>
        <v/>
      </c>
      <c r="H197" s="306" t="str">
        <f t="shared" si="14"/>
        <v/>
      </c>
      <c r="I197" s="307" t="str">
        <f t="shared" si="15"/>
        <v/>
      </c>
      <c r="J197" s="308" t="str">
        <f>IF(ISERROR(VLOOKUP($A197,parlvotes_lh!$A$11:$ZZ$200,6,FALSE))=TRUE,"",IF(VLOOKUP($A197,parlvotes_lh!$A$11:$ZZ$200,6,FALSE)=0,"",VLOOKUP($A197,parlvotes_lh!$A$11:$ZZ$200,6,FALSE)))</f>
        <v/>
      </c>
      <c r="K197" s="308" t="str">
        <f>IF(ISERROR(VLOOKUP($A197,parlvotes_lh!$A$11:$ZZ$200,26,FALSE))=TRUE,"",IF(VLOOKUP($A197,parlvotes_lh!$A$11:$ZZ$200,26,FALSE)=0,"",VLOOKUP($A197,parlvotes_lh!$A$11:$ZZ$200,26,FALSE)))</f>
        <v/>
      </c>
      <c r="L197" s="308" t="str">
        <f>IF(ISERROR(VLOOKUP($A197,parlvotes_lh!$A$11:$ZZ$200,46,FALSE))=TRUE,"",IF(VLOOKUP($A197,parlvotes_lh!$A$11:$ZZ$200,46,FALSE)=0,"",VLOOKUP($A197,parlvotes_lh!$A$11:$ZZ$200,46,FALSE)))</f>
        <v/>
      </c>
      <c r="M197" s="308" t="str">
        <f>IF(ISERROR(VLOOKUP($A197,parlvotes_lh!$A$11:$ZZ$200,66,FALSE))=TRUE,"",IF(VLOOKUP($A197,parlvotes_lh!$A$11:$ZZ$200,66,FALSE)=0,"",VLOOKUP($A197,parlvotes_lh!$A$11:$ZZ$200,66,FALSE)))</f>
        <v/>
      </c>
      <c r="N197" s="308" t="str">
        <f>IF(ISERROR(VLOOKUP($A197,parlvotes_lh!$A$11:$ZZ$200,86,FALSE))=TRUE,"",IF(VLOOKUP($A197,parlvotes_lh!$A$11:$ZZ$200,86,FALSE)=0,"",VLOOKUP($A197,parlvotes_lh!$A$11:$ZZ$200,86,FALSE)))</f>
        <v/>
      </c>
      <c r="O197" s="308" t="str">
        <f>IF(ISERROR(VLOOKUP($A197,parlvotes_lh!$A$11:$ZZ$200,106,FALSE))=TRUE,"",IF(VLOOKUP($A197,parlvotes_lh!$A$11:$ZZ$200,106,FALSE)=0,"",VLOOKUP($A197,parlvotes_lh!$A$11:$ZZ$200,106,FALSE)))</f>
        <v/>
      </c>
      <c r="P197" s="308" t="str">
        <f>IF(ISERROR(VLOOKUP($A197,parlvotes_lh!$A$11:$ZZ$200,126,FALSE))=TRUE,"",IF(VLOOKUP($A197,parlvotes_lh!$A$11:$ZZ$200,126,FALSE)=0,"",VLOOKUP($A197,parlvotes_lh!$A$11:$ZZ$200,126,FALSE)))</f>
        <v/>
      </c>
      <c r="Q197" s="309" t="str">
        <f>IF(ISERROR(VLOOKUP($A197,parlvotes_lh!$A$11:$ZZ$200,146,FALSE))=TRUE,"",IF(VLOOKUP($A197,parlvotes_lh!$A$11:$ZZ$200,146,FALSE)=0,"",VLOOKUP($A197,parlvotes_lh!$A$11:$ZZ$200,146,FALSE)))</f>
        <v/>
      </c>
      <c r="R197" s="309" t="str">
        <f>IF(ISERROR(VLOOKUP($A197,parlvotes_lh!$A$11:$ZZ$200,166,FALSE))=TRUE,"",IF(VLOOKUP($A197,parlvotes_lh!$A$11:$ZZ$200,166,FALSE)=0,"",VLOOKUP($A197,parlvotes_lh!$A$11:$ZZ$200,166,FALSE)))</f>
        <v/>
      </c>
      <c r="S197" s="309" t="str">
        <f>IF(ISERROR(VLOOKUP($A197,parlvotes_lh!$A$11:$ZZ$200,186,FALSE))=TRUE,"",IF(VLOOKUP($A197,parlvotes_lh!$A$11:$ZZ$200,186,FALSE)=0,"",VLOOKUP($A197,parlvotes_lh!$A$11:$ZZ$200,186,FALSE)))</f>
        <v/>
      </c>
      <c r="T197" s="309" t="str">
        <f>IF(ISERROR(VLOOKUP($A197,parlvotes_lh!$A$11:$ZZ$200,206,FALSE))=TRUE,"",IF(VLOOKUP($A197,parlvotes_lh!$A$11:$ZZ$200,206,FALSE)=0,"",VLOOKUP($A197,parlvotes_lh!$A$11:$ZZ$200,206,FALSE)))</f>
        <v/>
      </c>
      <c r="U197" s="309" t="str">
        <f>IF(ISERROR(VLOOKUP($A197,parlvotes_lh!$A$11:$ZZ$200,226,FALSE))=TRUE,"",IF(VLOOKUP($A197,parlvotes_lh!$A$11:$ZZ$200,226,FALSE)=0,"",VLOOKUP($A197,parlvotes_lh!$A$11:$ZZ$200,226,FALSE)))</f>
        <v/>
      </c>
      <c r="V197" s="309" t="str">
        <f>IF(ISERROR(VLOOKUP($A197,parlvotes_lh!$A$11:$ZZ$200,246,FALSE))=TRUE,"",IF(VLOOKUP($A197,parlvotes_lh!$A$11:$ZZ$200,246,FALSE)=0,"",VLOOKUP($A197,parlvotes_lh!$A$11:$ZZ$200,246,FALSE)))</f>
        <v/>
      </c>
      <c r="W197" s="309" t="str">
        <f>IF(ISERROR(VLOOKUP($A197,parlvotes_lh!$A$11:$ZZ$200,266,FALSE))=TRUE,"",IF(VLOOKUP($A197,parlvotes_lh!$A$11:$ZZ$200,266,FALSE)=0,"",VLOOKUP($A197,parlvotes_lh!$A$11:$ZZ$200,266,FALSE)))</f>
        <v/>
      </c>
      <c r="X197" s="309" t="str">
        <f>IF(ISERROR(VLOOKUP($A197,parlvotes_lh!$A$11:$ZZ$200,286,FALSE))=TRUE,"",IF(VLOOKUP($A197,parlvotes_lh!$A$11:$ZZ$200,286,FALSE)=0,"",VLOOKUP($A197,parlvotes_lh!$A$11:$ZZ$200,286,FALSE)))</f>
        <v/>
      </c>
      <c r="Y197" s="309" t="str">
        <f>IF(ISERROR(VLOOKUP($A197,parlvotes_lh!$A$11:$ZZ$200,306,FALSE))=TRUE,"",IF(VLOOKUP($A197,parlvotes_lh!$A$11:$ZZ$200,306,FALSE)=0,"",VLOOKUP($A197,parlvotes_lh!$A$11:$ZZ$200,306,FALSE)))</f>
        <v/>
      </c>
      <c r="Z197" s="309" t="str">
        <f>IF(ISERROR(VLOOKUP($A197,parlvotes_lh!$A$11:$ZZ$200,326,FALSE))=TRUE,"",IF(VLOOKUP($A197,parlvotes_lh!$A$11:$ZZ$200,326,FALSE)=0,"",VLOOKUP($A197,parlvotes_lh!$A$11:$ZZ$200,326,FALSE)))</f>
        <v/>
      </c>
      <c r="AA197" s="309" t="str">
        <f>IF(ISERROR(VLOOKUP($A197,parlvotes_lh!$A$11:$ZZ$200,346,FALSE))=TRUE,"",IF(VLOOKUP($A197,parlvotes_lh!$A$11:$ZZ$200,346,FALSE)=0,"",VLOOKUP($A197,parlvotes_lh!$A$11:$ZZ$200,346,FALSE)))</f>
        <v/>
      </c>
      <c r="AB197" s="309" t="str">
        <f>IF(ISERROR(VLOOKUP($A197,parlvotes_lh!$A$11:$ZZ$200,366,FALSE))=TRUE,"",IF(VLOOKUP($A197,parlvotes_lh!$A$11:$ZZ$200,366,FALSE)=0,"",VLOOKUP($A197,parlvotes_lh!$A$11:$ZZ$200,366,FALSE)))</f>
        <v/>
      </c>
      <c r="AC197" s="309" t="str">
        <f>IF(ISERROR(VLOOKUP($A197,parlvotes_lh!$A$11:$ZZ$200,386,FALSE))=TRUE,"",IF(VLOOKUP($A197,parlvotes_lh!$A$11:$ZZ$200,386,FALSE)=0,"",VLOOKUP($A197,parlvotes_lh!$A$11:$ZZ$200,386,FALSE)))</f>
        <v/>
      </c>
    </row>
    <row r="198" spans="1:29" ht="13.5" customHeight="1">
      <c r="A198" s="302"/>
      <c r="B198" s="303" t="str">
        <f>IF(A198="","",MID(info_weblinks!$C$3,32,3))</f>
        <v/>
      </c>
      <c r="C198" s="303" t="str">
        <f>IF(info_parties!G198="","",info_parties!G198)</f>
        <v/>
      </c>
      <c r="D198" s="303" t="str">
        <f>IF(info_parties!K198="","",info_parties!K198)</f>
        <v/>
      </c>
      <c r="E198" s="303" t="str">
        <f>IF(info_parties!H198="","",info_parties!H198)</f>
        <v/>
      </c>
      <c r="F198" s="304" t="str">
        <f t="shared" si="12"/>
        <v/>
      </c>
      <c r="G198" s="305" t="str">
        <f t="shared" si="13"/>
        <v/>
      </c>
      <c r="H198" s="306" t="str">
        <f t="shared" si="14"/>
        <v/>
      </c>
      <c r="I198" s="307" t="str">
        <f t="shared" si="15"/>
        <v/>
      </c>
      <c r="J198" s="308" t="str">
        <f>IF(ISERROR(VLOOKUP($A198,parlvotes_lh!$A$11:$ZZ$200,6,FALSE))=TRUE,"",IF(VLOOKUP($A198,parlvotes_lh!$A$11:$ZZ$200,6,FALSE)=0,"",VLOOKUP($A198,parlvotes_lh!$A$11:$ZZ$200,6,FALSE)))</f>
        <v/>
      </c>
      <c r="K198" s="308" t="str">
        <f>IF(ISERROR(VLOOKUP($A198,parlvotes_lh!$A$11:$ZZ$200,26,FALSE))=TRUE,"",IF(VLOOKUP($A198,parlvotes_lh!$A$11:$ZZ$200,26,FALSE)=0,"",VLOOKUP($A198,parlvotes_lh!$A$11:$ZZ$200,26,FALSE)))</f>
        <v/>
      </c>
      <c r="L198" s="308" t="str">
        <f>IF(ISERROR(VLOOKUP($A198,parlvotes_lh!$A$11:$ZZ$200,46,FALSE))=TRUE,"",IF(VLOOKUP($A198,parlvotes_lh!$A$11:$ZZ$200,46,FALSE)=0,"",VLOOKUP($A198,parlvotes_lh!$A$11:$ZZ$200,46,FALSE)))</f>
        <v/>
      </c>
      <c r="M198" s="308" t="str">
        <f>IF(ISERROR(VLOOKUP($A198,parlvotes_lh!$A$11:$ZZ$200,66,FALSE))=TRUE,"",IF(VLOOKUP($A198,parlvotes_lh!$A$11:$ZZ$200,66,FALSE)=0,"",VLOOKUP($A198,parlvotes_lh!$A$11:$ZZ$200,66,FALSE)))</f>
        <v/>
      </c>
      <c r="N198" s="308" t="str">
        <f>IF(ISERROR(VLOOKUP($A198,parlvotes_lh!$A$11:$ZZ$200,86,FALSE))=TRUE,"",IF(VLOOKUP($A198,parlvotes_lh!$A$11:$ZZ$200,86,FALSE)=0,"",VLOOKUP($A198,parlvotes_lh!$A$11:$ZZ$200,86,FALSE)))</f>
        <v/>
      </c>
      <c r="O198" s="308" t="str">
        <f>IF(ISERROR(VLOOKUP($A198,parlvotes_lh!$A$11:$ZZ$200,106,FALSE))=TRUE,"",IF(VLOOKUP($A198,parlvotes_lh!$A$11:$ZZ$200,106,FALSE)=0,"",VLOOKUP($A198,parlvotes_lh!$A$11:$ZZ$200,106,FALSE)))</f>
        <v/>
      </c>
      <c r="P198" s="308" t="str">
        <f>IF(ISERROR(VLOOKUP($A198,parlvotes_lh!$A$11:$ZZ$200,126,FALSE))=TRUE,"",IF(VLOOKUP($A198,parlvotes_lh!$A$11:$ZZ$200,126,FALSE)=0,"",VLOOKUP($A198,parlvotes_lh!$A$11:$ZZ$200,126,FALSE)))</f>
        <v/>
      </c>
      <c r="Q198" s="309" t="str">
        <f>IF(ISERROR(VLOOKUP($A198,parlvotes_lh!$A$11:$ZZ$200,146,FALSE))=TRUE,"",IF(VLOOKUP($A198,parlvotes_lh!$A$11:$ZZ$200,146,FALSE)=0,"",VLOOKUP($A198,parlvotes_lh!$A$11:$ZZ$200,146,FALSE)))</f>
        <v/>
      </c>
      <c r="R198" s="309" t="str">
        <f>IF(ISERROR(VLOOKUP($A198,parlvotes_lh!$A$11:$ZZ$200,166,FALSE))=TRUE,"",IF(VLOOKUP($A198,parlvotes_lh!$A$11:$ZZ$200,166,FALSE)=0,"",VLOOKUP($A198,parlvotes_lh!$A$11:$ZZ$200,166,FALSE)))</f>
        <v/>
      </c>
      <c r="S198" s="309" t="str">
        <f>IF(ISERROR(VLOOKUP($A198,parlvotes_lh!$A$11:$ZZ$200,186,FALSE))=TRUE,"",IF(VLOOKUP($A198,parlvotes_lh!$A$11:$ZZ$200,186,FALSE)=0,"",VLOOKUP($A198,parlvotes_lh!$A$11:$ZZ$200,186,FALSE)))</f>
        <v/>
      </c>
      <c r="T198" s="309" t="str">
        <f>IF(ISERROR(VLOOKUP($A198,parlvotes_lh!$A$11:$ZZ$200,206,FALSE))=TRUE,"",IF(VLOOKUP($A198,parlvotes_lh!$A$11:$ZZ$200,206,FALSE)=0,"",VLOOKUP($A198,parlvotes_lh!$A$11:$ZZ$200,206,FALSE)))</f>
        <v/>
      </c>
      <c r="U198" s="309" t="str">
        <f>IF(ISERROR(VLOOKUP($A198,parlvotes_lh!$A$11:$ZZ$200,226,FALSE))=TRUE,"",IF(VLOOKUP($A198,parlvotes_lh!$A$11:$ZZ$200,226,FALSE)=0,"",VLOOKUP($A198,parlvotes_lh!$A$11:$ZZ$200,226,FALSE)))</f>
        <v/>
      </c>
      <c r="V198" s="309" t="str">
        <f>IF(ISERROR(VLOOKUP($A198,parlvotes_lh!$A$11:$ZZ$200,246,FALSE))=TRUE,"",IF(VLOOKUP($A198,parlvotes_lh!$A$11:$ZZ$200,246,FALSE)=0,"",VLOOKUP($A198,parlvotes_lh!$A$11:$ZZ$200,246,FALSE)))</f>
        <v/>
      </c>
      <c r="W198" s="309" t="str">
        <f>IF(ISERROR(VLOOKUP($A198,parlvotes_lh!$A$11:$ZZ$200,266,FALSE))=TRUE,"",IF(VLOOKUP($A198,parlvotes_lh!$A$11:$ZZ$200,266,FALSE)=0,"",VLOOKUP($A198,parlvotes_lh!$A$11:$ZZ$200,266,FALSE)))</f>
        <v/>
      </c>
      <c r="X198" s="309" t="str">
        <f>IF(ISERROR(VLOOKUP($A198,parlvotes_lh!$A$11:$ZZ$200,286,FALSE))=TRUE,"",IF(VLOOKUP($A198,parlvotes_lh!$A$11:$ZZ$200,286,FALSE)=0,"",VLOOKUP($A198,parlvotes_lh!$A$11:$ZZ$200,286,FALSE)))</f>
        <v/>
      </c>
      <c r="Y198" s="309" t="str">
        <f>IF(ISERROR(VLOOKUP($A198,parlvotes_lh!$A$11:$ZZ$200,306,FALSE))=TRUE,"",IF(VLOOKUP($A198,parlvotes_lh!$A$11:$ZZ$200,306,FALSE)=0,"",VLOOKUP($A198,parlvotes_lh!$A$11:$ZZ$200,306,FALSE)))</f>
        <v/>
      </c>
      <c r="Z198" s="309" t="str">
        <f>IF(ISERROR(VLOOKUP($A198,parlvotes_lh!$A$11:$ZZ$200,326,FALSE))=TRUE,"",IF(VLOOKUP($A198,parlvotes_lh!$A$11:$ZZ$200,326,FALSE)=0,"",VLOOKUP($A198,parlvotes_lh!$A$11:$ZZ$200,326,FALSE)))</f>
        <v/>
      </c>
      <c r="AA198" s="309" t="str">
        <f>IF(ISERROR(VLOOKUP($A198,parlvotes_lh!$A$11:$ZZ$200,346,FALSE))=TRUE,"",IF(VLOOKUP($A198,parlvotes_lh!$A$11:$ZZ$200,346,FALSE)=0,"",VLOOKUP($A198,parlvotes_lh!$A$11:$ZZ$200,346,FALSE)))</f>
        <v/>
      </c>
      <c r="AB198" s="309" t="str">
        <f>IF(ISERROR(VLOOKUP($A198,parlvotes_lh!$A$11:$ZZ$200,366,FALSE))=TRUE,"",IF(VLOOKUP($A198,parlvotes_lh!$A$11:$ZZ$200,366,FALSE)=0,"",VLOOKUP($A198,parlvotes_lh!$A$11:$ZZ$200,366,FALSE)))</f>
        <v/>
      </c>
      <c r="AC198" s="309" t="str">
        <f>IF(ISERROR(VLOOKUP($A198,parlvotes_lh!$A$11:$ZZ$200,386,FALSE))=TRUE,"",IF(VLOOKUP($A198,parlvotes_lh!$A$11:$ZZ$200,386,FALSE)=0,"",VLOOKUP($A198,parlvotes_lh!$A$11:$ZZ$200,386,FALSE)))</f>
        <v/>
      </c>
    </row>
    <row r="199" spans="1:29" ht="13.5" customHeight="1">
      <c r="A199" s="302"/>
      <c r="B199" s="303" t="str">
        <f>IF(A199="","",MID(info_weblinks!$C$3,32,3))</f>
        <v/>
      </c>
      <c r="C199" s="303" t="str">
        <f>IF(info_parties!G199="","",info_parties!G199)</f>
        <v/>
      </c>
      <c r="D199" s="303" t="str">
        <f>IF(info_parties!K199="","",info_parties!K199)</f>
        <v/>
      </c>
      <c r="E199" s="303" t="str">
        <f>IF(info_parties!H199="","",info_parties!H199)</f>
        <v/>
      </c>
      <c r="F199" s="304" t="str">
        <f t="shared" si="12"/>
        <v/>
      </c>
      <c r="G199" s="305" t="str">
        <f t="shared" si="13"/>
        <v/>
      </c>
      <c r="H199" s="306" t="str">
        <f t="shared" si="14"/>
        <v/>
      </c>
      <c r="I199" s="307" t="str">
        <f t="shared" si="15"/>
        <v/>
      </c>
      <c r="J199" s="308" t="str">
        <f>IF(ISERROR(VLOOKUP($A199,parlvotes_lh!$A$11:$ZZ$200,6,FALSE))=TRUE,"",IF(VLOOKUP($A199,parlvotes_lh!$A$11:$ZZ$200,6,FALSE)=0,"",VLOOKUP($A199,parlvotes_lh!$A$11:$ZZ$200,6,FALSE)))</f>
        <v/>
      </c>
      <c r="K199" s="308" t="str">
        <f>IF(ISERROR(VLOOKUP($A199,parlvotes_lh!$A$11:$ZZ$200,26,FALSE))=TRUE,"",IF(VLOOKUP($A199,parlvotes_lh!$A$11:$ZZ$200,26,FALSE)=0,"",VLOOKUP($A199,parlvotes_lh!$A$11:$ZZ$200,26,FALSE)))</f>
        <v/>
      </c>
      <c r="L199" s="308" t="str">
        <f>IF(ISERROR(VLOOKUP($A199,parlvotes_lh!$A$11:$ZZ$200,46,FALSE))=TRUE,"",IF(VLOOKUP($A199,parlvotes_lh!$A$11:$ZZ$200,46,FALSE)=0,"",VLOOKUP($A199,parlvotes_lh!$A$11:$ZZ$200,46,FALSE)))</f>
        <v/>
      </c>
      <c r="M199" s="308" t="str">
        <f>IF(ISERROR(VLOOKUP($A199,parlvotes_lh!$A$11:$ZZ$200,66,FALSE))=TRUE,"",IF(VLOOKUP($A199,parlvotes_lh!$A$11:$ZZ$200,66,FALSE)=0,"",VLOOKUP($A199,parlvotes_lh!$A$11:$ZZ$200,66,FALSE)))</f>
        <v/>
      </c>
      <c r="N199" s="308" t="str">
        <f>IF(ISERROR(VLOOKUP($A199,parlvotes_lh!$A$11:$ZZ$200,86,FALSE))=TRUE,"",IF(VLOOKUP($A199,parlvotes_lh!$A$11:$ZZ$200,86,FALSE)=0,"",VLOOKUP($A199,parlvotes_lh!$A$11:$ZZ$200,86,FALSE)))</f>
        <v/>
      </c>
      <c r="O199" s="308" t="str">
        <f>IF(ISERROR(VLOOKUP($A199,parlvotes_lh!$A$11:$ZZ$200,106,FALSE))=TRUE,"",IF(VLOOKUP($A199,parlvotes_lh!$A$11:$ZZ$200,106,FALSE)=0,"",VLOOKUP($A199,parlvotes_lh!$A$11:$ZZ$200,106,FALSE)))</f>
        <v/>
      </c>
      <c r="P199" s="308" t="str">
        <f>IF(ISERROR(VLOOKUP($A199,parlvotes_lh!$A$11:$ZZ$200,126,FALSE))=TRUE,"",IF(VLOOKUP($A199,parlvotes_lh!$A$11:$ZZ$200,126,FALSE)=0,"",VLOOKUP($A199,parlvotes_lh!$A$11:$ZZ$200,126,FALSE)))</f>
        <v/>
      </c>
      <c r="Q199" s="309" t="str">
        <f>IF(ISERROR(VLOOKUP($A199,parlvotes_lh!$A$11:$ZZ$200,146,FALSE))=TRUE,"",IF(VLOOKUP($A199,parlvotes_lh!$A$11:$ZZ$200,146,FALSE)=0,"",VLOOKUP($A199,parlvotes_lh!$A$11:$ZZ$200,146,FALSE)))</f>
        <v/>
      </c>
      <c r="R199" s="309" t="str">
        <f>IF(ISERROR(VLOOKUP($A199,parlvotes_lh!$A$11:$ZZ$200,166,FALSE))=TRUE,"",IF(VLOOKUP($A199,parlvotes_lh!$A$11:$ZZ$200,166,FALSE)=0,"",VLOOKUP($A199,parlvotes_lh!$A$11:$ZZ$200,166,FALSE)))</f>
        <v/>
      </c>
      <c r="S199" s="309" t="str">
        <f>IF(ISERROR(VLOOKUP($A199,parlvotes_lh!$A$11:$ZZ$200,186,FALSE))=TRUE,"",IF(VLOOKUP($A199,parlvotes_lh!$A$11:$ZZ$200,186,FALSE)=0,"",VLOOKUP($A199,parlvotes_lh!$A$11:$ZZ$200,186,FALSE)))</f>
        <v/>
      </c>
      <c r="T199" s="309" t="str">
        <f>IF(ISERROR(VLOOKUP($A199,parlvotes_lh!$A$11:$ZZ$200,206,FALSE))=TRUE,"",IF(VLOOKUP($A199,parlvotes_lh!$A$11:$ZZ$200,206,FALSE)=0,"",VLOOKUP($A199,parlvotes_lh!$A$11:$ZZ$200,206,FALSE)))</f>
        <v/>
      </c>
      <c r="U199" s="309" t="str">
        <f>IF(ISERROR(VLOOKUP($A199,parlvotes_lh!$A$11:$ZZ$200,226,FALSE))=TRUE,"",IF(VLOOKUP($A199,parlvotes_lh!$A$11:$ZZ$200,226,FALSE)=0,"",VLOOKUP($A199,parlvotes_lh!$A$11:$ZZ$200,226,FALSE)))</f>
        <v/>
      </c>
      <c r="V199" s="309" t="str">
        <f>IF(ISERROR(VLOOKUP($A199,parlvotes_lh!$A$11:$ZZ$200,246,FALSE))=TRUE,"",IF(VLOOKUP($A199,parlvotes_lh!$A$11:$ZZ$200,246,FALSE)=0,"",VLOOKUP($A199,parlvotes_lh!$A$11:$ZZ$200,246,FALSE)))</f>
        <v/>
      </c>
      <c r="W199" s="309" t="str">
        <f>IF(ISERROR(VLOOKUP($A199,parlvotes_lh!$A$11:$ZZ$200,266,FALSE))=TRUE,"",IF(VLOOKUP($A199,parlvotes_lh!$A$11:$ZZ$200,266,FALSE)=0,"",VLOOKUP($A199,parlvotes_lh!$A$11:$ZZ$200,266,FALSE)))</f>
        <v/>
      </c>
      <c r="X199" s="309" t="str">
        <f>IF(ISERROR(VLOOKUP($A199,parlvotes_lh!$A$11:$ZZ$200,286,FALSE))=TRUE,"",IF(VLOOKUP($A199,parlvotes_lh!$A$11:$ZZ$200,286,FALSE)=0,"",VLOOKUP($A199,parlvotes_lh!$A$11:$ZZ$200,286,FALSE)))</f>
        <v/>
      </c>
      <c r="Y199" s="309" t="str">
        <f>IF(ISERROR(VLOOKUP($A199,parlvotes_lh!$A$11:$ZZ$200,306,FALSE))=TRUE,"",IF(VLOOKUP($A199,parlvotes_lh!$A$11:$ZZ$200,306,FALSE)=0,"",VLOOKUP($A199,parlvotes_lh!$A$11:$ZZ$200,306,FALSE)))</f>
        <v/>
      </c>
      <c r="Z199" s="309" t="str">
        <f>IF(ISERROR(VLOOKUP($A199,parlvotes_lh!$A$11:$ZZ$200,326,FALSE))=TRUE,"",IF(VLOOKUP($A199,parlvotes_lh!$A$11:$ZZ$200,326,FALSE)=0,"",VLOOKUP($A199,parlvotes_lh!$A$11:$ZZ$200,326,FALSE)))</f>
        <v/>
      </c>
      <c r="AA199" s="309" t="str">
        <f>IF(ISERROR(VLOOKUP($A199,parlvotes_lh!$A$11:$ZZ$200,346,FALSE))=TRUE,"",IF(VLOOKUP($A199,parlvotes_lh!$A$11:$ZZ$200,346,FALSE)=0,"",VLOOKUP($A199,parlvotes_lh!$A$11:$ZZ$200,346,FALSE)))</f>
        <v/>
      </c>
      <c r="AB199" s="309" t="str">
        <f>IF(ISERROR(VLOOKUP($A199,parlvotes_lh!$A$11:$ZZ$200,366,FALSE))=TRUE,"",IF(VLOOKUP($A199,parlvotes_lh!$A$11:$ZZ$200,366,FALSE)=0,"",VLOOKUP($A199,parlvotes_lh!$A$11:$ZZ$200,366,FALSE)))</f>
        <v/>
      </c>
      <c r="AC199" s="309" t="str">
        <f>IF(ISERROR(VLOOKUP($A199,parlvotes_lh!$A$11:$ZZ$200,386,FALSE))=TRUE,"",IF(VLOOKUP($A199,parlvotes_lh!$A$11:$ZZ$200,386,FALSE)=0,"",VLOOKUP($A199,parlvotes_lh!$A$11:$ZZ$200,386,FALSE)))</f>
        <v/>
      </c>
    </row>
    <row r="200" spans="1:29" ht="13.5" customHeight="1">
      <c r="A200" s="302"/>
      <c r="B200" s="303" t="str">
        <f>IF(A200="","",MID(info_weblinks!$C$3,32,3))</f>
        <v/>
      </c>
      <c r="C200" s="303" t="str">
        <f>IF(info_parties!G200="","",info_parties!G200)</f>
        <v/>
      </c>
      <c r="D200" s="303" t="str">
        <f>IF(info_parties!K200="","",info_parties!K200)</f>
        <v/>
      </c>
      <c r="E200" s="303" t="str">
        <f>IF(info_parties!H200="","",info_parties!H200)</f>
        <v/>
      </c>
      <c r="F200" s="304" t="str">
        <f t="shared" si="12"/>
        <v/>
      </c>
      <c r="G200" s="305" t="str">
        <f t="shared" si="13"/>
        <v/>
      </c>
      <c r="H200" s="306" t="str">
        <f t="shared" si="14"/>
        <v/>
      </c>
      <c r="I200" s="307" t="str">
        <f t="shared" si="15"/>
        <v/>
      </c>
      <c r="J200" s="308" t="str">
        <f>IF(ISERROR(VLOOKUP($A200,parlvotes_lh!$A$11:$ZZ$200,6,FALSE))=TRUE,"",IF(VLOOKUP($A200,parlvotes_lh!$A$11:$ZZ$200,6,FALSE)=0,"",VLOOKUP($A200,parlvotes_lh!$A$11:$ZZ$200,6,FALSE)))</f>
        <v/>
      </c>
      <c r="K200" s="308" t="str">
        <f>IF(ISERROR(VLOOKUP($A200,parlvotes_lh!$A$11:$ZZ$200,26,FALSE))=TRUE,"",IF(VLOOKUP($A200,parlvotes_lh!$A$11:$ZZ$200,26,FALSE)=0,"",VLOOKUP($A200,parlvotes_lh!$A$11:$ZZ$200,26,FALSE)))</f>
        <v/>
      </c>
      <c r="L200" s="308" t="str">
        <f>IF(ISERROR(VLOOKUP($A200,parlvotes_lh!$A$11:$ZZ$200,46,FALSE))=TRUE,"",IF(VLOOKUP($A200,parlvotes_lh!$A$11:$ZZ$200,46,FALSE)=0,"",VLOOKUP($A200,parlvotes_lh!$A$11:$ZZ$200,46,FALSE)))</f>
        <v/>
      </c>
      <c r="M200" s="308" t="str">
        <f>IF(ISERROR(VLOOKUP($A200,parlvotes_lh!$A$11:$ZZ$200,66,FALSE))=TRUE,"",IF(VLOOKUP($A200,parlvotes_lh!$A$11:$ZZ$200,66,FALSE)=0,"",VLOOKUP($A200,parlvotes_lh!$A$11:$ZZ$200,66,FALSE)))</f>
        <v/>
      </c>
      <c r="N200" s="308" t="str">
        <f>IF(ISERROR(VLOOKUP($A200,parlvotes_lh!$A$11:$ZZ$200,86,FALSE))=TRUE,"",IF(VLOOKUP($A200,parlvotes_lh!$A$11:$ZZ$200,86,FALSE)=0,"",VLOOKUP($A200,parlvotes_lh!$A$11:$ZZ$200,86,FALSE)))</f>
        <v/>
      </c>
      <c r="O200" s="308" t="str">
        <f>IF(ISERROR(VLOOKUP($A200,parlvotes_lh!$A$11:$ZZ$200,106,FALSE))=TRUE,"",IF(VLOOKUP($A200,parlvotes_lh!$A$11:$ZZ$200,106,FALSE)=0,"",VLOOKUP($A200,parlvotes_lh!$A$11:$ZZ$200,106,FALSE)))</f>
        <v/>
      </c>
      <c r="P200" s="308" t="str">
        <f>IF(ISERROR(VLOOKUP($A200,parlvotes_lh!$A$11:$ZZ$200,126,FALSE))=TRUE,"",IF(VLOOKUP($A200,parlvotes_lh!$A$11:$ZZ$200,126,FALSE)=0,"",VLOOKUP($A200,parlvotes_lh!$A$11:$ZZ$200,126,FALSE)))</f>
        <v/>
      </c>
      <c r="Q200" s="309" t="str">
        <f>IF(ISERROR(VLOOKUP($A200,parlvotes_lh!$A$11:$ZZ$200,146,FALSE))=TRUE,"",IF(VLOOKUP($A200,parlvotes_lh!$A$11:$ZZ$200,146,FALSE)=0,"",VLOOKUP($A200,parlvotes_lh!$A$11:$ZZ$200,146,FALSE)))</f>
        <v/>
      </c>
      <c r="R200" s="309" t="str">
        <f>IF(ISERROR(VLOOKUP($A200,parlvotes_lh!$A$11:$ZZ$200,166,FALSE))=TRUE,"",IF(VLOOKUP($A200,parlvotes_lh!$A$11:$ZZ$200,166,FALSE)=0,"",VLOOKUP($A200,parlvotes_lh!$A$11:$ZZ$200,166,FALSE)))</f>
        <v/>
      </c>
      <c r="S200" s="309" t="str">
        <f>IF(ISERROR(VLOOKUP($A200,parlvotes_lh!$A$11:$ZZ$200,186,FALSE))=TRUE,"",IF(VLOOKUP($A200,parlvotes_lh!$A$11:$ZZ$200,186,FALSE)=0,"",VLOOKUP($A200,parlvotes_lh!$A$11:$ZZ$200,186,FALSE)))</f>
        <v/>
      </c>
      <c r="T200" s="309" t="str">
        <f>IF(ISERROR(VLOOKUP($A200,parlvotes_lh!$A$11:$ZZ$200,206,FALSE))=TRUE,"",IF(VLOOKUP($A200,parlvotes_lh!$A$11:$ZZ$200,206,FALSE)=0,"",VLOOKUP($A200,parlvotes_lh!$A$11:$ZZ$200,206,FALSE)))</f>
        <v/>
      </c>
      <c r="U200" s="309" t="str">
        <f>IF(ISERROR(VLOOKUP($A200,parlvotes_lh!$A$11:$ZZ$200,226,FALSE))=TRUE,"",IF(VLOOKUP($A200,parlvotes_lh!$A$11:$ZZ$200,226,FALSE)=0,"",VLOOKUP($A200,parlvotes_lh!$A$11:$ZZ$200,226,FALSE)))</f>
        <v/>
      </c>
      <c r="V200" s="309" t="str">
        <f>IF(ISERROR(VLOOKUP($A200,parlvotes_lh!$A$11:$ZZ$200,246,FALSE))=TRUE,"",IF(VLOOKUP($A200,parlvotes_lh!$A$11:$ZZ$200,246,FALSE)=0,"",VLOOKUP($A200,parlvotes_lh!$A$11:$ZZ$200,246,FALSE)))</f>
        <v/>
      </c>
      <c r="W200" s="309" t="str">
        <f>IF(ISERROR(VLOOKUP($A200,parlvotes_lh!$A$11:$ZZ$200,266,FALSE))=TRUE,"",IF(VLOOKUP($A200,parlvotes_lh!$A$11:$ZZ$200,266,FALSE)=0,"",VLOOKUP($A200,parlvotes_lh!$A$11:$ZZ$200,266,FALSE)))</f>
        <v/>
      </c>
      <c r="X200" s="309" t="str">
        <f>IF(ISERROR(VLOOKUP($A200,parlvotes_lh!$A$11:$ZZ$200,286,FALSE))=TRUE,"",IF(VLOOKUP($A200,parlvotes_lh!$A$11:$ZZ$200,286,FALSE)=0,"",VLOOKUP($A200,parlvotes_lh!$A$11:$ZZ$200,286,FALSE)))</f>
        <v/>
      </c>
      <c r="Y200" s="309" t="str">
        <f>IF(ISERROR(VLOOKUP($A200,parlvotes_lh!$A$11:$ZZ$200,306,FALSE))=TRUE,"",IF(VLOOKUP($A200,parlvotes_lh!$A$11:$ZZ$200,306,FALSE)=0,"",VLOOKUP($A200,parlvotes_lh!$A$11:$ZZ$200,306,FALSE)))</f>
        <v/>
      </c>
      <c r="Z200" s="309" t="str">
        <f>IF(ISERROR(VLOOKUP($A200,parlvotes_lh!$A$11:$ZZ$200,326,FALSE))=TRUE,"",IF(VLOOKUP($A200,parlvotes_lh!$A$11:$ZZ$200,326,FALSE)=0,"",VLOOKUP($A200,parlvotes_lh!$A$11:$ZZ$200,326,FALSE)))</f>
        <v/>
      </c>
      <c r="AA200" s="309" t="str">
        <f>IF(ISERROR(VLOOKUP($A200,parlvotes_lh!$A$11:$ZZ$200,346,FALSE))=TRUE,"",IF(VLOOKUP($A200,parlvotes_lh!$A$11:$ZZ$200,346,FALSE)=0,"",VLOOKUP($A200,parlvotes_lh!$A$11:$ZZ$200,346,FALSE)))</f>
        <v/>
      </c>
      <c r="AB200" s="309" t="str">
        <f>IF(ISERROR(VLOOKUP($A200,parlvotes_lh!$A$11:$ZZ$200,366,FALSE))=TRUE,"",IF(VLOOKUP($A200,parlvotes_lh!$A$11:$ZZ$200,366,FALSE)=0,"",VLOOKUP($A200,parlvotes_lh!$A$11:$ZZ$200,366,FALSE)))</f>
        <v/>
      </c>
      <c r="AC200" s="309" t="str">
        <f>IF(ISERROR(VLOOKUP($A200,parlvotes_lh!$A$11:$ZZ$200,386,FALSE))=TRUE,"",IF(VLOOKUP($A200,parlvotes_lh!$A$11:$ZZ$200,386,FALSE)=0,"",VLOOKUP($A200,parlvotes_lh!$A$11:$ZZ$200,386,FALSE)))</f>
        <v/>
      </c>
    </row>
    <row r="201" spans="1:29" ht="13.5" customHeight="1">
      <c r="J201" s="311"/>
      <c r="K201" s="311"/>
      <c r="L201" s="311"/>
      <c r="M201" s="311"/>
      <c r="N201" s="311"/>
      <c r="O201" s="311"/>
      <c r="P201" s="311"/>
      <c r="Q201" s="311"/>
      <c r="R201" s="311"/>
      <c r="S201" s="311"/>
      <c r="T201" s="311"/>
      <c r="U201" s="311"/>
      <c r="V201" s="311"/>
      <c r="W201" s="311"/>
      <c r="X201" s="311"/>
      <c r="Y201" s="311"/>
      <c r="Z201" s="311"/>
      <c r="AA201" s="311"/>
      <c r="AB201" s="311">
        <f>IF(ISERROR(VLOOKUP("Election Start Date:",parlvotes_lh!$A$1:$ZZ$1,23,FALSE))=TRUE,0,IF(VLOOKUP("Election Start Date:",parlvotes_lh!$A$1:$ZZ$1,23,FALSE)=0,0,VLOOKUP("Election Start Date:",parlvotes_lh!$A$1:$ZZ$1,23,FALSE)))</f>
        <v>34646</v>
      </c>
      <c r="AC201" s="311">
        <f>IF(ISERROR(VLOOKUP("Election Start Date:",parlvotes_lh!$A$1:$ZZ$1,23,FALSE))=TRUE,0,IF(VLOOKUP("Election Start Date:",parlvotes_lh!$A$1:$ZZ$1,23,FALSE)=0,0,VLOOKUP("Election Start Date:",parlvotes_lh!$A$1:$ZZ$1,23,FALSE)))</f>
        <v>34646</v>
      </c>
    </row>
  </sheetData>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5A6E5A"/>
  </sheetPr>
  <dimension ref="A1:H3"/>
  <sheetViews>
    <sheetView zoomScaleNormal="100" workbookViewId="0"/>
  </sheetViews>
  <sheetFormatPr defaultRowHeight="13.5" customHeight="1"/>
  <sheetData>
    <row r="1" spans="1:8" ht="13.5" customHeight="1">
      <c r="A1" s="127" t="s">
        <v>223</v>
      </c>
      <c r="B1" s="1"/>
      <c r="C1" s="1"/>
      <c r="D1" s="1"/>
      <c r="E1" s="1"/>
      <c r="F1" s="1"/>
      <c r="G1" s="1"/>
      <c r="H1" s="1"/>
    </row>
    <row r="2" spans="1:8" ht="13.5" customHeight="1">
      <c r="A2" s="1"/>
      <c r="B2" s="1"/>
      <c r="C2" s="1"/>
      <c r="D2" s="1"/>
      <c r="E2" s="1"/>
      <c r="F2" s="1"/>
      <c r="G2" s="1"/>
      <c r="H2" s="1"/>
    </row>
    <row r="3" spans="1:8" ht="13.5" customHeight="1">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5A6E5A"/>
  </sheetPr>
  <dimension ref="A1:JB207"/>
  <sheetViews>
    <sheetView zoomScaleNormal="100" workbookViewId="0">
      <pane xSplit="2" ySplit="10" topLeftCell="M11" activePane="bottomRight" state="frozen"/>
      <selection activeCell="B9" sqref="B9"/>
      <selection pane="topRight" activeCell="B9" sqref="B9"/>
      <selection pane="bottomLeft" activeCell="B9" sqref="B9"/>
      <selection pane="bottomRight" activeCell="AD11" sqref="A1:XFD1048576"/>
    </sheetView>
  </sheetViews>
  <sheetFormatPr defaultColWidth="5.6640625" defaultRowHeight="13.5" customHeight="1"/>
  <cols>
    <col min="1" max="1" width="11.44140625" style="2" customWidth="1"/>
    <col min="2" max="2" width="22.88671875" style="2" customWidth="1"/>
    <col min="3" max="3" width="11.44140625" style="2" customWidth="1"/>
    <col min="4" max="4" width="5.6640625" style="2"/>
    <col min="5" max="5" width="11.44140625" style="2" customWidth="1"/>
    <col min="6" max="8" width="5.6640625" style="2"/>
    <col min="9" max="9" width="6" style="2" bestFit="1" customWidth="1"/>
    <col min="10" max="10" width="5.6640625" style="2"/>
    <col min="11" max="11" width="11.44140625" style="2" customWidth="1"/>
    <col min="12" max="16" width="5.6640625" style="2"/>
    <col min="17" max="17" width="11.44140625" style="2" customWidth="1"/>
    <col min="18" max="22" width="5.6640625" style="2"/>
    <col min="23" max="23" width="11.44140625" style="2" customWidth="1"/>
    <col min="24" max="24" width="5.6640625" style="2"/>
    <col min="25" max="25" width="11.44140625" style="2" customWidth="1"/>
    <col min="26" max="28" width="5.6640625" style="2"/>
    <col min="29" max="29" width="6" style="2" bestFit="1" customWidth="1"/>
    <col min="30" max="30" width="5.6640625" style="2"/>
    <col min="31" max="31" width="11.44140625" style="2" customWidth="1"/>
    <col min="32" max="36" width="5.6640625" style="2"/>
    <col min="37" max="37" width="11.44140625" style="2" customWidth="1"/>
    <col min="38" max="42" width="5.6640625" style="2"/>
    <col min="43" max="43" width="11.44140625" style="2" customWidth="1"/>
    <col min="44" max="44" width="5.6640625" style="2"/>
    <col min="45" max="45" width="11.44140625" style="2" customWidth="1"/>
    <col min="46" max="46" width="6.33203125" style="2" bestFit="1" customWidth="1"/>
    <col min="47" max="48" width="5.6640625" style="2"/>
    <col min="49" max="49" width="6" style="2" bestFit="1" customWidth="1"/>
    <col min="50" max="50" width="5.6640625" style="2"/>
    <col min="51" max="51" width="11.44140625" style="2" customWidth="1"/>
    <col min="52" max="56" width="5.6640625" style="2"/>
    <col min="57" max="57" width="11.44140625" style="2" customWidth="1"/>
    <col min="58" max="62" width="5.6640625" style="2"/>
    <col min="63" max="63" width="11.44140625" style="2" customWidth="1"/>
    <col min="64" max="64" width="5.6640625" style="2"/>
    <col min="65" max="65" width="11.44140625" style="2" customWidth="1"/>
    <col min="66" max="68" width="5.6640625" style="2"/>
    <col min="69" max="69" width="6" style="2" bestFit="1" customWidth="1"/>
    <col min="70" max="70" width="5.6640625" style="2"/>
    <col min="71" max="71" width="11.44140625" style="2" customWidth="1"/>
    <col min="72" max="76" width="5.6640625" style="2"/>
    <col min="77" max="77" width="11.44140625" style="2" customWidth="1"/>
    <col min="78" max="82" width="5.6640625" style="2"/>
    <col min="83" max="83" width="11.44140625" style="2" customWidth="1"/>
    <col min="84" max="84" width="5.6640625" style="2"/>
    <col min="85" max="85" width="11.44140625" style="2" customWidth="1"/>
    <col min="86" max="88" width="5.6640625" style="2"/>
    <col min="89" max="89" width="6" style="2" bestFit="1" customWidth="1"/>
    <col min="90" max="90" width="5.6640625" style="2"/>
    <col min="91" max="91" width="11.44140625" style="2" customWidth="1"/>
    <col min="92" max="96" width="5.6640625" style="2"/>
    <col min="97" max="97" width="11.44140625" style="2" customWidth="1"/>
    <col min="98" max="102" width="5.6640625" style="2"/>
    <col min="103" max="103" width="11.44140625" style="2" customWidth="1"/>
    <col min="104" max="104" width="5.6640625" style="2"/>
    <col min="105" max="105" width="11.44140625" style="2" customWidth="1"/>
    <col min="106" max="108" width="5.6640625" style="2"/>
    <col min="109" max="109" width="6" style="2" bestFit="1" customWidth="1"/>
    <col min="110" max="110" width="5.6640625" style="2"/>
    <col min="111" max="111" width="11.44140625" style="2" customWidth="1"/>
    <col min="112" max="116" width="5.6640625" style="2"/>
    <col min="117" max="117" width="11.44140625" style="2" customWidth="1"/>
    <col min="118" max="122" width="5.6640625" style="2"/>
    <col min="123" max="123" width="11.44140625" style="2" customWidth="1"/>
    <col min="124" max="124" width="5.6640625" style="2"/>
    <col min="125" max="125" width="11.44140625" style="2" customWidth="1"/>
    <col min="126" max="128" width="5.6640625" style="2"/>
    <col min="129" max="129" width="6" style="2" bestFit="1" customWidth="1"/>
    <col min="130" max="130" width="5.6640625" style="2"/>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48" width="5.6640625" style="2"/>
    <col min="149" max="149" width="6" style="2" bestFit="1" customWidth="1"/>
    <col min="150"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68" width="5.6640625" style="2"/>
    <col min="169" max="169" width="6" style="2" bestFit="1" customWidth="1"/>
    <col min="170"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15" customFormat="1" ht="13.5" customHeight="1">
      <c r="A1" s="10" t="s">
        <v>19</v>
      </c>
      <c r="B1" s="10"/>
      <c r="C1" s="11">
        <v>33911</v>
      </c>
      <c r="D1" s="12"/>
      <c r="E1" s="12"/>
      <c r="F1" s="12"/>
      <c r="G1" s="12"/>
      <c r="H1" s="12"/>
      <c r="I1" s="12"/>
      <c r="J1" s="12"/>
      <c r="K1" s="13"/>
      <c r="L1" s="12"/>
      <c r="M1" s="12"/>
      <c r="N1" s="12"/>
      <c r="O1" s="12"/>
      <c r="P1" s="14"/>
      <c r="Q1" s="12"/>
      <c r="R1" s="12"/>
      <c r="S1" s="12"/>
      <c r="T1" s="12"/>
      <c r="U1" s="12"/>
      <c r="V1" s="12"/>
      <c r="W1" s="11">
        <v>34646</v>
      </c>
      <c r="X1" s="12"/>
      <c r="Y1" s="12"/>
      <c r="Z1" s="12"/>
      <c r="AA1" s="12"/>
      <c r="AB1" s="12"/>
      <c r="AC1" s="12"/>
      <c r="AD1" s="12"/>
      <c r="AE1" s="13"/>
      <c r="AF1" s="12"/>
      <c r="AG1" s="12"/>
      <c r="AH1" s="12"/>
      <c r="AI1" s="12"/>
      <c r="AJ1" s="14"/>
      <c r="AK1" s="12"/>
      <c r="AL1" s="12"/>
      <c r="AM1" s="12"/>
      <c r="AN1" s="12"/>
      <c r="AO1" s="12"/>
      <c r="AP1" s="12"/>
      <c r="AQ1" s="11">
        <v>35374</v>
      </c>
      <c r="AR1" s="12"/>
      <c r="AS1" s="12"/>
      <c r="AT1" s="12"/>
      <c r="AU1" s="12"/>
      <c r="AV1" s="12"/>
      <c r="AW1" s="12"/>
      <c r="AX1" s="12"/>
      <c r="AY1" s="13"/>
      <c r="AZ1" s="12"/>
      <c r="BA1" s="12"/>
      <c r="BB1" s="12"/>
      <c r="BC1" s="12"/>
      <c r="BD1" s="14"/>
      <c r="BE1" s="12"/>
      <c r="BF1" s="12"/>
      <c r="BG1" s="12"/>
      <c r="BH1" s="12"/>
      <c r="BI1" s="12"/>
      <c r="BJ1" s="12"/>
      <c r="BK1" s="11">
        <v>36102</v>
      </c>
      <c r="BL1" s="12"/>
      <c r="BM1" s="12"/>
      <c r="BN1" s="12"/>
      <c r="BO1" s="12"/>
      <c r="BP1" s="12"/>
      <c r="BQ1" s="12"/>
      <c r="BR1" s="12"/>
      <c r="BS1" s="13"/>
      <c r="BT1" s="12"/>
      <c r="BU1" s="12"/>
      <c r="BV1" s="12"/>
      <c r="BW1" s="12"/>
      <c r="BX1" s="14"/>
      <c r="BY1" s="12"/>
      <c r="BZ1" s="12"/>
      <c r="CA1" s="12"/>
      <c r="CB1" s="12"/>
      <c r="CC1" s="12"/>
      <c r="CD1" s="12"/>
      <c r="CE1" s="11">
        <v>36837</v>
      </c>
      <c r="CF1" s="12"/>
      <c r="CG1" s="12"/>
      <c r="CH1" s="12"/>
      <c r="CI1" s="12"/>
      <c r="CJ1" s="12"/>
      <c r="CK1" s="12"/>
      <c r="CL1" s="12"/>
      <c r="CM1" s="13"/>
      <c r="CN1" s="12"/>
      <c r="CO1" s="12"/>
      <c r="CP1" s="12"/>
      <c r="CQ1" s="12"/>
      <c r="CR1" s="14"/>
      <c r="CS1" s="12"/>
      <c r="CT1" s="12"/>
      <c r="CU1" s="12"/>
      <c r="CV1" s="12"/>
      <c r="CW1" s="12"/>
      <c r="CX1" s="12"/>
      <c r="CY1" s="11">
        <v>37565</v>
      </c>
      <c r="CZ1" s="12"/>
      <c r="DA1" s="12"/>
      <c r="DB1" s="12"/>
      <c r="DC1" s="12"/>
      <c r="DD1" s="12"/>
      <c r="DE1" s="12"/>
      <c r="DF1" s="12"/>
      <c r="DG1" s="13"/>
      <c r="DH1" s="12"/>
      <c r="DI1" s="12"/>
      <c r="DJ1" s="12"/>
      <c r="DK1" s="12"/>
      <c r="DL1" s="14"/>
      <c r="DM1" s="12"/>
      <c r="DN1" s="12"/>
      <c r="DO1" s="12"/>
      <c r="DP1" s="12"/>
      <c r="DQ1" s="12"/>
      <c r="DR1" s="12"/>
      <c r="DS1" s="11">
        <v>38293</v>
      </c>
      <c r="DT1" s="12"/>
      <c r="DU1" s="12"/>
      <c r="DV1" s="12"/>
      <c r="DW1" s="12"/>
      <c r="DX1" s="12"/>
      <c r="DY1" s="12"/>
      <c r="DZ1" s="12"/>
      <c r="EA1" s="13"/>
      <c r="EB1" s="12"/>
      <c r="EC1" s="12"/>
      <c r="ED1" s="12"/>
      <c r="EE1" s="12"/>
      <c r="EF1" s="14"/>
      <c r="EG1" s="12"/>
      <c r="EH1" s="12"/>
      <c r="EI1" s="12"/>
      <c r="EJ1" s="12"/>
      <c r="EK1" s="12"/>
      <c r="EL1" s="12"/>
      <c r="EM1" s="11">
        <v>39028</v>
      </c>
      <c r="EN1" s="12"/>
      <c r="EO1" s="12"/>
      <c r="EP1" s="12"/>
      <c r="EQ1" s="12"/>
      <c r="ER1" s="12"/>
      <c r="ES1" s="12"/>
      <c r="ET1" s="12"/>
      <c r="EU1" s="13"/>
      <c r="EV1" s="12"/>
      <c r="EW1" s="12"/>
      <c r="EX1" s="12"/>
      <c r="EY1" s="12"/>
      <c r="EZ1" s="14"/>
      <c r="FA1" s="12"/>
      <c r="FB1" s="12"/>
      <c r="FC1" s="12"/>
      <c r="FD1" s="12"/>
      <c r="FE1" s="12"/>
      <c r="FF1" s="12"/>
      <c r="FG1" s="11">
        <v>39756</v>
      </c>
      <c r="FH1" s="12"/>
      <c r="FI1" s="12"/>
      <c r="FJ1" s="12"/>
      <c r="FK1" s="12"/>
      <c r="FL1" s="12"/>
      <c r="FM1" s="12"/>
      <c r="FN1" s="12" t="s">
        <v>118</v>
      </c>
      <c r="FO1" s="13"/>
      <c r="FP1" s="12"/>
      <c r="FQ1" s="12"/>
      <c r="FR1" s="12"/>
      <c r="FS1" s="12"/>
      <c r="FT1" s="14"/>
      <c r="FU1" s="12"/>
      <c r="FV1" s="12"/>
      <c r="FW1" s="12"/>
      <c r="FX1" s="12"/>
      <c r="FY1" s="12" t="s">
        <v>118</v>
      </c>
      <c r="FZ1" s="12"/>
      <c r="GA1" s="11"/>
      <c r="GB1" s="12"/>
      <c r="GC1" s="12"/>
      <c r="GD1" s="12"/>
      <c r="GE1" s="12"/>
      <c r="GF1" s="12"/>
      <c r="GG1" s="12"/>
      <c r="GH1" s="12" t="s">
        <v>118</v>
      </c>
      <c r="GI1" s="13"/>
      <c r="GJ1" s="12"/>
      <c r="GK1" s="12"/>
      <c r="GL1" s="12"/>
      <c r="GM1" s="12"/>
      <c r="GN1" s="14"/>
      <c r="GO1" s="12"/>
      <c r="GP1" s="12"/>
      <c r="GQ1" s="12"/>
      <c r="GR1" s="12"/>
      <c r="GS1" s="12" t="s">
        <v>118</v>
      </c>
      <c r="GT1" s="12"/>
      <c r="GU1" s="11"/>
      <c r="GV1" s="12"/>
      <c r="GW1" s="12"/>
      <c r="GX1" s="12"/>
      <c r="GY1" s="12"/>
      <c r="GZ1" s="12"/>
      <c r="HA1" s="12"/>
      <c r="HB1" s="12" t="s">
        <v>118</v>
      </c>
      <c r="HC1" s="13"/>
      <c r="HD1" s="12"/>
      <c r="HE1" s="12"/>
      <c r="HF1" s="12"/>
      <c r="HG1" s="12"/>
      <c r="HH1" s="14"/>
      <c r="HI1" s="12"/>
      <c r="HJ1" s="12"/>
      <c r="HK1" s="12"/>
      <c r="HL1" s="12"/>
      <c r="HM1" s="12" t="s">
        <v>118</v>
      </c>
      <c r="HN1" s="12"/>
      <c r="HO1" s="11"/>
      <c r="HP1" s="12"/>
      <c r="HQ1" s="12"/>
      <c r="HR1" s="12"/>
      <c r="HS1" s="12"/>
      <c r="HT1" s="12"/>
      <c r="HU1" s="12"/>
      <c r="HV1" s="12" t="s">
        <v>118</v>
      </c>
      <c r="HW1" s="13"/>
      <c r="HX1" s="12"/>
      <c r="HY1" s="12"/>
      <c r="HZ1" s="12"/>
      <c r="IA1" s="12"/>
      <c r="IB1" s="14"/>
      <c r="IC1" s="12"/>
      <c r="ID1" s="12"/>
      <c r="IE1" s="12"/>
      <c r="IF1" s="12"/>
      <c r="IG1" s="12" t="s">
        <v>118</v>
      </c>
      <c r="IH1" s="12"/>
      <c r="II1" s="11"/>
      <c r="IJ1" s="12"/>
      <c r="IK1" s="12"/>
      <c r="IL1" s="12"/>
      <c r="IM1" s="12"/>
      <c r="IN1" s="12"/>
      <c r="IO1" s="12"/>
      <c r="IP1" s="12" t="s">
        <v>118</v>
      </c>
      <c r="IQ1" s="13"/>
      <c r="IR1" s="12"/>
      <c r="IS1" s="12"/>
      <c r="IT1" s="12"/>
      <c r="IU1" s="12"/>
      <c r="IV1" s="14"/>
      <c r="IW1" s="12"/>
      <c r="IX1" s="12"/>
      <c r="IY1" s="12"/>
      <c r="IZ1" s="12"/>
      <c r="JA1" s="12" t="s">
        <v>118</v>
      </c>
      <c r="JB1" s="12"/>
    </row>
    <row r="2" spans="1:262" s="15" customFormat="1" ht="13.5" customHeight="1">
      <c r="A2" s="10" t="s">
        <v>129</v>
      </c>
      <c r="B2" s="10"/>
      <c r="C2" s="11">
        <v>33911</v>
      </c>
      <c r="D2" s="12"/>
      <c r="E2" s="12"/>
      <c r="F2" s="12"/>
      <c r="G2" s="12"/>
      <c r="H2" s="12"/>
      <c r="I2" s="12"/>
      <c r="J2" s="12"/>
      <c r="K2" s="13"/>
      <c r="L2" s="12"/>
      <c r="M2" s="12"/>
      <c r="N2" s="12"/>
      <c r="O2" s="12"/>
      <c r="P2" s="14"/>
      <c r="Q2" s="12"/>
      <c r="R2" s="12"/>
      <c r="S2" s="12"/>
      <c r="T2" s="12"/>
      <c r="U2" s="12"/>
      <c r="V2" s="12"/>
      <c r="W2" s="11">
        <v>34646</v>
      </c>
      <c r="X2" s="12"/>
      <c r="Y2" s="12"/>
      <c r="Z2" s="12"/>
      <c r="AA2" s="12"/>
      <c r="AB2" s="12"/>
      <c r="AC2" s="12"/>
      <c r="AD2" s="12"/>
      <c r="AE2" s="13"/>
      <c r="AF2" s="12"/>
      <c r="AG2" s="12"/>
      <c r="AH2" s="12"/>
      <c r="AI2" s="12"/>
      <c r="AJ2" s="14"/>
      <c r="AK2" s="12"/>
      <c r="AL2" s="12"/>
      <c r="AM2" s="12"/>
      <c r="AN2" s="12"/>
      <c r="AO2" s="12"/>
      <c r="AP2" s="12"/>
      <c r="AQ2" s="11">
        <v>35374</v>
      </c>
      <c r="AR2" s="12"/>
      <c r="AS2" s="12"/>
      <c r="AT2" s="12"/>
      <c r="AU2" s="12"/>
      <c r="AV2" s="12"/>
      <c r="AW2" s="12"/>
      <c r="AX2" s="12"/>
      <c r="AY2" s="13"/>
      <c r="AZ2" s="12"/>
      <c r="BA2" s="12"/>
      <c r="BB2" s="12"/>
      <c r="BC2" s="12"/>
      <c r="BD2" s="14"/>
      <c r="BE2" s="12"/>
      <c r="BF2" s="12"/>
      <c r="BG2" s="12"/>
      <c r="BH2" s="12"/>
      <c r="BI2" s="12"/>
      <c r="BJ2" s="12"/>
      <c r="BK2" s="11">
        <v>36102</v>
      </c>
      <c r="BL2" s="12"/>
      <c r="BM2" s="12"/>
      <c r="BN2" s="12"/>
      <c r="BO2" s="12"/>
      <c r="BP2" s="12"/>
      <c r="BQ2" s="12"/>
      <c r="BR2" s="12"/>
      <c r="BS2" s="13"/>
      <c r="BT2" s="12"/>
      <c r="BU2" s="12"/>
      <c r="BV2" s="12"/>
      <c r="BW2" s="12"/>
      <c r="BX2" s="14"/>
      <c r="BY2" s="12"/>
      <c r="BZ2" s="12"/>
      <c r="CA2" s="12"/>
      <c r="CB2" s="12"/>
      <c r="CC2" s="12"/>
      <c r="CD2" s="12"/>
      <c r="CE2" s="11">
        <v>36837</v>
      </c>
      <c r="CF2" s="12"/>
      <c r="CG2" s="12"/>
      <c r="CH2" s="12"/>
      <c r="CI2" s="12"/>
      <c r="CJ2" s="12"/>
      <c r="CK2" s="12"/>
      <c r="CL2" s="12"/>
      <c r="CM2" s="13"/>
      <c r="CN2" s="12"/>
      <c r="CO2" s="12"/>
      <c r="CP2" s="12"/>
      <c r="CQ2" s="12"/>
      <c r="CR2" s="14"/>
      <c r="CS2" s="12"/>
      <c r="CT2" s="12"/>
      <c r="CU2" s="12"/>
      <c r="CV2" s="12"/>
      <c r="CW2" s="12"/>
      <c r="CX2" s="12"/>
      <c r="CY2" s="11">
        <v>37565</v>
      </c>
      <c r="CZ2" s="12"/>
      <c r="DA2" s="12"/>
      <c r="DB2" s="12"/>
      <c r="DC2" s="12"/>
      <c r="DD2" s="12"/>
      <c r="DE2" s="12"/>
      <c r="DF2" s="12"/>
      <c r="DG2" s="13"/>
      <c r="DH2" s="12"/>
      <c r="DI2" s="12"/>
      <c r="DJ2" s="12"/>
      <c r="DK2" s="12"/>
      <c r="DL2" s="14"/>
      <c r="DM2" s="12"/>
      <c r="DN2" s="12"/>
      <c r="DO2" s="12"/>
      <c r="DP2" s="12"/>
      <c r="DQ2" s="12"/>
      <c r="DR2" s="12"/>
      <c r="DS2" s="11">
        <v>38293</v>
      </c>
      <c r="DT2" s="12"/>
      <c r="DU2" s="12"/>
      <c r="DV2" s="12"/>
      <c r="DW2" s="12"/>
      <c r="DX2" s="12"/>
      <c r="DY2" s="12"/>
      <c r="DZ2" s="12"/>
      <c r="EA2" s="13"/>
      <c r="EB2" s="12"/>
      <c r="EC2" s="12"/>
      <c r="ED2" s="12"/>
      <c r="EE2" s="12"/>
      <c r="EF2" s="14"/>
      <c r="EG2" s="12"/>
      <c r="EH2" s="12"/>
      <c r="EI2" s="12"/>
      <c r="EJ2" s="12"/>
      <c r="EK2" s="12"/>
      <c r="EL2" s="12"/>
      <c r="EM2" s="11">
        <v>39028</v>
      </c>
      <c r="EN2" s="12"/>
      <c r="EO2" s="12"/>
      <c r="EP2" s="12"/>
      <c r="EQ2" s="12"/>
      <c r="ER2" s="12"/>
      <c r="ES2" s="12"/>
      <c r="ET2" s="12"/>
      <c r="EU2" s="13"/>
      <c r="EV2" s="12"/>
      <c r="EW2" s="12"/>
      <c r="EX2" s="12"/>
      <c r="EY2" s="12"/>
      <c r="EZ2" s="14"/>
      <c r="FA2" s="12"/>
      <c r="FB2" s="12"/>
      <c r="FC2" s="12"/>
      <c r="FD2" s="12"/>
      <c r="FE2" s="12"/>
      <c r="FF2" s="12"/>
      <c r="FG2" s="11">
        <v>39756</v>
      </c>
      <c r="FH2" s="12"/>
      <c r="FI2" s="12"/>
      <c r="FJ2" s="12"/>
      <c r="FK2" s="12"/>
      <c r="FL2" s="12"/>
      <c r="FM2" s="12"/>
      <c r="FN2" s="12"/>
      <c r="FO2" s="13"/>
      <c r="FP2" s="12"/>
      <c r="FQ2" s="12"/>
      <c r="FR2" s="12"/>
      <c r="FS2" s="12"/>
      <c r="FT2" s="14"/>
      <c r="FU2" s="12"/>
      <c r="FV2" s="12"/>
      <c r="FW2" s="12"/>
      <c r="FX2" s="12"/>
      <c r="FY2" s="12"/>
      <c r="FZ2" s="12"/>
      <c r="GA2" s="11"/>
      <c r="GB2" s="12"/>
      <c r="GC2" s="12"/>
      <c r="GD2" s="12"/>
      <c r="GE2" s="12"/>
      <c r="GF2" s="12"/>
      <c r="GG2" s="12"/>
      <c r="GH2" s="12"/>
      <c r="GI2" s="13"/>
      <c r="GJ2" s="12"/>
      <c r="GK2" s="12"/>
      <c r="GL2" s="12"/>
      <c r="GM2" s="12"/>
      <c r="GN2" s="14"/>
      <c r="GO2" s="12"/>
      <c r="GP2" s="12"/>
      <c r="GQ2" s="12"/>
      <c r="GR2" s="12"/>
      <c r="GS2" s="12"/>
      <c r="GT2" s="12"/>
      <c r="GU2" s="11"/>
      <c r="GV2" s="12"/>
      <c r="GW2" s="12"/>
      <c r="GX2" s="12"/>
      <c r="GY2" s="12"/>
      <c r="GZ2" s="12"/>
      <c r="HA2" s="12"/>
      <c r="HB2" s="12"/>
      <c r="HC2" s="13"/>
      <c r="HD2" s="12"/>
      <c r="HE2" s="12"/>
      <c r="HF2" s="12"/>
      <c r="HG2" s="12"/>
      <c r="HH2" s="14"/>
      <c r="HI2" s="12"/>
      <c r="HJ2" s="12"/>
      <c r="HK2" s="12"/>
      <c r="HL2" s="12"/>
      <c r="HM2" s="12"/>
      <c r="HN2" s="12"/>
      <c r="HO2" s="11"/>
      <c r="HP2" s="12"/>
      <c r="HQ2" s="12"/>
      <c r="HR2" s="12"/>
      <c r="HS2" s="12"/>
      <c r="HT2" s="12"/>
      <c r="HU2" s="12"/>
      <c r="HV2" s="12"/>
      <c r="HW2" s="13"/>
      <c r="HX2" s="12"/>
      <c r="HY2" s="12"/>
      <c r="HZ2" s="12"/>
      <c r="IA2" s="12"/>
      <c r="IB2" s="14"/>
      <c r="IC2" s="12"/>
      <c r="ID2" s="12"/>
      <c r="IE2" s="12"/>
      <c r="IF2" s="12"/>
      <c r="IG2" s="12"/>
      <c r="IH2" s="12"/>
      <c r="II2" s="11"/>
      <c r="IJ2" s="12"/>
      <c r="IK2" s="12"/>
      <c r="IL2" s="12"/>
      <c r="IM2" s="12"/>
      <c r="IN2" s="12"/>
      <c r="IO2" s="12"/>
      <c r="IP2" s="12"/>
      <c r="IQ2" s="13"/>
      <c r="IR2" s="12"/>
      <c r="IS2" s="12"/>
      <c r="IT2" s="12"/>
      <c r="IU2" s="12"/>
      <c r="IV2" s="14"/>
      <c r="IW2" s="12"/>
      <c r="IX2" s="12"/>
      <c r="IY2" s="12"/>
      <c r="IZ2" s="12"/>
      <c r="JA2" s="12"/>
      <c r="JB2" s="12"/>
    </row>
    <row r="3" spans="1:262" ht="13.5" customHeight="1">
      <c r="A3" s="16" t="s">
        <v>21</v>
      </c>
      <c r="B3" s="16"/>
      <c r="C3" s="17">
        <v>100</v>
      </c>
      <c r="D3" s="18"/>
      <c r="E3" s="18"/>
      <c r="F3" s="18"/>
      <c r="G3" s="18"/>
      <c r="H3" s="18"/>
      <c r="I3" s="18"/>
      <c r="J3" s="18"/>
      <c r="K3" s="19"/>
      <c r="L3" s="18"/>
      <c r="M3" s="18"/>
      <c r="N3" s="18"/>
      <c r="O3" s="18"/>
      <c r="P3" s="20"/>
      <c r="Q3" s="18"/>
      <c r="R3" s="18"/>
      <c r="S3" s="18"/>
      <c r="T3" s="18"/>
      <c r="U3" s="18"/>
      <c r="V3" s="18"/>
      <c r="W3" s="17">
        <v>100</v>
      </c>
      <c r="X3" s="18"/>
      <c r="Y3" s="18"/>
      <c r="Z3" s="18"/>
      <c r="AA3" s="18"/>
      <c r="AB3" s="18"/>
      <c r="AC3" s="18"/>
      <c r="AD3" s="18"/>
      <c r="AE3" s="19"/>
      <c r="AF3" s="18"/>
      <c r="AG3" s="18"/>
      <c r="AH3" s="18"/>
      <c r="AI3" s="18"/>
      <c r="AJ3" s="20"/>
      <c r="AK3" s="18"/>
      <c r="AL3" s="18"/>
      <c r="AM3" s="18"/>
      <c r="AN3" s="18"/>
      <c r="AO3" s="18"/>
      <c r="AP3" s="18"/>
      <c r="AQ3" s="17">
        <v>100</v>
      </c>
      <c r="AR3" s="18"/>
      <c r="AS3" s="18"/>
      <c r="AT3" s="18"/>
      <c r="AU3" s="18"/>
      <c r="AV3" s="18"/>
      <c r="AW3" s="18"/>
      <c r="AX3" s="18"/>
      <c r="AY3" s="19"/>
      <c r="AZ3" s="18"/>
      <c r="BA3" s="18"/>
      <c r="BB3" s="18"/>
      <c r="BC3" s="18"/>
      <c r="BD3" s="20"/>
      <c r="BE3" s="18"/>
      <c r="BF3" s="18"/>
      <c r="BG3" s="18"/>
      <c r="BH3" s="18"/>
      <c r="BI3" s="18"/>
      <c r="BJ3" s="18"/>
      <c r="BK3" s="17">
        <v>100</v>
      </c>
      <c r="BL3" s="18"/>
      <c r="BM3" s="18"/>
      <c r="BN3" s="18"/>
      <c r="BO3" s="18"/>
      <c r="BP3" s="18"/>
      <c r="BQ3" s="18"/>
      <c r="BR3" s="18"/>
      <c r="BS3" s="19"/>
      <c r="BT3" s="18"/>
      <c r="BU3" s="18"/>
      <c r="BV3" s="18"/>
      <c r="BW3" s="18"/>
      <c r="BX3" s="20"/>
      <c r="BY3" s="18"/>
      <c r="BZ3" s="18"/>
      <c r="CA3" s="18"/>
      <c r="CB3" s="18"/>
      <c r="CC3" s="18"/>
      <c r="CD3" s="18"/>
      <c r="CE3" s="17">
        <v>100</v>
      </c>
      <c r="CF3" s="18"/>
      <c r="CG3" s="18"/>
      <c r="CH3" s="18"/>
      <c r="CI3" s="18"/>
      <c r="CJ3" s="18"/>
      <c r="CK3" s="18"/>
      <c r="CL3" s="18"/>
      <c r="CM3" s="19"/>
      <c r="CN3" s="18"/>
      <c r="CO3" s="18"/>
      <c r="CP3" s="18"/>
      <c r="CQ3" s="18"/>
      <c r="CR3" s="20"/>
      <c r="CS3" s="18"/>
      <c r="CT3" s="18"/>
      <c r="CU3" s="18"/>
      <c r="CV3" s="18"/>
      <c r="CW3" s="18"/>
      <c r="CX3" s="18"/>
      <c r="CY3" s="17">
        <v>100</v>
      </c>
      <c r="CZ3" s="18"/>
      <c r="DA3" s="18"/>
      <c r="DB3" s="18"/>
      <c r="DC3" s="18"/>
      <c r="DD3" s="18"/>
      <c r="DE3" s="18"/>
      <c r="DF3" s="18"/>
      <c r="DG3" s="19"/>
      <c r="DH3" s="18"/>
      <c r="DI3" s="18"/>
      <c r="DJ3" s="18"/>
      <c r="DK3" s="18"/>
      <c r="DL3" s="20"/>
      <c r="DM3" s="18"/>
      <c r="DN3" s="18"/>
      <c r="DO3" s="18"/>
      <c r="DP3" s="18"/>
      <c r="DQ3" s="18"/>
      <c r="DR3" s="18"/>
      <c r="DS3" s="17">
        <v>100</v>
      </c>
      <c r="DT3" s="18"/>
      <c r="DU3" s="18"/>
      <c r="DV3" s="18"/>
      <c r="DW3" s="18"/>
      <c r="DX3" s="18"/>
      <c r="DY3" s="18"/>
      <c r="DZ3" s="18"/>
      <c r="EA3" s="19"/>
      <c r="EB3" s="18"/>
      <c r="EC3" s="18"/>
      <c r="ED3" s="18"/>
      <c r="EE3" s="18"/>
      <c r="EF3" s="20"/>
      <c r="EG3" s="18"/>
      <c r="EH3" s="18"/>
      <c r="EI3" s="18"/>
      <c r="EJ3" s="18"/>
      <c r="EK3" s="18"/>
      <c r="EL3" s="18"/>
      <c r="EM3" s="17">
        <v>100</v>
      </c>
      <c r="EN3" s="18"/>
      <c r="EO3" s="18"/>
      <c r="EP3" s="18"/>
      <c r="EQ3" s="18"/>
      <c r="ER3" s="18"/>
      <c r="ES3" s="18"/>
      <c r="ET3" s="18"/>
      <c r="EU3" s="19"/>
      <c r="EV3" s="18"/>
      <c r="EW3" s="18"/>
      <c r="EX3" s="18"/>
      <c r="EY3" s="18"/>
      <c r="EZ3" s="20"/>
      <c r="FA3" s="18"/>
      <c r="FB3" s="18"/>
      <c r="FC3" s="18"/>
      <c r="FD3" s="18"/>
      <c r="FE3" s="18"/>
      <c r="FF3" s="18"/>
      <c r="FG3" s="17">
        <v>100</v>
      </c>
      <c r="FH3" s="18"/>
      <c r="FI3" s="18"/>
      <c r="FJ3" s="18"/>
      <c r="FK3" s="18"/>
      <c r="FL3" s="18"/>
      <c r="FM3" s="18"/>
      <c r="FN3" s="18"/>
      <c r="FO3" s="19"/>
      <c r="FP3" s="18"/>
      <c r="FQ3" s="18"/>
      <c r="FR3" s="18"/>
      <c r="FS3" s="18"/>
      <c r="FT3" s="20"/>
      <c r="FU3" s="18"/>
      <c r="FV3" s="18"/>
      <c r="FW3" s="18"/>
      <c r="FX3" s="18"/>
      <c r="FY3" s="18"/>
      <c r="FZ3" s="18"/>
      <c r="GA3" s="17"/>
      <c r="GB3" s="18"/>
      <c r="GC3" s="18"/>
      <c r="GD3" s="18"/>
      <c r="GE3" s="18"/>
      <c r="GF3" s="18"/>
      <c r="GG3" s="18"/>
      <c r="GH3" s="18"/>
      <c r="GI3" s="19"/>
      <c r="GJ3" s="18"/>
      <c r="GK3" s="18"/>
      <c r="GL3" s="18"/>
      <c r="GM3" s="18"/>
      <c r="GN3" s="20"/>
      <c r="GO3" s="18"/>
      <c r="GP3" s="18"/>
      <c r="GQ3" s="18"/>
      <c r="GR3" s="18"/>
      <c r="GS3" s="18"/>
      <c r="GT3" s="18"/>
      <c r="GU3" s="17"/>
      <c r="GV3" s="18"/>
      <c r="GW3" s="18"/>
      <c r="GX3" s="18"/>
      <c r="GY3" s="18"/>
      <c r="GZ3" s="18"/>
      <c r="HA3" s="18"/>
      <c r="HB3" s="18"/>
      <c r="HC3" s="19"/>
      <c r="HD3" s="18"/>
      <c r="HE3" s="18"/>
      <c r="HF3" s="18"/>
      <c r="HG3" s="18"/>
      <c r="HH3" s="20"/>
      <c r="HI3" s="18"/>
      <c r="HJ3" s="18"/>
      <c r="HK3" s="18"/>
      <c r="HL3" s="18"/>
      <c r="HM3" s="18"/>
      <c r="HN3" s="18"/>
      <c r="HO3" s="17"/>
      <c r="HP3" s="18"/>
      <c r="HQ3" s="18"/>
      <c r="HR3" s="18"/>
      <c r="HS3" s="18"/>
      <c r="HT3" s="18"/>
      <c r="HU3" s="18"/>
      <c r="HV3" s="18"/>
      <c r="HW3" s="19"/>
      <c r="HX3" s="18"/>
      <c r="HY3" s="18"/>
      <c r="HZ3" s="18"/>
      <c r="IA3" s="18"/>
      <c r="IB3" s="20"/>
      <c r="IC3" s="18"/>
      <c r="ID3" s="18"/>
      <c r="IE3" s="18"/>
      <c r="IF3" s="18"/>
      <c r="IG3" s="18"/>
      <c r="IH3" s="18"/>
      <c r="II3" s="17"/>
      <c r="IJ3" s="18"/>
      <c r="IK3" s="18"/>
      <c r="IL3" s="18"/>
      <c r="IM3" s="18"/>
      <c r="IN3" s="18"/>
      <c r="IO3" s="18"/>
      <c r="IP3" s="18"/>
      <c r="IQ3" s="19"/>
      <c r="IR3" s="18"/>
      <c r="IS3" s="18"/>
      <c r="IT3" s="18"/>
      <c r="IU3" s="18"/>
      <c r="IV3" s="20"/>
      <c r="IW3" s="18"/>
      <c r="IX3" s="18"/>
      <c r="IY3" s="18"/>
      <c r="IZ3" s="18"/>
      <c r="JA3" s="18"/>
      <c r="JB3" s="18"/>
    </row>
    <row r="4" spans="1:262" s="27" customFormat="1" ht="13.5" customHeight="1">
      <c r="A4" s="21" t="s">
        <v>22</v>
      </c>
      <c r="B4" s="22"/>
      <c r="C4" s="23">
        <v>188585000</v>
      </c>
      <c r="D4" s="24"/>
      <c r="E4" s="24"/>
      <c r="F4" s="24"/>
      <c r="G4" s="24"/>
      <c r="H4" s="24"/>
      <c r="I4" s="24"/>
      <c r="J4" s="24"/>
      <c r="K4" s="25"/>
      <c r="L4" s="24"/>
      <c r="M4" s="24"/>
      <c r="N4" s="24"/>
      <c r="O4" s="24"/>
      <c r="P4" s="26"/>
      <c r="Q4" s="24"/>
      <c r="R4" s="24"/>
      <c r="S4" s="24"/>
      <c r="T4" s="24"/>
      <c r="U4" s="24"/>
      <c r="V4" s="24"/>
      <c r="W4" s="23">
        <v>193650000</v>
      </c>
      <c r="X4" s="24"/>
      <c r="Y4" s="24"/>
      <c r="Z4" s="24"/>
      <c r="AA4" s="24"/>
      <c r="AB4" s="24"/>
      <c r="AC4" s="24"/>
      <c r="AD4" s="24"/>
      <c r="AE4" s="25"/>
      <c r="AF4" s="24"/>
      <c r="AG4" s="24"/>
      <c r="AH4" s="24"/>
      <c r="AI4" s="24"/>
      <c r="AJ4" s="26"/>
      <c r="AK4" s="24"/>
      <c r="AL4" s="24"/>
      <c r="AM4" s="24"/>
      <c r="AN4" s="24"/>
      <c r="AO4" s="24"/>
      <c r="AP4" s="24"/>
      <c r="AQ4" s="23">
        <v>196089000</v>
      </c>
      <c r="AR4" s="24"/>
      <c r="AS4" s="24"/>
      <c r="AT4" s="24"/>
      <c r="AU4" s="24"/>
      <c r="AV4" s="24"/>
      <c r="AW4" s="24"/>
      <c r="AX4" s="24"/>
      <c r="AY4" s="25"/>
      <c r="AZ4" s="24"/>
      <c r="BA4" s="24"/>
      <c r="BB4" s="24"/>
      <c r="BC4" s="24"/>
      <c r="BD4" s="26"/>
      <c r="BE4" s="24"/>
      <c r="BF4" s="24"/>
      <c r="BG4" s="24"/>
      <c r="BH4" s="24"/>
      <c r="BI4" s="24"/>
      <c r="BJ4" s="24"/>
      <c r="BK4" s="23">
        <v>200927000</v>
      </c>
      <c r="BL4" s="24"/>
      <c r="BM4" s="24"/>
      <c r="BN4" s="24"/>
      <c r="BO4" s="24"/>
      <c r="BP4" s="24"/>
      <c r="BQ4" s="24"/>
      <c r="BR4" s="24"/>
      <c r="BS4" s="25"/>
      <c r="BT4" s="24"/>
      <c r="BU4" s="24"/>
      <c r="BV4" s="24"/>
      <c r="BW4" s="24"/>
      <c r="BX4" s="26"/>
      <c r="BY4" s="24"/>
      <c r="BZ4" s="24"/>
      <c r="CA4" s="24"/>
      <c r="CB4" s="24"/>
      <c r="CC4" s="24"/>
      <c r="CD4" s="24"/>
      <c r="CE4" s="23">
        <v>205412000</v>
      </c>
      <c r="CF4" s="24"/>
      <c r="CG4" s="24"/>
      <c r="CH4" s="24"/>
      <c r="CI4" s="24"/>
      <c r="CJ4" s="24"/>
      <c r="CK4" s="24"/>
      <c r="CL4" s="24"/>
      <c r="CM4" s="25"/>
      <c r="CN4" s="24"/>
      <c r="CO4" s="24"/>
      <c r="CP4" s="24"/>
      <c r="CQ4" s="24"/>
      <c r="CR4" s="26"/>
      <c r="CS4" s="24"/>
      <c r="CT4" s="24"/>
      <c r="CU4" s="24"/>
      <c r="CV4" s="24"/>
      <c r="CW4" s="24"/>
      <c r="CX4" s="24"/>
      <c r="CY4" s="23">
        <v>214679395</v>
      </c>
      <c r="CZ4" s="24"/>
      <c r="DA4" s="24"/>
      <c r="DB4" s="24"/>
      <c r="DC4" s="24"/>
      <c r="DD4" s="24"/>
      <c r="DE4" s="24"/>
      <c r="DF4" s="24"/>
      <c r="DG4" s="25"/>
      <c r="DH4" s="24"/>
      <c r="DI4" s="24"/>
      <c r="DJ4" s="24"/>
      <c r="DK4" s="24"/>
      <c r="DL4" s="26"/>
      <c r="DM4" s="24"/>
      <c r="DN4" s="24"/>
      <c r="DO4" s="24"/>
      <c r="DP4" s="24"/>
      <c r="DQ4" s="24"/>
      <c r="DR4" s="24"/>
      <c r="DS4" s="23">
        <v>220836281</v>
      </c>
      <c r="DT4" s="24"/>
      <c r="DU4" s="24"/>
      <c r="DV4" s="24"/>
      <c r="DW4" s="24"/>
      <c r="DX4" s="24"/>
      <c r="DY4" s="24"/>
      <c r="DZ4" s="24"/>
      <c r="EA4" s="25"/>
      <c r="EB4" s="24"/>
      <c r="EC4" s="24"/>
      <c r="ED4" s="24"/>
      <c r="EE4" s="24"/>
      <c r="EF4" s="26"/>
      <c r="EG4" s="24"/>
      <c r="EH4" s="24"/>
      <c r="EI4" s="24"/>
      <c r="EJ4" s="24"/>
      <c r="EK4" s="24"/>
      <c r="EL4" s="24"/>
      <c r="EM4" s="23">
        <v>225197000</v>
      </c>
      <c r="EN4" s="24"/>
      <c r="EO4" s="24"/>
      <c r="EP4" s="24"/>
      <c r="EQ4" s="24"/>
      <c r="ER4" s="24"/>
      <c r="ES4" s="24"/>
      <c r="ET4" s="24"/>
      <c r="EU4" s="25"/>
      <c r="EV4" s="24"/>
      <c r="EW4" s="24"/>
      <c r="EX4" s="24"/>
      <c r="EY4" s="24"/>
      <c r="EZ4" s="26"/>
      <c r="FA4" s="24"/>
      <c r="FB4" s="24"/>
      <c r="FC4" s="24"/>
      <c r="FD4" s="24"/>
      <c r="FE4" s="24"/>
      <c r="FF4" s="24"/>
      <c r="FG4" s="23">
        <v>230435795</v>
      </c>
      <c r="FH4" s="24"/>
      <c r="FI4" s="24"/>
      <c r="FJ4" s="24"/>
      <c r="FK4" s="24"/>
      <c r="FL4" s="24"/>
      <c r="FM4" s="24"/>
      <c r="FN4" s="24"/>
      <c r="FO4" s="25"/>
      <c r="FP4" s="24"/>
      <c r="FQ4" s="24"/>
      <c r="FR4" s="24"/>
      <c r="FS4" s="24"/>
      <c r="FT4" s="26"/>
      <c r="FU4" s="24"/>
      <c r="FV4" s="24"/>
      <c r="FW4" s="24"/>
      <c r="FX4" s="24"/>
      <c r="FY4" s="24"/>
      <c r="FZ4" s="24"/>
      <c r="GA4" s="23"/>
      <c r="GB4" s="24"/>
      <c r="GC4" s="24"/>
      <c r="GD4" s="24"/>
      <c r="GE4" s="24"/>
      <c r="GF4" s="24"/>
      <c r="GG4" s="24"/>
      <c r="GH4" s="24"/>
      <c r="GI4" s="25"/>
      <c r="GJ4" s="24"/>
      <c r="GK4" s="24"/>
      <c r="GL4" s="24"/>
      <c r="GM4" s="24"/>
      <c r="GN4" s="26"/>
      <c r="GO4" s="24"/>
      <c r="GP4" s="24"/>
      <c r="GQ4" s="24"/>
      <c r="GR4" s="24"/>
      <c r="GS4" s="24"/>
      <c r="GT4" s="24"/>
      <c r="GU4" s="23"/>
      <c r="GV4" s="24"/>
      <c r="GW4" s="24"/>
      <c r="GX4" s="24"/>
      <c r="GY4" s="24"/>
      <c r="GZ4" s="24"/>
      <c r="HA4" s="24"/>
      <c r="HB4" s="24"/>
      <c r="HC4" s="25"/>
      <c r="HD4" s="24"/>
      <c r="HE4" s="24"/>
      <c r="HF4" s="24"/>
      <c r="HG4" s="24"/>
      <c r="HH4" s="26"/>
      <c r="HI4" s="24"/>
      <c r="HJ4" s="24"/>
      <c r="HK4" s="24"/>
      <c r="HL4" s="24"/>
      <c r="HM4" s="24"/>
      <c r="HN4" s="24"/>
      <c r="HO4" s="23"/>
      <c r="HP4" s="24"/>
      <c r="HQ4" s="24"/>
      <c r="HR4" s="24"/>
      <c r="HS4" s="24"/>
      <c r="HT4" s="24"/>
      <c r="HU4" s="24"/>
      <c r="HV4" s="24"/>
      <c r="HW4" s="25"/>
      <c r="HX4" s="24"/>
      <c r="HY4" s="24"/>
      <c r="HZ4" s="24"/>
      <c r="IA4" s="24"/>
      <c r="IB4" s="26"/>
      <c r="IC4" s="24"/>
      <c r="ID4" s="24"/>
      <c r="IE4" s="24"/>
      <c r="IF4" s="24"/>
      <c r="IG4" s="24"/>
      <c r="IH4" s="24"/>
      <c r="II4" s="23"/>
      <c r="IJ4" s="24"/>
      <c r="IK4" s="24"/>
      <c r="IL4" s="24"/>
      <c r="IM4" s="24"/>
      <c r="IN4" s="24"/>
      <c r="IO4" s="24"/>
      <c r="IP4" s="24"/>
      <c r="IQ4" s="25"/>
      <c r="IR4" s="24"/>
      <c r="IS4" s="24"/>
      <c r="IT4" s="24"/>
      <c r="IU4" s="24"/>
      <c r="IV4" s="26"/>
      <c r="IW4" s="24"/>
      <c r="IX4" s="24"/>
      <c r="IY4" s="24"/>
      <c r="IZ4" s="24"/>
      <c r="JA4" s="24"/>
      <c r="JB4" s="24"/>
    </row>
    <row r="5" spans="1:262" s="27" customFormat="1" ht="13.5" customHeight="1">
      <c r="A5" s="21" t="s">
        <v>23</v>
      </c>
      <c r="B5" s="22"/>
      <c r="C5" s="23" t="s">
        <v>762</v>
      </c>
      <c r="D5" s="24"/>
      <c r="E5" s="24"/>
      <c r="F5" s="24"/>
      <c r="G5" s="24"/>
      <c r="H5" s="24"/>
      <c r="I5" s="24"/>
      <c r="J5" s="24"/>
      <c r="K5" s="25"/>
      <c r="L5" s="24"/>
      <c r="M5" s="24"/>
      <c r="N5" s="24"/>
      <c r="O5" s="24"/>
      <c r="P5" s="26"/>
      <c r="Q5" s="24"/>
      <c r="R5" s="24"/>
      <c r="S5" s="24"/>
      <c r="T5" s="24"/>
      <c r="U5" s="24"/>
      <c r="V5" s="24"/>
      <c r="W5" s="23">
        <v>73152131</v>
      </c>
      <c r="X5" s="24"/>
      <c r="Y5" s="24"/>
      <c r="Z5" s="24"/>
      <c r="AA5" s="24"/>
      <c r="AB5" s="24"/>
      <c r="AC5" s="24"/>
      <c r="AD5" s="24"/>
      <c r="AE5" s="25"/>
      <c r="AF5" s="24"/>
      <c r="AG5" s="24"/>
      <c r="AH5" s="24"/>
      <c r="AI5" s="24"/>
      <c r="AJ5" s="26"/>
      <c r="AK5" s="24"/>
      <c r="AL5" s="24"/>
      <c r="AM5" s="24"/>
      <c r="AN5" s="24"/>
      <c r="AO5" s="24"/>
      <c r="AP5" s="24"/>
      <c r="AQ5" s="23">
        <v>90233467</v>
      </c>
      <c r="AR5" s="24"/>
      <c r="AS5" s="24"/>
      <c r="AT5" s="24"/>
      <c r="AU5" s="24"/>
      <c r="AV5" s="24"/>
      <c r="AW5" s="24"/>
      <c r="AX5" s="24"/>
      <c r="AY5" s="25"/>
      <c r="AZ5" s="24"/>
      <c r="BA5" s="24"/>
      <c r="BB5" s="24"/>
      <c r="BC5" s="24"/>
      <c r="BD5" s="26"/>
      <c r="BE5" s="24"/>
      <c r="BF5" s="24"/>
      <c r="BG5" s="24"/>
      <c r="BH5" s="24"/>
      <c r="BI5" s="24"/>
      <c r="BJ5" s="24"/>
      <c r="BK5" s="23">
        <v>66604802</v>
      </c>
      <c r="BL5" s="24"/>
      <c r="BM5" s="24"/>
      <c r="BN5" s="24"/>
      <c r="BO5" s="24"/>
      <c r="BP5" s="24"/>
      <c r="BQ5" s="24"/>
      <c r="BR5" s="24"/>
      <c r="BS5" s="25"/>
      <c r="BT5" s="24"/>
      <c r="BU5" s="24"/>
      <c r="BV5" s="24"/>
      <c r="BW5" s="24"/>
      <c r="BX5" s="26"/>
      <c r="BY5" s="24"/>
      <c r="BZ5" s="24"/>
      <c r="CA5" s="24"/>
      <c r="CB5" s="24"/>
      <c r="CC5" s="24"/>
      <c r="CD5" s="24"/>
      <c r="CE5" s="23">
        <v>98799963</v>
      </c>
      <c r="CF5" s="24"/>
      <c r="CG5" s="24"/>
      <c r="CH5" s="24"/>
      <c r="CI5" s="24"/>
      <c r="CJ5" s="24"/>
      <c r="CK5" s="24"/>
      <c r="CL5" s="24"/>
      <c r="CM5" s="25"/>
      <c r="CN5" s="24"/>
      <c r="CO5" s="24"/>
      <c r="CP5" s="24"/>
      <c r="CQ5" s="24"/>
      <c r="CR5" s="26"/>
      <c r="CS5" s="24"/>
      <c r="CT5" s="24"/>
      <c r="CU5" s="24"/>
      <c r="CV5" s="24"/>
      <c r="CW5" s="24"/>
      <c r="CX5" s="24"/>
      <c r="CY5" s="23">
        <v>73634507</v>
      </c>
      <c r="CZ5" s="24"/>
      <c r="DA5" s="24"/>
      <c r="DB5" s="24"/>
      <c r="DC5" s="24"/>
      <c r="DD5" s="24"/>
      <c r="DE5" s="24"/>
      <c r="DF5" s="24"/>
      <c r="DG5" s="25"/>
      <c r="DH5" s="24"/>
      <c r="DI5" s="24"/>
      <c r="DJ5" s="24"/>
      <c r="DK5" s="24"/>
      <c r="DL5" s="26"/>
      <c r="DM5" s="24"/>
      <c r="DN5" s="24"/>
      <c r="DO5" s="24"/>
      <c r="DP5" s="24"/>
      <c r="DQ5" s="24"/>
      <c r="DR5" s="24"/>
      <c r="DS5" s="23">
        <v>113037894</v>
      </c>
      <c r="DT5" s="24"/>
      <c r="DU5" s="24"/>
      <c r="DV5" s="24"/>
      <c r="DW5" s="24"/>
      <c r="DX5" s="24"/>
      <c r="DY5" s="24"/>
      <c r="DZ5" s="24"/>
      <c r="EA5" s="25"/>
      <c r="EB5" s="24"/>
      <c r="EC5" s="24"/>
      <c r="ED5" s="24"/>
      <c r="EE5" s="24"/>
      <c r="EF5" s="26"/>
      <c r="EG5" s="24"/>
      <c r="EH5" s="24"/>
      <c r="EI5" s="24"/>
      <c r="EJ5" s="24"/>
      <c r="EK5" s="24"/>
      <c r="EL5" s="24"/>
      <c r="EM5" s="23">
        <v>80587664</v>
      </c>
      <c r="EN5" s="24"/>
      <c r="EO5" s="24"/>
      <c r="EP5" s="24"/>
      <c r="EQ5" s="24"/>
      <c r="ER5" s="24"/>
      <c r="ES5" s="24"/>
      <c r="ET5" s="24"/>
      <c r="EU5" s="25"/>
      <c r="EV5" s="24"/>
      <c r="EW5" s="24"/>
      <c r="EX5" s="24"/>
      <c r="EY5" s="24"/>
      <c r="EZ5" s="26"/>
      <c r="FA5" s="24"/>
      <c r="FB5" s="24"/>
      <c r="FC5" s="24"/>
      <c r="FD5" s="24"/>
      <c r="FE5" s="24"/>
      <c r="FF5" s="24"/>
      <c r="FG5" s="23">
        <v>122586293</v>
      </c>
      <c r="FH5" s="24"/>
      <c r="FI5" s="24"/>
      <c r="FJ5" s="24"/>
      <c r="FK5" s="24"/>
      <c r="FL5" s="24"/>
      <c r="FM5" s="24"/>
      <c r="FN5" s="24"/>
      <c r="FO5" s="25"/>
      <c r="FP5" s="24"/>
      <c r="FQ5" s="24"/>
      <c r="FR5" s="24"/>
      <c r="FS5" s="24"/>
      <c r="FT5" s="26"/>
      <c r="FU5" s="24"/>
      <c r="FV5" s="24"/>
      <c r="FW5" s="24"/>
      <c r="FX5" s="24"/>
      <c r="FY5" s="24"/>
      <c r="FZ5" s="24"/>
      <c r="GA5" s="23"/>
      <c r="GB5" s="24"/>
      <c r="GC5" s="24"/>
      <c r="GD5" s="24"/>
      <c r="GE5" s="24"/>
      <c r="GF5" s="24"/>
      <c r="GG5" s="24"/>
      <c r="GH5" s="24"/>
      <c r="GI5" s="25"/>
      <c r="GJ5" s="24"/>
      <c r="GK5" s="24"/>
      <c r="GL5" s="24"/>
      <c r="GM5" s="24"/>
      <c r="GN5" s="26"/>
      <c r="GO5" s="24"/>
      <c r="GP5" s="24"/>
      <c r="GQ5" s="24"/>
      <c r="GR5" s="24"/>
      <c r="GS5" s="24"/>
      <c r="GT5" s="24"/>
      <c r="GU5" s="23"/>
      <c r="GV5" s="24"/>
      <c r="GW5" s="24"/>
      <c r="GX5" s="24"/>
      <c r="GY5" s="24"/>
      <c r="GZ5" s="24"/>
      <c r="HA5" s="24"/>
      <c r="HB5" s="24"/>
      <c r="HC5" s="25"/>
      <c r="HD5" s="24"/>
      <c r="HE5" s="24"/>
      <c r="HF5" s="24"/>
      <c r="HG5" s="24"/>
      <c r="HH5" s="26"/>
      <c r="HI5" s="24"/>
      <c r="HJ5" s="24"/>
      <c r="HK5" s="24"/>
      <c r="HL5" s="24"/>
      <c r="HM5" s="24"/>
      <c r="HN5" s="24"/>
      <c r="HO5" s="23"/>
      <c r="HP5" s="24"/>
      <c r="HQ5" s="24"/>
      <c r="HR5" s="24"/>
      <c r="HS5" s="24"/>
      <c r="HT5" s="24"/>
      <c r="HU5" s="24"/>
      <c r="HV5" s="24"/>
      <c r="HW5" s="25"/>
      <c r="HX5" s="24"/>
      <c r="HY5" s="24"/>
      <c r="HZ5" s="24"/>
      <c r="IA5" s="24"/>
      <c r="IB5" s="26"/>
      <c r="IC5" s="24"/>
      <c r="ID5" s="24"/>
      <c r="IE5" s="24"/>
      <c r="IF5" s="24"/>
      <c r="IG5" s="24"/>
      <c r="IH5" s="24"/>
      <c r="II5" s="23"/>
      <c r="IJ5" s="24"/>
      <c r="IK5" s="24"/>
      <c r="IL5" s="24"/>
      <c r="IM5" s="24"/>
      <c r="IN5" s="24"/>
      <c r="IO5" s="24"/>
      <c r="IP5" s="24"/>
      <c r="IQ5" s="25"/>
      <c r="IR5" s="24"/>
      <c r="IS5" s="24"/>
      <c r="IT5" s="24"/>
      <c r="IU5" s="24"/>
      <c r="IV5" s="26"/>
      <c r="IW5" s="24"/>
      <c r="IX5" s="24"/>
      <c r="IY5" s="24"/>
      <c r="IZ5" s="24"/>
      <c r="JA5" s="24"/>
      <c r="JB5" s="24"/>
    </row>
    <row r="6" spans="1:262" s="36" customFormat="1" ht="13.5" customHeight="1">
      <c r="A6" s="28" t="s">
        <v>60</v>
      </c>
      <c r="B6" s="29"/>
      <c r="C6" s="30">
        <v>0.51500000000000001</v>
      </c>
      <c r="D6" s="31"/>
      <c r="E6" s="31"/>
      <c r="F6" s="31"/>
      <c r="G6" s="31"/>
      <c r="H6" s="31"/>
      <c r="I6" s="31"/>
      <c r="J6" s="31"/>
      <c r="K6" s="32"/>
      <c r="L6" s="31"/>
      <c r="M6" s="31"/>
      <c r="N6" s="31"/>
      <c r="O6" s="31"/>
      <c r="P6" s="33"/>
      <c r="Q6" s="31"/>
      <c r="R6" s="31"/>
      <c r="S6" s="31"/>
      <c r="T6" s="31"/>
      <c r="U6" s="31"/>
      <c r="V6" s="31"/>
      <c r="W6" s="34">
        <v>0.37580000000000002</v>
      </c>
      <c r="X6" s="31"/>
      <c r="Y6" s="31"/>
      <c r="Z6" s="31"/>
      <c r="AA6" s="31"/>
      <c r="AB6" s="31"/>
      <c r="AC6" s="31"/>
      <c r="AD6" s="31"/>
      <c r="AE6" s="32"/>
      <c r="AF6" s="31"/>
      <c r="AG6" s="31"/>
      <c r="AH6" s="31"/>
      <c r="AI6" s="31"/>
      <c r="AJ6" s="33"/>
      <c r="AK6" s="31"/>
      <c r="AL6" s="31"/>
      <c r="AM6" s="31"/>
      <c r="AN6" s="31"/>
      <c r="AO6" s="31"/>
      <c r="AP6" s="31"/>
      <c r="AQ6" s="35">
        <v>0.46</v>
      </c>
      <c r="AR6" s="31"/>
      <c r="AS6" s="31"/>
      <c r="AT6" s="31"/>
      <c r="AU6" s="31"/>
      <c r="AV6" s="31"/>
      <c r="AW6" s="31"/>
      <c r="AX6" s="31"/>
      <c r="AY6" s="32"/>
      <c r="AZ6" s="31"/>
      <c r="BA6" s="31"/>
      <c r="BB6" s="31"/>
      <c r="BC6" s="31"/>
      <c r="BD6" s="33"/>
      <c r="BE6" s="31"/>
      <c r="BF6" s="31"/>
      <c r="BG6" s="31"/>
      <c r="BH6" s="31"/>
      <c r="BI6" s="31"/>
      <c r="BJ6" s="31"/>
      <c r="BK6" s="35">
        <v>0.33148756513559652</v>
      </c>
      <c r="BL6" s="31"/>
      <c r="BM6" s="31"/>
      <c r="BN6" s="31"/>
      <c r="BO6" s="31"/>
      <c r="BP6" s="31"/>
      <c r="BQ6" s="31"/>
      <c r="BR6" s="31"/>
      <c r="BS6" s="32"/>
      <c r="BT6" s="31"/>
      <c r="BU6" s="31"/>
      <c r="BV6" s="31"/>
      <c r="BW6" s="31"/>
      <c r="BX6" s="33"/>
      <c r="BY6" s="31"/>
      <c r="BZ6" s="31"/>
      <c r="CA6" s="31"/>
      <c r="CB6" s="31"/>
      <c r="CC6" s="31"/>
      <c r="CD6" s="31"/>
      <c r="CE6" s="30">
        <v>0.48098437773839892</v>
      </c>
      <c r="CF6" s="31"/>
      <c r="CG6" s="31"/>
      <c r="CH6" s="31"/>
      <c r="CI6" s="31"/>
      <c r="CJ6" s="31"/>
      <c r="CK6" s="31"/>
      <c r="CL6" s="31"/>
      <c r="CM6" s="32"/>
      <c r="CN6" s="31"/>
      <c r="CO6" s="31"/>
      <c r="CP6" s="31"/>
      <c r="CQ6" s="31"/>
      <c r="CR6" s="33"/>
      <c r="CS6" s="31"/>
      <c r="CT6" s="31"/>
      <c r="CU6" s="31"/>
      <c r="CV6" s="31"/>
      <c r="CW6" s="31"/>
      <c r="CX6" s="31"/>
      <c r="CY6" s="30">
        <v>0.34299755223364592</v>
      </c>
      <c r="CZ6" s="31"/>
      <c r="DA6" s="31"/>
      <c r="DB6" s="31"/>
      <c r="DC6" s="31"/>
      <c r="DD6" s="31"/>
      <c r="DE6" s="31"/>
      <c r="DF6" s="31"/>
      <c r="DG6" s="32"/>
      <c r="DH6" s="31"/>
      <c r="DI6" s="31"/>
      <c r="DJ6" s="31"/>
      <c r="DK6" s="31"/>
      <c r="DL6" s="33"/>
      <c r="DM6" s="31"/>
      <c r="DN6" s="31"/>
      <c r="DO6" s="31"/>
      <c r="DP6" s="31"/>
      <c r="DQ6" s="31"/>
      <c r="DR6" s="31"/>
      <c r="DS6" s="30">
        <v>0.51200000000000001</v>
      </c>
      <c r="DT6" s="31"/>
      <c r="DU6" s="31"/>
      <c r="DV6" s="31"/>
      <c r="DW6" s="31"/>
      <c r="DX6" s="31"/>
      <c r="DY6" s="31"/>
      <c r="DZ6" s="31"/>
      <c r="EA6" s="32"/>
      <c r="EB6" s="31"/>
      <c r="EC6" s="31"/>
      <c r="ED6" s="31"/>
      <c r="EE6" s="31"/>
      <c r="EF6" s="33"/>
      <c r="EG6" s="31"/>
      <c r="EH6" s="31"/>
      <c r="EI6" s="31"/>
      <c r="EJ6" s="31"/>
      <c r="EK6" s="31"/>
      <c r="EL6" s="31"/>
      <c r="EM6" s="30">
        <v>0.54669999999999996</v>
      </c>
      <c r="EN6" s="31"/>
      <c r="EO6" s="31"/>
      <c r="EP6" s="31"/>
      <c r="EQ6" s="31"/>
      <c r="ER6" s="31"/>
      <c r="ES6" s="31"/>
      <c r="ET6" s="31"/>
      <c r="EU6" s="32"/>
      <c r="EV6" s="31"/>
      <c r="EW6" s="31"/>
      <c r="EX6" s="31"/>
      <c r="EY6" s="31"/>
      <c r="EZ6" s="33"/>
      <c r="FA6" s="31"/>
      <c r="FB6" s="31"/>
      <c r="FC6" s="31"/>
      <c r="FD6" s="31"/>
      <c r="FE6" s="31"/>
      <c r="FF6" s="31"/>
      <c r="FG6" s="30">
        <v>0.53197591546052991</v>
      </c>
      <c r="FH6" s="31"/>
      <c r="FI6" s="31"/>
      <c r="FJ6" s="31"/>
      <c r="FK6" s="31"/>
      <c r="FL6" s="31"/>
      <c r="FM6" s="31"/>
      <c r="FN6" s="31"/>
      <c r="FO6" s="32"/>
      <c r="FP6" s="31"/>
      <c r="FQ6" s="31"/>
      <c r="FR6" s="31"/>
      <c r="FS6" s="31"/>
      <c r="FT6" s="33"/>
      <c r="FU6" s="31"/>
      <c r="FV6" s="31"/>
      <c r="FW6" s="31"/>
      <c r="FX6" s="31"/>
      <c r="FY6" s="31"/>
      <c r="FZ6" s="31"/>
      <c r="GA6" s="30"/>
      <c r="GB6" s="31"/>
      <c r="GC6" s="31"/>
      <c r="GD6" s="31"/>
      <c r="GE6" s="31"/>
      <c r="GF6" s="31"/>
      <c r="GG6" s="31"/>
      <c r="GH6" s="31"/>
      <c r="GI6" s="32"/>
      <c r="GJ6" s="31"/>
      <c r="GK6" s="31"/>
      <c r="GL6" s="31"/>
      <c r="GM6" s="31"/>
      <c r="GN6" s="33"/>
      <c r="GO6" s="31"/>
      <c r="GP6" s="31"/>
      <c r="GQ6" s="31"/>
      <c r="GR6" s="31"/>
      <c r="GS6" s="31"/>
      <c r="GT6" s="31"/>
      <c r="GU6" s="30"/>
      <c r="GV6" s="31"/>
      <c r="GW6" s="31"/>
      <c r="GX6" s="31"/>
      <c r="GY6" s="31"/>
      <c r="GZ6" s="31"/>
      <c r="HA6" s="31"/>
      <c r="HB6" s="31"/>
      <c r="HC6" s="32"/>
      <c r="HD6" s="31"/>
      <c r="HE6" s="31"/>
      <c r="HF6" s="31"/>
      <c r="HG6" s="31"/>
      <c r="HH6" s="33"/>
      <c r="HI6" s="31"/>
      <c r="HJ6" s="31"/>
      <c r="HK6" s="31"/>
      <c r="HL6" s="31"/>
      <c r="HM6" s="31"/>
      <c r="HN6" s="31"/>
      <c r="HO6" s="30"/>
      <c r="HP6" s="31"/>
      <c r="HQ6" s="31"/>
      <c r="HR6" s="31"/>
      <c r="HS6" s="31"/>
      <c r="HT6" s="31"/>
      <c r="HU6" s="31"/>
      <c r="HV6" s="31"/>
      <c r="HW6" s="32"/>
      <c r="HX6" s="31"/>
      <c r="HY6" s="31"/>
      <c r="HZ6" s="31"/>
      <c r="IA6" s="31"/>
      <c r="IB6" s="33"/>
      <c r="IC6" s="31"/>
      <c r="ID6" s="31"/>
      <c r="IE6" s="31"/>
      <c r="IF6" s="31"/>
      <c r="IG6" s="31"/>
      <c r="IH6" s="31"/>
      <c r="II6" s="30"/>
      <c r="IJ6" s="31"/>
      <c r="IK6" s="31"/>
      <c r="IL6" s="31"/>
      <c r="IM6" s="31"/>
      <c r="IN6" s="31"/>
      <c r="IO6" s="31"/>
      <c r="IP6" s="31"/>
      <c r="IQ6" s="32"/>
      <c r="IR6" s="31"/>
      <c r="IS6" s="31"/>
      <c r="IT6" s="31"/>
      <c r="IU6" s="31"/>
      <c r="IV6" s="33"/>
      <c r="IW6" s="31"/>
      <c r="IX6" s="31"/>
      <c r="IY6" s="31"/>
      <c r="IZ6" s="31"/>
      <c r="JA6" s="31"/>
      <c r="JB6" s="31"/>
    </row>
    <row r="7" spans="1:262" s="27" customFormat="1" ht="13.5" customHeight="1">
      <c r="A7" s="21" t="s">
        <v>24</v>
      </c>
      <c r="B7" s="22"/>
      <c r="C7" s="23">
        <v>0</v>
      </c>
      <c r="D7" s="24"/>
      <c r="E7" s="24"/>
      <c r="F7" s="24"/>
      <c r="G7" s="24"/>
      <c r="H7" s="24"/>
      <c r="I7" s="24"/>
      <c r="J7" s="24"/>
      <c r="K7" s="25"/>
      <c r="L7" s="24"/>
      <c r="M7" s="24"/>
      <c r="N7" s="24"/>
      <c r="O7" s="24"/>
      <c r="P7" s="26"/>
      <c r="Q7" s="24"/>
      <c r="R7" s="24"/>
      <c r="S7" s="24"/>
      <c r="T7" s="24"/>
      <c r="U7" s="24"/>
      <c r="V7" s="24"/>
      <c r="W7" s="23">
        <v>79493648</v>
      </c>
      <c r="X7" s="24"/>
      <c r="Y7" s="24"/>
      <c r="Z7" s="24"/>
      <c r="AA7" s="24"/>
      <c r="AB7" s="24"/>
      <c r="AC7" s="24"/>
      <c r="AD7" s="24"/>
      <c r="AE7" s="25"/>
      <c r="AF7" s="24"/>
      <c r="AG7" s="24"/>
      <c r="AH7" s="24"/>
      <c r="AI7" s="24"/>
      <c r="AJ7" s="26"/>
      <c r="AK7" s="24"/>
      <c r="AL7" s="24"/>
      <c r="AM7" s="24"/>
      <c r="AN7" s="24"/>
      <c r="AO7" s="24"/>
      <c r="AP7" s="24"/>
      <c r="AQ7" s="23">
        <v>0</v>
      </c>
      <c r="AR7" s="24"/>
      <c r="AS7" s="24"/>
      <c r="AT7" s="24"/>
      <c r="AU7" s="24"/>
      <c r="AV7" s="24"/>
      <c r="AW7" s="24"/>
      <c r="AX7" s="24"/>
      <c r="AY7" s="25"/>
      <c r="AZ7" s="24"/>
      <c r="BA7" s="24"/>
      <c r="BB7" s="24"/>
      <c r="BC7" s="24"/>
      <c r="BD7" s="26"/>
      <c r="BE7" s="24"/>
      <c r="BF7" s="24"/>
      <c r="BG7" s="24"/>
      <c r="BH7" s="24"/>
      <c r="BI7" s="24"/>
      <c r="BJ7" s="24"/>
      <c r="BK7" s="23">
        <v>0</v>
      </c>
      <c r="BL7" s="24"/>
      <c r="BM7" s="24"/>
      <c r="BN7" s="24"/>
      <c r="BO7" s="24"/>
      <c r="BP7" s="24"/>
      <c r="BQ7" s="24"/>
      <c r="BR7" s="24"/>
      <c r="BS7" s="25"/>
      <c r="BT7" s="24"/>
      <c r="BU7" s="24"/>
      <c r="BV7" s="24"/>
      <c r="BW7" s="24"/>
      <c r="BX7" s="26"/>
      <c r="BY7" s="24"/>
      <c r="BZ7" s="24"/>
      <c r="CA7" s="24"/>
      <c r="CB7" s="24"/>
      <c r="CC7" s="24"/>
      <c r="CD7" s="24"/>
      <c r="CE7" s="23">
        <v>0</v>
      </c>
      <c r="CF7" s="24"/>
      <c r="CG7" s="24"/>
      <c r="CH7" s="24"/>
      <c r="CI7" s="24"/>
      <c r="CJ7" s="24"/>
      <c r="CK7" s="24"/>
      <c r="CL7" s="24"/>
      <c r="CM7" s="25"/>
      <c r="CN7" s="24"/>
      <c r="CO7" s="24"/>
      <c r="CP7" s="24"/>
      <c r="CQ7" s="24"/>
      <c r="CR7" s="26"/>
      <c r="CS7" s="24"/>
      <c r="CT7" s="24"/>
      <c r="CU7" s="24"/>
      <c r="CV7" s="24"/>
      <c r="CW7" s="24"/>
      <c r="CX7" s="24"/>
      <c r="CY7" s="23">
        <v>0</v>
      </c>
      <c r="CZ7" s="24"/>
      <c r="DA7" s="24"/>
      <c r="DB7" s="24"/>
      <c r="DC7" s="24"/>
      <c r="DD7" s="24"/>
      <c r="DE7" s="24"/>
      <c r="DF7" s="24"/>
      <c r="DG7" s="25"/>
      <c r="DH7" s="24"/>
      <c r="DI7" s="24"/>
      <c r="DJ7" s="24"/>
      <c r="DK7" s="24"/>
      <c r="DL7" s="26"/>
      <c r="DM7" s="24"/>
      <c r="DN7" s="24"/>
      <c r="DO7" s="24"/>
      <c r="DP7" s="24"/>
      <c r="DQ7" s="24"/>
      <c r="DR7" s="24"/>
      <c r="DS7" s="23">
        <v>0</v>
      </c>
      <c r="DT7" s="24"/>
      <c r="DU7" s="24"/>
      <c r="DV7" s="24"/>
      <c r="DW7" s="24"/>
      <c r="DX7" s="24"/>
      <c r="DY7" s="24"/>
      <c r="DZ7" s="24"/>
      <c r="EA7" s="25"/>
      <c r="EB7" s="24"/>
      <c r="EC7" s="24"/>
      <c r="ED7" s="24"/>
      <c r="EE7" s="24"/>
      <c r="EF7" s="26"/>
      <c r="EG7" s="24"/>
      <c r="EH7" s="24"/>
      <c r="EI7" s="24"/>
      <c r="EJ7" s="24"/>
      <c r="EK7" s="24"/>
      <c r="EL7" s="24"/>
      <c r="EM7" s="23">
        <v>0</v>
      </c>
      <c r="EN7" s="24"/>
      <c r="EO7" s="24"/>
      <c r="EP7" s="24"/>
      <c r="EQ7" s="24"/>
      <c r="ER7" s="24"/>
      <c r="ES7" s="24"/>
      <c r="ET7" s="24"/>
      <c r="EU7" s="25"/>
      <c r="EV7" s="24"/>
      <c r="EW7" s="24"/>
      <c r="EX7" s="24"/>
      <c r="EY7" s="24"/>
      <c r="EZ7" s="26"/>
      <c r="FA7" s="24"/>
      <c r="FB7" s="24"/>
      <c r="FC7" s="24"/>
      <c r="FD7" s="24"/>
      <c r="FE7" s="24"/>
      <c r="FF7" s="24"/>
      <c r="FG7" s="23">
        <v>0</v>
      </c>
      <c r="FH7" s="24"/>
      <c r="FI7" s="24"/>
      <c r="FJ7" s="24"/>
      <c r="FK7" s="24"/>
      <c r="FL7" s="24"/>
      <c r="FM7" s="24"/>
      <c r="FN7" s="24"/>
      <c r="FO7" s="25"/>
      <c r="FP7" s="24"/>
      <c r="FQ7" s="24"/>
      <c r="FR7" s="24"/>
      <c r="FS7" s="24"/>
      <c r="FT7" s="26"/>
      <c r="FU7" s="24"/>
      <c r="FV7" s="24"/>
      <c r="FW7" s="24"/>
      <c r="FX7" s="24"/>
      <c r="FY7" s="24"/>
      <c r="FZ7" s="24"/>
      <c r="GA7" s="23"/>
      <c r="GB7" s="24"/>
      <c r="GC7" s="24"/>
      <c r="GD7" s="24"/>
      <c r="GE7" s="24"/>
      <c r="GF7" s="24"/>
      <c r="GG7" s="24"/>
      <c r="GH7" s="24"/>
      <c r="GI7" s="25"/>
      <c r="GJ7" s="24"/>
      <c r="GK7" s="24"/>
      <c r="GL7" s="24"/>
      <c r="GM7" s="24"/>
      <c r="GN7" s="26"/>
      <c r="GO7" s="24"/>
      <c r="GP7" s="24"/>
      <c r="GQ7" s="24"/>
      <c r="GR7" s="24"/>
      <c r="GS7" s="24"/>
      <c r="GT7" s="24"/>
      <c r="GU7" s="23"/>
      <c r="GV7" s="24"/>
      <c r="GW7" s="24"/>
      <c r="GX7" s="24"/>
      <c r="GY7" s="24"/>
      <c r="GZ7" s="24"/>
      <c r="HA7" s="24"/>
      <c r="HB7" s="24"/>
      <c r="HC7" s="25"/>
      <c r="HD7" s="24"/>
      <c r="HE7" s="24"/>
      <c r="HF7" s="24"/>
      <c r="HG7" s="24"/>
      <c r="HH7" s="26"/>
      <c r="HI7" s="24"/>
      <c r="HJ7" s="24"/>
      <c r="HK7" s="24"/>
      <c r="HL7" s="24"/>
      <c r="HM7" s="24"/>
      <c r="HN7" s="24"/>
      <c r="HO7" s="23"/>
      <c r="HP7" s="24"/>
      <c r="HQ7" s="24"/>
      <c r="HR7" s="24"/>
      <c r="HS7" s="24"/>
      <c r="HT7" s="24"/>
      <c r="HU7" s="24"/>
      <c r="HV7" s="24"/>
      <c r="HW7" s="25"/>
      <c r="HX7" s="24"/>
      <c r="HY7" s="24"/>
      <c r="HZ7" s="24"/>
      <c r="IA7" s="24"/>
      <c r="IB7" s="26"/>
      <c r="IC7" s="24"/>
      <c r="ID7" s="24"/>
      <c r="IE7" s="24"/>
      <c r="IF7" s="24"/>
      <c r="IG7" s="24"/>
      <c r="IH7" s="24"/>
      <c r="II7" s="23"/>
      <c r="IJ7" s="24"/>
      <c r="IK7" s="24"/>
      <c r="IL7" s="24"/>
      <c r="IM7" s="24"/>
      <c r="IN7" s="24"/>
      <c r="IO7" s="24"/>
      <c r="IP7" s="24"/>
      <c r="IQ7" s="25"/>
      <c r="IR7" s="24"/>
      <c r="IS7" s="24"/>
      <c r="IT7" s="24"/>
      <c r="IU7" s="24"/>
      <c r="IV7" s="26"/>
      <c r="IW7" s="24"/>
      <c r="IX7" s="24"/>
      <c r="IY7" s="24"/>
      <c r="IZ7" s="24"/>
      <c r="JA7" s="24"/>
      <c r="JB7" s="24"/>
    </row>
    <row r="8" spans="1:262" s="36" customFormat="1" ht="13.5" customHeight="1">
      <c r="A8" s="28" t="s">
        <v>61</v>
      </c>
      <c r="B8" s="29"/>
      <c r="C8" s="30">
        <v>0</v>
      </c>
      <c r="D8" s="31"/>
      <c r="E8" s="31"/>
      <c r="F8" s="31"/>
      <c r="G8" s="31"/>
      <c r="H8" s="31"/>
      <c r="I8" s="31"/>
      <c r="J8" s="31"/>
      <c r="K8" s="32"/>
      <c r="L8" s="31"/>
      <c r="M8" s="31"/>
      <c r="N8" s="31"/>
      <c r="O8" s="31"/>
      <c r="P8" s="33"/>
      <c r="Q8" s="31"/>
      <c r="R8" s="31"/>
      <c r="S8" s="31"/>
      <c r="T8" s="31"/>
      <c r="U8" s="31"/>
      <c r="V8" s="31"/>
      <c r="W8" s="34">
        <v>0.96399999999999997</v>
      </c>
      <c r="X8" s="31"/>
      <c r="Y8" s="31"/>
      <c r="Z8" s="31"/>
      <c r="AA8" s="31"/>
      <c r="AB8" s="31"/>
      <c r="AC8" s="31"/>
      <c r="AD8" s="31"/>
      <c r="AE8" s="32"/>
      <c r="AF8" s="31"/>
      <c r="AG8" s="31"/>
      <c r="AH8" s="31"/>
      <c r="AI8" s="31"/>
      <c r="AJ8" s="33"/>
      <c r="AK8" s="31"/>
      <c r="AL8" s="31"/>
      <c r="AM8" s="31"/>
      <c r="AN8" s="31"/>
      <c r="AO8" s="31"/>
      <c r="AP8" s="31"/>
      <c r="AQ8" s="35">
        <v>0</v>
      </c>
      <c r="AR8" s="31"/>
      <c r="AS8" s="31"/>
      <c r="AT8" s="31"/>
      <c r="AU8" s="31"/>
      <c r="AV8" s="31"/>
      <c r="AW8" s="31"/>
      <c r="AX8" s="31"/>
      <c r="AY8" s="32"/>
      <c r="AZ8" s="31"/>
      <c r="BA8" s="31"/>
      <c r="BB8" s="31"/>
      <c r="BC8" s="31"/>
      <c r="BD8" s="33"/>
      <c r="BE8" s="31"/>
      <c r="BF8" s="31"/>
      <c r="BG8" s="31"/>
      <c r="BH8" s="31"/>
      <c r="BI8" s="31"/>
      <c r="BJ8" s="31"/>
      <c r="BK8" s="35">
        <v>0</v>
      </c>
      <c r="BL8" s="31"/>
      <c r="BM8" s="31"/>
      <c r="BN8" s="31"/>
      <c r="BO8" s="31"/>
      <c r="BP8" s="31"/>
      <c r="BQ8" s="31"/>
      <c r="BR8" s="31"/>
      <c r="BS8" s="32"/>
      <c r="BT8" s="31"/>
      <c r="BU8" s="31"/>
      <c r="BV8" s="31"/>
      <c r="BW8" s="31"/>
      <c r="BX8" s="33"/>
      <c r="BY8" s="31"/>
      <c r="BZ8" s="31"/>
      <c r="CA8" s="31"/>
      <c r="CB8" s="31"/>
      <c r="CC8" s="31"/>
      <c r="CD8" s="31"/>
      <c r="CE8" s="30">
        <v>0</v>
      </c>
      <c r="CF8" s="31"/>
      <c r="CG8" s="31"/>
      <c r="CH8" s="31"/>
      <c r="CI8" s="31"/>
      <c r="CJ8" s="31"/>
      <c r="CK8" s="31"/>
      <c r="CL8" s="31"/>
      <c r="CM8" s="32"/>
      <c r="CN8" s="31"/>
      <c r="CO8" s="31"/>
      <c r="CP8" s="31"/>
      <c r="CQ8" s="31"/>
      <c r="CR8" s="33"/>
      <c r="CS8" s="31"/>
      <c r="CT8" s="31"/>
      <c r="CU8" s="31"/>
      <c r="CV8" s="31"/>
      <c r="CW8" s="31"/>
      <c r="CX8" s="31"/>
      <c r="CY8" s="30">
        <v>0</v>
      </c>
      <c r="CZ8" s="31"/>
      <c r="DA8" s="31"/>
      <c r="DB8" s="31"/>
      <c r="DC8" s="31"/>
      <c r="DD8" s="31"/>
      <c r="DE8" s="31"/>
      <c r="DF8" s="31"/>
      <c r="DG8" s="32"/>
      <c r="DH8" s="31"/>
      <c r="DI8" s="31"/>
      <c r="DJ8" s="31"/>
      <c r="DK8" s="31"/>
      <c r="DL8" s="33"/>
      <c r="DM8" s="31"/>
      <c r="DN8" s="31"/>
      <c r="DO8" s="31"/>
      <c r="DP8" s="31"/>
      <c r="DQ8" s="31"/>
      <c r="DR8" s="31"/>
      <c r="DS8" s="30">
        <v>0</v>
      </c>
      <c r="DT8" s="31"/>
      <c r="DU8" s="31"/>
      <c r="DV8" s="31"/>
      <c r="DW8" s="31"/>
      <c r="DX8" s="31"/>
      <c r="DY8" s="31"/>
      <c r="DZ8" s="31"/>
      <c r="EA8" s="32"/>
      <c r="EB8" s="31"/>
      <c r="EC8" s="31"/>
      <c r="ED8" s="31"/>
      <c r="EE8" s="31"/>
      <c r="EF8" s="33"/>
      <c r="EG8" s="31"/>
      <c r="EH8" s="31"/>
      <c r="EI8" s="31"/>
      <c r="EJ8" s="31"/>
      <c r="EK8" s="31"/>
      <c r="EL8" s="31"/>
      <c r="EM8" s="30">
        <v>0</v>
      </c>
      <c r="EN8" s="31"/>
      <c r="EO8" s="31"/>
      <c r="EP8" s="31"/>
      <c r="EQ8" s="31"/>
      <c r="ER8" s="31"/>
      <c r="ES8" s="31"/>
      <c r="ET8" s="31"/>
      <c r="EU8" s="32"/>
      <c r="EV8" s="31"/>
      <c r="EW8" s="31"/>
      <c r="EX8" s="31"/>
      <c r="EY8" s="31"/>
      <c r="EZ8" s="33"/>
      <c r="FA8" s="31"/>
      <c r="FB8" s="31"/>
      <c r="FC8" s="31"/>
      <c r="FD8" s="31"/>
      <c r="FE8" s="31"/>
      <c r="FF8" s="31"/>
      <c r="FG8" s="30">
        <v>0</v>
      </c>
      <c r="FH8" s="31"/>
      <c r="FI8" s="31"/>
      <c r="FJ8" s="31"/>
      <c r="FK8" s="31"/>
      <c r="FL8" s="31"/>
      <c r="FM8" s="31"/>
      <c r="FN8" s="31"/>
      <c r="FO8" s="32"/>
      <c r="FP8" s="31"/>
      <c r="FQ8" s="31"/>
      <c r="FR8" s="31"/>
      <c r="FS8" s="31"/>
      <c r="FT8" s="33"/>
      <c r="FU8" s="31"/>
      <c r="FV8" s="31"/>
      <c r="FW8" s="31"/>
      <c r="FX8" s="31"/>
      <c r="FY8" s="31"/>
      <c r="FZ8" s="31"/>
      <c r="GA8" s="30"/>
      <c r="GB8" s="31"/>
      <c r="GC8" s="31"/>
      <c r="GD8" s="31"/>
      <c r="GE8" s="31"/>
      <c r="GF8" s="31"/>
      <c r="GG8" s="31"/>
      <c r="GH8" s="31"/>
      <c r="GI8" s="32"/>
      <c r="GJ8" s="31"/>
      <c r="GK8" s="31"/>
      <c r="GL8" s="31"/>
      <c r="GM8" s="31"/>
      <c r="GN8" s="33"/>
      <c r="GO8" s="31"/>
      <c r="GP8" s="31"/>
      <c r="GQ8" s="31"/>
      <c r="GR8" s="31"/>
      <c r="GS8" s="31"/>
      <c r="GT8" s="31"/>
      <c r="GU8" s="30"/>
      <c r="GV8" s="31"/>
      <c r="GW8" s="31"/>
      <c r="GX8" s="31"/>
      <c r="GY8" s="31"/>
      <c r="GZ8" s="31"/>
      <c r="HA8" s="31"/>
      <c r="HB8" s="31"/>
      <c r="HC8" s="32"/>
      <c r="HD8" s="31"/>
      <c r="HE8" s="31"/>
      <c r="HF8" s="31"/>
      <c r="HG8" s="31"/>
      <c r="HH8" s="33"/>
      <c r="HI8" s="31"/>
      <c r="HJ8" s="31"/>
      <c r="HK8" s="31"/>
      <c r="HL8" s="31"/>
      <c r="HM8" s="31"/>
      <c r="HN8" s="31"/>
      <c r="HO8" s="30"/>
      <c r="HP8" s="31"/>
      <c r="HQ8" s="31"/>
      <c r="HR8" s="31"/>
      <c r="HS8" s="31"/>
      <c r="HT8" s="31"/>
      <c r="HU8" s="31"/>
      <c r="HV8" s="31"/>
      <c r="HW8" s="32"/>
      <c r="HX8" s="31"/>
      <c r="HY8" s="31"/>
      <c r="HZ8" s="31"/>
      <c r="IA8" s="31"/>
      <c r="IB8" s="33"/>
      <c r="IC8" s="31"/>
      <c r="ID8" s="31"/>
      <c r="IE8" s="31"/>
      <c r="IF8" s="31"/>
      <c r="IG8" s="31"/>
      <c r="IH8" s="31"/>
      <c r="II8" s="30"/>
      <c r="IJ8" s="31"/>
      <c r="IK8" s="31"/>
      <c r="IL8" s="31"/>
      <c r="IM8" s="31"/>
      <c r="IN8" s="31"/>
      <c r="IO8" s="31"/>
      <c r="IP8" s="31"/>
      <c r="IQ8" s="32"/>
      <c r="IR8" s="31"/>
      <c r="IS8" s="31"/>
      <c r="IT8" s="31"/>
      <c r="IU8" s="31"/>
      <c r="IV8" s="33"/>
      <c r="IW8" s="31"/>
      <c r="IX8" s="31"/>
      <c r="IY8" s="31"/>
      <c r="IZ8" s="31"/>
      <c r="JA8" s="31"/>
      <c r="JB8" s="31"/>
    </row>
    <row r="9" spans="1:262" ht="13.5" customHeight="1">
      <c r="A9" s="16" t="s">
        <v>11</v>
      </c>
      <c r="B9" s="16"/>
      <c r="C9" s="5"/>
      <c r="D9" s="18"/>
      <c r="E9" s="18"/>
      <c r="F9" s="18"/>
      <c r="G9" s="18"/>
      <c r="H9" s="18"/>
      <c r="I9" s="18"/>
      <c r="J9" s="18"/>
      <c r="K9" s="19"/>
      <c r="L9" s="18"/>
      <c r="M9" s="18"/>
      <c r="N9" s="18"/>
      <c r="O9" s="18"/>
      <c r="P9" s="20"/>
      <c r="Q9" s="18"/>
      <c r="R9" s="18"/>
      <c r="S9" s="18"/>
      <c r="T9" s="18"/>
      <c r="U9" s="18"/>
      <c r="V9" s="18"/>
      <c r="W9" s="5"/>
      <c r="X9" s="18"/>
      <c r="Y9" s="18"/>
      <c r="Z9" s="18"/>
      <c r="AA9" s="18"/>
      <c r="AB9" s="18"/>
      <c r="AC9" s="18"/>
      <c r="AD9" s="18"/>
      <c r="AE9" s="19"/>
      <c r="AF9" s="18"/>
      <c r="AG9" s="18"/>
      <c r="AH9" s="18"/>
      <c r="AI9" s="18"/>
      <c r="AJ9" s="20"/>
      <c r="AK9" s="18"/>
      <c r="AL9" s="18"/>
      <c r="AM9" s="18"/>
      <c r="AN9" s="18"/>
      <c r="AO9" s="18"/>
      <c r="AP9" s="18"/>
      <c r="AQ9" s="37"/>
      <c r="AR9" s="18"/>
      <c r="AS9" s="18"/>
      <c r="AT9" s="18"/>
      <c r="AU9" s="18"/>
      <c r="AV9" s="18"/>
      <c r="AW9" s="18"/>
      <c r="AX9" s="18"/>
      <c r="AY9" s="19"/>
      <c r="AZ9" s="18"/>
      <c r="BA9" s="18"/>
      <c r="BB9" s="18"/>
      <c r="BC9" s="18"/>
      <c r="BD9" s="20"/>
      <c r="BE9" s="18"/>
      <c r="BF9" s="18"/>
      <c r="BG9" s="18"/>
      <c r="BH9" s="18"/>
      <c r="BI9" s="18"/>
      <c r="BJ9" s="18"/>
      <c r="BK9" s="37"/>
      <c r="BL9" s="18"/>
      <c r="BM9" s="18"/>
      <c r="BN9" s="18"/>
      <c r="BO9" s="18"/>
      <c r="BP9" s="18"/>
      <c r="BQ9" s="18"/>
      <c r="BR9" s="18"/>
      <c r="BS9" s="19"/>
      <c r="BT9" s="18"/>
      <c r="BU9" s="18"/>
      <c r="BV9" s="18"/>
      <c r="BW9" s="18"/>
      <c r="BX9" s="20"/>
      <c r="BY9" s="18"/>
      <c r="BZ9" s="18"/>
      <c r="CA9" s="18"/>
      <c r="CB9" s="18"/>
      <c r="CC9" s="18"/>
      <c r="CD9" s="18"/>
      <c r="CE9" s="5"/>
      <c r="CF9" s="18"/>
      <c r="CG9" s="18"/>
      <c r="CH9" s="18"/>
      <c r="CI9" s="18"/>
      <c r="CJ9" s="18"/>
      <c r="CK9" s="18"/>
      <c r="CL9" s="18"/>
      <c r="CM9" s="19"/>
      <c r="CN9" s="18"/>
      <c r="CO9" s="18"/>
      <c r="CP9" s="18"/>
      <c r="CQ9" s="18"/>
      <c r="CR9" s="20"/>
      <c r="CS9" s="18"/>
      <c r="CT9" s="18"/>
      <c r="CU9" s="18"/>
      <c r="CV9" s="18"/>
      <c r="CW9" s="18"/>
      <c r="CX9" s="18"/>
      <c r="CY9" s="5"/>
      <c r="CZ9" s="18"/>
      <c r="DA9" s="18"/>
      <c r="DB9" s="18"/>
      <c r="DC9" s="18"/>
      <c r="DD9" s="18"/>
      <c r="DE9" s="18"/>
      <c r="DF9" s="18"/>
      <c r="DG9" s="19"/>
      <c r="DH9" s="18"/>
      <c r="DI9" s="18"/>
      <c r="DJ9" s="18"/>
      <c r="DK9" s="18"/>
      <c r="DL9" s="20"/>
      <c r="DM9" s="18"/>
      <c r="DN9" s="18"/>
      <c r="DO9" s="18"/>
      <c r="DP9" s="18"/>
      <c r="DQ9" s="18"/>
      <c r="DR9" s="18"/>
      <c r="DS9" s="5"/>
      <c r="DT9" s="18"/>
      <c r="DU9" s="18"/>
      <c r="DV9" s="18"/>
      <c r="DW9" s="18"/>
      <c r="DX9" s="18"/>
      <c r="DY9" s="18"/>
      <c r="DZ9" s="18"/>
      <c r="EA9" s="19"/>
      <c r="EB9" s="18"/>
      <c r="EC9" s="18"/>
      <c r="ED9" s="18"/>
      <c r="EE9" s="18"/>
      <c r="EF9" s="20"/>
      <c r="EG9" s="18"/>
      <c r="EH9" s="18"/>
      <c r="EI9" s="18"/>
      <c r="EJ9" s="18"/>
      <c r="EK9" s="18"/>
      <c r="EL9" s="18"/>
      <c r="EM9" s="5"/>
      <c r="EN9" s="18"/>
      <c r="EO9" s="18"/>
      <c r="EP9" s="18"/>
      <c r="EQ9" s="18"/>
      <c r="ER9" s="18"/>
      <c r="ES9" s="18"/>
      <c r="ET9" s="18"/>
      <c r="EU9" s="19"/>
      <c r="EV9" s="18"/>
      <c r="EW9" s="18"/>
      <c r="EX9" s="18"/>
      <c r="EY9" s="18"/>
      <c r="EZ9" s="20"/>
      <c r="FA9" s="18"/>
      <c r="FB9" s="18"/>
      <c r="FC9" s="18"/>
      <c r="FD9" s="18"/>
      <c r="FE9" s="18"/>
      <c r="FF9" s="18"/>
      <c r="FG9" s="5"/>
      <c r="FH9" s="18"/>
      <c r="FI9" s="18"/>
      <c r="FJ9" s="18"/>
      <c r="FK9" s="18"/>
      <c r="FL9" s="18"/>
      <c r="FM9" s="18"/>
      <c r="FN9" s="18"/>
      <c r="FO9" s="19"/>
      <c r="FP9" s="18"/>
      <c r="FQ9" s="18"/>
      <c r="FR9" s="18"/>
      <c r="FS9" s="18"/>
      <c r="FT9" s="20"/>
      <c r="FU9" s="18"/>
      <c r="FV9" s="18"/>
      <c r="FW9" s="18"/>
      <c r="FX9" s="18"/>
      <c r="FY9" s="18"/>
      <c r="FZ9" s="18"/>
      <c r="GA9" s="5"/>
      <c r="GB9" s="18"/>
      <c r="GC9" s="18"/>
      <c r="GD9" s="18"/>
      <c r="GE9" s="18"/>
      <c r="GF9" s="18"/>
      <c r="GG9" s="18"/>
      <c r="GH9" s="18"/>
      <c r="GI9" s="19"/>
      <c r="GJ9" s="18"/>
      <c r="GK9" s="18"/>
      <c r="GL9" s="18"/>
      <c r="GM9" s="18"/>
      <c r="GN9" s="20"/>
      <c r="GO9" s="18"/>
      <c r="GP9" s="18"/>
      <c r="GQ9" s="18"/>
      <c r="GR9" s="18"/>
      <c r="GS9" s="18"/>
      <c r="GT9" s="18"/>
      <c r="GU9" s="5"/>
      <c r="GV9" s="18"/>
      <c r="GW9" s="18"/>
      <c r="GX9" s="18"/>
      <c r="GY9" s="18"/>
      <c r="GZ9" s="18"/>
      <c r="HA9" s="18"/>
      <c r="HB9" s="18"/>
      <c r="HC9" s="19"/>
      <c r="HD9" s="18"/>
      <c r="HE9" s="18"/>
      <c r="HF9" s="18"/>
      <c r="HG9" s="18"/>
      <c r="HH9" s="20"/>
      <c r="HI9" s="18"/>
      <c r="HJ9" s="18"/>
      <c r="HK9" s="18"/>
      <c r="HL9" s="18"/>
      <c r="HM9" s="18"/>
      <c r="HN9" s="18"/>
      <c r="HO9" s="5"/>
      <c r="HP9" s="18"/>
      <c r="HQ9" s="18"/>
      <c r="HR9" s="18"/>
      <c r="HS9" s="18"/>
      <c r="HT9" s="18"/>
      <c r="HU9" s="18"/>
      <c r="HV9" s="18"/>
      <c r="HW9" s="19"/>
      <c r="HX9" s="18"/>
      <c r="HY9" s="18"/>
      <c r="HZ9" s="18"/>
      <c r="IA9" s="18"/>
      <c r="IB9" s="20"/>
      <c r="IC9" s="18"/>
      <c r="ID9" s="18"/>
      <c r="IE9" s="18"/>
      <c r="IF9" s="18"/>
      <c r="IG9" s="18"/>
      <c r="IH9" s="18"/>
      <c r="II9" s="5"/>
      <c r="IJ9" s="18"/>
      <c r="IK9" s="18"/>
      <c r="IL9" s="18"/>
      <c r="IM9" s="18"/>
      <c r="IN9" s="18"/>
      <c r="IO9" s="18"/>
      <c r="IP9" s="18"/>
      <c r="IQ9" s="19"/>
      <c r="IR9" s="18"/>
      <c r="IS9" s="18"/>
      <c r="IT9" s="18"/>
      <c r="IU9" s="18"/>
      <c r="IV9" s="20"/>
      <c r="IW9" s="18"/>
      <c r="IX9" s="18"/>
      <c r="IY9" s="18"/>
      <c r="IZ9" s="18"/>
      <c r="JA9" s="18"/>
      <c r="JB9" s="18"/>
    </row>
    <row r="10" spans="1:262" ht="31.5" customHeight="1">
      <c r="A10" s="38" t="s">
        <v>131</v>
      </c>
      <c r="B10" s="38" t="s">
        <v>32</v>
      </c>
      <c r="C10" s="39" t="s">
        <v>31</v>
      </c>
      <c r="D10" s="38" t="s">
        <v>30</v>
      </c>
      <c r="E10" s="38" t="s">
        <v>25</v>
      </c>
      <c r="F10" s="38" t="s">
        <v>26</v>
      </c>
      <c r="G10" s="38" t="s">
        <v>27</v>
      </c>
      <c r="H10" s="38" t="s">
        <v>28</v>
      </c>
      <c r="I10" s="38" t="s">
        <v>29</v>
      </c>
      <c r="J10" s="38" t="s">
        <v>27</v>
      </c>
      <c r="K10" s="40" t="s">
        <v>101</v>
      </c>
      <c r="L10" s="41" t="s">
        <v>57</v>
      </c>
      <c r="M10" s="41" t="s">
        <v>102</v>
      </c>
      <c r="N10" s="41" t="s">
        <v>103</v>
      </c>
      <c r="O10" s="41" t="s">
        <v>104</v>
      </c>
      <c r="P10" s="42" t="s">
        <v>105</v>
      </c>
      <c r="Q10" s="43" t="s">
        <v>106</v>
      </c>
      <c r="R10" s="43" t="s">
        <v>58</v>
      </c>
      <c r="S10" s="43" t="s">
        <v>107</v>
      </c>
      <c r="T10" s="43" t="s">
        <v>108</v>
      </c>
      <c r="U10" s="43" t="s">
        <v>109</v>
      </c>
      <c r="V10" s="43" t="s">
        <v>132</v>
      </c>
      <c r="W10" s="39" t="s">
        <v>31</v>
      </c>
      <c r="X10" s="38" t="s">
        <v>30</v>
      </c>
      <c r="Y10" s="38" t="s">
        <v>25</v>
      </c>
      <c r="Z10" s="38" t="s">
        <v>26</v>
      </c>
      <c r="AA10" s="38" t="s">
        <v>27</v>
      </c>
      <c r="AB10" s="38" t="s">
        <v>28</v>
      </c>
      <c r="AC10" s="38" t="s">
        <v>29</v>
      </c>
      <c r="AD10" s="38" t="s">
        <v>27</v>
      </c>
      <c r="AE10" s="40" t="s">
        <v>101</v>
      </c>
      <c r="AF10" s="41" t="s">
        <v>57</v>
      </c>
      <c r="AG10" s="41" t="s">
        <v>102</v>
      </c>
      <c r="AH10" s="41" t="s">
        <v>103</v>
      </c>
      <c r="AI10" s="41" t="s">
        <v>104</v>
      </c>
      <c r="AJ10" s="42" t="s">
        <v>105</v>
      </c>
      <c r="AK10" s="43" t="s">
        <v>106</v>
      </c>
      <c r="AL10" s="43" t="s">
        <v>58</v>
      </c>
      <c r="AM10" s="43" t="s">
        <v>107</v>
      </c>
      <c r="AN10" s="43" t="s">
        <v>108</v>
      </c>
      <c r="AO10" s="43" t="s">
        <v>109</v>
      </c>
      <c r="AP10" s="43" t="s">
        <v>132</v>
      </c>
      <c r="AQ10" s="39" t="s">
        <v>31</v>
      </c>
      <c r="AR10" s="38" t="s">
        <v>30</v>
      </c>
      <c r="AS10" s="38" t="s">
        <v>25</v>
      </c>
      <c r="AT10" s="38" t="s">
        <v>26</v>
      </c>
      <c r="AU10" s="38" t="s">
        <v>27</v>
      </c>
      <c r="AV10" s="38" t="s">
        <v>28</v>
      </c>
      <c r="AW10" s="38" t="s">
        <v>29</v>
      </c>
      <c r="AX10" s="38" t="s">
        <v>27</v>
      </c>
      <c r="AY10" s="40" t="s">
        <v>101</v>
      </c>
      <c r="AZ10" s="41" t="s">
        <v>57</v>
      </c>
      <c r="BA10" s="41" t="s">
        <v>102</v>
      </c>
      <c r="BB10" s="41" t="s">
        <v>103</v>
      </c>
      <c r="BC10" s="41" t="s">
        <v>104</v>
      </c>
      <c r="BD10" s="42" t="s">
        <v>105</v>
      </c>
      <c r="BE10" s="43" t="s">
        <v>106</v>
      </c>
      <c r="BF10" s="43" t="s">
        <v>58</v>
      </c>
      <c r="BG10" s="43" t="s">
        <v>107</v>
      </c>
      <c r="BH10" s="43" t="s">
        <v>108</v>
      </c>
      <c r="BI10" s="43" t="s">
        <v>109</v>
      </c>
      <c r="BJ10" s="43" t="s">
        <v>132</v>
      </c>
      <c r="BK10" s="39" t="s">
        <v>31</v>
      </c>
      <c r="BL10" s="38" t="s">
        <v>30</v>
      </c>
      <c r="BM10" s="38" t="s">
        <v>25</v>
      </c>
      <c r="BN10" s="38" t="s">
        <v>26</v>
      </c>
      <c r="BO10" s="38" t="s">
        <v>27</v>
      </c>
      <c r="BP10" s="38" t="s">
        <v>28</v>
      </c>
      <c r="BQ10" s="38" t="s">
        <v>29</v>
      </c>
      <c r="BR10" s="38" t="s">
        <v>27</v>
      </c>
      <c r="BS10" s="40" t="s">
        <v>101</v>
      </c>
      <c r="BT10" s="41" t="s">
        <v>57</v>
      </c>
      <c r="BU10" s="41" t="s">
        <v>102</v>
      </c>
      <c r="BV10" s="41" t="s">
        <v>103</v>
      </c>
      <c r="BW10" s="41" t="s">
        <v>104</v>
      </c>
      <c r="BX10" s="42" t="s">
        <v>105</v>
      </c>
      <c r="BY10" s="43" t="s">
        <v>106</v>
      </c>
      <c r="BZ10" s="43" t="s">
        <v>58</v>
      </c>
      <c r="CA10" s="43" t="s">
        <v>107</v>
      </c>
      <c r="CB10" s="43" t="s">
        <v>108</v>
      </c>
      <c r="CC10" s="43" t="s">
        <v>109</v>
      </c>
      <c r="CD10" s="43" t="s">
        <v>132</v>
      </c>
      <c r="CE10" s="39" t="s">
        <v>31</v>
      </c>
      <c r="CF10" s="38" t="s">
        <v>30</v>
      </c>
      <c r="CG10" s="38" t="s">
        <v>25</v>
      </c>
      <c r="CH10" s="38" t="s">
        <v>26</v>
      </c>
      <c r="CI10" s="38" t="s">
        <v>27</v>
      </c>
      <c r="CJ10" s="38" t="s">
        <v>28</v>
      </c>
      <c r="CK10" s="38" t="s">
        <v>29</v>
      </c>
      <c r="CL10" s="38" t="s">
        <v>27</v>
      </c>
      <c r="CM10" s="40" t="s">
        <v>101</v>
      </c>
      <c r="CN10" s="41" t="s">
        <v>57</v>
      </c>
      <c r="CO10" s="41" t="s">
        <v>102</v>
      </c>
      <c r="CP10" s="41" t="s">
        <v>103</v>
      </c>
      <c r="CQ10" s="41" t="s">
        <v>104</v>
      </c>
      <c r="CR10" s="42" t="s">
        <v>105</v>
      </c>
      <c r="CS10" s="43" t="s">
        <v>106</v>
      </c>
      <c r="CT10" s="43" t="s">
        <v>58</v>
      </c>
      <c r="CU10" s="43" t="s">
        <v>107</v>
      </c>
      <c r="CV10" s="43" t="s">
        <v>108</v>
      </c>
      <c r="CW10" s="43" t="s">
        <v>109</v>
      </c>
      <c r="CX10" s="43" t="s">
        <v>132</v>
      </c>
      <c r="CY10" s="39" t="s">
        <v>31</v>
      </c>
      <c r="CZ10" s="38" t="s">
        <v>30</v>
      </c>
      <c r="DA10" s="38" t="s">
        <v>25</v>
      </c>
      <c r="DB10" s="38" t="s">
        <v>26</v>
      </c>
      <c r="DC10" s="38" t="s">
        <v>27</v>
      </c>
      <c r="DD10" s="38" t="s">
        <v>28</v>
      </c>
      <c r="DE10" s="38" t="s">
        <v>29</v>
      </c>
      <c r="DF10" s="38" t="s">
        <v>27</v>
      </c>
      <c r="DG10" s="40" t="s">
        <v>101</v>
      </c>
      <c r="DH10" s="41" t="s">
        <v>57</v>
      </c>
      <c r="DI10" s="41" t="s">
        <v>102</v>
      </c>
      <c r="DJ10" s="41" t="s">
        <v>103</v>
      </c>
      <c r="DK10" s="41" t="s">
        <v>104</v>
      </c>
      <c r="DL10" s="42" t="s">
        <v>105</v>
      </c>
      <c r="DM10" s="43" t="s">
        <v>106</v>
      </c>
      <c r="DN10" s="43" t="s">
        <v>58</v>
      </c>
      <c r="DO10" s="43" t="s">
        <v>107</v>
      </c>
      <c r="DP10" s="43" t="s">
        <v>108</v>
      </c>
      <c r="DQ10" s="43" t="s">
        <v>109</v>
      </c>
      <c r="DR10" s="43" t="s">
        <v>132</v>
      </c>
      <c r="DS10" s="39" t="s">
        <v>31</v>
      </c>
      <c r="DT10" s="38" t="s">
        <v>30</v>
      </c>
      <c r="DU10" s="38" t="s">
        <v>25</v>
      </c>
      <c r="DV10" s="38" t="s">
        <v>26</v>
      </c>
      <c r="DW10" s="38" t="s">
        <v>27</v>
      </c>
      <c r="DX10" s="38" t="s">
        <v>28</v>
      </c>
      <c r="DY10" s="38" t="s">
        <v>29</v>
      </c>
      <c r="DZ10" s="38" t="s">
        <v>27</v>
      </c>
      <c r="EA10" s="40" t="s">
        <v>101</v>
      </c>
      <c r="EB10" s="41" t="s">
        <v>57</v>
      </c>
      <c r="EC10" s="41" t="s">
        <v>102</v>
      </c>
      <c r="ED10" s="41" t="s">
        <v>103</v>
      </c>
      <c r="EE10" s="41" t="s">
        <v>104</v>
      </c>
      <c r="EF10" s="42" t="s">
        <v>105</v>
      </c>
      <c r="EG10" s="43" t="s">
        <v>106</v>
      </c>
      <c r="EH10" s="43" t="s">
        <v>58</v>
      </c>
      <c r="EI10" s="43" t="s">
        <v>107</v>
      </c>
      <c r="EJ10" s="43" t="s">
        <v>108</v>
      </c>
      <c r="EK10" s="43" t="s">
        <v>109</v>
      </c>
      <c r="EL10" s="43" t="s">
        <v>132</v>
      </c>
      <c r="EM10" s="39" t="s">
        <v>31</v>
      </c>
      <c r="EN10" s="38" t="s">
        <v>30</v>
      </c>
      <c r="EO10" s="38" t="s">
        <v>25</v>
      </c>
      <c r="EP10" s="38" t="s">
        <v>26</v>
      </c>
      <c r="EQ10" s="38" t="s">
        <v>27</v>
      </c>
      <c r="ER10" s="38" t="s">
        <v>28</v>
      </c>
      <c r="ES10" s="38" t="s">
        <v>29</v>
      </c>
      <c r="ET10" s="38" t="s">
        <v>27</v>
      </c>
      <c r="EU10" s="40" t="s">
        <v>101</v>
      </c>
      <c r="EV10" s="41" t="s">
        <v>57</v>
      </c>
      <c r="EW10" s="41" t="s">
        <v>102</v>
      </c>
      <c r="EX10" s="41" t="s">
        <v>103</v>
      </c>
      <c r="EY10" s="41" t="s">
        <v>104</v>
      </c>
      <c r="EZ10" s="42" t="s">
        <v>105</v>
      </c>
      <c r="FA10" s="43" t="s">
        <v>106</v>
      </c>
      <c r="FB10" s="43" t="s">
        <v>58</v>
      </c>
      <c r="FC10" s="43" t="s">
        <v>107</v>
      </c>
      <c r="FD10" s="43" t="s">
        <v>108</v>
      </c>
      <c r="FE10" s="43" t="s">
        <v>109</v>
      </c>
      <c r="FF10" s="43" t="s">
        <v>132</v>
      </c>
      <c r="FG10" s="39" t="s">
        <v>31</v>
      </c>
      <c r="FH10" s="38" t="s">
        <v>30</v>
      </c>
      <c r="FI10" s="38" t="s">
        <v>25</v>
      </c>
      <c r="FJ10" s="38" t="s">
        <v>26</v>
      </c>
      <c r="FK10" s="38" t="s">
        <v>27</v>
      </c>
      <c r="FL10" s="38" t="s">
        <v>28</v>
      </c>
      <c r="FM10" s="38" t="s">
        <v>29</v>
      </c>
      <c r="FN10" s="38" t="s">
        <v>27</v>
      </c>
      <c r="FO10" s="40" t="s">
        <v>101</v>
      </c>
      <c r="FP10" s="41" t="s">
        <v>57</v>
      </c>
      <c r="FQ10" s="41" t="s">
        <v>102</v>
      </c>
      <c r="FR10" s="41" t="s">
        <v>103</v>
      </c>
      <c r="FS10" s="41" t="s">
        <v>104</v>
      </c>
      <c r="FT10" s="42" t="s">
        <v>105</v>
      </c>
      <c r="FU10" s="43" t="s">
        <v>106</v>
      </c>
      <c r="FV10" s="43" t="s">
        <v>58</v>
      </c>
      <c r="FW10" s="43" t="s">
        <v>107</v>
      </c>
      <c r="FX10" s="43" t="s">
        <v>108</v>
      </c>
      <c r="FY10" s="43" t="s">
        <v>109</v>
      </c>
      <c r="FZ10" s="43" t="s">
        <v>132</v>
      </c>
      <c r="GA10" s="39" t="s">
        <v>31</v>
      </c>
      <c r="GB10" s="38" t="s">
        <v>30</v>
      </c>
      <c r="GC10" s="38" t="s">
        <v>25</v>
      </c>
      <c r="GD10" s="38" t="s">
        <v>26</v>
      </c>
      <c r="GE10" s="38" t="s">
        <v>27</v>
      </c>
      <c r="GF10" s="38" t="s">
        <v>28</v>
      </c>
      <c r="GG10" s="38" t="s">
        <v>29</v>
      </c>
      <c r="GH10" s="38" t="s">
        <v>27</v>
      </c>
      <c r="GI10" s="40" t="s">
        <v>101</v>
      </c>
      <c r="GJ10" s="41" t="s">
        <v>57</v>
      </c>
      <c r="GK10" s="41" t="s">
        <v>102</v>
      </c>
      <c r="GL10" s="41" t="s">
        <v>103</v>
      </c>
      <c r="GM10" s="41" t="s">
        <v>104</v>
      </c>
      <c r="GN10" s="42" t="s">
        <v>105</v>
      </c>
      <c r="GO10" s="43" t="s">
        <v>106</v>
      </c>
      <c r="GP10" s="43" t="s">
        <v>58</v>
      </c>
      <c r="GQ10" s="43" t="s">
        <v>107</v>
      </c>
      <c r="GR10" s="43" t="s">
        <v>108</v>
      </c>
      <c r="GS10" s="43" t="s">
        <v>109</v>
      </c>
      <c r="GT10" s="43" t="s">
        <v>132</v>
      </c>
      <c r="GU10" s="39" t="s">
        <v>31</v>
      </c>
      <c r="GV10" s="38" t="s">
        <v>30</v>
      </c>
      <c r="GW10" s="38" t="s">
        <v>25</v>
      </c>
      <c r="GX10" s="38" t="s">
        <v>26</v>
      </c>
      <c r="GY10" s="38" t="s">
        <v>27</v>
      </c>
      <c r="GZ10" s="38" t="s">
        <v>28</v>
      </c>
      <c r="HA10" s="38" t="s">
        <v>29</v>
      </c>
      <c r="HB10" s="38" t="s">
        <v>27</v>
      </c>
      <c r="HC10" s="40" t="s">
        <v>101</v>
      </c>
      <c r="HD10" s="41" t="s">
        <v>57</v>
      </c>
      <c r="HE10" s="41" t="s">
        <v>102</v>
      </c>
      <c r="HF10" s="41" t="s">
        <v>103</v>
      </c>
      <c r="HG10" s="41" t="s">
        <v>104</v>
      </c>
      <c r="HH10" s="42" t="s">
        <v>105</v>
      </c>
      <c r="HI10" s="43" t="s">
        <v>106</v>
      </c>
      <c r="HJ10" s="43" t="s">
        <v>58</v>
      </c>
      <c r="HK10" s="43" t="s">
        <v>107</v>
      </c>
      <c r="HL10" s="43" t="s">
        <v>108</v>
      </c>
      <c r="HM10" s="43" t="s">
        <v>109</v>
      </c>
      <c r="HN10" s="43" t="s">
        <v>132</v>
      </c>
      <c r="HO10" s="39" t="s">
        <v>31</v>
      </c>
      <c r="HP10" s="38" t="s">
        <v>30</v>
      </c>
      <c r="HQ10" s="38" t="s">
        <v>25</v>
      </c>
      <c r="HR10" s="38" t="s">
        <v>26</v>
      </c>
      <c r="HS10" s="38" t="s">
        <v>27</v>
      </c>
      <c r="HT10" s="38" t="s">
        <v>28</v>
      </c>
      <c r="HU10" s="38" t="s">
        <v>29</v>
      </c>
      <c r="HV10" s="38" t="s">
        <v>27</v>
      </c>
      <c r="HW10" s="40" t="s">
        <v>101</v>
      </c>
      <c r="HX10" s="41" t="s">
        <v>57</v>
      </c>
      <c r="HY10" s="41" t="s">
        <v>102</v>
      </c>
      <c r="HZ10" s="41" t="s">
        <v>103</v>
      </c>
      <c r="IA10" s="41" t="s">
        <v>104</v>
      </c>
      <c r="IB10" s="42" t="s">
        <v>105</v>
      </c>
      <c r="IC10" s="43" t="s">
        <v>106</v>
      </c>
      <c r="ID10" s="43" t="s">
        <v>58</v>
      </c>
      <c r="IE10" s="43" t="s">
        <v>107</v>
      </c>
      <c r="IF10" s="43" t="s">
        <v>108</v>
      </c>
      <c r="IG10" s="43" t="s">
        <v>109</v>
      </c>
      <c r="IH10" s="43" t="s">
        <v>132</v>
      </c>
      <c r="II10" s="39" t="s">
        <v>31</v>
      </c>
      <c r="IJ10" s="38" t="s">
        <v>30</v>
      </c>
      <c r="IK10" s="38" t="s">
        <v>25</v>
      </c>
      <c r="IL10" s="38" t="s">
        <v>26</v>
      </c>
      <c r="IM10" s="38" t="s">
        <v>27</v>
      </c>
      <c r="IN10" s="38" t="s">
        <v>28</v>
      </c>
      <c r="IO10" s="38" t="s">
        <v>29</v>
      </c>
      <c r="IP10" s="38" t="s">
        <v>27</v>
      </c>
      <c r="IQ10" s="40" t="s">
        <v>101</v>
      </c>
      <c r="IR10" s="41" t="s">
        <v>57</v>
      </c>
      <c r="IS10" s="41" t="s">
        <v>102</v>
      </c>
      <c r="IT10" s="41" t="s">
        <v>103</v>
      </c>
      <c r="IU10" s="41" t="s">
        <v>104</v>
      </c>
      <c r="IV10" s="42" t="s">
        <v>105</v>
      </c>
      <c r="IW10" s="43" t="s">
        <v>106</v>
      </c>
      <c r="IX10" s="43" t="s">
        <v>58</v>
      </c>
      <c r="IY10" s="43" t="s">
        <v>107</v>
      </c>
      <c r="IZ10" s="43" t="s">
        <v>108</v>
      </c>
      <c r="JA10" s="43" t="s">
        <v>109</v>
      </c>
      <c r="JB10" s="43" t="s">
        <v>132</v>
      </c>
    </row>
    <row r="11" spans="1:262" s="6" customFormat="1" ht="13.5" customHeight="1">
      <c r="A11" s="44" t="s">
        <v>296</v>
      </c>
      <c r="B11" s="45"/>
      <c r="C11" s="5"/>
      <c r="E11" s="46">
        <v>0</v>
      </c>
      <c r="F11" s="47">
        <v>0</v>
      </c>
      <c r="G11" s="48">
        <v>0</v>
      </c>
      <c r="H11" s="45">
        <v>57</v>
      </c>
      <c r="I11" s="138">
        <v>0.57000000000000006</v>
      </c>
      <c r="J11" s="48">
        <v>-0.01</v>
      </c>
      <c r="K11" s="48"/>
      <c r="L11" s="140">
        <f>J11</f>
        <v>-0.01</v>
      </c>
      <c r="M11" s="139">
        <f>ROUND(L11/100,4)</f>
        <v>-1E-4</v>
      </c>
      <c r="N11" s="48" t="str">
        <f>"Original PDY lists change in raw number of seats: "&amp;L11</f>
        <v>Original PDY lists change in raw number of seats: -0.01</v>
      </c>
      <c r="P11" s="49"/>
      <c r="Q11" s="46"/>
      <c r="R11" s="48"/>
      <c r="S11" s="48"/>
      <c r="U11" s="48"/>
      <c r="V11" s="48"/>
      <c r="W11" s="5"/>
      <c r="Y11" s="46">
        <v>0</v>
      </c>
      <c r="Z11" s="47">
        <v>0</v>
      </c>
      <c r="AA11" s="47">
        <v>0</v>
      </c>
      <c r="AB11" s="45">
        <v>48</v>
      </c>
      <c r="AC11" s="138">
        <v>0.48</v>
      </c>
      <c r="AD11" s="47">
        <v>-8</v>
      </c>
      <c r="AE11" s="46"/>
      <c r="AF11" s="48"/>
      <c r="AG11" s="48"/>
      <c r="AJ11" s="49"/>
      <c r="AK11" s="46"/>
      <c r="AM11" s="48"/>
      <c r="AO11" s="48"/>
      <c r="AP11" s="48"/>
      <c r="AQ11" s="5"/>
      <c r="AS11" s="46">
        <v>0</v>
      </c>
      <c r="AT11" s="47">
        <v>0</v>
      </c>
      <c r="AU11" s="47">
        <v>0</v>
      </c>
      <c r="AV11" s="45">
        <v>45</v>
      </c>
      <c r="AW11" s="138">
        <v>0.45</v>
      </c>
      <c r="AX11" s="47">
        <v>-3</v>
      </c>
      <c r="AY11" s="46"/>
      <c r="AZ11" s="48"/>
      <c r="BA11" s="48"/>
      <c r="BD11" s="49"/>
      <c r="BE11" s="46"/>
      <c r="BF11" s="48"/>
      <c r="BG11" s="48"/>
      <c r="BI11" s="48"/>
      <c r="BJ11" s="48"/>
      <c r="BK11" s="5"/>
      <c r="BM11" s="46">
        <v>0</v>
      </c>
      <c r="BN11" s="47">
        <v>0</v>
      </c>
      <c r="BO11" s="47">
        <v>0</v>
      </c>
      <c r="BP11" s="45">
        <v>45</v>
      </c>
      <c r="BQ11" s="138">
        <v>0.45</v>
      </c>
      <c r="BR11" s="47" t="s">
        <v>763</v>
      </c>
      <c r="BS11" s="46"/>
      <c r="BT11" s="48"/>
      <c r="BU11" s="48"/>
      <c r="BX11" s="49"/>
      <c r="BY11" s="46"/>
      <c r="BZ11" s="48"/>
      <c r="CA11" s="48"/>
      <c r="CC11" s="48"/>
      <c r="CD11" s="48"/>
      <c r="CE11" s="46"/>
      <c r="CG11" s="46">
        <v>0</v>
      </c>
      <c r="CH11" s="47">
        <v>0</v>
      </c>
      <c r="CI11" s="47">
        <v>0</v>
      </c>
      <c r="CJ11" s="45">
        <v>50</v>
      </c>
      <c r="CK11" s="138">
        <v>0.5</v>
      </c>
      <c r="CL11" s="47">
        <v>5</v>
      </c>
      <c r="CM11" s="46"/>
      <c r="CN11" s="48"/>
      <c r="CO11" s="48"/>
      <c r="CR11" s="49"/>
      <c r="CS11" s="46"/>
      <c r="CT11" s="48"/>
      <c r="CU11" s="48"/>
      <c r="CW11" s="48"/>
      <c r="CX11" s="48"/>
      <c r="CY11" s="5"/>
      <c r="DA11" s="46">
        <v>0</v>
      </c>
      <c r="DB11" s="47">
        <v>0</v>
      </c>
      <c r="DC11" s="47">
        <v>0</v>
      </c>
      <c r="DD11" s="45">
        <v>48</v>
      </c>
      <c r="DE11" s="138">
        <v>0.48</v>
      </c>
      <c r="DF11" s="47">
        <v>-2</v>
      </c>
      <c r="DG11" s="46"/>
      <c r="DH11" s="48"/>
      <c r="DI11" s="48"/>
      <c r="DL11" s="49"/>
      <c r="DM11" s="46"/>
      <c r="DN11" s="48"/>
      <c r="DO11" s="48"/>
      <c r="DQ11" s="48"/>
      <c r="DR11" s="48"/>
      <c r="DS11" s="5"/>
      <c r="DU11" s="46">
        <v>0</v>
      </c>
      <c r="DV11" s="47">
        <v>0</v>
      </c>
      <c r="DW11" s="47">
        <v>0</v>
      </c>
      <c r="DX11" s="45">
        <v>44</v>
      </c>
      <c r="DY11" s="138">
        <v>0.44</v>
      </c>
      <c r="DZ11" s="47">
        <v>-4</v>
      </c>
      <c r="EA11" s="46"/>
      <c r="EC11" s="50"/>
      <c r="EF11" s="49"/>
      <c r="EG11" s="46"/>
      <c r="EH11" s="48"/>
      <c r="EI11" s="48"/>
      <c r="EK11" s="48"/>
      <c r="EL11" s="48"/>
      <c r="EM11" s="5"/>
      <c r="EO11" s="46">
        <v>0</v>
      </c>
      <c r="EP11" s="47">
        <v>0</v>
      </c>
      <c r="EQ11" s="47">
        <v>0</v>
      </c>
      <c r="ER11" s="45">
        <v>49</v>
      </c>
      <c r="ES11" s="138">
        <v>0.49</v>
      </c>
      <c r="ET11" s="47">
        <v>5</v>
      </c>
      <c r="EU11" s="46"/>
      <c r="EV11" s="48"/>
      <c r="EW11" s="48"/>
      <c r="EZ11" s="49"/>
      <c r="FA11" s="46"/>
      <c r="FB11" s="48"/>
      <c r="FC11" s="48"/>
      <c r="FE11" s="48"/>
      <c r="FF11" s="48"/>
      <c r="FG11" s="5"/>
      <c r="FI11" s="46">
        <v>0</v>
      </c>
      <c r="FJ11" s="47">
        <v>0</v>
      </c>
      <c r="FK11" s="47">
        <v>0</v>
      </c>
      <c r="FL11" s="45">
        <v>56</v>
      </c>
      <c r="FM11" s="138">
        <v>0.56000000000000005</v>
      </c>
      <c r="FN11" s="47">
        <v>7</v>
      </c>
      <c r="FO11" s="46"/>
      <c r="FP11" s="48"/>
      <c r="FQ11" s="48"/>
      <c r="FT11" s="49"/>
      <c r="FU11" s="46"/>
      <c r="FV11" s="48"/>
      <c r="FW11" s="48"/>
      <c r="FY11" s="48"/>
      <c r="FZ11" s="48"/>
      <c r="GA11" s="5"/>
      <c r="GC11" s="45"/>
      <c r="GD11" s="47"/>
      <c r="GE11" s="45"/>
      <c r="GF11" s="45"/>
      <c r="GG11" s="47"/>
      <c r="GH11" s="45"/>
      <c r="GI11" s="51"/>
      <c r="GN11" s="49"/>
      <c r="GU11" s="5"/>
      <c r="GW11" s="45"/>
      <c r="GX11" s="47"/>
      <c r="GY11" s="45"/>
      <c r="GZ11" s="45"/>
      <c r="HA11" s="47"/>
      <c r="HB11" s="45"/>
      <c r="HC11" s="51"/>
      <c r="HH11" s="49"/>
      <c r="HO11" s="5"/>
      <c r="HQ11" s="45"/>
      <c r="HR11" s="47"/>
      <c r="HS11" s="45"/>
      <c r="HT11" s="45"/>
      <c r="HU11" s="47"/>
      <c r="HV11" s="45"/>
      <c r="HW11" s="51"/>
      <c r="IB11" s="49"/>
      <c r="II11" s="5"/>
      <c r="IK11" s="45"/>
      <c r="IL11" s="47"/>
      <c r="IM11" s="45"/>
      <c r="IN11" s="45"/>
      <c r="IO11" s="47"/>
      <c r="IP11" s="45"/>
      <c r="IQ11" s="51"/>
      <c r="IV11" s="49"/>
    </row>
    <row r="12" spans="1:262" s="6" customFormat="1" ht="13.5" customHeight="1">
      <c r="A12" s="44" t="s">
        <v>297</v>
      </c>
      <c r="B12" s="45"/>
      <c r="C12" s="5"/>
      <c r="E12" s="46">
        <v>0</v>
      </c>
      <c r="F12" s="47">
        <v>0</v>
      </c>
      <c r="G12" s="48">
        <v>0</v>
      </c>
      <c r="H12" s="45">
        <v>43</v>
      </c>
      <c r="I12" s="138">
        <v>0.43</v>
      </c>
      <c r="J12" s="48">
        <v>0.01</v>
      </c>
      <c r="K12" s="48"/>
      <c r="L12" s="140">
        <f>J12</f>
        <v>0.01</v>
      </c>
      <c r="M12" s="139">
        <f>ROUND(L12/100,4)</f>
        <v>1E-4</v>
      </c>
      <c r="N12" s="48" t="str">
        <f>"Original PDY lists change in raw number of seats: "&amp;L12</f>
        <v>Original PDY lists change in raw number of seats: 0.01</v>
      </c>
      <c r="P12" s="49"/>
      <c r="Q12" s="46"/>
      <c r="R12" s="48"/>
      <c r="S12" s="48"/>
      <c r="U12" s="48"/>
      <c r="V12" s="48"/>
      <c r="W12" s="5"/>
      <c r="Y12" s="46">
        <v>0</v>
      </c>
      <c r="Z12" s="47">
        <v>0</v>
      </c>
      <c r="AA12" s="47">
        <v>0</v>
      </c>
      <c r="AB12" s="45">
        <v>52</v>
      </c>
      <c r="AC12" s="138">
        <v>0.52</v>
      </c>
      <c r="AD12" s="47">
        <v>8</v>
      </c>
      <c r="AE12" s="46"/>
      <c r="AF12" s="48"/>
      <c r="AG12" s="48"/>
      <c r="AJ12" s="49"/>
      <c r="AK12" s="46"/>
      <c r="AM12" s="48"/>
      <c r="AO12" s="48"/>
      <c r="AP12" s="48"/>
      <c r="AQ12" s="5"/>
      <c r="AS12" s="46">
        <v>0</v>
      </c>
      <c r="AT12" s="47">
        <v>0</v>
      </c>
      <c r="AU12" s="47">
        <v>0</v>
      </c>
      <c r="AV12" s="45">
        <v>55</v>
      </c>
      <c r="AW12" s="138">
        <v>0.55000000000000004</v>
      </c>
      <c r="AX12" s="47">
        <v>3</v>
      </c>
      <c r="AY12" s="46"/>
      <c r="AZ12" s="48"/>
      <c r="BA12" s="48"/>
      <c r="BD12" s="49"/>
      <c r="BE12" s="46"/>
      <c r="BF12" s="48"/>
      <c r="BG12" s="48"/>
      <c r="BI12" s="48"/>
      <c r="BJ12" s="48"/>
      <c r="BK12" s="5"/>
      <c r="BM12" s="46">
        <v>0</v>
      </c>
      <c r="BN12" s="47">
        <v>0</v>
      </c>
      <c r="BO12" s="47">
        <v>0</v>
      </c>
      <c r="BP12" s="45">
        <v>55</v>
      </c>
      <c r="BQ12" s="138">
        <v>0.55000000000000004</v>
      </c>
      <c r="BR12" s="47" t="s">
        <v>763</v>
      </c>
      <c r="BS12" s="46"/>
      <c r="BT12" s="48"/>
      <c r="BU12" s="48"/>
      <c r="BX12" s="49"/>
      <c r="BY12" s="46"/>
      <c r="BZ12" s="48"/>
      <c r="CA12" s="48"/>
      <c r="CC12" s="48"/>
      <c r="CD12" s="48"/>
      <c r="CE12" s="46"/>
      <c r="CG12" s="46">
        <v>0</v>
      </c>
      <c r="CH12" s="47">
        <v>0</v>
      </c>
      <c r="CI12" s="47">
        <v>0</v>
      </c>
      <c r="CJ12" s="45">
        <v>50</v>
      </c>
      <c r="CK12" s="138">
        <v>0.5</v>
      </c>
      <c r="CL12" s="47">
        <v>-5</v>
      </c>
      <c r="CM12" s="46"/>
      <c r="CN12" s="48"/>
      <c r="CO12" s="48"/>
      <c r="CR12" s="49"/>
      <c r="CS12" s="46"/>
      <c r="CT12" s="48"/>
      <c r="CU12" s="48"/>
      <c r="CW12" s="48"/>
      <c r="CX12" s="48"/>
      <c r="CY12" s="5"/>
      <c r="DA12" s="46">
        <v>0</v>
      </c>
      <c r="DB12" s="47">
        <v>0</v>
      </c>
      <c r="DC12" s="47">
        <v>0</v>
      </c>
      <c r="DD12" s="45">
        <v>51</v>
      </c>
      <c r="DE12" s="138">
        <v>0.51</v>
      </c>
      <c r="DF12" s="47">
        <v>1</v>
      </c>
      <c r="DG12" s="46"/>
      <c r="DH12" s="48"/>
      <c r="DI12" s="48"/>
      <c r="DL12" s="49"/>
      <c r="DM12" s="46"/>
      <c r="DN12" s="48"/>
      <c r="DO12" s="48"/>
      <c r="DQ12" s="48"/>
      <c r="DR12" s="48"/>
      <c r="DS12" s="5"/>
      <c r="DU12" s="46">
        <v>0</v>
      </c>
      <c r="DV12" s="47">
        <v>0</v>
      </c>
      <c r="DW12" s="47">
        <v>0</v>
      </c>
      <c r="DX12" s="45">
        <v>55</v>
      </c>
      <c r="DY12" s="138">
        <v>0.55000000000000004</v>
      </c>
      <c r="DZ12" s="47">
        <v>4</v>
      </c>
      <c r="EA12" s="46"/>
      <c r="EC12" s="50"/>
      <c r="EF12" s="49"/>
      <c r="EG12" s="46"/>
      <c r="EH12" s="48"/>
      <c r="EI12" s="48"/>
      <c r="EK12" s="48"/>
      <c r="EL12" s="48"/>
      <c r="EM12" s="5"/>
      <c r="EO12" s="46">
        <v>0</v>
      </c>
      <c r="EP12" s="47">
        <v>0</v>
      </c>
      <c r="EQ12" s="47">
        <v>0</v>
      </c>
      <c r="ER12" s="45">
        <v>49</v>
      </c>
      <c r="ES12" s="138">
        <v>0.49</v>
      </c>
      <c r="ET12" s="47">
        <v>-6</v>
      </c>
      <c r="EU12" s="46"/>
      <c r="EV12" s="48"/>
      <c r="EW12" s="48"/>
      <c r="EZ12" s="49"/>
      <c r="FA12" s="46"/>
      <c r="FB12" s="48"/>
      <c r="FC12" s="48"/>
      <c r="FE12" s="48"/>
      <c r="FF12" s="48"/>
      <c r="FG12" s="5"/>
      <c r="FI12" s="46">
        <v>0</v>
      </c>
      <c r="FJ12" s="47">
        <v>0</v>
      </c>
      <c r="FK12" s="47">
        <v>0</v>
      </c>
      <c r="FL12" s="45">
        <v>41</v>
      </c>
      <c r="FM12" s="138">
        <v>0.41000000000000003</v>
      </c>
      <c r="FN12" s="47">
        <v>-8</v>
      </c>
      <c r="FO12" s="46"/>
      <c r="FP12" s="48"/>
      <c r="FQ12" s="48"/>
      <c r="FT12" s="49"/>
      <c r="FU12" s="46"/>
      <c r="FV12" s="48"/>
      <c r="FW12" s="48"/>
      <c r="FY12" s="48"/>
      <c r="FZ12" s="48"/>
      <c r="GA12" s="5"/>
      <c r="GC12" s="46"/>
      <c r="GD12" s="47"/>
      <c r="GE12" s="45"/>
      <c r="GF12" s="45"/>
      <c r="GG12" s="47"/>
      <c r="GH12" s="45"/>
      <c r="GI12" s="51"/>
      <c r="GN12" s="49"/>
      <c r="GU12" s="5"/>
      <c r="GW12" s="46"/>
      <c r="GX12" s="47"/>
      <c r="GY12" s="45"/>
      <c r="GZ12" s="45"/>
      <c r="HA12" s="47"/>
      <c r="HB12" s="45"/>
      <c r="HC12" s="51"/>
      <c r="HH12" s="49"/>
      <c r="HO12" s="5"/>
      <c r="HQ12" s="46"/>
      <c r="HR12" s="47"/>
      <c r="HS12" s="45"/>
      <c r="HT12" s="45"/>
      <c r="HU12" s="47"/>
      <c r="HV12" s="45"/>
      <c r="HW12" s="51"/>
      <c r="IB12" s="49"/>
      <c r="II12" s="5"/>
      <c r="IK12" s="46"/>
      <c r="IL12" s="47"/>
      <c r="IM12" s="45"/>
      <c r="IN12" s="45"/>
      <c r="IO12" s="47"/>
      <c r="IP12" s="45"/>
      <c r="IQ12" s="51"/>
      <c r="IV12" s="49"/>
    </row>
    <row r="13" spans="1:262" s="6" customFormat="1" ht="13.5" customHeight="1">
      <c r="A13" s="52" t="s">
        <v>301</v>
      </c>
      <c r="B13" s="45"/>
      <c r="C13" s="5"/>
      <c r="E13" s="46"/>
      <c r="F13" s="47"/>
      <c r="G13" s="48"/>
      <c r="H13" s="45"/>
      <c r="I13" s="47"/>
      <c r="J13" s="48">
        <v>0.01</v>
      </c>
      <c r="K13" s="48"/>
      <c r="L13" s="48"/>
      <c r="M13" s="48"/>
      <c r="P13" s="49"/>
      <c r="Q13" s="46"/>
      <c r="R13" s="48"/>
      <c r="S13" s="48"/>
      <c r="U13" s="48"/>
      <c r="V13" s="48"/>
      <c r="W13" s="5"/>
      <c r="Y13" s="46"/>
      <c r="Z13" s="47"/>
      <c r="AA13" s="47"/>
      <c r="AB13" s="45"/>
      <c r="AC13" s="47"/>
      <c r="AD13" s="47"/>
      <c r="AE13" s="46"/>
      <c r="AF13" s="48"/>
      <c r="AG13" s="48"/>
      <c r="AJ13" s="49"/>
      <c r="AK13" s="46"/>
      <c r="AM13" s="48"/>
      <c r="AO13" s="48"/>
      <c r="AP13" s="48"/>
      <c r="AQ13" s="5"/>
      <c r="AS13" s="46"/>
      <c r="AT13" s="47"/>
      <c r="AU13" s="47"/>
      <c r="AV13" s="45"/>
      <c r="AW13" s="47"/>
      <c r="AX13" s="47"/>
      <c r="AY13" s="46"/>
      <c r="AZ13" s="48"/>
      <c r="BA13" s="48"/>
      <c r="BD13" s="49"/>
      <c r="BE13" s="46"/>
      <c r="BF13" s="48"/>
      <c r="BG13" s="48"/>
      <c r="BI13" s="48"/>
      <c r="BJ13" s="48"/>
      <c r="BK13" s="5"/>
      <c r="BM13" s="46"/>
      <c r="BN13" s="47"/>
      <c r="BO13" s="47"/>
      <c r="BP13" s="45"/>
      <c r="BQ13" s="47"/>
      <c r="BR13" s="47"/>
      <c r="BS13" s="46"/>
      <c r="BT13" s="48"/>
      <c r="BU13" s="48"/>
      <c r="BX13" s="49"/>
      <c r="BY13" s="46"/>
      <c r="BZ13" s="48"/>
      <c r="CA13" s="48"/>
      <c r="CC13" s="48"/>
      <c r="CD13" s="48"/>
      <c r="CE13" s="46"/>
      <c r="CG13" s="46"/>
      <c r="CH13" s="47"/>
      <c r="CI13" s="47"/>
      <c r="CJ13" s="45"/>
      <c r="CK13" s="47"/>
      <c r="CL13" s="47"/>
      <c r="CM13" s="46"/>
      <c r="CN13" s="48"/>
      <c r="CO13" s="48"/>
      <c r="CR13" s="49"/>
      <c r="CS13" s="46"/>
      <c r="CT13" s="48"/>
      <c r="CU13" s="48"/>
      <c r="CW13" s="48"/>
      <c r="CX13" s="48"/>
      <c r="CY13" s="5"/>
      <c r="DA13" s="46">
        <v>0</v>
      </c>
      <c r="DB13" s="47">
        <v>0</v>
      </c>
      <c r="DC13" s="47">
        <v>0</v>
      </c>
      <c r="DD13" s="45">
        <v>1</v>
      </c>
      <c r="DE13" s="138">
        <v>0.01</v>
      </c>
      <c r="DF13" s="47">
        <v>1</v>
      </c>
      <c r="DG13" s="46"/>
      <c r="DH13" s="48"/>
      <c r="DI13" s="48"/>
      <c r="DL13" s="49"/>
      <c r="DM13" s="46"/>
      <c r="DN13" s="48"/>
      <c r="DO13" s="48"/>
      <c r="DQ13" s="48"/>
      <c r="DR13" s="48"/>
      <c r="DS13" s="5"/>
      <c r="DU13" s="46">
        <v>0</v>
      </c>
      <c r="DV13" s="47">
        <v>0</v>
      </c>
      <c r="DW13" s="47">
        <v>0</v>
      </c>
      <c r="DX13" s="45">
        <v>1</v>
      </c>
      <c r="DY13" s="138">
        <v>0.01</v>
      </c>
      <c r="DZ13" s="47">
        <v>0</v>
      </c>
      <c r="EA13" s="46"/>
      <c r="EC13" s="50"/>
      <c r="EF13" s="49"/>
      <c r="EG13" s="46"/>
      <c r="EH13" s="48"/>
      <c r="EI13" s="48"/>
      <c r="EK13" s="48"/>
      <c r="EL13" s="48"/>
      <c r="EM13" s="5"/>
      <c r="EO13" s="46">
        <v>0</v>
      </c>
      <c r="EP13" s="47">
        <v>0</v>
      </c>
      <c r="EQ13" s="47">
        <v>0</v>
      </c>
      <c r="ER13" s="45">
        <v>2</v>
      </c>
      <c r="ES13" s="138">
        <v>0.02</v>
      </c>
      <c r="ET13" s="47">
        <v>1</v>
      </c>
      <c r="EU13" s="46"/>
      <c r="EV13" s="48"/>
      <c r="EW13" s="48"/>
      <c r="EZ13" s="49"/>
      <c r="FA13" s="46"/>
      <c r="FB13" s="48"/>
      <c r="FC13" s="48"/>
      <c r="FE13" s="48"/>
      <c r="FF13" s="48"/>
      <c r="FG13" s="5"/>
      <c r="FI13" s="46">
        <v>0</v>
      </c>
      <c r="FJ13" s="47">
        <v>0</v>
      </c>
      <c r="FK13" s="47">
        <v>0</v>
      </c>
      <c r="FL13" s="45">
        <v>2</v>
      </c>
      <c r="FM13" s="138">
        <v>0.02</v>
      </c>
      <c r="FN13" s="47">
        <v>0</v>
      </c>
      <c r="FO13" s="46"/>
      <c r="FP13" s="48"/>
      <c r="FQ13" s="48"/>
      <c r="FT13" s="49"/>
      <c r="FU13" s="46"/>
      <c r="FV13" s="48"/>
      <c r="FW13" s="48"/>
      <c r="FY13" s="48"/>
      <c r="FZ13" s="48"/>
      <c r="GA13" s="5"/>
      <c r="GB13" s="53"/>
      <c r="GC13" s="53"/>
      <c r="GD13" s="54"/>
      <c r="GE13" s="45"/>
      <c r="GF13" s="55"/>
      <c r="GG13" s="54"/>
      <c r="GH13" s="45"/>
      <c r="GI13" s="56"/>
      <c r="GJ13" s="45"/>
      <c r="GK13" s="45"/>
      <c r="GL13" s="45"/>
      <c r="GM13" s="45"/>
      <c r="GN13" s="57"/>
      <c r="GO13" s="45"/>
      <c r="GP13" s="45"/>
      <c r="GQ13" s="45"/>
      <c r="GR13" s="45"/>
      <c r="GS13" s="45"/>
      <c r="GT13" s="45"/>
      <c r="GU13" s="5"/>
      <c r="GV13" s="53"/>
      <c r="GW13" s="53"/>
      <c r="GX13" s="54"/>
      <c r="GY13" s="45"/>
      <c r="GZ13" s="55"/>
      <c r="HA13" s="54"/>
      <c r="HB13" s="45"/>
      <c r="HC13" s="56"/>
      <c r="HD13" s="45"/>
      <c r="HE13" s="45"/>
      <c r="HF13" s="45"/>
      <c r="HG13" s="45"/>
      <c r="HH13" s="57"/>
      <c r="HI13" s="45"/>
      <c r="HJ13" s="45"/>
      <c r="HK13" s="45"/>
      <c r="HL13" s="45"/>
      <c r="HM13" s="45"/>
      <c r="HN13" s="45"/>
      <c r="HO13" s="5"/>
      <c r="HP13" s="53"/>
      <c r="HQ13" s="53"/>
      <c r="HR13" s="54"/>
      <c r="HS13" s="45"/>
      <c r="HT13" s="55"/>
      <c r="HU13" s="54"/>
      <c r="HV13" s="45"/>
      <c r="HW13" s="56"/>
      <c r="HX13" s="45"/>
      <c r="HY13" s="45"/>
      <c r="HZ13" s="45"/>
      <c r="IA13" s="45"/>
      <c r="IB13" s="57"/>
      <c r="IC13" s="45"/>
      <c r="ID13" s="45"/>
      <c r="IE13" s="45"/>
      <c r="IF13" s="45"/>
      <c r="IG13" s="45"/>
      <c r="IH13" s="45"/>
      <c r="II13" s="5"/>
      <c r="IJ13" s="53"/>
      <c r="IK13" s="53"/>
      <c r="IL13" s="54"/>
      <c r="IM13" s="45"/>
      <c r="IN13" s="55"/>
      <c r="IO13" s="54"/>
      <c r="IP13" s="45"/>
      <c r="IQ13" s="56"/>
      <c r="IR13" s="45"/>
      <c r="IS13" s="45"/>
      <c r="IT13" s="45"/>
      <c r="IU13" s="45"/>
      <c r="IV13" s="57"/>
      <c r="IW13" s="45"/>
      <c r="IX13" s="45"/>
      <c r="IY13" s="45"/>
      <c r="IZ13" s="45"/>
      <c r="JA13" s="45"/>
      <c r="JB13" s="45"/>
    </row>
    <row r="14" spans="1:262" s="6" customFormat="1" ht="13.5" customHeight="1">
      <c r="A14" s="44"/>
      <c r="B14" s="45"/>
      <c r="C14" s="5"/>
      <c r="E14" s="46"/>
      <c r="F14" s="47"/>
      <c r="G14" s="48"/>
      <c r="H14" s="45"/>
      <c r="I14" s="47"/>
      <c r="J14" s="48"/>
      <c r="K14" s="48"/>
      <c r="L14" s="48"/>
      <c r="M14" s="48"/>
      <c r="P14" s="49"/>
      <c r="Q14" s="46"/>
      <c r="R14" s="48"/>
      <c r="S14" s="48"/>
      <c r="U14" s="48"/>
      <c r="V14" s="48"/>
      <c r="W14" s="5"/>
      <c r="Y14" s="46"/>
      <c r="Z14" s="47"/>
      <c r="AA14" s="47"/>
      <c r="AB14" s="45"/>
      <c r="AC14" s="47"/>
      <c r="AD14" s="47"/>
      <c r="AE14" s="46"/>
      <c r="AF14" s="48"/>
      <c r="AG14" s="48"/>
      <c r="AJ14" s="49"/>
      <c r="AK14" s="46"/>
      <c r="AM14" s="48"/>
      <c r="AO14" s="48"/>
      <c r="AP14" s="48"/>
      <c r="AQ14" s="5"/>
      <c r="AS14" s="46"/>
      <c r="AT14" s="47"/>
      <c r="AU14" s="47"/>
      <c r="AV14" s="45"/>
      <c r="AW14" s="47"/>
      <c r="AX14" s="47"/>
      <c r="AY14" s="46"/>
      <c r="AZ14" s="48"/>
      <c r="BA14" s="48"/>
      <c r="BD14" s="49"/>
      <c r="BE14" s="46"/>
      <c r="BF14" s="48"/>
      <c r="BG14" s="48"/>
      <c r="BI14" s="48"/>
      <c r="BJ14" s="48"/>
      <c r="BK14" s="5"/>
      <c r="BM14" s="46"/>
      <c r="BN14" s="47"/>
      <c r="BO14" s="47"/>
      <c r="BP14" s="45"/>
      <c r="BQ14" s="47"/>
      <c r="BR14" s="47"/>
      <c r="BS14" s="46"/>
      <c r="BT14" s="48"/>
      <c r="BU14" s="48"/>
      <c r="BX14" s="49"/>
      <c r="BY14" s="46"/>
      <c r="BZ14" s="48"/>
      <c r="CA14" s="48"/>
      <c r="CC14" s="48"/>
      <c r="CD14" s="48"/>
      <c r="CE14" s="46"/>
      <c r="CG14" s="46"/>
      <c r="CH14" s="47"/>
      <c r="CI14" s="47"/>
      <c r="CJ14" s="45"/>
      <c r="CK14" s="47"/>
      <c r="CL14" s="47"/>
      <c r="CM14" s="46"/>
      <c r="CN14" s="48"/>
      <c r="CO14" s="48"/>
      <c r="CR14" s="49"/>
      <c r="CS14" s="46"/>
      <c r="CT14" s="48"/>
      <c r="CU14" s="48"/>
      <c r="CW14" s="48"/>
      <c r="CX14" s="48"/>
      <c r="CY14" s="5"/>
      <c r="DA14" s="46"/>
      <c r="DB14" s="47"/>
      <c r="DC14" s="47"/>
      <c r="DD14" s="45"/>
      <c r="DE14" s="47"/>
      <c r="DF14" s="47"/>
      <c r="DG14" s="46"/>
      <c r="DH14" s="48"/>
      <c r="DI14" s="48"/>
      <c r="DL14" s="49"/>
      <c r="DM14" s="46"/>
      <c r="DN14" s="48"/>
      <c r="DO14" s="48"/>
      <c r="DQ14" s="48"/>
      <c r="DR14" s="48"/>
      <c r="DS14" s="5"/>
      <c r="DU14" s="46"/>
      <c r="DV14" s="47"/>
      <c r="DW14" s="47"/>
      <c r="DX14" s="45"/>
      <c r="DY14" s="47"/>
      <c r="DZ14" s="47"/>
      <c r="EA14" s="46"/>
      <c r="EC14" s="50"/>
      <c r="EF14" s="49"/>
      <c r="EG14" s="46"/>
      <c r="EH14" s="48"/>
      <c r="EI14" s="48"/>
      <c r="EK14" s="48"/>
      <c r="EL14" s="48"/>
      <c r="EM14" s="5"/>
      <c r="EO14" s="46"/>
      <c r="EP14" s="47"/>
      <c r="EQ14" s="47"/>
      <c r="ER14" s="45"/>
      <c r="ES14" s="47"/>
      <c r="ET14" s="47"/>
      <c r="EU14" s="46"/>
      <c r="EV14" s="48"/>
      <c r="EW14" s="48"/>
      <c r="EZ14" s="49"/>
      <c r="FA14" s="46"/>
      <c r="FB14" s="48"/>
      <c r="FC14" s="48"/>
      <c r="FE14" s="48"/>
      <c r="FF14" s="48"/>
      <c r="FG14" s="5"/>
      <c r="FI14" s="46"/>
      <c r="FJ14" s="47"/>
      <c r="FK14" s="47"/>
      <c r="FL14" s="45"/>
      <c r="FM14" s="47"/>
      <c r="FN14" s="47"/>
      <c r="FO14" s="46"/>
      <c r="FP14" s="48"/>
      <c r="FQ14" s="48"/>
      <c r="FT14" s="49"/>
      <c r="FU14" s="46"/>
      <c r="FV14" s="48"/>
      <c r="FW14" s="48"/>
      <c r="FY14" s="48"/>
      <c r="FZ14" s="48"/>
      <c r="GA14" s="5"/>
      <c r="GC14" s="46"/>
      <c r="GD14" s="47"/>
      <c r="GE14" s="45"/>
      <c r="GF14" s="58"/>
      <c r="GG14" s="47"/>
      <c r="GH14" s="45"/>
      <c r="GI14" s="51"/>
      <c r="GN14" s="49"/>
      <c r="GU14" s="5"/>
      <c r="GW14" s="46"/>
      <c r="GX14" s="47"/>
      <c r="GY14" s="45"/>
      <c r="GZ14" s="58"/>
      <c r="HA14" s="47"/>
      <c r="HB14" s="45"/>
      <c r="HC14" s="51"/>
      <c r="HH14" s="49"/>
      <c r="HO14" s="5"/>
      <c r="HQ14" s="46"/>
      <c r="HR14" s="47"/>
      <c r="HS14" s="45"/>
      <c r="HT14" s="58"/>
      <c r="HU14" s="47"/>
      <c r="HV14" s="45"/>
      <c r="HW14" s="51"/>
      <c r="IB14" s="49"/>
      <c r="II14" s="5"/>
      <c r="IK14" s="46"/>
      <c r="IL14" s="47"/>
      <c r="IM14" s="45"/>
      <c r="IN14" s="58"/>
      <c r="IO14" s="47"/>
      <c r="IP14" s="45"/>
      <c r="IQ14" s="51"/>
      <c r="IV14" s="49"/>
    </row>
    <row r="15" spans="1:262" s="6" customFormat="1" ht="13.5" customHeight="1">
      <c r="A15" s="44"/>
      <c r="B15" s="45"/>
      <c r="C15" s="5"/>
      <c r="E15" s="46"/>
      <c r="F15" s="47"/>
      <c r="G15" s="48"/>
      <c r="H15" s="45"/>
      <c r="I15" s="47"/>
      <c r="J15" s="48"/>
      <c r="K15" s="48"/>
      <c r="L15" s="48"/>
      <c r="M15" s="48"/>
      <c r="P15" s="49"/>
      <c r="Q15" s="46"/>
      <c r="R15" s="48"/>
      <c r="S15" s="48"/>
      <c r="U15" s="48"/>
      <c r="V15" s="48"/>
      <c r="W15" s="5"/>
      <c r="Y15" s="46"/>
      <c r="Z15" s="47"/>
      <c r="AA15" s="47"/>
      <c r="AB15" s="45"/>
      <c r="AC15" s="47"/>
      <c r="AD15" s="47"/>
      <c r="AE15" s="46"/>
      <c r="AF15" s="48"/>
      <c r="AG15" s="48"/>
      <c r="AJ15" s="49"/>
      <c r="AK15" s="46"/>
      <c r="AM15" s="48"/>
      <c r="AO15" s="48"/>
      <c r="AP15" s="48"/>
      <c r="AQ15" s="5"/>
      <c r="AS15" s="46"/>
      <c r="AT15" s="47"/>
      <c r="AU15" s="47"/>
      <c r="AV15" s="45"/>
      <c r="AW15" s="47"/>
      <c r="AX15" s="47"/>
      <c r="AY15" s="46"/>
      <c r="AZ15" s="48"/>
      <c r="BA15" s="48"/>
      <c r="BD15" s="49"/>
      <c r="BE15" s="46"/>
      <c r="BF15" s="48"/>
      <c r="BG15" s="48"/>
      <c r="BI15" s="48"/>
      <c r="BJ15" s="48"/>
      <c r="BK15" s="5"/>
      <c r="BM15" s="46"/>
      <c r="BN15" s="47"/>
      <c r="BO15" s="47"/>
      <c r="BP15" s="45"/>
      <c r="BQ15" s="47"/>
      <c r="BR15" s="47"/>
      <c r="BS15" s="46"/>
      <c r="BT15" s="48"/>
      <c r="BU15" s="48"/>
      <c r="BX15" s="49"/>
      <c r="BY15" s="46"/>
      <c r="BZ15" s="48"/>
      <c r="CA15" s="48"/>
      <c r="CC15" s="48"/>
      <c r="CD15" s="48"/>
      <c r="CE15" s="46"/>
      <c r="CG15" s="46"/>
      <c r="CH15" s="47"/>
      <c r="CI15" s="47"/>
      <c r="CJ15" s="45"/>
      <c r="CK15" s="47"/>
      <c r="CL15" s="47"/>
      <c r="CM15" s="46"/>
      <c r="CN15" s="48"/>
      <c r="CO15" s="48"/>
      <c r="CR15" s="49"/>
      <c r="CS15" s="46"/>
      <c r="CT15" s="48"/>
      <c r="CU15" s="48"/>
      <c r="CW15" s="48"/>
      <c r="CX15" s="48"/>
      <c r="CY15" s="5"/>
      <c r="DA15" s="46"/>
      <c r="DB15" s="47"/>
      <c r="DC15" s="47"/>
      <c r="DD15" s="45"/>
      <c r="DE15" s="47"/>
      <c r="DF15" s="47"/>
      <c r="DG15" s="46"/>
      <c r="DH15" s="48"/>
      <c r="DI15" s="48"/>
      <c r="DL15" s="49"/>
      <c r="DM15" s="46"/>
      <c r="DN15" s="48"/>
      <c r="DO15" s="48"/>
      <c r="DQ15" s="48"/>
      <c r="DR15" s="48"/>
      <c r="DS15" s="5"/>
      <c r="DU15" s="46"/>
      <c r="DV15" s="47"/>
      <c r="DW15" s="47"/>
      <c r="DX15" s="45"/>
      <c r="DY15" s="47"/>
      <c r="DZ15" s="47"/>
      <c r="EA15" s="46"/>
      <c r="EC15" s="50"/>
      <c r="EF15" s="49"/>
      <c r="EG15" s="46"/>
      <c r="EH15" s="48"/>
      <c r="EI15" s="48"/>
      <c r="EK15" s="48"/>
      <c r="EL15" s="48"/>
      <c r="EM15" s="5"/>
      <c r="EO15" s="46"/>
      <c r="EP15" s="47"/>
      <c r="EQ15" s="47"/>
      <c r="ER15" s="45"/>
      <c r="ES15" s="47"/>
      <c r="ET15" s="47"/>
      <c r="EU15" s="46"/>
      <c r="EV15" s="48"/>
      <c r="EW15" s="48"/>
      <c r="EZ15" s="49"/>
      <c r="FA15" s="46"/>
      <c r="FB15" s="48"/>
      <c r="FC15" s="48"/>
      <c r="FE15" s="48"/>
      <c r="FF15" s="48"/>
      <c r="FG15" s="5"/>
      <c r="FI15" s="46"/>
      <c r="FJ15" s="47"/>
      <c r="FK15" s="47"/>
      <c r="FL15" s="45"/>
      <c r="FM15" s="47"/>
      <c r="FN15" s="47"/>
      <c r="FO15" s="46"/>
      <c r="FP15" s="48"/>
      <c r="FQ15" s="48"/>
      <c r="FT15" s="49"/>
      <c r="FU15" s="46"/>
      <c r="FV15" s="48"/>
      <c r="FW15" s="48"/>
      <c r="FY15" s="48"/>
      <c r="FZ15" s="48"/>
      <c r="GA15" s="5"/>
      <c r="GC15" s="45"/>
      <c r="GD15" s="47"/>
      <c r="GE15" s="45"/>
      <c r="GF15" s="45"/>
      <c r="GG15" s="47"/>
      <c r="GH15" s="45"/>
      <c r="GI15" s="51"/>
      <c r="GN15" s="49"/>
      <c r="GU15" s="5"/>
      <c r="GW15" s="45"/>
      <c r="GX15" s="47"/>
      <c r="GY15" s="45"/>
      <c r="GZ15" s="45"/>
      <c r="HA15" s="47"/>
      <c r="HB15" s="45"/>
      <c r="HC15" s="51"/>
      <c r="HH15" s="49"/>
      <c r="HO15" s="5"/>
      <c r="HQ15" s="45"/>
      <c r="HR15" s="47"/>
      <c r="HS15" s="45"/>
      <c r="HT15" s="45"/>
      <c r="HU15" s="47"/>
      <c r="HV15" s="45"/>
      <c r="HW15" s="51"/>
      <c r="IB15" s="49"/>
      <c r="II15" s="5"/>
      <c r="IK15" s="45"/>
      <c r="IL15" s="47"/>
      <c r="IM15" s="45"/>
      <c r="IN15" s="45"/>
      <c r="IO15" s="47"/>
      <c r="IP15" s="45"/>
      <c r="IQ15" s="51"/>
      <c r="IV15" s="49"/>
    </row>
    <row r="16" spans="1:262" s="6" customFormat="1" ht="13.5" customHeight="1">
      <c r="A16" s="44"/>
      <c r="B16" s="45"/>
      <c r="C16" s="5"/>
      <c r="E16" s="46"/>
      <c r="F16" s="47"/>
      <c r="G16" s="48"/>
      <c r="H16" s="45"/>
      <c r="I16" s="47"/>
      <c r="J16" s="48"/>
      <c r="K16" s="48"/>
      <c r="L16" s="48"/>
      <c r="M16" s="48"/>
      <c r="P16" s="49"/>
      <c r="Q16" s="46"/>
      <c r="R16" s="48"/>
      <c r="S16" s="48"/>
      <c r="U16" s="48"/>
      <c r="V16" s="48"/>
      <c r="W16" s="5"/>
      <c r="Y16" s="46"/>
      <c r="Z16" s="47"/>
      <c r="AA16" s="47"/>
      <c r="AB16" s="45"/>
      <c r="AC16" s="47"/>
      <c r="AD16" s="47"/>
      <c r="AE16" s="46"/>
      <c r="AF16" s="48"/>
      <c r="AG16" s="48"/>
      <c r="AJ16" s="49"/>
      <c r="AK16" s="46"/>
      <c r="AM16" s="48"/>
      <c r="AO16" s="48"/>
      <c r="AP16" s="48"/>
      <c r="AQ16" s="5"/>
      <c r="AS16" s="46"/>
      <c r="AT16" s="47"/>
      <c r="AU16" s="47"/>
      <c r="AV16" s="45"/>
      <c r="AW16" s="47"/>
      <c r="AX16" s="47"/>
      <c r="AY16" s="46"/>
      <c r="AZ16" s="48"/>
      <c r="BA16" s="48"/>
      <c r="BD16" s="49"/>
      <c r="BE16" s="46"/>
      <c r="BF16" s="48"/>
      <c r="BG16" s="48"/>
      <c r="BI16" s="48"/>
      <c r="BJ16" s="48"/>
      <c r="BK16" s="5"/>
      <c r="BM16" s="46"/>
      <c r="BN16" s="47"/>
      <c r="BO16" s="47"/>
      <c r="BP16" s="45"/>
      <c r="BQ16" s="47"/>
      <c r="BR16" s="47"/>
      <c r="BS16" s="46"/>
      <c r="BT16" s="48"/>
      <c r="BU16" s="48"/>
      <c r="BX16" s="49"/>
      <c r="BY16" s="46"/>
      <c r="BZ16" s="48"/>
      <c r="CA16" s="48"/>
      <c r="CC16" s="48"/>
      <c r="CD16" s="48"/>
      <c r="CE16" s="46"/>
      <c r="CG16" s="46"/>
      <c r="CH16" s="47"/>
      <c r="CI16" s="47"/>
      <c r="CJ16" s="45"/>
      <c r="CK16" s="47"/>
      <c r="CL16" s="47"/>
      <c r="CM16" s="46"/>
      <c r="CN16" s="48"/>
      <c r="CO16" s="48"/>
      <c r="CR16" s="49"/>
      <c r="CS16" s="46"/>
      <c r="CT16" s="48"/>
      <c r="CU16" s="48"/>
      <c r="CW16" s="48"/>
      <c r="CX16" s="48"/>
      <c r="CY16" s="5"/>
      <c r="DA16" s="46"/>
      <c r="DB16" s="47"/>
      <c r="DC16" s="47"/>
      <c r="DD16" s="45"/>
      <c r="DE16" s="47"/>
      <c r="DF16" s="47"/>
      <c r="DG16" s="46"/>
      <c r="DH16" s="48"/>
      <c r="DI16" s="48"/>
      <c r="DL16" s="49"/>
      <c r="DM16" s="46"/>
      <c r="DN16" s="48"/>
      <c r="DO16" s="48"/>
      <c r="DQ16" s="48"/>
      <c r="DR16" s="48"/>
      <c r="DS16" s="5"/>
      <c r="DU16" s="46"/>
      <c r="DV16" s="47"/>
      <c r="DW16" s="47"/>
      <c r="DX16" s="45"/>
      <c r="DY16" s="47"/>
      <c r="DZ16" s="47"/>
      <c r="EA16" s="46"/>
      <c r="EC16" s="50"/>
      <c r="EF16" s="49"/>
      <c r="EG16" s="46"/>
      <c r="EH16" s="48"/>
      <c r="EI16" s="48"/>
      <c r="EK16" s="48"/>
      <c r="EL16" s="48"/>
      <c r="EM16" s="5"/>
      <c r="EO16" s="46"/>
      <c r="EP16" s="47"/>
      <c r="EQ16" s="47"/>
      <c r="ER16" s="45"/>
      <c r="ES16" s="47"/>
      <c r="ET16" s="47"/>
      <c r="EU16" s="46"/>
      <c r="EV16" s="48"/>
      <c r="EW16" s="48"/>
      <c r="EZ16" s="49"/>
      <c r="FA16" s="46"/>
      <c r="FB16" s="48"/>
      <c r="FC16" s="48"/>
      <c r="FE16" s="48"/>
      <c r="FF16" s="48"/>
      <c r="FG16" s="5"/>
      <c r="FI16" s="46"/>
      <c r="FJ16" s="47"/>
      <c r="FK16" s="47"/>
      <c r="FL16" s="45"/>
      <c r="FM16" s="47"/>
      <c r="FN16" s="47"/>
      <c r="FO16" s="46"/>
      <c r="FP16" s="48"/>
      <c r="FQ16" s="48"/>
      <c r="FT16" s="49"/>
      <c r="FU16" s="46"/>
      <c r="FV16" s="48"/>
      <c r="FW16" s="48"/>
      <c r="FY16" s="48"/>
      <c r="FZ16" s="48"/>
      <c r="GA16" s="5"/>
      <c r="GC16" s="46"/>
      <c r="GD16" s="47"/>
      <c r="GE16" s="47"/>
      <c r="GF16" s="45"/>
      <c r="GG16" s="47"/>
      <c r="GH16" s="47"/>
      <c r="GI16" s="51"/>
      <c r="GN16" s="49"/>
      <c r="GU16" s="5"/>
      <c r="GW16" s="46"/>
      <c r="GX16" s="47"/>
      <c r="GY16" s="47"/>
      <c r="GZ16" s="45"/>
      <c r="HA16" s="47"/>
      <c r="HB16" s="47"/>
      <c r="HC16" s="51"/>
      <c r="HH16" s="49"/>
      <c r="HO16" s="5"/>
      <c r="HQ16" s="46"/>
      <c r="HR16" s="47"/>
      <c r="HS16" s="47"/>
      <c r="HT16" s="45"/>
      <c r="HU16" s="47"/>
      <c r="HV16" s="47"/>
      <c r="HW16" s="51"/>
      <c r="IB16" s="49"/>
      <c r="II16" s="5"/>
      <c r="IK16" s="46"/>
      <c r="IL16" s="47"/>
      <c r="IM16" s="47"/>
      <c r="IN16" s="45"/>
      <c r="IO16" s="47"/>
      <c r="IP16" s="47"/>
      <c r="IQ16" s="51"/>
      <c r="IV16" s="49"/>
    </row>
    <row r="17" spans="1:262" s="6" customFormat="1" ht="13.5" customHeight="1">
      <c r="A17" s="44"/>
      <c r="B17" s="45"/>
      <c r="C17" s="5"/>
      <c r="E17" s="46"/>
      <c r="F17" s="47"/>
      <c r="G17" s="48"/>
      <c r="H17" s="45"/>
      <c r="I17" s="47"/>
      <c r="J17" s="48"/>
      <c r="K17" s="48"/>
      <c r="L17" s="48"/>
      <c r="M17" s="48"/>
      <c r="P17" s="49"/>
      <c r="Q17" s="46"/>
      <c r="R17" s="48"/>
      <c r="S17" s="48"/>
      <c r="U17" s="48"/>
      <c r="V17" s="48"/>
      <c r="W17" s="5"/>
      <c r="Y17" s="46"/>
      <c r="Z17" s="47"/>
      <c r="AA17" s="47"/>
      <c r="AB17" s="45"/>
      <c r="AC17" s="47"/>
      <c r="AD17" s="47"/>
      <c r="AE17" s="46"/>
      <c r="AF17" s="48"/>
      <c r="AG17" s="48"/>
      <c r="AJ17" s="49"/>
      <c r="AK17" s="46"/>
      <c r="AM17" s="48"/>
      <c r="AO17" s="48"/>
      <c r="AP17" s="48"/>
      <c r="AQ17" s="5"/>
      <c r="AS17" s="46"/>
      <c r="AT17" s="47"/>
      <c r="AU17" s="47"/>
      <c r="AV17" s="45"/>
      <c r="AW17" s="47"/>
      <c r="AX17" s="47"/>
      <c r="AY17" s="46"/>
      <c r="AZ17" s="48"/>
      <c r="BA17" s="48"/>
      <c r="BD17" s="49"/>
      <c r="BE17" s="46"/>
      <c r="BF17" s="48"/>
      <c r="BG17" s="48"/>
      <c r="BI17" s="48"/>
      <c r="BJ17" s="48"/>
      <c r="BK17" s="5"/>
      <c r="BM17" s="46"/>
      <c r="BN17" s="47"/>
      <c r="BO17" s="47"/>
      <c r="BP17" s="45"/>
      <c r="BQ17" s="47"/>
      <c r="BR17" s="47"/>
      <c r="BS17" s="46"/>
      <c r="BT17" s="48"/>
      <c r="BU17" s="48"/>
      <c r="BX17" s="49"/>
      <c r="BY17" s="46"/>
      <c r="BZ17" s="48"/>
      <c r="CA17" s="48"/>
      <c r="CC17" s="48"/>
      <c r="CD17" s="48"/>
      <c r="CE17" s="46"/>
      <c r="CG17" s="46"/>
      <c r="CH17" s="47"/>
      <c r="CI17" s="47"/>
      <c r="CJ17" s="45"/>
      <c r="CK17" s="47"/>
      <c r="CL17" s="47"/>
      <c r="CM17" s="46"/>
      <c r="CN17" s="48"/>
      <c r="CO17" s="48"/>
      <c r="CR17" s="49"/>
      <c r="CS17" s="46"/>
      <c r="CT17" s="48"/>
      <c r="CU17" s="48"/>
      <c r="CW17" s="48"/>
      <c r="CX17" s="48"/>
      <c r="CY17" s="5"/>
      <c r="DA17" s="46"/>
      <c r="DB17" s="47"/>
      <c r="DC17" s="47"/>
      <c r="DD17" s="45"/>
      <c r="DE17" s="47"/>
      <c r="DF17" s="47"/>
      <c r="DG17" s="46"/>
      <c r="DH17" s="48"/>
      <c r="DI17" s="48"/>
      <c r="DL17" s="49"/>
      <c r="DM17" s="46"/>
      <c r="DN17" s="48"/>
      <c r="DO17" s="48"/>
      <c r="DQ17" s="48"/>
      <c r="DR17" s="48"/>
      <c r="DS17" s="5"/>
      <c r="DU17" s="46"/>
      <c r="DV17" s="47"/>
      <c r="DW17" s="47"/>
      <c r="DX17" s="45"/>
      <c r="DY17" s="47"/>
      <c r="DZ17" s="47"/>
      <c r="EA17" s="46"/>
      <c r="EC17" s="50"/>
      <c r="EF17" s="49"/>
      <c r="EG17" s="46"/>
      <c r="EH17" s="48"/>
      <c r="EI17" s="48"/>
      <c r="EK17" s="48"/>
      <c r="EL17" s="48"/>
      <c r="EM17" s="5"/>
      <c r="EO17" s="46"/>
      <c r="EP17" s="47"/>
      <c r="EQ17" s="47"/>
      <c r="ER17" s="45"/>
      <c r="ES17" s="47"/>
      <c r="ET17" s="47"/>
      <c r="EU17" s="46"/>
      <c r="EV17" s="48"/>
      <c r="EW17" s="48"/>
      <c r="EZ17" s="49"/>
      <c r="FA17" s="46"/>
      <c r="FB17" s="48"/>
      <c r="FC17" s="48"/>
      <c r="FE17" s="48"/>
      <c r="FF17" s="48"/>
      <c r="FG17" s="5"/>
      <c r="FI17" s="46"/>
      <c r="FJ17" s="47"/>
      <c r="FK17" s="47"/>
      <c r="FL17" s="45"/>
      <c r="FM17" s="47"/>
      <c r="FN17" s="47"/>
      <c r="FO17" s="46"/>
      <c r="FP17" s="48"/>
      <c r="FQ17" s="48"/>
      <c r="FT17" s="49"/>
      <c r="FU17" s="46"/>
      <c r="FV17" s="48"/>
      <c r="FW17" s="48"/>
      <c r="FY17" s="48"/>
      <c r="FZ17" s="48"/>
      <c r="GA17" s="5"/>
      <c r="GC17" s="46"/>
      <c r="GD17" s="47"/>
      <c r="GF17" s="45"/>
      <c r="GG17" s="47"/>
      <c r="GI17" s="51"/>
      <c r="GN17" s="49"/>
      <c r="GU17" s="5"/>
      <c r="GW17" s="46"/>
      <c r="GX17" s="47"/>
      <c r="GZ17" s="45"/>
      <c r="HA17" s="47"/>
      <c r="HC17" s="51"/>
      <c r="HH17" s="49"/>
      <c r="HO17" s="5"/>
      <c r="HQ17" s="46"/>
      <c r="HR17" s="47"/>
      <c r="HT17" s="45"/>
      <c r="HU17" s="47"/>
      <c r="HW17" s="51"/>
      <c r="IB17" s="49"/>
      <c r="II17" s="5"/>
      <c r="IK17" s="46"/>
      <c r="IL17" s="47"/>
      <c r="IN17" s="45"/>
      <c r="IO17" s="47"/>
      <c r="IQ17" s="51"/>
      <c r="IV17" s="49"/>
    </row>
    <row r="18" spans="1:262" s="6" customFormat="1" ht="13.5" customHeight="1">
      <c r="A18" s="44"/>
      <c r="B18" s="45"/>
      <c r="C18" s="5"/>
      <c r="E18" s="46"/>
      <c r="F18" s="47"/>
      <c r="G18" s="48"/>
      <c r="H18" s="45"/>
      <c r="I18" s="47"/>
      <c r="J18" s="48"/>
      <c r="K18" s="48"/>
      <c r="L18" s="48"/>
      <c r="M18" s="48"/>
      <c r="P18" s="49"/>
      <c r="Q18" s="46"/>
      <c r="R18" s="48"/>
      <c r="S18" s="48"/>
      <c r="U18" s="48"/>
      <c r="V18" s="48"/>
      <c r="W18" s="5"/>
      <c r="Y18" s="46"/>
      <c r="Z18" s="47"/>
      <c r="AA18" s="47"/>
      <c r="AB18" s="45"/>
      <c r="AC18" s="47"/>
      <c r="AD18" s="47"/>
      <c r="AE18" s="46"/>
      <c r="AF18" s="48"/>
      <c r="AG18" s="48"/>
      <c r="AJ18" s="49"/>
      <c r="AK18" s="46"/>
      <c r="AM18" s="48"/>
      <c r="AO18" s="48"/>
      <c r="AP18" s="48"/>
      <c r="AQ18" s="5"/>
      <c r="AS18" s="46"/>
      <c r="AT18" s="47"/>
      <c r="AU18" s="47"/>
      <c r="AV18" s="45"/>
      <c r="AW18" s="47"/>
      <c r="AX18" s="47"/>
      <c r="AY18" s="46"/>
      <c r="AZ18" s="48"/>
      <c r="BA18" s="48"/>
      <c r="BD18" s="49"/>
      <c r="BE18" s="46"/>
      <c r="BF18" s="48"/>
      <c r="BG18" s="48"/>
      <c r="BI18" s="48"/>
      <c r="BJ18" s="48"/>
      <c r="BK18" s="5"/>
      <c r="BM18" s="46"/>
      <c r="BN18" s="47"/>
      <c r="BO18" s="47"/>
      <c r="BP18" s="45"/>
      <c r="BQ18" s="47"/>
      <c r="BR18" s="47"/>
      <c r="BS18" s="46"/>
      <c r="BT18" s="48"/>
      <c r="BU18" s="48"/>
      <c r="BX18" s="49"/>
      <c r="BY18" s="46"/>
      <c r="BZ18" s="48"/>
      <c r="CA18" s="48"/>
      <c r="CC18" s="48"/>
      <c r="CD18" s="48"/>
      <c r="CE18" s="46"/>
      <c r="CG18" s="46"/>
      <c r="CH18" s="47"/>
      <c r="CI18" s="47"/>
      <c r="CJ18" s="45"/>
      <c r="CK18" s="47"/>
      <c r="CL18" s="47"/>
      <c r="CM18" s="46"/>
      <c r="CN18" s="48"/>
      <c r="CO18" s="48"/>
      <c r="CR18" s="49"/>
      <c r="CS18" s="46"/>
      <c r="CT18" s="48"/>
      <c r="CU18" s="48"/>
      <c r="CW18" s="48"/>
      <c r="CX18" s="48"/>
      <c r="CY18" s="5"/>
      <c r="DA18" s="46"/>
      <c r="DB18" s="47"/>
      <c r="DC18" s="47"/>
      <c r="DD18" s="45"/>
      <c r="DE18" s="47"/>
      <c r="DF18" s="47"/>
      <c r="DG18" s="46"/>
      <c r="DH18" s="48"/>
      <c r="DI18" s="48"/>
      <c r="DL18" s="49"/>
      <c r="DM18" s="46"/>
      <c r="DN18" s="48"/>
      <c r="DO18" s="48"/>
      <c r="DQ18" s="48"/>
      <c r="DR18" s="48"/>
      <c r="DS18" s="5"/>
      <c r="DU18" s="46"/>
      <c r="DV18" s="47"/>
      <c r="DW18" s="47"/>
      <c r="DX18" s="45"/>
      <c r="DY18" s="47"/>
      <c r="DZ18" s="47"/>
      <c r="EA18" s="46"/>
      <c r="EC18" s="50"/>
      <c r="EF18" s="49"/>
      <c r="EG18" s="46"/>
      <c r="EH18" s="48"/>
      <c r="EI18" s="48"/>
      <c r="EK18" s="48"/>
      <c r="EL18" s="48"/>
      <c r="EM18" s="5"/>
      <c r="EO18" s="46"/>
      <c r="EP18" s="47"/>
      <c r="EQ18" s="47"/>
      <c r="ER18" s="45"/>
      <c r="ES18" s="47"/>
      <c r="ET18" s="47"/>
      <c r="EU18" s="46"/>
      <c r="EV18" s="48"/>
      <c r="EW18" s="48"/>
      <c r="EZ18" s="49"/>
      <c r="FA18" s="46"/>
      <c r="FB18" s="48"/>
      <c r="FC18" s="48"/>
      <c r="FE18" s="48"/>
      <c r="FF18" s="48"/>
      <c r="FG18" s="5"/>
      <c r="FI18" s="46"/>
      <c r="FJ18" s="47"/>
      <c r="FK18" s="47"/>
      <c r="FL18" s="45"/>
      <c r="FM18" s="47"/>
      <c r="FN18" s="47"/>
      <c r="FO18" s="46"/>
      <c r="FP18" s="48"/>
      <c r="FQ18" s="48"/>
      <c r="FT18" s="49"/>
      <c r="FU18" s="46"/>
      <c r="FV18" s="48"/>
      <c r="FW18" s="48"/>
      <c r="FY18" s="48"/>
      <c r="FZ18" s="48"/>
      <c r="GA18" s="5"/>
      <c r="GC18" s="46"/>
      <c r="GD18" s="47"/>
      <c r="GE18" s="45"/>
      <c r="GF18" s="45"/>
      <c r="GG18" s="47"/>
      <c r="GH18" s="45"/>
      <c r="GI18" s="51"/>
      <c r="GN18" s="49"/>
      <c r="GU18" s="5"/>
      <c r="GW18" s="46"/>
      <c r="GX18" s="47"/>
      <c r="GY18" s="45"/>
      <c r="GZ18" s="45"/>
      <c r="HA18" s="47"/>
      <c r="HB18" s="45"/>
      <c r="HC18" s="51"/>
      <c r="HH18" s="49"/>
      <c r="HO18" s="5"/>
      <c r="HQ18" s="46"/>
      <c r="HR18" s="47"/>
      <c r="HS18" s="45"/>
      <c r="HT18" s="45"/>
      <c r="HU18" s="47"/>
      <c r="HV18" s="45"/>
      <c r="HW18" s="51"/>
      <c r="IB18" s="49"/>
      <c r="II18" s="5"/>
      <c r="IK18" s="46"/>
      <c r="IL18" s="47"/>
      <c r="IM18" s="45"/>
      <c r="IN18" s="45"/>
      <c r="IO18" s="47"/>
      <c r="IP18" s="45"/>
      <c r="IQ18" s="51"/>
      <c r="IV18" s="49"/>
    </row>
    <row r="19" spans="1:262" s="6" customFormat="1" ht="13.5" customHeight="1">
      <c r="A19" s="44"/>
      <c r="B19" s="45"/>
      <c r="C19" s="5"/>
      <c r="E19" s="46"/>
      <c r="F19" s="47"/>
      <c r="G19" s="48"/>
      <c r="H19" s="45"/>
      <c r="I19" s="47"/>
      <c r="J19" s="48"/>
      <c r="K19" s="48"/>
      <c r="L19" s="48"/>
      <c r="M19" s="48"/>
      <c r="P19" s="49"/>
      <c r="Q19" s="46"/>
      <c r="R19" s="48"/>
      <c r="S19" s="48"/>
      <c r="U19" s="48"/>
      <c r="V19" s="48"/>
      <c r="W19" s="5"/>
      <c r="Y19" s="46"/>
      <c r="Z19" s="47"/>
      <c r="AA19" s="47"/>
      <c r="AB19" s="45"/>
      <c r="AC19" s="47"/>
      <c r="AD19" s="47"/>
      <c r="AE19" s="46"/>
      <c r="AF19" s="48"/>
      <c r="AG19" s="48"/>
      <c r="AJ19" s="49"/>
      <c r="AK19" s="46"/>
      <c r="AM19" s="48"/>
      <c r="AO19" s="48"/>
      <c r="AP19" s="48"/>
      <c r="AQ19" s="5"/>
      <c r="AS19" s="46"/>
      <c r="AT19" s="47"/>
      <c r="AU19" s="47"/>
      <c r="AV19" s="45"/>
      <c r="AW19" s="47"/>
      <c r="AX19" s="47"/>
      <c r="AY19" s="46"/>
      <c r="AZ19" s="48"/>
      <c r="BA19" s="48"/>
      <c r="BD19" s="49"/>
      <c r="BE19" s="46"/>
      <c r="BF19" s="48"/>
      <c r="BG19" s="48"/>
      <c r="BI19" s="48"/>
      <c r="BJ19" s="48"/>
      <c r="BK19" s="5"/>
      <c r="BM19" s="46"/>
      <c r="BN19" s="47"/>
      <c r="BO19" s="47"/>
      <c r="BP19" s="45"/>
      <c r="BQ19" s="47"/>
      <c r="BR19" s="47"/>
      <c r="BS19" s="46"/>
      <c r="BT19" s="48"/>
      <c r="BU19" s="48"/>
      <c r="BX19" s="49"/>
      <c r="BY19" s="46"/>
      <c r="BZ19" s="48"/>
      <c r="CA19" s="48"/>
      <c r="CC19" s="48"/>
      <c r="CD19" s="48"/>
      <c r="CE19" s="46"/>
      <c r="CG19" s="46"/>
      <c r="CH19" s="47"/>
      <c r="CI19" s="47"/>
      <c r="CJ19" s="45"/>
      <c r="CK19" s="47"/>
      <c r="CL19" s="47"/>
      <c r="CM19" s="46"/>
      <c r="CN19" s="48"/>
      <c r="CO19" s="48"/>
      <c r="CR19" s="49"/>
      <c r="CS19" s="46"/>
      <c r="CT19" s="48"/>
      <c r="CU19" s="48"/>
      <c r="CW19" s="48"/>
      <c r="CX19" s="48"/>
      <c r="CY19" s="5"/>
      <c r="DA19" s="46"/>
      <c r="DB19" s="47"/>
      <c r="DC19" s="47"/>
      <c r="DD19" s="45"/>
      <c r="DE19" s="47"/>
      <c r="DF19" s="47"/>
      <c r="DG19" s="46"/>
      <c r="DH19" s="48"/>
      <c r="DI19" s="48"/>
      <c r="DL19" s="49"/>
      <c r="DM19" s="46"/>
      <c r="DN19" s="48"/>
      <c r="DO19" s="48"/>
      <c r="DQ19" s="48"/>
      <c r="DR19" s="48"/>
      <c r="DS19" s="5"/>
      <c r="DU19" s="46"/>
      <c r="DV19" s="47"/>
      <c r="DW19" s="47"/>
      <c r="DX19" s="45"/>
      <c r="DY19" s="47"/>
      <c r="DZ19" s="47"/>
      <c r="EA19" s="46"/>
      <c r="EC19" s="50"/>
      <c r="EF19" s="49"/>
      <c r="EG19" s="46"/>
      <c r="EH19" s="48"/>
      <c r="EI19" s="48"/>
      <c r="EK19" s="48"/>
      <c r="EL19" s="48"/>
      <c r="EM19" s="5"/>
      <c r="EO19" s="46"/>
      <c r="EP19" s="47"/>
      <c r="EQ19" s="47"/>
      <c r="ER19" s="45"/>
      <c r="ES19" s="47"/>
      <c r="ET19" s="47"/>
      <c r="EU19" s="46"/>
      <c r="EV19" s="48"/>
      <c r="EW19" s="48"/>
      <c r="EZ19" s="49"/>
      <c r="FA19" s="46"/>
      <c r="FB19" s="48"/>
      <c r="FC19" s="48"/>
      <c r="FE19" s="48"/>
      <c r="FF19" s="48"/>
      <c r="FG19" s="5"/>
      <c r="FI19" s="46"/>
      <c r="FJ19" s="47"/>
      <c r="FK19" s="47"/>
      <c r="FL19" s="45"/>
      <c r="FM19" s="47"/>
      <c r="FN19" s="47"/>
      <c r="FO19" s="46"/>
      <c r="FP19" s="48"/>
      <c r="FQ19" s="48"/>
      <c r="FT19" s="49"/>
      <c r="FU19" s="46"/>
      <c r="FV19" s="48"/>
      <c r="FW19" s="48"/>
      <c r="FY19" s="48"/>
      <c r="FZ19" s="48"/>
      <c r="GA19" s="5"/>
      <c r="GC19" s="46"/>
      <c r="GD19" s="47"/>
      <c r="GE19" s="45"/>
      <c r="GF19" s="45"/>
      <c r="GG19" s="47"/>
      <c r="GH19" s="45"/>
      <c r="GI19" s="51"/>
      <c r="GN19" s="49"/>
      <c r="GU19" s="5"/>
      <c r="GW19" s="46"/>
      <c r="GX19" s="47"/>
      <c r="GY19" s="45"/>
      <c r="GZ19" s="45"/>
      <c r="HA19" s="47"/>
      <c r="HB19" s="45"/>
      <c r="HC19" s="51"/>
      <c r="HH19" s="49"/>
      <c r="HO19" s="5"/>
      <c r="HQ19" s="46"/>
      <c r="HR19" s="47"/>
      <c r="HS19" s="45"/>
      <c r="HT19" s="45"/>
      <c r="HU19" s="47"/>
      <c r="HV19" s="45"/>
      <c r="HW19" s="51"/>
      <c r="IB19" s="49"/>
      <c r="II19" s="5"/>
      <c r="IK19" s="46"/>
      <c r="IL19" s="47"/>
      <c r="IM19" s="45"/>
      <c r="IN19" s="45"/>
      <c r="IO19" s="47"/>
      <c r="IP19" s="45"/>
      <c r="IQ19" s="51"/>
      <c r="IV19" s="49"/>
    </row>
    <row r="20" spans="1:262" s="6" customFormat="1" ht="13.5" customHeight="1">
      <c r="A20" s="44"/>
      <c r="B20" s="45"/>
      <c r="C20" s="5"/>
      <c r="E20" s="46"/>
      <c r="F20" s="47"/>
      <c r="G20" s="48"/>
      <c r="H20" s="45"/>
      <c r="I20" s="47"/>
      <c r="J20" s="48"/>
      <c r="K20" s="48"/>
      <c r="L20" s="48"/>
      <c r="M20" s="48"/>
      <c r="P20" s="49"/>
      <c r="Q20" s="46"/>
      <c r="R20" s="48"/>
      <c r="S20" s="48"/>
      <c r="U20" s="48"/>
      <c r="V20" s="48"/>
      <c r="W20" s="5"/>
      <c r="Y20" s="46"/>
      <c r="Z20" s="47"/>
      <c r="AA20" s="47"/>
      <c r="AB20" s="45"/>
      <c r="AC20" s="47"/>
      <c r="AD20" s="47"/>
      <c r="AE20" s="46"/>
      <c r="AF20" s="48"/>
      <c r="AG20" s="48"/>
      <c r="AJ20" s="49"/>
      <c r="AK20" s="46"/>
      <c r="AM20" s="48"/>
      <c r="AO20" s="48"/>
      <c r="AP20" s="48"/>
      <c r="AQ20" s="5"/>
      <c r="AS20" s="46"/>
      <c r="AT20" s="47"/>
      <c r="AU20" s="47"/>
      <c r="AV20" s="45"/>
      <c r="AW20" s="47"/>
      <c r="AX20" s="47"/>
      <c r="AY20" s="46"/>
      <c r="AZ20" s="48"/>
      <c r="BA20" s="48"/>
      <c r="BD20" s="49"/>
      <c r="BE20" s="46"/>
      <c r="BF20" s="48"/>
      <c r="BG20" s="48"/>
      <c r="BI20" s="48"/>
      <c r="BJ20" s="48"/>
      <c r="BK20" s="5"/>
      <c r="BM20" s="46"/>
      <c r="BN20" s="47"/>
      <c r="BO20" s="47"/>
      <c r="BP20" s="45"/>
      <c r="BQ20" s="47"/>
      <c r="BR20" s="47"/>
      <c r="BS20" s="46"/>
      <c r="BT20" s="48"/>
      <c r="BU20" s="48"/>
      <c r="BX20" s="49"/>
      <c r="BY20" s="46"/>
      <c r="BZ20" s="48"/>
      <c r="CA20" s="48"/>
      <c r="CC20" s="48"/>
      <c r="CD20" s="48"/>
      <c r="CE20" s="46"/>
      <c r="CG20" s="46"/>
      <c r="CH20" s="47"/>
      <c r="CI20" s="47"/>
      <c r="CJ20" s="45"/>
      <c r="CK20" s="47"/>
      <c r="CL20" s="47"/>
      <c r="CM20" s="46"/>
      <c r="CN20" s="48"/>
      <c r="CO20" s="48"/>
      <c r="CR20" s="49"/>
      <c r="CS20" s="46"/>
      <c r="CT20" s="48"/>
      <c r="CU20" s="48"/>
      <c r="CW20" s="48"/>
      <c r="CX20" s="48"/>
      <c r="CY20" s="5"/>
      <c r="DA20" s="46"/>
      <c r="DB20" s="47"/>
      <c r="DC20" s="47"/>
      <c r="DD20" s="45"/>
      <c r="DE20" s="47"/>
      <c r="DF20" s="47"/>
      <c r="DG20" s="46"/>
      <c r="DH20" s="48"/>
      <c r="DI20" s="48"/>
      <c r="DL20" s="49"/>
      <c r="DM20" s="46"/>
      <c r="DN20" s="48"/>
      <c r="DO20" s="48"/>
      <c r="DQ20" s="48"/>
      <c r="DR20" s="48"/>
      <c r="DS20" s="5"/>
      <c r="DU20" s="46"/>
      <c r="DV20" s="47"/>
      <c r="DW20" s="47"/>
      <c r="DX20" s="45"/>
      <c r="DY20" s="47"/>
      <c r="DZ20" s="47"/>
      <c r="EA20" s="46"/>
      <c r="EC20" s="50"/>
      <c r="EF20" s="49"/>
      <c r="EG20" s="46"/>
      <c r="EH20" s="48"/>
      <c r="EI20" s="48"/>
      <c r="EK20" s="48"/>
      <c r="EL20" s="48"/>
      <c r="EM20" s="5"/>
      <c r="EO20" s="46"/>
      <c r="EP20" s="47"/>
      <c r="EQ20" s="47"/>
      <c r="ER20" s="45"/>
      <c r="ES20" s="47"/>
      <c r="ET20" s="47"/>
      <c r="EU20" s="46"/>
      <c r="EV20" s="48"/>
      <c r="EW20" s="48"/>
      <c r="EZ20" s="49"/>
      <c r="FA20" s="46"/>
      <c r="FB20" s="48"/>
      <c r="FC20" s="48"/>
      <c r="FE20" s="48"/>
      <c r="FF20" s="48"/>
      <c r="FG20" s="5"/>
      <c r="FI20" s="46"/>
      <c r="FJ20" s="47"/>
      <c r="FK20" s="47"/>
      <c r="FL20" s="45"/>
      <c r="FM20" s="47"/>
      <c r="FN20" s="47"/>
      <c r="FO20" s="46"/>
      <c r="FP20" s="48"/>
      <c r="FQ20" s="48"/>
      <c r="FT20" s="49"/>
      <c r="FU20" s="46"/>
      <c r="FV20" s="48"/>
      <c r="FW20" s="48"/>
      <c r="FY20" s="48"/>
      <c r="FZ20" s="48"/>
      <c r="GA20" s="5"/>
      <c r="GC20" s="46"/>
      <c r="GD20" s="47"/>
      <c r="GE20" s="45"/>
      <c r="GF20" s="45"/>
      <c r="GG20" s="47"/>
      <c r="GH20" s="45"/>
      <c r="GI20" s="51"/>
      <c r="GN20" s="49"/>
      <c r="GU20" s="5"/>
      <c r="GW20" s="46"/>
      <c r="GX20" s="47"/>
      <c r="GY20" s="45"/>
      <c r="GZ20" s="45"/>
      <c r="HA20" s="47"/>
      <c r="HB20" s="45"/>
      <c r="HC20" s="51"/>
      <c r="HH20" s="49"/>
      <c r="HO20" s="5"/>
      <c r="HQ20" s="46"/>
      <c r="HR20" s="47"/>
      <c r="HS20" s="45"/>
      <c r="HT20" s="45"/>
      <c r="HU20" s="47"/>
      <c r="HV20" s="45"/>
      <c r="HW20" s="51"/>
      <c r="IB20" s="49"/>
      <c r="II20" s="5"/>
      <c r="IK20" s="46"/>
      <c r="IL20" s="47"/>
      <c r="IM20" s="45"/>
      <c r="IN20" s="45"/>
      <c r="IO20" s="47"/>
      <c r="IP20" s="45"/>
      <c r="IQ20" s="51"/>
      <c r="IV20" s="49"/>
    </row>
    <row r="21" spans="1:262" s="6" customFormat="1" ht="13.5" customHeight="1">
      <c r="A21" s="44"/>
      <c r="B21" s="45"/>
      <c r="C21" s="5"/>
      <c r="E21" s="46"/>
      <c r="F21" s="47"/>
      <c r="G21" s="48"/>
      <c r="H21" s="45"/>
      <c r="I21" s="47"/>
      <c r="J21" s="48"/>
      <c r="K21" s="48"/>
      <c r="L21" s="48"/>
      <c r="M21" s="48"/>
      <c r="P21" s="49"/>
      <c r="Q21" s="46"/>
      <c r="R21" s="48"/>
      <c r="S21" s="48"/>
      <c r="U21" s="48"/>
      <c r="V21" s="48"/>
      <c r="W21" s="5"/>
      <c r="Y21" s="46"/>
      <c r="Z21" s="47"/>
      <c r="AA21" s="47"/>
      <c r="AB21" s="45"/>
      <c r="AC21" s="47"/>
      <c r="AD21" s="47"/>
      <c r="AE21" s="46"/>
      <c r="AF21" s="48"/>
      <c r="AG21" s="48"/>
      <c r="AJ21" s="49"/>
      <c r="AK21" s="46"/>
      <c r="AM21" s="48"/>
      <c r="AO21" s="48"/>
      <c r="AP21" s="48"/>
      <c r="AQ21" s="5"/>
      <c r="AS21" s="46"/>
      <c r="AT21" s="47"/>
      <c r="AU21" s="47"/>
      <c r="AV21" s="45"/>
      <c r="AW21" s="47"/>
      <c r="AX21" s="47"/>
      <c r="AY21" s="46"/>
      <c r="AZ21" s="48"/>
      <c r="BA21" s="48"/>
      <c r="BD21" s="49"/>
      <c r="BE21" s="46"/>
      <c r="BF21" s="48"/>
      <c r="BG21" s="48"/>
      <c r="BI21" s="48"/>
      <c r="BJ21" s="48"/>
      <c r="BK21" s="5"/>
      <c r="BM21" s="46"/>
      <c r="BN21" s="47"/>
      <c r="BO21" s="47"/>
      <c r="BP21" s="45"/>
      <c r="BQ21" s="47"/>
      <c r="BR21" s="47"/>
      <c r="BS21" s="46"/>
      <c r="BT21" s="48"/>
      <c r="BU21" s="48"/>
      <c r="BX21" s="49"/>
      <c r="BY21" s="46"/>
      <c r="BZ21" s="48"/>
      <c r="CA21" s="48"/>
      <c r="CC21" s="48"/>
      <c r="CD21" s="48"/>
      <c r="CE21" s="46"/>
      <c r="CG21" s="46"/>
      <c r="CH21" s="47"/>
      <c r="CI21" s="47"/>
      <c r="CJ21" s="45"/>
      <c r="CK21" s="47"/>
      <c r="CL21" s="47"/>
      <c r="CM21" s="46"/>
      <c r="CN21" s="48"/>
      <c r="CO21" s="48"/>
      <c r="CR21" s="49"/>
      <c r="CS21" s="46"/>
      <c r="CT21" s="48"/>
      <c r="CU21" s="48"/>
      <c r="CW21" s="48"/>
      <c r="CX21" s="48"/>
      <c r="CY21" s="5"/>
      <c r="DA21" s="46"/>
      <c r="DB21" s="47"/>
      <c r="DC21" s="47"/>
      <c r="DD21" s="45"/>
      <c r="DE21" s="47"/>
      <c r="DF21" s="47"/>
      <c r="DG21" s="46"/>
      <c r="DH21" s="48"/>
      <c r="DI21" s="48"/>
      <c r="DL21" s="49"/>
      <c r="DM21" s="46"/>
      <c r="DN21" s="48"/>
      <c r="DO21" s="48"/>
      <c r="DQ21" s="48"/>
      <c r="DR21" s="48"/>
      <c r="DS21" s="5"/>
      <c r="DU21" s="46"/>
      <c r="DV21" s="47"/>
      <c r="DW21" s="47"/>
      <c r="DX21" s="45"/>
      <c r="DY21" s="47"/>
      <c r="DZ21" s="47"/>
      <c r="EA21" s="46"/>
      <c r="EC21" s="50"/>
      <c r="EF21" s="49"/>
      <c r="EG21" s="46"/>
      <c r="EH21" s="48"/>
      <c r="EI21" s="48"/>
      <c r="EK21" s="48"/>
      <c r="EL21" s="48"/>
      <c r="EM21" s="5"/>
      <c r="EO21" s="46"/>
      <c r="EP21" s="47"/>
      <c r="EQ21" s="47"/>
      <c r="ER21" s="45"/>
      <c r="ES21" s="47"/>
      <c r="ET21" s="47"/>
      <c r="EU21" s="46"/>
      <c r="EV21" s="48"/>
      <c r="EW21" s="48"/>
      <c r="EZ21" s="49"/>
      <c r="FA21" s="46"/>
      <c r="FB21" s="48"/>
      <c r="FC21" s="48"/>
      <c r="FE21" s="48"/>
      <c r="FF21" s="48"/>
      <c r="FG21" s="5"/>
      <c r="FI21" s="46"/>
      <c r="FJ21" s="47"/>
      <c r="FK21" s="47"/>
      <c r="FL21" s="45"/>
      <c r="FM21" s="47"/>
      <c r="FN21" s="47"/>
      <c r="FO21" s="46"/>
      <c r="FP21" s="48"/>
      <c r="FQ21" s="48"/>
      <c r="FT21" s="49"/>
      <c r="FU21" s="46"/>
      <c r="FV21" s="48"/>
      <c r="FW21" s="48"/>
      <c r="FY21" s="48"/>
      <c r="FZ21" s="48"/>
      <c r="GA21" s="5"/>
      <c r="GC21" s="45"/>
      <c r="GD21" s="47"/>
      <c r="GE21" s="46"/>
      <c r="GF21" s="46"/>
      <c r="GG21" s="47"/>
      <c r="GH21" s="46"/>
      <c r="GI21" s="51"/>
      <c r="GN21" s="49"/>
      <c r="GU21" s="5"/>
      <c r="GW21" s="45"/>
      <c r="GX21" s="47"/>
      <c r="GY21" s="46"/>
      <c r="GZ21" s="46"/>
      <c r="HA21" s="47"/>
      <c r="HB21" s="46"/>
      <c r="HC21" s="51"/>
      <c r="HH21" s="49"/>
      <c r="HO21" s="5"/>
      <c r="HQ21" s="45"/>
      <c r="HR21" s="47"/>
      <c r="HS21" s="46"/>
      <c r="HT21" s="46"/>
      <c r="HU21" s="47"/>
      <c r="HV21" s="46"/>
      <c r="HW21" s="51"/>
      <c r="IB21" s="49"/>
      <c r="II21" s="5"/>
      <c r="IK21" s="45"/>
      <c r="IL21" s="47"/>
      <c r="IM21" s="46"/>
      <c r="IN21" s="46"/>
      <c r="IO21" s="47"/>
      <c r="IP21" s="46"/>
      <c r="IQ21" s="51"/>
      <c r="IV21" s="49"/>
    </row>
    <row r="22" spans="1:262" s="6" customFormat="1" ht="13.5" customHeight="1">
      <c r="A22" s="44"/>
      <c r="B22" s="45"/>
      <c r="C22" s="5"/>
      <c r="E22" s="46"/>
      <c r="F22" s="47"/>
      <c r="G22" s="48"/>
      <c r="H22" s="45"/>
      <c r="I22" s="47"/>
      <c r="J22" s="48"/>
      <c r="K22" s="48"/>
      <c r="L22" s="48"/>
      <c r="M22" s="48"/>
      <c r="P22" s="49"/>
      <c r="Q22" s="46"/>
      <c r="R22" s="48"/>
      <c r="S22" s="48"/>
      <c r="U22" s="48"/>
      <c r="V22" s="48"/>
      <c r="W22" s="5"/>
      <c r="Y22" s="46"/>
      <c r="Z22" s="47"/>
      <c r="AA22" s="47"/>
      <c r="AB22" s="45"/>
      <c r="AC22" s="47"/>
      <c r="AD22" s="47"/>
      <c r="AE22" s="46"/>
      <c r="AF22" s="48"/>
      <c r="AG22" s="48"/>
      <c r="AJ22" s="49"/>
      <c r="AK22" s="46"/>
      <c r="AM22" s="48"/>
      <c r="AO22" s="48"/>
      <c r="AP22" s="48"/>
      <c r="AQ22" s="5"/>
      <c r="AS22" s="46"/>
      <c r="AT22" s="47"/>
      <c r="AU22" s="47"/>
      <c r="AV22" s="45"/>
      <c r="AW22" s="47"/>
      <c r="AX22" s="47"/>
      <c r="AY22" s="46"/>
      <c r="AZ22" s="48"/>
      <c r="BA22" s="48"/>
      <c r="BD22" s="49"/>
      <c r="BE22" s="46"/>
      <c r="BF22" s="48"/>
      <c r="BG22" s="48"/>
      <c r="BI22" s="48"/>
      <c r="BJ22" s="48"/>
      <c r="BK22" s="5"/>
      <c r="BM22" s="46"/>
      <c r="BN22" s="47"/>
      <c r="BO22" s="47"/>
      <c r="BP22" s="45"/>
      <c r="BQ22" s="47"/>
      <c r="BR22" s="47"/>
      <c r="BS22" s="46"/>
      <c r="BT22" s="48"/>
      <c r="BU22" s="48"/>
      <c r="BX22" s="49"/>
      <c r="BY22" s="46"/>
      <c r="BZ22" s="48"/>
      <c r="CA22" s="48"/>
      <c r="CC22" s="48"/>
      <c r="CD22" s="48"/>
      <c r="CE22" s="46"/>
      <c r="CG22" s="46"/>
      <c r="CH22" s="47"/>
      <c r="CI22" s="47"/>
      <c r="CJ22" s="45"/>
      <c r="CK22" s="47"/>
      <c r="CL22" s="47"/>
      <c r="CM22" s="46"/>
      <c r="CN22" s="48"/>
      <c r="CO22" s="48"/>
      <c r="CR22" s="49"/>
      <c r="CS22" s="46"/>
      <c r="CT22" s="48"/>
      <c r="CU22" s="48"/>
      <c r="CW22" s="48"/>
      <c r="CX22" s="48"/>
      <c r="CY22" s="5"/>
      <c r="DA22" s="46"/>
      <c r="DB22" s="47"/>
      <c r="DC22" s="47"/>
      <c r="DD22" s="45"/>
      <c r="DE22" s="47"/>
      <c r="DF22" s="47"/>
      <c r="DG22" s="46"/>
      <c r="DH22" s="48"/>
      <c r="DI22" s="48"/>
      <c r="DL22" s="49"/>
      <c r="DM22" s="46"/>
      <c r="DN22" s="48"/>
      <c r="DO22" s="48"/>
      <c r="DQ22" s="48"/>
      <c r="DR22" s="48"/>
      <c r="DS22" s="5"/>
      <c r="DU22" s="46"/>
      <c r="DV22" s="47"/>
      <c r="DW22" s="47"/>
      <c r="DX22" s="45"/>
      <c r="DY22" s="47"/>
      <c r="DZ22" s="47"/>
      <c r="EA22" s="46"/>
      <c r="EC22" s="50"/>
      <c r="EF22" s="49"/>
      <c r="EG22" s="46"/>
      <c r="EH22" s="48"/>
      <c r="EI22" s="48"/>
      <c r="EK22" s="48"/>
      <c r="EL22" s="48"/>
      <c r="EM22" s="5"/>
      <c r="EO22" s="46"/>
      <c r="EP22" s="47"/>
      <c r="EQ22" s="47"/>
      <c r="ER22" s="45"/>
      <c r="ES22" s="47"/>
      <c r="ET22" s="47"/>
      <c r="EU22" s="46"/>
      <c r="EV22" s="48"/>
      <c r="EW22" s="48"/>
      <c r="EZ22" s="49"/>
      <c r="FA22" s="46"/>
      <c r="FB22" s="48"/>
      <c r="FC22" s="48"/>
      <c r="FE22" s="48"/>
      <c r="FF22" s="48"/>
      <c r="FG22" s="5"/>
      <c r="FI22" s="46"/>
      <c r="FJ22" s="47"/>
      <c r="FK22" s="47"/>
      <c r="FL22" s="45"/>
      <c r="FM22" s="47"/>
      <c r="FN22" s="47"/>
      <c r="FO22" s="46"/>
      <c r="FP22" s="48"/>
      <c r="FQ22" s="48"/>
      <c r="FT22" s="49"/>
      <c r="FU22" s="46"/>
      <c r="FV22" s="48"/>
      <c r="FW22" s="48"/>
      <c r="FY22" s="48"/>
      <c r="FZ22" s="48"/>
      <c r="GA22" s="5"/>
      <c r="GC22" s="46"/>
      <c r="GD22" s="47"/>
      <c r="GE22" s="45"/>
      <c r="GF22" s="45"/>
      <c r="GG22" s="47"/>
      <c r="GH22" s="45"/>
      <c r="GI22" s="51"/>
      <c r="GN22" s="49"/>
      <c r="GU22" s="5"/>
      <c r="GW22" s="46"/>
      <c r="GX22" s="47"/>
      <c r="GY22" s="45"/>
      <c r="GZ22" s="45"/>
      <c r="HA22" s="47"/>
      <c r="HB22" s="45"/>
      <c r="HC22" s="51"/>
      <c r="HH22" s="49"/>
      <c r="HO22" s="5"/>
      <c r="HQ22" s="46"/>
      <c r="HR22" s="47"/>
      <c r="HS22" s="45"/>
      <c r="HT22" s="45"/>
      <c r="HU22" s="47"/>
      <c r="HV22" s="45"/>
      <c r="HW22" s="51"/>
      <c r="IB22" s="49"/>
      <c r="II22" s="5"/>
      <c r="IK22" s="46"/>
      <c r="IL22" s="47"/>
      <c r="IM22" s="45"/>
      <c r="IN22" s="45"/>
      <c r="IO22" s="47"/>
      <c r="IP22" s="45"/>
      <c r="IQ22" s="51"/>
      <c r="IV22" s="49"/>
    </row>
    <row r="23" spans="1:262" s="6" customFormat="1" ht="13.5" customHeight="1">
      <c r="A23" s="44"/>
      <c r="B23" s="45"/>
      <c r="C23" s="5"/>
      <c r="E23" s="46"/>
      <c r="F23" s="47"/>
      <c r="G23" s="48"/>
      <c r="H23" s="45"/>
      <c r="I23" s="47"/>
      <c r="J23" s="48"/>
      <c r="K23" s="48"/>
      <c r="L23" s="48"/>
      <c r="M23" s="48"/>
      <c r="P23" s="49"/>
      <c r="Q23" s="46"/>
      <c r="R23" s="48"/>
      <c r="S23" s="48"/>
      <c r="U23" s="48"/>
      <c r="V23" s="48"/>
      <c r="W23" s="5"/>
      <c r="Y23" s="46"/>
      <c r="Z23" s="47"/>
      <c r="AA23" s="47"/>
      <c r="AB23" s="45"/>
      <c r="AC23" s="47"/>
      <c r="AD23" s="47"/>
      <c r="AE23" s="46"/>
      <c r="AF23" s="48"/>
      <c r="AG23" s="48"/>
      <c r="AJ23" s="49"/>
      <c r="AK23" s="46"/>
      <c r="AM23" s="48"/>
      <c r="AO23" s="48"/>
      <c r="AP23" s="48"/>
      <c r="AQ23" s="5"/>
      <c r="AS23" s="46"/>
      <c r="AT23" s="47"/>
      <c r="AU23" s="47"/>
      <c r="AV23" s="45"/>
      <c r="AW23" s="47"/>
      <c r="AX23" s="47"/>
      <c r="AY23" s="46"/>
      <c r="AZ23" s="48"/>
      <c r="BA23" s="48"/>
      <c r="BD23" s="49"/>
      <c r="BE23" s="46"/>
      <c r="BF23" s="48"/>
      <c r="BG23" s="48"/>
      <c r="BI23" s="48"/>
      <c r="BJ23" s="48"/>
      <c r="BK23" s="5"/>
      <c r="BM23" s="46"/>
      <c r="BN23" s="47"/>
      <c r="BO23" s="47"/>
      <c r="BP23" s="45"/>
      <c r="BQ23" s="47"/>
      <c r="BR23" s="47"/>
      <c r="BS23" s="46"/>
      <c r="BT23" s="48"/>
      <c r="BU23" s="48"/>
      <c r="BX23" s="49"/>
      <c r="BY23" s="46"/>
      <c r="BZ23" s="48"/>
      <c r="CA23" s="48"/>
      <c r="CC23" s="48"/>
      <c r="CD23" s="48"/>
      <c r="CE23" s="46"/>
      <c r="CG23" s="46"/>
      <c r="CH23" s="47"/>
      <c r="CI23" s="47"/>
      <c r="CJ23" s="45"/>
      <c r="CK23" s="47"/>
      <c r="CL23" s="47"/>
      <c r="CM23" s="46"/>
      <c r="CN23" s="48"/>
      <c r="CO23" s="48"/>
      <c r="CR23" s="49"/>
      <c r="CS23" s="46"/>
      <c r="CT23" s="48"/>
      <c r="CU23" s="48"/>
      <c r="CW23" s="48"/>
      <c r="CX23" s="48"/>
      <c r="CY23" s="5"/>
      <c r="DA23" s="46"/>
      <c r="DB23" s="47"/>
      <c r="DC23" s="47"/>
      <c r="DD23" s="45"/>
      <c r="DE23" s="47"/>
      <c r="DF23" s="47"/>
      <c r="DG23" s="46"/>
      <c r="DH23" s="48"/>
      <c r="DI23" s="48"/>
      <c r="DL23" s="49"/>
      <c r="DM23" s="46"/>
      <c r="DN23" s="48"/>
      <c r="DO23" s="48"/>
      <c r="DQ23" s="48"/>
      <c r="DR23" s="48"/>
      <c r="DS23" s="5"/>
      <c r="DU23" s="46"/>
      <c r="DV23" s="47"/>
      <c r="DW23" s="47"/>
      <c r="DX23" s="45"/>
      <c r="DY23" s="47"/>
      <c r="DZ23" s="47"/>
      <c r="EA23" s="46"/>
      <c r="EC23" s="50"/>
      <c r="EF23" s="49"/>
      <c r="EG23" s="46"/>
      <c r="EH23" s="48"/>
      <c r="EI23" s="48"/>
      <c r="EK23" s="48"/>
      <c r="EL23" s="48"/>
      <c r="EM23" s="5"/>
      <c r="EO23" s="46"/>
      <c r="EP23" s="47"/>
      <c r="EQ23" s="47"/>
      <c r="ER23" s="45"/>
      <c r="ES23" s="47"/>
      <c r="ET23" s="47"/>
      <c r="EU23" s="46"/>
      <c r="EV23" s="48"/>
      <c r="EW23" s="48"/>
      <c r="EZ23" s="49"/>
      <c r="FA23" s="46"/>
      <c r="FB23" s="48"/>
      <c r="FC23" s="48"/>
      <c r="FE23" s="48"/>
      <c r="FF23" s="48"/>
      <c r="FG23" s="5"/>
      <c r="FI23" s="46"/>
      <c r="FJ23" s="47"/>
      <c r="FK23" s="47"/>
      <c r="FL23" s="45"/>
      <c r="FM23" s="47"/>
      <c r="FN23" s="47"/>
      <c r="FO23" s="46"/>
      <c r="FP23" s="48"/>
      <c r="FQ23" s="48"/>
      <c r="FT23" s="49"/>
      <c r="FU23" s="46"/>
      <c r="FV23" s="48"/>
      <c r="FW23" s="48"/>
      <c r="FY23" s="48"/>
      <c r="FZ23" s="48"/>
      <c r="GA23" s="5"/>
      <c r="GC23" s="45"/>
      <c r="GD23" s="47"/>
      <c r="GE23" s="45"/>
      <c r="GF23" s="45"/>
      <c r="GG23" s="47"/>
      <c r="GH23" s="45"/>
      <c r="GI23" s="51"/>
      <c r="GN23" s="49"/>
      <c r="GU23" s="5"/>
      <c r="GW23" s="45"/>
      <c r="GX23" s="47"/>
      <c r="GY23" s="45"/>
      <c r="GZ23" s="45"/>
      <c r="HA23" s="47"/>
      <c r="HB23" s="45"/>
      <c r="HC23" s="51"/>
      <c r="HH23" s="49"/>
      <c r="HO23" s="5"/>
      <c r="HQ23" s="45"/>
      <c r="HR23" s="47"/>
      <c r="HS23" s="45"/>
      <c r="HT23" s="45"/>
      <c r="HU23" s="47"/>
      <c r="HV23" s="45"/>
      <c r="HW23" s="51"/>
      <c r="IB23" s="49"/>
      <c r="II23" s="5"/>
      <c r="IK23" s="45"/>
      <c r="IL23" s="47"/>
      <c r="IM23" s="45"/>
      <c r="IN23" s="45"/>
      <c r="IO23" s="47"/>
      <c r="IP23" s="45"/>
      <c r="IQ23" s="51"/>
      <c r="IV23" s="49"/>
    </row>
    <row r="24" spans="1:262" s="6" customFormat="1" ht="13.5" customHeight="1">
      <c r="A24" s="44"/>
      <c r="B24" s="45"/>
      <c r="C24" s="5"/>
      <c r="E24" s="46"/>
      <c r="F24" s="47"/>
      <c r="G24" s="48"/>
      <c r="H24" s="45"/>
      <c r="I24" s="47"/>
      <c r="J24" s="48"/>
      <c r="K24" s="48"/>
      <c r="L24" s="48"/>
      <c r="M24" s="48"/>
      <c r="P24" s="49"/>
      <c r="Q24" s="46"/>
      <c r="R24" s="48"/>
      <c r="S24" s="48"/>
      <c r="U24" s="48"/>
      <c r="V24" s="48"/>
      <c r="W24" s="5"/>
      <c r="Y24" s="46"/>
      <c r="Z24" s="47"/>
      <c r="AA24" s="47"/>
      <c r="AB24" s="45"/>
      <c r="AC24" s="47"/>
      <c r="AD24" s="47"/>
      <c r="AE24" s="46"/>
      <c r="AF24" s="48"/>
      <c r="AG24" s="48"/>
      <c r="AJ24" s="49"/>
      <c r="AK24" s="46"/>
      <c r="AM24" s="48"/>
      <c r="AO24" s="48"/>
      <c r="AP24" s="48"/>
      <c r="AQ24" s="5"/>
      <c r="AS24" s="46"/>
      <c r="AT24" s="47"/>
      <c r="AU24" s="47"/>
      <c r="AV24" s="45"/>
      <c r="AW24" s="47"/>
      <c r="AX24" s="47"/>
      <c r="AY24" s="46"/>
      <c r="AZ24" s="48"/>
      <c r="BA24" s="48"/>
      <c r="BD24" s="49"/>
      <c r="BE24" s="46"/>
      <c r="BF24" s="48"/>
      <c r="BG24" s="48"/>
      <c r="BI24" s="48"/>
      <c r="BJ24" s="48"/>
      <c r="BK24" s="5"/>
      <c r="BM24" s="46"/>
      <c r="BN24" s="47"/>
      <c r="BO24" s="47"/>
      <c r="BP24" s="45"/>
      <c r="BQ24" s="47"/>
      <c r="BR24" s="47"/>
      <c r="BS24" s="46"/>
      <c r="BT24" s="48"/>
      <c r="BU24" s="48"/>
      <c r="BX24" s="49"/>
      <c r="BY24" s="46"/>
      <c r="BZ24" s="48"/>
      <c r="CA24" s="48"/>
      <c r="CC24" s="48"/>
      <c r="CD24" s="48"/>
      <c r="CE24" s="46"/>
      <c r="CG24" s="46"/>
      <c r="CH24" s="47"/>
      <c r="CI24" s="47"/>
      <c r="CJ24" s="45"/>
      <c r="CK24" s="47"/>
      <c r="CL24" s="47"/>
      <c r="CM24" s="46"/>
      <c r="CN24" s="48"/>
      <c r="CO24" s="48"/>
      <c r="CR24" s="49"/>
      <c r="CS24" s="46"/>
      <c r="CT24" s="48"/>
      <c r="CU24" s="48"/>
      <c r="CW24" s="48"/>
      <c r="CX24" s="48"/>
      <c r="CY24" s="5"/>
      <c r="DA24" s="46"/>
      <c r="DB24" s="47"/>
      <c r="DC24" s="47"/>
      <c r="DD24" s="45"/>
      <c r="DE24" s="47"/>
      <c r="DF24" s="47"/>
      <c r="DG24" s="46"/>
      <c r="DH24" s="48"/>
      <c r="DI24" s="48"/>
      <c r="DL24" s="49"/>
      <c r="DM24" s="46"/>
      <c r="DN24" s="48"/>
      <c r="DO24" s="48"/>
      <c r="DQ24" s="48"/>
      <c r="DR24" s="48"/>
      <c r="DS24" s="5"/>
      <c r="DU24" s="46"/>
      <c r="DV24" s="47"/>
      <c r="DW24" s="47"/>
      <c r="DX24" s="45"/>
      <c r="DY24" s="47"/>
      <c r="DZ24" s="47"/>
      <c r="EA24" s="46"/>
      <c r="EC24" s="50"/>
      <c r="EF24" s="49"/>
      <c r="EG24" s="46"/>
      <c r="EH24" s="48"/>
      <c r="EI24" s="48"/>
      <c r="EK24" s="48"/>
      <c r="EL24" s="48"/>
      <c r="EM24" s="5"/>
      <c r="EO24" s="46"/>
      <c r="EP24" s="47"/>
      <c r="EQ24" s="47"/>
      <c r="ER24" s="45"/>
      <c r="ES24" s="47"/>
      <c r="ET24" s="47"/>
      <c r="EU24" s="46"/>
      <c r="EV24" s="48"/>
      <c r="EW24" s="48"/>
      <c r="EZ24" s="49"/>
      <c r="FA24" s="46"/>
      <c r="FB24" s="48"/>
      <c r="FC24" s="48"/>
      <c r="FE24" s="48"/>
      <c r="FF24" s="48"/>
      <c r="FG24" s="5"/>
      <c r="FI24" s="46"/>
      <c r="FJ24" s="47"/>
      <c r="FK24" s="47"/>
      <c r="FL24" s="45"/>
      <c r="FM24" s="47"/>
      <c r="FN24" s="47"/>
      <c r="FO24" s="46"/>
      <c r="FP24" s="48"/>
      <c r="FQ24" s="48"/>
      <c r="FT24" s="49"/>
      <c r="FU24" s="46"/>
      <c r="FV24" s="48"/>
      <c r="FW24" s="48"/>
      <c r="FY24" s="48"/>
      <c r="FZ24" s="48"/>
      <c r="GA24" s="5"/>
      <c r="GC24" s="45"/>
      <c r="GD24" s="47"/>
      <c r="GE24" s="45"/>
      <c r="GF24" s="45"/>
      <c r="GG24" s="47"/>
      <c r="GH24" s="45"/>
      <c r="GI24" s="51"/>
      <c r="GN24" s="49"/>
      <c r="GU24" s="5"/>
      <c r="GW24" s="45"/>
      <c r="GX24" s="47"/>
      <c r="GY24" s="45"/>
      <c r="GZ24" s="45"/>
      <c r="HA24" s="47"/>
      <c r="HB24" s="45"/>
      <c r="HC24" s="51"/>
      <c r="HH24" s="49"/>
      <c r="HO24" s="5"/>
      <c r="HQ24" s="45"/>
      <c r="HR24" s="47"/>
      <c r="HS24" s="45"/>
      <c r="HT24" s="45"/>
      <c r="HU24" s="47"/>
      <c r="HV24" s="45"/>
      <c r="HW24" s="51"/>
      <c r="IB24" s="49"/>
      <c r="II24" s="5"/>
      <c r="IK24" s="45"/>
      <c r="IL24" s="47"/>
      <c r="IM24" s="45"/>
      <c r="IN24" s="45"/>
      <c r="IO24" s="47"/>
      <c r="IP24" s="45"/>
      <c r="IQ24" s="51"/>
      <c r="IV24" s="49"/>
    </row>
    <row r="25" spans="1:262" s="6" customFormat="1" ht="13.5" customHeight="1">
      <c r="A25" s="44"/>
      <c r="B25" s="45"/>
      <c r="C25" s="5"/>
      <c r="E25" s="46"/>
      <c r="F25" s="47"/>
      <c r="G25" s="48"/>
      <c r="H25" s="45"/>
      <c r="I25" s="47"/>
      <c r="J25" s="48"/>
      <c r="K25" s="48"/>
      <c r="L25" s="48"/>
      <c r="M25" s="48"/>
      <c r="P25" s="49"/>
      <c r="Q25" s="46"/>
      <c r="R25" s="48"/>
      <c r="S25" s="48"/>
      <c r="U25" s="48"/>
      <c r="V25" s="48"/>
      <c r="W25" s="5"/>
      <c r="Y25" s="46"/>
      <c r="Z25" s="47"/>
      <c r="AA25" s="47"/>
      <c r="AB25" s="45"/>
      <c r="AC25" s="47"/>
      <c r="AD25" s="47"/>
      <c r="AE25" s="46"/>
      <c r="AF25" s="48"/>
      <c r="AG25" s="48"/>
      <c r="AJ25" s="49"/>
      <c r="AK25" s="46"/>
      <c r="AM25" s="48"/>
      <c r="AO25" s="48"/>
      <c r="AP25" s="48"/>
      <c r="AQ25" s="5"/>
      <c r="AS25" s="46"/>
      <c r="AT25" s="47"/>
      <c r="AU25" s="47"/>
      <c r="AV25" s="45"/>
      <c r="AW25" s="47"/>
      <c r="AX25" s="47"/>
      <c r="AY25" s="46"/>
      <c r="AZ25" s="48"/>
      <c r="BA25" s="48"/>
      <c r="BD25" s="49"/>
      <c r="BE25" s="46"/>
      <c r="BF25" s="48"/>
      <c r="BG25" s="48"/>
      <c r="BI25" s="48"/>
      <c r="BJ25" s="48"/>
      <c r="BK25" s="5"/>
      <c r="BM25" s="46"/>
      <c r="BN25" s="47"/>
      <c r="BO25" s="47"/>
      <c r="BP25" s="45"/>
      <c r="BQ25" s="47"/>
      <c r="BR25" s="47"/>
      <c r="BS25" s="46"/>
      <c r="BT25" s="48"/>
      <c r="BU25" s="48"/>
      <c r="BX25" s="49"/>
      <c r="BY25" s="46"/>
      <c r="BZ25" s="48"/>
      <c r="CA25" s="48"/>
      <c r="CC25" s="48"/>
      <c r="CD25" s="48"/>
      <c r="CE25" s="46"/>
      <c r="CG25" s="46"/>
      <c r="CH25" s="47"/>
      <c r="CI25" s="47"/>
      <c r="CJ25" s="45"/>
      <c r="CK25" s="47"/>
      <c r="CL25" s="47"/>
      <c r="CM25" s="46"/>
      <c r="CN25" s="48"/>
      <c r="CO25" s="48"/>
      <c r="CR25" s="49"/>
      <c r="CS25" s="46"/>
      <c r="CT25" s="48"/>
      <c r="CU25" s="48"/>
      <c r="CW25" s="48"/>
      <c r="CX25" s="48"/>
      <c r="CY25" s="5"/>
      <c r="DA25" s="46"/>
      <c r="DB25" s="47"/>
      <c r="DC25" s="47"/>
      <c r="DD25" s="45"/>
      <c r="DE25" s="47"/>
      <c r="DF25" s="47"/>
      <c r="DG25" s="46"/>
      <c r="DH25" s="48"/>
      <c r="DI25" s="48"/>
      <c r="DL25" s="49"/>
      <c r="DM25" s="46"/>
      <c r="DN25" s="48"/>
      <c r="DO25" s="48"/>
      <c r="DQ25" s="48"/>
      <c r="DR25" s="48"/>
      <c r="DS25" s="5"/>
      <c r="DU25" s="46"/>
      <c r="DV25" s="47"/>
      <c r="DW25" s="47"/>
      <c r="DX25" s="45"/>
      <c r="DY25" s="47"/>
      <c r="DZ25" s="47"/>
      <c r="EA25" s="46"/>
      <c r="EC25" s="50"/>
      <c r="EF25" s="49"/>
      <c r="EG25" s="46"/>
      <c r="EH25" s="48"/>
      <c r="EI25" s="48"/>
      <c r="EK25" s="48"/>
      <c r="EL25" s="48"/>
      <c r="EM25" s="5"/>
      <c r="EO25" s="46"/>
      <c r="EP25" s="47"/>
      <c r="EQ25" s="47"/>
      <c r="ER25" s="45"/>
      <c r="ES25" s="47"/>
      <c r="ET25" s="47"/>
      <c r="EU25" s="46"/>
      <c r="EV25" s="48"/>
      <c r="EW25" s="48"/>
      <c r="EZ25" s="49"/>
      <c r="FA25" s="46"/>
      <c r="FB25" s="48"/>
      <c r="FC25" s="48"/>
      <c r="FE25" s="48"/>
      <c r="FF25" s="48"/>
      <c r="FG25" s="5"/>
      <c r="FI25" s="46"/>
      <c r="FJ25" s="47"/>
      <c r="FK25" s="47"/>
      <c r="FL25" s="45"/>
      <c r="FM25" s="47"/>
      <c r="FN25" s="47"/>
      <c r="FO25" s="46"/>
      <c r="FP25" s="48"/>
      <c r="FQ25" s="48"/>
      <c r="FT25" s="49"/>
      <c r="FU25" s="46"/>
      <c r="FV25" s="48"/>
      <c r="FW25" s="48"/>
      <c r="FY25" s="48"/>
      <c r="FZ25" s="48"/>
      <c r="GA25" s="5"/>
      <c r="GC25" s="45"/>
      <c r="GD25" s="47"/>
      <c r="GE25" s="45"/>
      <c r="GF25" s="45"/>
      <c r="GG25" s="47"/>
      <c r="GH25" s="45"/>
      <c r="GI25" s="51"/>
      <c r="GN25" s="49"/>
      <c r="GU25" s="5"/>
      <c r="GW25" s="45"/>
      <c r="GX25" s="47"/>
      <c r="GY25" s="45"/>
      <c r="GZ25" s="45"/>
      <c r="HA25" s="47"/>
      <c r="HB25" s="45"/>
      <c r="HC25" s="51"/>
      <c r="HH25" s="49"/>
      <c r="HO25" s="5"/>
      <c r="HQ25" s="45"/>
      <c r="HR25" s="47"/>
      <c r="HS25" s="45"/>
      <c r="HT25" s="45"/>
      <c r="HU25" s="47"/>
      <c r="HV25" s="45"/>
      <c r="HW25" s="51"/>
      <c r="IB25" s="49"/>
      <c r="II25" s="5"/>
      <c r="IK25" s="45"/>
      <c r="IL25" s="47"/>
      <c r="IM25" s="45"/>
      <c r="IN25" s="45"/>
      <c r="IO25" s="47"/>
      <c r="IP25" s="45"/>
      <c r="IQ25" s="51"/>
      <c r="IV25" s="49"/>
    </row>
    <row r="26" spans="1:262" s="6" customFormat="1" ht="13.5" customHeight="1">
      <c r="A26" s="44"/>
      <c r="B26" s="45"/>
      <c r="C26" s="5"/>
      <c r="E26" s="46"/>
      <c r="F26" s="47"/>
      <c r="G26" s="48"/>
      <c r="H26" s="45"/>
      <c r="I26" s="47"/>
      <c r="J26" s="48"/>
      <c r="K26" s="48"/>
      <c r="L26" s="48"/>
      <c r="M26" s="48"/>
      <c r="P26" s="49"/>
      <c r="Q26" s="46"/>
      <c r="R26" s="48"/>
      <c r="S26" s="48"/>
      <c r="U26" s="48"/>
      <c r="V26" s="48"/>
      <c r="W26" s="5"/>
      <c r="Y26" s="46"/>
      <c r="Z26" s="47"/>
      <c r="AA26" s="47"/>
      <c r="AB26" s="45"/>
      <c r="AC26" s="47"/>
      <c r="AD26" s="47"/>
      <c r="AE26" s="46"/>
      <c r="AF26" s="48"/>
      <c r="AG26" s="48"/>
      <c r="AJ26" s="49"/>
      <c r="AK26" s="46"/>
      <c r="AM26" s="48"/>
      <c r="AO26" s="48"/>
      <c r="AP26" s="48"/>
      <c r="AQ26" s="5"/>
      <c r="AS26" s="46"/>
      <c r="AT26" s="47"/>
      <c r="AU26" s="47"/>
      <c r="AV26" s="45"/>
      <c r="AW26" s="47"/>
      <c r="AX26" s="47"/>
      <c r="AY26" s="46"/>
      <c r="AZ26" s="48"/>
      <c r="BA26" s="48"/>
      <c r="BD26" s="49"/>
      <c r="BE26" s="46"/>
      <c r="BF26" s="48"/>
      <c r="BG26" s="48"/>
      <c r="BI26" s="48"/>
      <c r="BJ26" s="48"/>
      <c r="BK26" s="5"/>
      <c r="BM26" s="46"/>
      <c r="BN26" s="47"/>
      <c r="BO26" s="47"/>
      <c r="BP26" s="45"/>
      <c r="BQ26" s="47"/>
      <c r="BR26" s="47"/>
      <c r="BS26" s="46"/>
      <c r="BT26" s="48"/>
      <c r="BU26" s="48"/>
      <c r="BX26" s="49"/>
      <c r="BY26" s="46"/>
      <c r="BZ26" s="48"/>
      <c r="CA26" s="48"/>
      <c r="CC26" s="48"/>
      <c r="CD26" s="48"/>
      <c r="CE26" s="46"/>
      <c r="CG26" s="46"/>
      <c r="CH26" s="47"/>
      <c r="CI26" s="47"/>
      <c r="CJ26" s="45"/>
      <c r="CK26" s="47"/>
      <c r="CL26" s="47"/>
      <c r="CM26" s="46"/>
      <c r="CN26" s="48"/>
      <c r="CO26" s="48"/>
      <c r="CR26" s="49"/>
      <c r="CS26" s="46"/>
      <c r="CT26" s="48"/>
      <c r="CU26" s="48"/>
      <c r="CW26" s="48"/>
      <c r="CX26" s="48"/>
      <c r="CY26" s="5"/>
      <c r="DA26" s="46"/>
      <c r="DB26" s="47"/>
      <c r="DC26" s="47"/>
      <c r="DD26" s="45"/>
      <c r="DE26" s="47"/>
      <c r="DF26" s="47"/>
      <c r="DG26" s="46"/>
      <c r="DH26" s="48"/>
      <c r="DI26" s="48"/>
      <c r="DL26" s="49"/>
      <c r="DM26" s="46"/>
      <c r="DN26" s="48"/>
      <c r="DO26" s="48"/>
      <c r="DQ26" s="48"/>
      <c r="DR26" s="48"/>
      <c r="DS26" s="5"/>
      <c r="DU26" s="46"/>
      <c r="DV26" s="47"/>
      <c r="DW26" s="47"/>
      <c r="DX26" s="45"/>
      <c r="DY26" s="47"/>
      <c r="DZ26" s="47"/>
      <c r="EA26" s="46"/>
      <c r="EC26" s="50"/>
      <c r="EF26" s="49"/>
      <c r="EG26" s="46"/>
      <c r="EH26" s="48"/>
      <c r="EI26" s="48"/>
      <c r="EK26" s="48"/>
      <c r="EL26" s="48"/>
      <c r="EM26" s="5"/>
      <c r="EO26" s="46"/>
      <c r="EP26" s="47"/>
      <c r="EQ26" s="47"/>
      <c r="ER26" s="45"/>
      <c r="ES26" s="47"/>
      <c r="ET26" s="47"/>
      <c r="EU26" s="46"/>
      <c r="EV26" s="48"/>
      <c r="EW26" s="48"/>
      <c r="EZ26" s="49"/>
      <c r="FA26" s="46"/>
      <c r="FB26" s="48"/>
      <c r="FC26" s="48"/>
      <c r="FE26" s="48"/>
      <c r="FF26" s="48"/>
      <c r="FG26" s="5"/>
      <c r="FI26" s="46"/>
      <c r="FJ26" s="47"/>
      <c r="FK26" s="47"/>
      <c r="FL26" s="45"/>
      <c r="FM26" s="47"/>
      <c r="FN26" s="47"/>
      <c r="FO26" s="46"/>
      <c r="FP26" s="48"/>
      <c r="FQ26" s="48"/>
      <c r="FT26" s="49"/>
      <c r="FU26" s="46"/>
      <c r="FV26" s="48"/>
      <c r="FW26" s="48"/>
      <c r="FY26" s="48"/>
      <c r="FZ26" s="48"/>
      <c r="GA26" s="5"/>
      <c r="GC26" s="45"/>
      <c r="GD26" s="47"/>
      <c r="GE26" s="45"/>
      <c r="GF26" s="45"/>
      <c r="GG26" s="47"/>
      <c r="GH26" s="45"/>
      <c r="GI26" s="51"/>
      <c r="GN26" s="49"/>
      <c r="GU26" s="5"/>
      <c r="GW26" s="45"/>
      <c r="GX26" s="47"/>
      <c r="GY26" s="45"/>
      <c r="GZ26" s="45"/>
      <c r="HA26" s="47"/>
      <c r="HB26" s="45"/>
      <c r="HC26" s="51"/>
      <c r="HH26" s="49"/>
      <c r="HO26" s="5"/>
      <c r="HQ26" s="45"/>
      <c r="HR26" s="47"/>
      <c r="HS26" s="45"/>
      <c r="HT26" s="45"/>
      <c r="HU26" s="47"/>
      <c r="HV26" s="45"/>
      <c r="HW26" s="51"/>
      <c r="IB26" s="49"/>
      <c r="II26" s="5"/>
      <c r="IK26" s="45"/>
      <c r="IL26" s="47"/>
      <c r="IM26" s="45"/>
      <c r="IN26" s="45"/>
      <c r="IO26" s="47"/>
      <c r="IP26" s="45"/>
      <c r="IQ26" s="51"/>
      <c r="IV26" s="49"/>
    </row>
    <row r="27" spans="1:262" s="6" customFormat="1" ht="13.5" customHeight="1">
      <c r="A27" s="44"/>
      <c r="B27" s="45"/>
      <c r="C27" s="5"/>
      <c r="E27" s="46"/>
      <c r="F27" s="47"/>
      <c r="G27" s="48"/>
      <c r="H27" s="45"/>
      <c r="I27" s="47"/>
      <c r="J27" s="48"/>
      <c r="K27" s="48"/>
      <c r="L27" s="48"/>
      <c r="M27" s="48"/>
      <c r="P27" s="49"/>
      <c r="Q27" s="46"/>
      <c r="R27" s="48"/>
      <c r="S27" s="48"/>
      <c r="U27" s="48"/>
      <c r="V27" s="48"/>
      <c r="W27" s="5"/>
      <c r="Y27" s="46"/>
      <c r="Z27" s="47"/>
      <c r="AA27" s="47"/>
      <c r="AB27" s="45"/>
      <c r="AC27" s="47"/>
      <c r="AD27" s="47"/>
      <c r="AE27" s="46"/>
      <c r="AF27" s="48"/>
      <c r="AG27" s="48"/>
      <c r="AJ27" s="49"/>
      <c r="AK27" s="46"/>
      <c r="AM27" s="48"/>
      <c r="AO27" s="48"/>
      <c r="AP27" s="48"/>
      <c r="AQ27" s="5"/>
      <c r="AS27" s="46"/>
      <c r="AT27" s="47"/>
      <c r="AU27" s="47"/>
      <c r="AV27" s="45"/>
      <c r="AW27" s="47"/>
      <c r="AX27" s="47"/>
      <c r="AY27" s="46"/>
      <c r="AZ27" s="48"/>
      <c r="BA27" s="48"/>
      <c r="BD27" s="49"/>
      <c r="BE27" s="46"/>
      <c r="BF27" s="48"/>
      <c r="BG27" s="48"/>
      <c r="BI27" s="48"/>
      <c r="BJ27" s="48"/>
      <c r="BK27" s="5"/>
      <c r="BM27" s="46"/>
      <c r="BN27" s="47"/>
      <c r="BO27" s="47"/>
      <c r="BP27" s="45"/>
      <c r="BQ27" s="47"/>
      <c r="BR27" s="47"/>
      <c r="BS27" s="46"/>
      <c r="BT27" s="48"/>
      <c r="BU27" s="48"/>
      <c r="BX27" s="49"/>
      <c r="BY27" s="46"/>
      <c r="BZ27" s="48"/>
      <c r="CA27" s="48"/>
      <c r="CC27" s="48"/>
      <c r="CD27" s="48"/>
      <c r="CE27" s="46"/>
      <c r="CG27" s="46"/>
      <c r="CH27" s="47"/>
      <c r="CI27" s="47"/>
      <c r="CJ27" s="45"/>
      <c r="CK27" s="47"/>
      <c r="CL27" s="47"/>
      <c r="CM27" s="46"/>
      <c r="CN27" s="48"/>
      <c r="CO27" s="48"/>
      <c r="CR27" s="49"/>
      <c r="CS27" s="46"/>
      <c r="CT27" s="48"/>
      <c r="CU27" s="48"/>
      <c r="CW27" s="48"/>
      <c r="CX27" s="48"/>
      <c r="CY27" s="5"/>
      <c r="DA27" s="46"/>
      <c r="DB27" s="47"/>
      <c r="DC27" s="47"/>
      <c r="DD27" s="45"/>
      <c r="DE27" s="47"/>
      <c r="DF27" s="47"/>
      <c r="DG27" s="46"/>
      <c r="DH27" s="48"/>
      <c r="DI27" s="48"/>
      <c r="DL27" s="49"/>
      <c r="DM27" s="46"/>
      <c r="DN27" s="48"/>
      <c r="DO27" s="48"/>
      <c r="DQ27" s="48"/>
      <c r="DR27" s="48"/>
      <c r="DS27" s="5"/>
      <c r="DU27" s="46"/>
      <c r="DV27" s="47"/>
      <c r="DW27" s="47"/>
      <c r="DX27" s="45"/>
      <c r="DY27" s="47"/>
      <c r="DZ27" s="47"/>
      <c r="EA27" s="46"/>
      <c r="EC27" s="50"/>
      <c r="EF27" s="49"/>
      <c r="EG27" s="46"/>
      <c r="EH27" s="48"/>
      <c r="EI27" s="48"/>
      <c r="EK27" s="48"/>
      <c r="EL27" s="48"/>
      <c r="EM27" s="5"/>
      <c r="EO27" s="46"/>
      <c r="EP27" s="47"/>
      <c r="EQ27" s="47"/>
      <c r="ER27" s="45"/>
      <c r="ES27" s="47"/>
      <c r="ET27" s="47"/>
      <c r="EU27" s="46"/>
      <c r="EV27" s="48"/>
      <c r="EW27" s="48"/>
      <c r="EZ27" s="49"/>
      <c r="FA27" s="46"/>
      <c r="FB27" s="48"/>
      <c r="FC27" s="48"/>
      <c r="FE27" s="48"/>
      <c r="FF27" s="48"/>
      <c r="FG27" s="5"/>
      <c r="FI27" s="46"/>
      <c r="FJ27" s="47"/>
      <c r="FK27" s="47"/>
      <c r="FL27" s="45"/>
      <c r="FM27" s="47"/>
      <c r="FN27" s="47"/>
      <c r="FO27" s="46"/>
      <c r="FP27" s="48"/>
      <c r="FQ27" s="48"/>
      <c r="FT27" s="49"/>
      <c r="FU27" s="46"/>
      <c r="FV27" s="48"/>
      <c r="FW27" s="48"/>
      <c r="FY27" s="48"/>
      <c r="FZ27" s="48"/>
      <c r="GA27" s="59"/>
      <c r="GB27" s="53"/>
      <c r="GC27" s="53"/>
      <c r="GD27" s="54"/>
      <c r="GE27" s="46"/>
      <c r="GF27" s="46"/>
      <c r="GG27" s="47"/>
      <c r="GH27" s="46"/>
      <c r="GI27" s="56"/>
      <c r="GJ27" s="45"/>
      <c r="GK27" s="45"/>
      <c r="GL27" s="45"/>
      <c r="GM27" s="45"/>
      <c r="GN27" s="57"/>
      <c r="GO27" s="45"/>
      <c r="GP27" s="45"/>
      <c r="GQ27" s="45"/>
      <c r="GR27" s="45"/>
      <c r="GS27" s="45"/>
      <c r="GT27" s="45"/>
      <c r="GU27" s="59"/>
      <c r="GV27" s="53"/>
      <c r="GW27" s="53"/>
      <c r="GX27" s="54"/>
      <c r="GY27" s="46"/>
      <c r="GZ27" s="46"/>
      <c r="HA27" s="47"/>
      <c r="HB27" s="46"/>
      <c r="HC27" s="56"/>
      <c r="HD27" s="45"/>
      <c r="HE27" s="45"/>
      <c r="HF27" s="45"/>
      <c r="HG27" s="45"/>
      <c r="HH27" s="57"/>
      <c r="HI27" s="45"/>
      <c r="HJ27" s="45"/>
      <c r="HK27" s="45"/>
      <c r="HL27" s="45"/>
      <c r="HM27" s="45"/>
      <c r="HN27" s="45"/>
      <c r="HO27" s="59"/>
      <c r="HP27" s="53"/>
      <c r="HQ27" s="53"/>
      <c r="HR27" s="54"/>
      <c r="HS27" s="46"/>
      <c r="HT27" s="46"/>
      <c r="HU27" s="47"/>
      <c r="HV27" s="46"/>
      <c r="HW27" s="56"/>
      <c r="HX27" s="45"/>
      <c r="HY27" s="45"/>
      <c r="HZ27" s="45"/>
      <c r="IA27" s="45"/>
      <c r="IB27" s="57"/>
      <c r="IC27" s="45"/>
      <c r="ID27" s="45"/>
      <c r="IE27" s="45"/>
      <c r="IF27" s="45"/>
      <c r="IG27" s="45"/>
      <c r="IH27" s="45"/>
      <c r="II27" s="59"/>
      <c r="IJ27" s="53"/>
      <c r="IK27" s="53"/>
      <c r="IL27" s="54"/>
      <c r="IM27" s="46"/>
      <c r="IN27" s="46"/>
      <c r="IO27" s="47"/>
      <c r="IP27" s="46"/>
      <c r="IQ27" s="56"/>
      <c r="IR27" s="45"/>
      <c r="IS27" s="45"/>
      <c r="IT27" s="45"/>
      <c r="IU27" s="45"/>
      <c r="IV27" s="57"/>
      <c r="IW27" s="45"/>
      <c r="IX27" s="45"/>
      <c r="IY27" s="45"/>
      <c r="IZ27" s="45"/>
      <c r="JA27" s="45"/>
      <c r="JB27" s="45"/>
    </row>
    <row r="28" spans="1:262" s="6" customFormat="1" ht="13.5" customHeight="1">
      <c r="A28" s="44"/>
      <c r="B28" s="45"/>
      <c r="C28" s="5"/>
      <c r="E28" s="46"/>
      <c r="F28" s="47"/>
      <c r="G28" s="48"/>
      <c r="H28" s="45"/>
      <c r="I28" s="47"/>
      <c r="J28" s="48"/>
      <c r="K28" s="48"/>
      <c r="L28" s="48"/>
      <c r="M28" s="48"/>
      <c r="P28" s="49"/>
      <c r="Q28" s="46"/>
      <c r="R28" s="48"/>
      <c r="S28" s="48"/>
      <c r="U28" s="48"/>
      <c r="V28" s="48"/>
      <c r="W28" s="5"/>
      <c r="Y28" s="46"/>
      <c r="Z28" s="47"/>
      <c r="AA28" s="47"/>
      <c r="AB28" s="45"/>
      <c r="AC28" s="47"/>
      <c r="AD28" s="47"/>
      <c r="AE28" s="46"/>
      <c r="AF28" s="48"/>
      <c r="AG28" s="48"/>
      <c r="AJ28" s="49"/>
      <c r="AK28" s="46"/>
      <c r="AM28" s="48"/>
      <c r="AO28" s="48"/>
      <c r="AP28" s="48"/>
      <c r="AQ28" s="5"/>
      <c r="AS28" s="46"/>
      <c r="AT28" s="47"/>
      <c r="AU28" s="47"/>
      <c r="AV28" s="45"/>
      <c r="AW28" s="47"/>
      <c r="AX28" s="47"/>
      <c r="AY28" s="46"/>
      <c r="AZ28" s="48"/>
      <c r="BA28" s="48"/>
      <c r="BD28" s="49"/>
      <c r="BE28" s="46"/>
      <c r="BF28" s="48"/>
      <c r="BG28" s="48"/>
      <c r="BI28" s="48"/>
      <c r="BJ28" s="48"/>
      <c r="BK28" s="5"/>
      <c r="BM28" s="46"/>
      <c r="BN28" s="47"/>
      <c r="BO28" s="47"/>
      <c r="BP28" s="45"/>
      <c r="BQ28" s="47"/>
      <c r="BR28" s="47"/>
      <c r="BS28" s="46"/>
      <c r="BT28" s="48"/>
      <c r="BU28" s="48"/>
      <c r="BX28" s="49"/>
      <c r="BY28" s="46"/>
      <c r="BZ28" s="48"/>
      <c r="CA28" s="48"/>
      <c r="CC28" s="48"/>
      <c r="CD28" s="48"/>
      <c r="CE28" s="46"/>
      <c r="CG28" s="46"/>
      <c r="CH28" s="47"/>
      <c r="CI28" s="47"/>
      <c r="CJ28" s="45"/>
      <c r="CK28" s="47"/>
      <c r="CL28" s="47"/>
      <c r="CM28" s="46"/>
      <c r="CN28" s="48"/>
      <c r="CO28" s="48"/>
      <c r="CR28" s="49"/>
      <c r="CS28" s="46"/>
      <c r="CT28" s="48"/>
      <c r="CU28" s="48"/>
      <c r="CW28" s="48"/>
      <c r="CX28" s="48"/>
      <c r="CY28" s="5"/>
      <c r="DA28" s="46"/>
      <c r="DB28" s="47"/>
      <c r="DC28" s="47"/>
      <c r="DD28" s="45"/>
      <c r="DE28" s="47"/>
      <c r="DF28" s="47"/>
      <c r="DG28" s="46"/>
      <c r="DH28" s="48"/>
      <c r="DI28" s="48"/>
      <c r="DL28" s="49"/>
      <c r="DM28" s="46"/>
      <c r="DN28" s="48"/>
      <c r="DO28" s="48"/>
      <c r="DQ28" s="48"/>
      <c r="DR28" s="48"/>
      <c r="DS28" s="5"/>
      <c r="DU28" s="46"/>
      <c r="DV28" s="47"/>
      <c r="DW28" s="47"/>
      <c r="DX28" s="45"/>
      <c r="DY28" s="47"/>
      <c r="DZ28" s="47"/>
      <c r="EA28" s="46"/>
      <c r="EC28" s="50"/>
      <c r="EF28" s="49"/>
      <c r="EG28" s="46"/>
      <c r="EH28" s="48"/>
      <c r="EI28" s="48"/>
      <c r="EK28" s="48"/>
      <c r="EL28" s="48"/>
      <c r="EM28" s="5"/>
      <c r="EO28" s="46"/>
      <c r="EP28" s="47"/>
      <c r="EQ28" s="47"/>
      <c r="ER28" s="45"/>
      <c r="ES28" s="47"/>
      <c r="ET28" s="47"/>
      <c r="EU28" s="46"/>
      <c r="EV28" s="48"/>
      <c r="EW28" s="48"/>
      <c r="EZ28" s="49"/>
      <c r="FA28" s="46"/>
      <c r="FB28" s="48"/>
      <c r="FC28" s="48"/>
      <c r="FE28" s="48"/>
      <c r="FF28" s="48"/>
      <c r="FG28" s="5"/>
      <c r="FI28" s="46"/>
      <c r="FJ28" s="47"/>
      <c r="FK28" s="47"/>
      <c r="FL28" s="45"/>
      <c r="FM28" s="47"/>
      <c r="FN28" s="47"/>
      <c r="FO28" s="46"/>
      <c r="FP28" s="48"/>
      <c r="FQ28" s="48"/>
      <c r="FT28" s="49"/>
      <c r="FU28" s="46"/>
      <c r="FV28" s="48"/>
      <c r="FW28" s="48"/>
      <c r="FY28" s="48"/>
      <c r="FZ28" s="48"/>
      <c r="GA28" s="59"/>
      <c r="GB28" s="53"/>
      <c r="GC28" s="53"/>
      <c r="GD28" s="54"/>
      <c r="GE28" s="46"/>
      <c r="GF28" s="46"/>
      <c r="GG28" s="47"/>
      <c r="GH28" s="46"/>
      <c r="GI28" s="56"/>
      <c r="GJ28" s="45"/>
      <c r="GK28" s="45"/>
      <c r="GL28" s="45"/>
      <c r="GM28" s="45"/>
      <c r="GN28" s="57"/>
      <c r="GO28" s="45"/>
      <c r="GP28" s="45"/>
      <c r="GQ28" s="45"/>
      <c r="GR28" s="45"/>
      <c r="GS28" s="45"/>
      <c r="GT28" s="45"/>
      <c r="GU28" s="59"/>
      <c r="GV28" s="53"/>
      <c r="GW28" s="53"/>
      <c r="GX28" s="54"/>
      <c r="GY28" s="46"/>
      <c r="GZ28" s="46"/>
      <c r="HA28" s="47"/>
      <c r="HB28" s="46"/>
      <c r="HC28" s="56"/>
      <c r="HD28" s="45"/>
      <c r="HE28" s="45"/>
      <c r="HF28" s="45"/>
      <c r="HG28" s="45"/>
      <c r="HH28" s="57"/>
      <c r="HI28" s="45"/>
      <c r="HJ28" s="45"/>
      <c r="HK28" s="45"/>
      <c r="HL28" s="45"/>
      <c r="HM28" s="45"/>
      <c r="HN28" s="45"/>
      <c r="HO28" s="59"/>
      <c r="HP28" s="53"/>
      <c r="HQ28" s="53"/>
      <c r="HR28" s="54"/>
      <c r="HS28" s="46"/>
      <c r="HT28" s="46"/>
      <c r="HU28" s="47"/>
      <c r="HV28" s="46"/>
      <c r="HW28" s="56"/>
      <c r="HX28" s="45"/>
      <c r="HY28" s="45"/>
      <c r="HZ28" s="45"/>
      <c r="IA28" s="45"/>
      <c r="IB28" s="57"/>
      <c r="IC28" s="45"/>
      <c r="ID28" s="45"/>
      <c r="IE28" s="45"/>
      <c r="IF28" s="45"/>
      <c r="IG28" s="45"/>
      <c r="IH28" s="45"/>
      <c r="II28" s="59"/>
      <c r="IJ28" s="53"/>
      <c r="IK28" s="53"/>
      <c r="IL28" s="54"/>
      <c r="IM28" s="46"/>
      <c r="IN28" s="46"/>
      <c r="IO28" s="47"/>
      <c r="IP28" s="46"/>
      <c r="IQ28" s="56"/>
      <c r="IR28" s="45"/>
      <c r="IS28" s="45"/>
      <c r="IT28" s="45"/>
      <c r="IU28" s="45"/>
      <c r="IV28" s="57"/>
      <c r="IW28" s="45"/>
      <c r="IX28" s="45"/>
      <c r="IY28" s="45"/>
      <c r="IZ28" s="45"/>
      <c r="JA28" s="45"/>
      <c r="JB28" s="45"/>
    </row>
    <row r="29" spans="1:262" s="6" customFormat="1" ht="13.5" customHeight="1">
      <c r="A29" s="44"/>
      <c r="B29" s="45"/>
      <c r="C29" s="5"/>
      <c r="E29" s="46"/>
      <c r="F29" s="47"/>
      <c r="G29" s="48"/>
      <c r="H29" s="45"/>
      <c r="I29" s="47"/>
      <c r="J29" s="48"/>
      <c r="K29" s="48"/>
      <c r="L29" s="48"/>
      <c r="M29" s="48"/>
      <c r="P29" s="49"/>
      <c r="Q29" s="46"/>
      <c r="R29" s="48"/>
      <c r="S29" s="48"/>
      <c r="U29" s="48"/>
      <c r="V29" s="48"/>
      <c r="W29" s="5"/>
      <c r="Y29" s="46"/>
      <c r="Z29" s="47"/>
      <c r="AA29" s="47"/>
      <c r="AB29" s="45"/>
      <c r="AC29" s="47"/>
      <c r="AD29" s="47"/>
      <c r="AE29" s="46"/>
      <c r="AF29" s="48"/>
      <c r="AG29" s="48"/>
      <c r="AJ29" s="49"/>
      <c r="AK29" s="46"/>
      <c r="AM29" s="48"/>
      <c r="AO29" s="48"/>
      <c r="AP29" s="48"/>
      <c r="AQ29" s="5"/>
      <c r="AS29" s="46"/>
      <c r="AT29" s="47"/>
      <c r="AU29" s="47"/>
      <c r="AV29" s="45"/>
      <c r="AW29" s="47"/>
      <c r="AX29" s="47"/>
      <c r="AY29" s="46"/>
      <c r="AZ29" s="48"/>
      <c r="BA29" s="48"/>
      <c r="BD29" s="49"/>
      <c r="BE29" s="46"/>
      <c r="BF29" s="48"/>
      <c r="BG29" s="48"/>
      <c r="BI29" s="48"/>
      <c r="BJ29" s="48"/>
      <c r="BK29" s="5"/>
      <c r="BM29" s="46"/>
      <c r="BN29" s="47"/>
      <c r="BO29" s="47"/>
      <c r="BP29" s="45"/>
      <c r="BQ29" s="47"/>
      <c r="BR29" s="47"/>
      <c r="BS29" s="46"/>
      <c r="BT29" s="48"/>
      <c r="BU29" s="48"/>
      <c r="BX29" s="49"/>
      <c r="BY29" s="46"/>
      <c r="BZ29" s="48"/>
      <c r="CA29" s="48"/>
      <c r="CC29" s="48"/>
      <c r="CD29" s="48"/>
      <c r="CE29" s="46"/>
      <c r="CG29" s="46"/>
      <c r="CH29" s="47"/>
      <c r="CI29" s="47"/>
      <c r="CJ29" s="45"/>
      <c r="CK29" s="47"/>
      <c r="CL29" s="47"/>
      <c r="CM29" s="46"/>
      <c r="CN29" s="48"/>
      <c r="CO29" s="48"/>
      <c r="CR29" s="49"/>
      <c r="CS29" s="46"/>
      <c r="CT29" s="48"/>
      <c r="CU29" s="48"/>
      <c r="CW29" s="48"/>
      <c r="CX29" s="48"/>
      <c r="CY29" s="5"/>
      <c r="DA29" s="46"/>
      <c r="DB29" s="47"/>
      <c r="DC29" s="47"/>
      <c r="DD29" s="45"/>
      <c r="DE29" s="47"/>
      <c r="DF29" s="47"/>
      <c r="DG29" s="46"/>
      <c r="DH29" s="48"/>
      <c r="DI29" s="48"/>
      <c r="DL29" s="49"/>
      <c r="DM29" s="46"/>
      <c r="DN29" s="48"/>
      <c r="DO29" s="48"/>
      <c r="DQ29" s="48"/>
      <c r="DR29" s="48"/>
      <c r="DS29" s="5"/>
      <c r="DU29" s="46"/>
      <c r="DV29" s="47"/>
      <c r="DW29" s="47"/>
      <c r="DX29" s="45"/>
      <c r="DY29" s="47"/>
      <c r="DZ29" s="47"/>
      <c r="EA29" s="46"/>
      <c r="EC29" s="50"/>
      <c r="EF29" s="49"/>
      <c r="EG29" s="46"/>
      <c r="EH29" s="48"/>
      <c r="EI29" s="48"/>
      <c r="EK29" s="48"/>
      <c r="EL29" s="48"/>
      <c r="EM29" s="5"/>
      <c r="EO29" s="46"/>
      <c r="EP29" s="47"/>
      <c r="EQ29" s="47"/>
      <c r="ER29" s="45"/>
      <c r="ES29" s="47"/>
      <c r="ET29" s="47"/>
      <c r="EU29" s="46"/>
      <c r="EV29" s="48"/>
      <c r="EW29" s="48"/>
      <c r="EZ29" s="49"/>
      <c r="FA29" s="46"/>
      <c r="FB29" s="48"/>
      <c r="FC29" s="48"/>
      <c r="FE29" s="48"/>
      <c r="FF29" s="48"/>
      <c r="FG29" s="5"/>
      <c r="FI29" s="46"/>
      <c r="FJ29" s="47"/>
      <c r="FK29" s="47"/>
      <c r="FL29" s="45"/>
      <c r="FM29" s="47"/>
      <c r="FN29" s="47"/>
      <c r="FO29" s="46"/>
      <c r="FP29" s="48"/>
      <c r="FQ29" s="48"/>
      <c r="FT29" s="49"/>
      <c r="FU29" s="46"/>
      <c r="FV29" s="48"/>
      <c r="FW29" s="48"/>
      <c r="FY29" s="48"/>
      <c r="FZ29" s="48"/>
      <c r="GA29" s="59"/>
      <c r="GB29" s="53"/>
      <c r="GC29" s="53"/>
      <c r="GD29" s="54"/>
      <c r="GE29" s="46"/>
      <c r="GF29" s="46"/>
      <c r="GG29" s="47"/>
      <c r="GH29" s="46"/>
      <c r="GI29" s="56"/>
      <c r="GJ29" s="45"/>
      <c r="GK29" s="45"/>
      <c r="GL29" s="45"/>
      <c r="GM29" s="45"/>
      <c r="GN29" s="57"/>
      <c r="GO29" s="45"/>
      <c r="GP29" s="45"/>
      <c r="GQ29" s="45"/>
      <c r="GR29" s="45"/>
      <c r="GS29" s="45"/>
      <c r="GT29" s="45"/>
      <c r="GU29" s="59"/>
      <c r="GV29" s="53"/>
      <c r="GW29" s="53"/>
      <c r="GX29" s="54"/>
      <c r="GY29" s="46"/>
      <c r="GZ29" s="46"/>
      <c r="HA29" s="47"/>
      <c r="HB29" s="46"/>
      <c r="HC29" s="56"/>
      <c r="HD29" s="45"/>
      <c r="HE29" s="45"/>
      <c r="HF29" s="45"/>
      <c r="HG29" s="45"/>
      <c r="HH29" s="57"/>
      <c r="HI29" s="45"/>
      <c r="HJ29" s="45"/>
      <c r="HK29" s="45"/>
      <c r="HL29" s="45"/>
      <c r="HM29" s="45"/>
      <c r="HN29" s="45"/>
      <c r="HO29" s="59"/>
      <c r="HP29" s="53"/>
      <c r="HQ29" s="53"/>
      <c r="HR29" s="54"/>
      <c r="HS29" s="46"/>
      <c r="HT29" s="46"/>
      <c r="HU29" s="47"/>
      <c r="HV29" s="46"/>
      <c r="HW29" s="56"/>
      <c r="HX29" s="45"/>
      <c r="HY29" s="45"/>
      <c r="HZ29" s="45"/>
      <c r="IA29" s="45"/>
      <c r="IB29" s="57"/>
      <c r="IC29" s="45"/>
      <c r="ID29" s="45"/>
      <c r="IE29" s="45"/>
      <c r="IF29" s="45"/>
      <c r="IG29" s="45"/>
      <c r="IH29" s="45"/>
      <c r="II29" s="59"/>
      <c r="IJ29" s="53"/>
      <c r="IK29" s="53"/>
      <c r="IL29" s="54"/>
      <c r="IM29" s="46"/>
      <c r="IN29" s="46"/>
      <c r="IO29" s="47"/>
      <c r="IP29" s="46"/>
      <c r="IQ29" s="56"/>
      <c r="IR29" s="45"/>
      <c r="IS29" s="45"/>
      <c r="IT29" s="45"/>
      <c r="IU29" s="45"/>
      <c r="IV29" s="57"/>
      <c r="IW29" s="45"/>
      <c r="IX29" s="45"/>
      <c r="IY29" s="45"/>
      <c r="IZ29" s="45"/>
      <c r="JA29" s="45"/>
      <c r="JB29" s="45"/>
    </row>
    <row r="30" spans="1:262" s="6" customFormat="1" ht="13.5" customHeight="1">
      <c r="A30" s="44"/>
      <c r="B30" s="45"/>
      <c r="C30" s="5"/>
      <c r="E30" s="46"/>
      <c r="F30" s="47"/>
      <c r="G30" s="48"/>
      <c r="H30" s="45"/>
      <c r="I30" s="47"/>
      <c r="J30" s="48"/>
      <c r="K30" s="48"/>
      <c r="L30" s="48"/>
      <c r="M30" s="48"/>
      <c r="P30" s="49"/>
      <c r="Q30" s="46"/>
      <c r="R30" s="48"/>
      <c r="S30" s="48"/>
      <c r="U30" s="48"/>
      <c r="V30" s="48"/>
      <c r="W30" s="5"/>
      <c r="Y30" s="46"/>
      <c r="Z30" s="47"/>
      <c r="AA30" s="47"/>
      <c r="AB30" s="45"/>
      <c r="AC30" s="47"/>
      <c r="AD30" s="47"/>
      <c r="AE30" s="46"/>
      <c r="AF30" s="48"/>
      <c r="AG30" s="48"/>
      <c r="AJ30" s="49"/>
      <c r="AK30" s="46"/>
      <c r="AM30" s="48"/>
      <c r="AO30" s="48"/>
      <c r="AP30" s="48"/>
      <c r="AQ30" s="5"/>
      <c r="AS30" s="46"/>
      <c r="AT30" s="47"/>
      <c r="AU30" s="47"/>
      <c r="AV30" s="45"/>
      <c r="AW30" s="47"/>
      <c r="AX30" s="47"/>
      <c r="AY30" s="46"/>
      <c r="AZ30" s="48"/>
      <c r="BA30" s="48"/>
      <c r="BD30" s="49"/>
      <c r="BE30" s="46"/>
      <c r="BF30" s="48"/>
      <c r="BG30" s="48"/>
      <c r="BI30" s="48"/>
      <c r="BJ30" s="48"/>
      <c r="BK30" s="5"/>
      <c r="BM30" s="46"/>
      <c r="BN30" s="47"/>
      <c r="BO30" s="47"/>
      <c r="BP30" s="45"/>
      <c r="BQ30" s="47"/>
      <c r="BR30" s="47"/>
      <c r="BS30" s="46"/>
      <c r="BT30" s="48"/>
      <c r="BU30" s="48"/>
      <c r="BX30" s="49"/>
      <c r="BY30" s="46"/>
      <c r="BZ30" s="48"/>
      <c r="CA30" s="48"/>
      <c r="CC30" s="48"/>
      <c r="CD30" s="48"/>
      <c r="CE30" s="46"/>
      <c r="CG30" s="46"/>
      <c r="CH30" s="47"/>
      <c r="CI30" s="47"/>
      <c r="CJ30" s="45"/>
      <c r="CK30" s="47"/>
      <c r="CL30" s="47"/>
      <c r="CM30" s="46"/>
      <c r="CN30" s="48"/>
      <c r="CO30" s="48"/>
      <c r="CR30" s="49"/>
      <c r="CS30" s="46"/>
      <c r="CT30" s="48"/>
      <c r="CU30" s="48"/>
      <c r="CW30" s="48"/>
      <c r="CX30" s="48"/>
      <c r="CY30" s="5"/>
      <c r="DA30" s="46"/>
      <c r="DB30" s="47"/>
      <c r="DC30" s="47"/>
      <c r="DD30" s="45"/>
      <c r="DE30" s="47"/>
      <c r="DF30" s="47"/>
      <c r="DG30" s="46"/>
      <c r="DH30" s="48"/>
      <c r="DI30" s="48"/>
      <c r="DL30" s="49"/>
      <c r="DM30" s="46"/>
      <c r="DN30" s="48"/>
      <c r="DO30" s="48"/>
      <c r="DQ30" s="48"/>
      <c r="DR30" s="48"/>
      <c r="DS30" s="5"/>
      <c r="DU30" s="46"/>
      <c r="DV30" s="47"/>
      <c r="DW30" s="47"/>
      <c r="DX30" s="45"/>
      <c r="DY30" s="47"/>
      <c r="DZ30" s="47"/>
      <c r="EA30" s="46"/>
      <c r="EC30" s="50"/>
      <c r="EF30" s="49"/>
      <c r="EG30" s="46"/>
      <c r="EH30" s="48"/>
      <c r="EI30" s="48"/>
      <c r="EK30" s="48"/>
      <c r="EL30" s="48"/>
      <c r="EM30" s="5"/>
      <c r="EO30" s="46"/>
      <c r="EP30" s="47"/>
      <c r="EQ30" s="47"/>
      <c r="ER30" s="45"/>
      <c r="ES30" s="47"/>
      <c r="ET30" s="47"/>
      <c r="EU30" s="46"/>
      <c r="EV30" s="48"/>
      <c r="EW30" s="48"/>
      <c r="EZ30" s="49"/>
      <c r="FA30" s="46"/>
      <c r="FB30" s="48"/>
      <c r="FC30" s="48"/>
      <c r="FE30" s="48"/>
      <c r="FF30" s="48"/>
      <c r="FG30" s="5"/>
      <c r="FI30" s="46"/>
      <c r="FJ30" s="47"/>
      <c r="FK30" s="47"/>
      <c r="FL30" s="45"/>
      <c r="FM30" s="47"/>
      <c r="FN30" s="47"/>
      <c r="FO30" s="46"/>
      <c r="FP30" s="48"/>
      <c r="FQ30" s="48"/>
      <c r="FT30" s="49"/>
      <c r="FU30" s="46"/>
      <c r="FV30" s="48"/>
      <c r="FW30" s="48"/>
      <c r="FY30" s="48"/>
      <c r="FZ30" s="48"/>
      <c r="GA30" s="59"/>
      <c r="GB30" s="53"/>
      <c r="GC30" s="53"/>
      <c r="GD30" s="54"/>
      <c r="GE30" s="46"/>
      <c r="GF30" s="46"/>
      <c r="GG30" s="47"/>
      <c r="GH30" s="46"/>
      <c r="GI30" s="56"/>
      <c r="GJ30" s="45"/>
      <c r="GK30" s="45"/>
      <c r="GL30" s="45"/>
      <c r="GM30" s="45"/>
      <c r="GN30" s="57"/>
      <c r="GO30" s="45"/>
      <c r="GP30" s="45"/>
      <c r="GQ30" s="45"/>
      <c r="GR30" s="45"/>
      <c r="GS30" s="45"/>
      <c r="GT30" s="45"/>
      <c r="GU30" s="59"/>
      <c r="GV30" s="53"/>
      <c r="GW30" s="53"/>
      <c r="GX30" s="54"/>
      <c r="GY30" s="46"/>
      <c r="GZ30" s="46"/>
      <c r="HA30" s="47"/>
      <c r="HB30" s="46"/>
      <c r="HC30" s="56"/>
      <c r="HD30" s="45"/>
      <c r="HE30" s="45"/>
      <c r="HF30" s="45"/>
      <c r="HG30" s="45"/>
      <c r="HH30" s="57"/>
      <c r="HI30" s="45"/>
      <c r="HJ30" s="45"/>
      <c r="HK30" s="45"/>
      <c r="HL30" s="45"/>
      <c r="HM30" s="45"/>
      <c r="HN30" s="45"/>
      <c r="HO30" s="59"/>
      <c r="HP30" s="53"/>
      <c r="HQ30" s="53"/>
      <c r="HR30" s="54"/>
      <c r="HS30" s="46"/>
      <c r="HT30" s="46"/>
      <c r="HU30" s="47"/>
      <c r="HV30" s="46"/>
      <c r="HW30" s="56"/>
      <c r="HX30" s="45"/>
      <c r="HY30" s="45"/>
      <c r="HZ30" s="45"/>
      <c r="IA30" s="45"/>
      <c r="IB30" s="57"/>
      <c r="IC30" s="45"/>
      <c r="ID30" s="45"/>
      <c r="IE30" s="45"/>
      <c r="IF30" s="45"/>
      <c r="IG30" s="45"/>
      <c r="IH30" s="45"/>
      <c r="II30" s="59"/>
      <c r="IJ30" s="53"/>
      <c r="IK30" s="53"/>
      <c r="IL30" s="54"/>
      <c r="IM30" s="46"/>
      <c r="IN30" s="46"/>
      <c r="IO30" s="47"/>
      <c r="IP30" s="46"/>
      <c r="IQ30" s="56"/>
      <c r="IR30" s="45"/>
      <c r="IS30" s="45"/>
      <c r="IT30" s="45"/>
      <c r="IU30" s="45"/>
      <c r="IV30" s="57"/>
      <c r="IW30" s="45"/>
      <c r="IX30" s="45"/>
      <c r="IY30" s="45"/>
      <c r="IZ30" s="45"/>
      <c r="JA30" s="45"/>
      <c r="JB30" s="45"/>
    </row>
    <row r="31" spans="1:262" s="6" customFormat="1" ht="13.5" customHeight="1">
      <c r="A31" s="44"/>
      <c r="B31" s="45"/>
      <c r="C31" s="5"/>
      <c r="E31" s="46"/>
      <c r="F31" s="47"/>
      <c r="G31" s="48"/>
      <c r="H31" s="45"/>
      <c r="I31" s="47"/>
      <c r="J31" s="48"/>
      <c r="K31" s="48"/>
      <c r="L31" s="48"/>
      <c r="M31" s="48"/>
      <c r="P31" s="49"/>
      <c r="Q31" s="46"/>
      <c r="R31" s="48"/>
      <c r="S31" s="48"/>
      <c r="U31" s="48"/>
      <c r="V31" s="48"/>
      <c r="W31" s="5"/>
      <c r="Y31" s="46"/>
      <c r="Z31" s="47"/>
      <c r="AA31" s="47"/>
      <c r="AB31" s="45"/>
      <c r="AC31" s="47"/>
      <c r="AD31" s="47"/>
      <c r="AE31" s="46"/>
      <c r="AF31" s="48"/>
      <c r="AG31" s="48"/>
      <c r="AJ31" s="49"/>
      <c r="AK31" s="46"/>
      <c r="AM31" s="48"/>
      <c r="AO31" s="48"/>
      <c r="AP31" s="48"/>
      <c r="AQ31" s="5"/>
      <c r="AS31" s="46"/>
      <c r="AT31" s="47"/>
      <c r="AU31" s="47"/>
      <c r="AV31" s="45"/>
      <c r="AW31" s="47"/>
      <c r="AX31" s="47"/>
      <c r="AY31" s="46"/>
      <c r="AZ31" s="48"/>
      <c r="BA31" s="48"/>
      <c r="BD31" s="49"/>
      <c r="BE31" s="46"/>
      <c r="BF31" s="48"/>
      <c r="BG31" s="48"/>
      <c r="BI31" s="48"/>
      <c r="BJ31" s="48"/>
      <c r="BK31" s="5"/>
      <c r="BM31" s="46"/>
      <c r="BN31" s="47"/>
      <c r="BO31" s="47"/>
      <c r="BP31" s="45"/>
      <c r="BQ31" s="47"/>
      <c r="BR31" s="47"/>
      <c r="BS31" s="46"/>
      <c r="BT31" s="48"/>
      <c r="BU31" s="48"/>
      <c r="BX31" s="49"/>
      <c r="BY31" s="46"/>
      <c r="BZ31" s="48"/>
      <c r="CA31" s="48"/>
      <c r="CC31" s="48"/>
      <c r="CD31" s="48"/>
      <c r="CE31" s="46"/>
      <c r="CG31" s="46"/>
      <c r="CH31" s="47"/>
      <c r="CI31" s="47"/>
      <c r="CJ31" s="45"/>
      <c r="CK31" s="47"/>
      <c r="CL31" s="47"/>
      <c r="CM31" s="46"/>
      <c r="CN31" s="48"/>
      <c r="CO31" s="48"/>
      <c r="CR31" s="49"/>
      <c r="CS31" s="46"/>
      <c r="CT31" s="48"/>
      <c r="CU31" s="48"/>
      <c r="CW31" s="48"/>
      <c r="CX31" s="48"/>
      <c r="CY31" s="5"/>
      <c r="DA31" s="46"/>
      <c r="DB31" s="47"/>
      <c r="DC31" s="47"/>
      <c r="DD31" s="45"/>
      <c r="DE31" s="47"/>
      <c r="DF31" s="47"/>
      <c r="DG31" s="46"/>
      <c r="DH31" s="48"/>
      <c r="DI31" s="48"/>
      <c r="DL31" s="49"/>
      <c r="DM31" s="46"/>
      <c r="DN31" s="48"/>
      <c r="DO31" s="48"/>
      <c r="DQ31" s="48"/>
      <c r="DR31" s="48"/>
      <c r="DS31" s="5"/>
      <c r="DU31" s="46"/>
      <c r="DV31" s="47"/>
      <c r="DW31" s="47"/>
      <c r="DX31" s="45"/>
      <c r="DY31" s="47"/>
      <c r="DZ31" s="47"/>
      <c r="EA31" s="46"/>
      <c r="EC31" s="50"/>
      <c r="EF31" s="49"/>
      <c r="EG31" s="46"/>
      <c r="EH31" s="48"/>
      <c r="EI31" s="48"/>
      <c r="EK31" s="48"/>
      <c r="EL31" s="48"/>
      <c r="EM31" s="5"/>
      <c r="EO31" s="46"/>
      <c r="EP31" s="47"/>
      <c r="EQ31" s="47"/>
      <c r="ER31" s="45"/>
      <c r="ES31" s="47"/>
      <c r="ET31" s="47"/>
      <c r="EU31" s="46"/>
      <c r="EV31" s="48"/>
      <c r="EW31" s="48"/>
      <c r="EZ31" s="49"/>
      <c r="FA31" s="46"/>
      <c r="FB31" s="48"/>
      <c r="FC31" s="48"/>
      <c r="FE31" s="48"/>
      <c r="FF31" s="48"/>
      <c r="FG31" s="5"/>
      <c r="FI31" s="46"/>
      <c r="FJ31" s="47"/>
      <c r="FK31" s="47"/>
      <c r="FL31" s="45"/>
      <c r="FM31" s="47"/>
      <c r="FN31" s="47"/>
      <c r="FO31" s="46"/>
      <c r="FP31" s="48"/>
      <c r="FQ31" s="48"/>
      <c r="FT31" s="49"/>
      <c r="FU31" s="46"/>
      <c r="FV31" s="48"/>
      <c r="FW31" s="48"/>
      <c r="FY31" s="48"/>
      <c r="FZ31" s="48"/>
      <c r="GA31" s="59"/>
      <c r="GB31" s="53"/>
      <c r="GC31" s="53"/>
      <c r="GD31" s="54"/>
      <c r="GE31" s="46"/>
      <c r="GF31" s="46"/>
      <c r="GG31" s="47"/>
      <c r="GH31" s="46"/>
      <c r="GI31" s="56"/>
      <c r="GJ31" s="45"/>
      <c r="GK31" s="45"/>
      <c r="GL31" s="45"/>
      <c r="GM31" s="45"/>
      <c r="GN31" s="57"/>
      <c r="GO31" s="45"/>
      <c r="GP31" s="45"/>
      <c r="GQ31" s="45"/>
      <c r="GR31" s="45"/>
      <c r="GS31" s="45"/>
      <c r="GT31" s="45"/>
      <c r="GU31" s="59"/>
      <c r="GV31" s="53"/>
      <c r="GW31" s="53"/>
      <c r="GX31" s="54"/>
      <c r="GY31" s="46"/>
      <c r="GZ31" s="46"/>
      <c r="HA31" s="47"/>
      <c r="HB31" s="46"/>
      <c r="HC31" s="56"/>
      <c r="HD31" s="45"/>
      <c r="HE31" s="45"/>
      <c r="HF31" s="45"/>
      <c r="HG31" s="45"/>
      <c r="HH31" s="57"/>
      <c r="HI31" s="45"/>
      <c r="HJ31" s="45"/>
      <c r="HK31" s="45"/>
      <c r="HL31" s="45"/>
      <c r="HM31" s="45"/>
      <c r="HN31" s="45"/>
      <c r="HO31" s="59"/>
      <c r="HP31" s="53"/>
      <c r="HQ31" s="53"/>
      <c r="HR31" s="54"/>
      <c r="HS31" s="46"/>
      <c r="HT31" s="46"/>
      <c r="HU31" s="47"/>
      <c r="HV31" s="46"/>
      <c r="HW31" s="56"/>
      <c r="HX31" s="45"/>
      <c r="HY31" s="45"/>
      <c r="HZ31" s="45"/>
      <c r="IA31" s="45"/>
      <c r="IB31" s="57"/>
      <c r="IC31" s="45"/>
      <c r="ID31" s="45"/>
      <c r="IE31" s="45"/>
      <c r="IF31" s="45"/>
      <c r="IG31" s="45"/>
      <c r="IH31" s="45"/>
      <c r="II31" s="59"/>
      <c r="IJ31" s="53"/>
      <c r="IK31" s="53"/>
      <c r="IL31" s="54"/>
      <c r="IM31" s="46"/>
      <c r="IN31" s="46"/>
      <c r="IO31" s="47"/>
      <c r="IP31" s="46"/>
      <c r="IQ31" s="56"/>
      <c r="IR31" s="45"/>
      <c r="IS31" s="45"/>
      <c r="IT31" s="45"/>
      <c r="IU31" s="45"/>
      <c r="IV31" s="57"/>
      <c r="IW31" s="45"/>
      <c r="IX31" s="45"/>
      <c r="IY31" s="45"/>
      <c r="IZ31" s="45"/>
      <c r="JA31" s="45"/>
      <c r="JB31" s="45"/>
    </row>
    <row r="32" spans="1:262" s="6" customFormat="1" ht="13.5" customHeight="1">
      <c r="A32" s="44"/>
      <c r="B32" s="45"/>
      <c r="C32" s="5"/>
      <c r="E32" s="46"/>
      <c r="F32" s="47"/>
      <c r="G32" s="48"/>
      <c r="H32" s="45"/>
      <c r="I32" s="47"/>
      <c r="J32" s="48"/>
      <c r="K32" s="48"/>
      <c r="L32" s="48"/>
      <c r="M32" s="48"/>
      <c r="P32" s="49"/>
      <c r="Q32" s="46"/>
      <c r="R32" s="48"/>
      <c r="S32" s="48"/>
      <c r="U32" s="48"/>
      <c r="V32" s="48"/>
      <c r="W32" s="5"/>
      <c r="Y32" s="46"/>
      <c r="Z32" s="47"/>
      <c r="AA32" s="47"/>
      <c r="AB32" s="45"/>
      <c r="AC32" s="47"/>
      <c r="AD32" s="47"/>
      <c r="AE32" s="46"/>
      <c r="AF32" s="48"/>
      <c r="AG32" s="48"/>
      <c r="AJ32" s="49"/>
      <c r="AK32" s="46"/>
      <c r="AM32" s="48"/>
      <c r="AO32" s="48"/>
      <c r="AP32" s="48"/>
      <c r="AQ32" s="5"/>
      <c r="AS32" s="46"/>
      <c r="AT32" s="47"/>
      <c r="AU32" s="47"/>
      <c r="AV32" s="45"/>
      <c r="AW32" s="47"/>
      <c r="AX32" s="47"/>
      <c r="AY32" s="46"/>
      <c r="AZ32" s="48"/>
      <c r="BA32" s="48"/>
      <c r="BD32" s="49"/>
      <c r="BE32" s="46"/>
      <c r="BF32" s="48"/>
      <c r="BG32" s="48"/>
      <c r="BI32" s="48"/>
      <c r="BJ32" s="48"/>
      <c r="BK32" s="5"/>
      <c r="BM32" s="46"/>
      <c r="BN32" s="47"/>
      <c r="BO32" s="47"/>
      <c r="BP32" s="45"/>
      <c r="BQ32" s="47"/>
      <c r="BR32" s="47"/>
      <c r="BS32" s="46"/>
      <c r="BT32" s="48"/>
      <c r="BU32" s="48"/>
      <c r="BX32" s="49"/>
      <c r="BY32" s="46"/>
      <c r="BZ32" s="48"/>
      <c r="CA32" s="48"/>
      <c r="CC32" s="48"/>
      <c r="CD32" s="48"/>
      <c r="CE32" s="46"/>
      <c r="CG32" s="46"/>
      <c r="CH32" s="47"/>
      <c r="CI32" s="47"/>
      <c r="CJ32" s="45"/>
      <c r="CK32" s="47"/>
      <c r="CL32" s="47"/>
      <c r="CM32" s="46"/>
      <c r="CN32" s="48"/>
      <c r="CO32" s="48"/>
      <c r="CR32" s="49"/>
      <c r="CS32" s="46"/>
      <c r="CT32" s="48"/>
      <c r="CU32" s="48"/>
      <c r="CW32" s="48"/>
      <c r="CX32" s="48"/>
      <c r="CY32" s="5"/>
      <c r="DA32" s="46"/>
      <c r="DB32" s="47"/>
      <c r="DC32" s="47"/>
      <c r="DD32" s="45"/>
      <c r="DE32" s="47"/>
      <c r="DF32" s="47"/>
      <c r="DG32" s="46"/>
      <c r="DH32" s="48"/>
      <c r="DI32" s="48"/>
      <c r="DL32" s="49"/>
      <c r="DM32" s="46"/>
      <c r="DN32" s="48"/>
      <c r="DO32" s="48"/>
      <c r="DQ32" s="48"/>
      <c r="DR32" s="48"/>
      <c r="DS32" s="5"/>
      <c r="DU32" s="46"/>
      <c r="DV32" s="47"/>
      <c r="DW32" s="47"/>
      <c r="DX32" s="45"/>
      <c r="DY32" s="47"/>
      <c r="DZ32" s="47"/>
      <c r="EA32" s="46"/>
      <c r="EC32" s="50"/>
      <c r="EF32" s="49"/>
      <c r="EG32" s="46"/>
      <c r="EH32" s="48"/>
      <c r="EI32" s="48"/>
      <c r="EK32" s="48"/>
      <c r="EL32" s="48"/>
      <c r="EM32" s="5"/>
      <c r="EO32" s="46"/>
      <c r="EP32" s="47"/>
      <c r="EQ32" s="47"/>
      <c r="ER32" s="45"/>
      <c r="ES32" s="47"/>
      <c r="ET32" s="47"/>
      <c r="EU32" s="46"/>
      <c r="EV32" s="48"/>
      <c r="EW32" s="48"/>
      <c r="EZ32" s="49"/>
      <c r="FA32" s="46"/>
      <c r="FB32" s="48"/>
      <c r="FC32" s="48"/>
      <c r="FE32" s="48"/>
      <c r="FF32" s="48"/>
      <c r="FG32" s="5"/>
      <c r="FI32" s="46"/>
      <c r="FJ32" s="47"/>
      <c r="FK32" s="47"/>
      <c r="FL32" s="45"/>
      <c r="FM32" s="47"/>
      <c r="FN32" s="47"/>
      <c r="FO32" s="46"/>
      <c r="FP32" s="48"/>
      <c r="FQ32" s="48"/>
      <c r="FT32" s="49"/>
      <c r="FU32" s="46"/>
      <c r="FV32" s="48"/>
      <c r="FW32" s="48"/>
      <c r="FY32" s="48"/>
      <c r="FZ32" s="48"/>
      <c r="GA32" s="59"/>
      <c r="GB32" s="53"/>
      <c r="GC32" s="53"/>
      <c r="GD32" s="54"/>
      <c r="GE32" s="45"/>
      <c r="GF32" s="55"/>
      <c r="GG32" s="54"/>
      <c r="GH32" s="45"/>
      <c r="GI32" s="56"/>
      <c r="GJ32" s="45"/>
      <c r="GK32" s="45"/>
      <c r="GL32" s="45"/>
      <c r="GM32" s="45"/>
      <c r="GN32" s="57"/>
      <c r="GO32" s="45"/>
      <c r="GP32" s="45"/>
      <c r="GQ32" s="45"/>
      <c r="GR32" s="45"/>
      <c r="GS32" s="45"/>
      <c r="GT32" s="45"/>
      <c r="GU32" s="59"/>
      <c r="GV32" s="53"/>
      <c r="GW32" s="53"/>
      <c r="GX32" s="54"/>
      <c r="GY32" s="45"/>
      <c r="GZ32" s="55"/>
      <c r="HA32" s="54"/>
      <c r="HB32" s="45"/>
      <c r="HC32" s="56"/>
      <c r="HD32" s="45"/>
      <c r="HE32" s="45"/>
      <c r="HF32" s="45"/>
      <c r="HG32" s="45"/>
      <c r="HH32" s="57"/>
      <c r="HI32" s="45"/>
      <c r="HJ32" s="45"/>
      <c r="HK32" s="45"/>
      <c r="HL32" s="45"/>
      <c r="HM32" s="45"/>
      <c r="HN32" s="45"/>
      <c r="HO32" s="59"/>
      <c r="HP32" s="53"/>
      <c r="HQ32" s="53"/>
      <c r="HR32" s="54"/>
      <c r="HS32" s="45"/>
      <c r="HT32" s="55"/>
      <c r="HU32" s="54"/>
      <c r="HV32" s="45"/>
      <c r="HW32" s="56"/>
      <c r="HX32" s="45"/>
      <c r="HY32" s="45"/>
      <c r="HZ32" s="45"/>
      <c r="IA32" s="45"/>
      <c r="IB32" s="57"/>
      <c r="IC32" s="45"/>
      <c r="ID32" s="45"/>
      <c r="IE32" s="45"/>
      <c r="IF32" s="45"/>
      <c r="IG32" s="45"/>
      <c r="IH32" s="45"/>
      <c r="II32" s="59"/>
      <c r="IJ32" s="53"/>
      <c r="IK32" s="53"/>
      <c r="IL32" s="54"/>
      <c r="IM32" s="45"/>
      <c r="IN32" s="55"/>
      <c r="IO32" s="54"/>
      <c r="IP32" s="45"/>
      <c r="IQ32" s="56"/>
      <c r="IR32" s="45"/>
      <c r="IS32" s="45"/>
      <c r="IT32" s="45"/>
      <c r="IU32" s="45"/>
      <c r="IV32" s="57"/>
      <c r="IW32" s="45"/>
      <c r="IX32" s="45"/>
      <c r="IY32" s="45"/>
      <c r="IZ32" s="45"/>
      <c r="JA32" s="45"/>
      <c r="JB32" s="45"/>
    </row>
    <row r="33" spans="1:262" s="6" customFormat="1" ht="13.5" customHeight="1">
      <c r="A33" s="44"/>
      <c r="B33" s="45"/>
      <c r="C33" s="5"/>
      <c r="E33" s="46"/>
      <c r="F33" s="47"/>
      <c r="G33" s="48"/>
      <c r="H33" s="45"/>
      <c r="I33" s="47"/>
      <c r="J33" s="48"/>
      <c r="K33" s="48"/>
      <c r="L33" s="48"/>
      <c r="M33" s="48"/>
      <c r="P33" s="49"/>
      <c r="Q33" s="46"/>
      <c r="R33" s="48"/>
      <c r="S33" s="48"/>
      <c r="U33" s="48"/>
      <c r="V33" s="48"/>
      <c r="W33" s="5"/>
      <c r="Y33" s="46"/>
      <c r="Z33" s="47"/>
      <c r="AA33" s="47"/>
      <c r="AB33" s="45"/>
      <c r="AC33" s="47"/>
      <c r="AD33" s="47"/>
      <c r="AE33" s="46"/>
      <c r="AF33" s="48"/>
      <c r="AG33" s="48"/>
      <c r="AJ33" s="49"/>
      <c r="AK33" s="46"/>
      <c r="AM33" s="48"/>
      <c r="AO33" s="48"/>
      <c r="AP33" s="48"/>
      <c r="AQ33" s="5"/>
      <c r="AS33" s="46"/>
      <c r="AT33" s="47"/>
      <c r="AU33" s="47"/>
      <c r="AV33" s="45"/>
      <c r="AW33" s="47"/>
      <c r="AX33" s="47"/>
      <c r="AY33" s="46"/>
      <c r="AZ33" s="48"/>
      <c r="BA33" s="48"/>
      <c r="BD33" s="49"/>
      <c r="BE33" s="46"/>
      <c r="BF33" s="48"/>
      <c r="BG33" s="48"/>
      <c r="BI33" s="48"/>
      <c r="BJ33" s="48"/>
      <c r="BK33" s="5"/>
      <c r="BM33" s="46"/>
      <c r="BN33" s="47"/>
      <c r="BO33" s="47"/>
      <c r="BP33" s="45"/>
      <c r="BQ33" s="47"/>
      <c r="BR33" s="47"/>
      <c r="BS33" s="46"/>
      <c r="BT33" s="48"/>
      <c r="BU33" s="48"/>
      <c r="BX33" s="49"/>
      <c r="BY33" s="46"/>
      <c r="BZ33" s="48"/>
      <c r="CA33" s="48"/>
      <c r="CC33" s="48"/>
      <c r="CD33" s="48"/>
      <c r="CE33" s="46"/>
      <c r="CG33" s="46"/>
      <c r="CH33" s="47"/>
      <c r="CI33" s="47"/>
      <c r="CJ33" s="45"/>
      <c r="CK33" s="47"/>
      <c r="CL33" s="47"/>
      <c r="CM33" s="46"/>
      <c r="CN33" s="48"/>
      <c r="CO33" s="48"/>
      <c r="CR33" s="49"/>
      <c r="CS33" s="46"/>
      <c r="CT33" s="48"/>
      <c r="CU33" s="48"/>
      <c r="CW33" s="48"/>
      <c r="CX33" s="48"/>
      <c r="CY33" s="5"/>
      <c r="DA33" s="46"/>
      <c r="DB33" s="47"/>
      <c r="DC33" s="47"/>
      <c r="DD33" s="45"/>
      <c r="DE33" s="47"/>
      <c r="DF33" s="47"/>
      <c r="DG33" s="46"/>
      <c r="DH33" s="48"/>
      <c r="DI33" s="48"/>
      <c r="DL33" s="49"/>
      <c r="DM33" s="46"/>
      <c r="DN33" s="48"/>
      <c r="DO33" s="48"/>
      <c r="DQ33" s="48"/>
      <c r="DR33" s="48"/>
      <c r="DS33" s="5"/>
      <c r="DU33" s="46"/>
      <c r="DV33" s="47"/>
      <c r="DW33" s="47"/>
      <c r="DX33" s="45"/>
      <c r="DY33" s="47"/>
      <c r="DZ33" s="47"/>
      <c r="EA33" s="46"/>
      <c r="EC33" s="50"/>
      <c r="EF33" s="49"/>
      <c r="EG33" s="46"/>
      <c r="EH33" s="48"/>
      <c r="EI33" s="48"/>
      <c r="EK33" s="48"/>
      <c r="EL33" s="48"/>
      <c r="EM33" s="5"/>
      <c r="EO33" s="46"/>
      <c r="EP33" s="47"/>
      <c r="EQ33" s="47"/>
      <c r="ER33" s="45"/>
      <c r="ES33" s="47"/>
      <c r="ET33" s="47"/>
      <c r="EU33" s="46"/>
      <c r="EV33" s="48"/>
      <c r="EW33" s="48"/>
      <c r="EZ33" s="49"/>
      <c r="FA33" s="46"/>
      <c r="FB33" s="48"/>
      <c r="FC33" s="48"/>
      <c r="FE33" s="48"/>
      <c r="FF33" s="48"/>
      <c r="FG33" s="5"/>
      <c r="FI33" s="46"/>
      <c r="FJ33" s="47"/>
      <c r="FK33" s="47"/>
      <c r="FL33" s="45"/>
      <c r="FM33" s="47"/>
      <c r="FN33" s="47"/>
      <c r="FO33" s="46"/>
      <c r="FP33" s="48"/>
      <c r="FQ33" s="48"/>
      <c r="FT33" s="49"/>
      <c r="FU33" s="46"/>
      <c r="FV33" s="48"/>
      <c r="FW33" s="48"/>
      <c r="FY33" s="48"/>
      <c r="FZ33" s="48"/>
      <c r="GA33" s="59"/>
      <c r="GB33" s="53"/>
      <c r="GC33" s="53"/>
      <c r="GD33" s="54"/>
      <c r="GE33" s="45"/>
      <c r="GF33" s="55"/>
      <c r="GG33" s="54"/>
      <c r="GH33" s="45"/>
      <c r="GI33" s="56"/>
      <c r="GJ33" s="45"/>
      <c r="GK33" s="45"/>
      <c r="GL33" s="45"/>
      <c r="GM33" s="45"/>
      <c r="GN33" s="57"/>
      <c r="GO33" s="45"/>
      <c r="GP33" s="45"/>
      <c r="GQ33" s="45"/>
      <c r="GR33" s="45"/>
      <c r="GS33" s="45"/>
      <c r="GT33" s="45"/>
      <c r="GU33" s="59"/>
      <c r="GV33" s="53"/>
      <c r="GW33" s="53"/>
      <c r="GX33" s="54"/>
      <c r="GY33" s="45"/>
      <c r="GZ33" s="55"/>
      <c r="HA33" s="54"/>
      <c r="HB33" s="45"/>
      <c r="HC33" s="56"/>
      <c r="HD33" s="45"/>
      <c r="HE33" s="45"/>
      <c r="HF33" s="45"/>
      <c r="HG33" s="45"/>
      <c r="HH33" s="57"/>
      <c r="HI33" s="45"/>
      <c r="HJ33" s="45"/>
      <c r="HK33" s="45"/>
      <c r="HL33" s="45"/>
      <c r="HM33" s="45"/>
      <c r="HN33" s="45"/>
      <c r="HO33" s="59"/>
      <c r="HP33" s="53"/>
      <c r="HQ33" s="53"/>
      <c r="HR33" s="54"/>
      <c r="HS33" s="45"/>
      <c r="HT33" s="55"/>
      <c r="HU33" s="54"/>
      <c r="HV33" s="45"/>
      <c r="HW33" s="56"/>
      <c r="HX33" s="45"/>
      <c r="HY33" s="45"/>
      <c r="HZ33" s="45"/>
      <c r="IA33" s="45"/>
      <c r="IB33" s="57"/>
      <c r="IC33" s="45"/>
      <c r="ID33" s="45"/>
      <c r="IE33" s="45"/>
      <c r="IF33" s="45"/>
      <c r="IG33" s="45"/>
      <c r="IH33" s="45"/>
      <c r="II33" s="59"/>
      <c r="IJ33" s="53"/>
      <c r="IK33" s="53"/>
      <c r="IL33" s="54"/>
      <c r="IM33" s="45"/>
      <c r="IN33" s="55"/>
      <c r="IO33" s="54"/>
      <c r="IP33" s="45"/>
      <c r="IQ33" s="56"/>
      <c r="IR33" s="45"/>
      <c r="IS33" s="45"/>
      <c r="IT33" s="45"/>
      <c r="IU33" s="45"/>
      <c r="IV33" s="57"/>
      <c r="IW33" s="45"/>
      <c r="IX33" s="45"/>
      <c r="IY33" s="45"/>
      <c r="IZ33" s="45"/>
      <c r="JA33" s="45"/>
      <c r="JB33" s="45"/>
    </row>
    <row r="34" spans="1:262" s="6" customFormat="1" ht="13.5" customHeight="1">
      <c r="A34" s="44"/>
      <c r="B34" s="45"/>
      <c r="C34" s="5"/>
      <c r="E34" s="46"/>
      <c r="F34" s="47"/>
      <c r="G34" s="48"/>
      <c r="H34" s="45"/>
      <c r="I34" s="47"/>
      <c r="J34" s="48"/>
      <c r="K34" s="48"/>
      <c r="L34" s="48"/>
      <c r="M34" s="48"/>
      <c r="P34" s="49"/>
      <c r="Q34" s="46"/>
      <c r="R34" s="48"/>
      <c r="S34" s="48"/>
      <c r="U34" s="48"/>
      <c r="V34" s="48"/>
      <c r="W34" s="5"/>
      <c r="Y34" s="46"/>
      <c r="Z34" s="47"/>
      <c r="AA34" s="47"/>
      <c r="AB34" s="45"/>
      <c r="AC34" s="47"/>
      <c r="AD34" s="47"/>
      <c r="AE34" s="46"/>
      <c r="AF34" s="48"/>
      <c r="AG34" s="48"/>
      <c r="AJ34" s="49"/>
      <c r="AK34" s="46"/>
      <c r="AM34" s="48"/>
      <c r="AO34" s="48"/>
      <c r="AP34" s="48"/>
      <c r="AQ34" s="5"/>
      <c r="AS34" s="46"/>
      <c r="AT34" s="47"/>
      <c r="AU34" s="47"/>
      <c r="AV34" s="45"/>
      <c r="AW34" s="47"/>
      <c r="AX34" s="47"/>
      <c r="AY34" s="46"/>
      <c r="AZ34" s="48"/>
      <c r="BA34" s="48"/>
      <c r="BD34" s="49"/>
      <c r="BE34" s="46"/>
      <c r="BF34" s="48"/>
      <c r="BG34" s="48"/>
      <c r="BI34" s="48"/>
      <c r="BJ34" s="48"/>
      <c r="BK34" s="5"/>
      <c r="BM34" s="46"/>
      <c r="BN34" s="47"/>
      <c r="BO34" s="47"/>
      <c r="BP34" s="45"/>
      <c r="BQ34" s="47"/>
      <c r="BR34" s="47"/>
      <c r="BS34" s="46"/>
      <c r="BT34" s="48"/>
      <c r="BU34" s="48"/>
      <c r="BX34" s="49"/>
      <c r="BY34" s="46"/>
      <c r="BZ34" s="48"/>
      <c r="CA34" s="48"/>
      <c r="CC34" s="48"/>
      <c r="CD34" s="48"/>
      <c r="CE34" s="46"/>
      <c r="CG34" s="46"/>
      <c r="CH34" s="47"/>
      <c r="CI34" s="47"/>
      <c r="CJ34" s="45"/>
      <c r="CK34" s="47"/>
      <c r="CL34" s="47"/>
      <c r="CM34" s="46"/>
      <c r="CN34" s="48"/>
      <c r="CO34" s="48"/>
      <c r="CR34" s="49"/>
      <c r="CS34" s="46"/>
      <c r="CT34" s="48"/>
      <c r="CU34" s="48"/>
      <c r="CW34" s="48"/>
      <c r="CX34" s="48"/>
      <c r="CY34" s="5"/>
      <c r="DA34" s="46"/>
      <c r="DB34" s="47"/>
      <c r="DC34" s="47"/>
      <c r="DD34" s="45"/>
      <c r="DE34" s="47"/>
      <c r="DF34" s="47"/>
      <c r="DG34" s="46"/>
      <c r="DH34" s="48"/>
      <c r="DI34" s="48"/>
      <c r="DL34" s="49"/>
      <c r="DM34" s="46"/>
      <c r="DN34" s="48"/>
      <c r="DO34" s="48"/>
      <c r="DQ34" s="48"/>
      <c r="DR34" s="48"/>
      <c r="DS34" s="5"/>
      <c r="DU34" s="46"/>
      <c r="DV34" s="47"/>
      <c r="DW34" s="47"/>
      <c r="DX34" s="45"/>
      <c r="DY34" s="47"/>
      <c r="DZ34" s="47"/>
      <c r="EA34" s="46"/>
      <c r="EC34" s="50"/>
      <c r="EF34" s="49"/>
      <c r="EG34" s="46"/>
      <c r="EH34" s="48"/>
      <c r="EI34" s="48"/>
      <c r="EK34" s="48"/>
      <c r="EL34" s="48"/>
      <c r="EM34" s="5"/>
      <c r="EO34" s="46"/>
      <c r="EP34" s="47"/>
      <c r="EQ34" s="47"/>
      <c r="ER34" s="45"/>
      <c r="ES34" s="47"/>
      <c r="ET34" s="47"/>
      <c r="EU34" s="46"/>
      <c r="EV34" s="48"/>
      <c r="EW34" s="48"/>
      <c r="EZ34" s="49"/>
      <c r="FA34" s="46"/>
      <c r="FB34" s="48"/>
      <c r="FC34" s="48"/>
      <c r="FE34" s="48"/>
      <c r="FF34" s="48"/>
      <c r="FG34" s="5"/>
      <c r="FI34" s="46"/>
      <c r="FJ34" s="47"/>
      <c r="FK34" s="47"/>
      <c r="FL34" s="45"/>
      <c r="FM34" s="47"/>
      <c r="FN34" s="47"/>
      <c r="FO34" s="46"/>
      <c r="FP34" s="48"/>
      <c r="FQ34" s="48"/>
      <c r="FT34" s="49"/>
      <c r="FU34" s="46"/>
      <c r="FV34" s="48"/>
      <c r="FW34" s="48"/>
      <c r="FY34" s="48"/>
      <c r="FZ34" s="48"/>
      <c r="GA34" s="59"/>
      <c r="GB34" s="53"/>
      <c r="GC34" s="53"/>
      <c r="GD34" s="54"/>
      <c r="GE34" s="45"/>
      <c r="GF34" s="55"/>
      <c r="GG34" s="54"/>
      <c r="GH34" s="45"/>
      <c r="GI34" s="56"/>
      <c r="GJ34" s="45"/>
      <c r="GK34" s="45"/>
      <c r="GL34" s="45"/>
      <c r="GM34" s="45"/>
      <c r="GN34" s="57"/>
      <c r="GO34" s="45"/>
      <c r="GP34" s="45"/>
      <c r="GQ34" s="45"/>
      <c r="GR34" s="45"/>
      <c r="GS34" s="45"/>
      <c r="GT34" s="45"/>
      <c r="GU34" s="59"/>
      <c r="GV34" s="53"/>
      <c r="GW34" s="53"/>
      <c r="GX34" s="54"/>
      <c r="GY34" s="45"/>
      <c r="GZ34" s="55"/>
      <c r="HA34" s="54"/>
      <c r="HB34" s="45"/>
      <c r="HC34" s="56"/>
      <c r="HD34" s="45"/>
      <c r="HE34" s="45"/>
      <c r="HF34" s="45"/>
      <c r="HG34" s="45"/>
      <c r="HH34" s="57"/>
      <c r="HI34" s="45"/>
      <c r="HJ34" s="45"/>
      <c r="HK34" s="45"/>
      <c r="HL34" s="45"/>
      <c r="HM34" s="45"/>
      <c r="HN34" s="45"/>
      <c r="HO34" s="59"/>
      <c r="HP34" s="53"/>
      <c r="HQ34" s="53"/>
      <c r="HR34" s="54"/>
      <c r="HS34" s="45"/>
      <c r="HT34" s="55"/>
      <c r="HU34" s="54"/>
      <c r="HV34" s="45"/>
      <c r="HW34" s="56"/>
      <c r="HX34" s="45"/>
      <c r="HY34" s="45"/>
      <c r="HZ34" s="45"/>
      <c r="IA34" s="45"/>
      <c r="IB34" s="57"/>
      <c r="IC34" s="45"/>
      <c r="ID34" s="45"/>
      <c r="IE34" s="45"/>
      <c r="IF34" s="45"/>
      <c r="IG34" s="45"/>
      <c r="IH34" s="45"/>
      <c r="II34" s="59"/>
      <c r="IJ34" s="53"/>
      <c r="IK34" s="53"/>
      <c r="IL34" s="54"/>
      <c r="IM34" s="45"/>
      <c r="IN34" s="55"/>
      <c r="IO34" s="54"/>
      <c r="IP34" s="45"/>
      <c r="IQ34" s="56"/>
      <c r="IR34" s="45"/>
      <c r="IS34" s="45"/>
      <c r="IT34" s="45"/>
      <c r="IU34" s="45"/>
      <c r="IV34" s="57"/>
      <c r="IW34" s="45"/>
      <c r="IX34" s="45"/>
      <c r="IY34" s="45"/>
      <c r="IZ34" s="45"/>
      <c r="JA34" s="45"/>
      <c r="JB34" s="45"/>
    </row>
    <row r="35" spans="1:262" s="6" customFormat="1" ht="13.5" customHeight="1">
      <c r="A35" s="44"/>
      <c r="B35" s="45"/>
      <c r="C35" s="5"/>
      <c r="E35" s="46"/>
      <c r="F35" s="47"/>
      <c r="G35" s="48"/>
      <c r="H35" s="45"/>
      <c r="I35" s="47"/>
      <c r="J35" s="48"/>
      <c r="K35" s="48"/>
      <c r="L35" s="48"/>
      <c r="M35" s="48"/>
      <c r="P35" s="49"/>
      <c r="Q35" s="46"/>
      <c r="R35" s="48"/>
      <c r="S35" s="48"/>
      <c r="U35" s="48"/>
      <c r="V35" s="48"/>
      <c r="W35" s="5"/>
      <c r="Y35" s="46"/>
      <c r="Z35" s="47"/>
      <c r="AA35" s="47"/>
      <c r="AB35" s="45"/>
      <c r="AC35" s="47"/>
      <c r="AD35" s="47"/>
      <c r="AE35" s="46"/>
      <c r="AF35" s="48"/>
      <c r="AG35" s="48"/>
      <c r="AJ35" s="49"/>
      <c r="AK35" s="46"/>
      <c r="AM35" s="48"/>
      <c r="AO35" s="48"/>
      <c r="AP35" s="48"/>
      <c r="AQ35" s="5"/>
      <c r="AS35" s="46"/>
      <c r="AT35" s="47"/>
      <c r="AU35" s="47"/>
      <c r="AV35" s="45"/>
      <c r="AW35" s="47"/>
      <c r="AX35" s="47"/>
      <c r="AY35" s="46"/>
      <c r="AZ35" s="48"/>
      <c r="BA35" s="48"/>
      <c r="BD35" s="49"/>
      <c r="BE35" s="46"/>
      <c r="BF35" s="48"/>
      <c r="BG35" s="48"/>
      <c r="BI35" s="48"/>
      <c r="BJ35" s="48"/>
      <c r="BK35" s="5"/>
      <c r="BM35" s="46"/>
      <c r="BN35" s="47"/>
      <c r="BO35" s="47"/>
      <c r="BP35" s="45"/>
      <c r="BQ35" s="47"/>
      <c r="BR35" s="47"/>
      <c r="BS35" s="46"/>
      <c r="BT35" s="48"/>
      <c r="BU35" s="48"/>
      <c r="BX35" s="49"/>
      <c r="BY35" s="46"/>
      <c r="BZ35" s="48"/>
      <c r="CA35" s="48"/>
      <c r="CC35" s="48"/>
      <c r="CD35" s="48"/>
      <c r="CE35" s="46"/>
      <c r="CG35" s="46"/>
      <c r="CH35" s="47"/>
      <c r="CI35" s="47"/>
      <c r="CJ35" s="45"/>
      <c r="CK35" s="47"/>
      <c r="CL35" s="47"/>
      <c r="CM35" s="46"/>
      <c r="CN35" s="48"/>
      <c r="CO35" s="48"/>
      <c r="CR35" s="49"/>
      <c r="CS35" s="46"/>
      <c r="CT35" s="48"/>
      <c r="CU35" s="48"/>
      <c r="CW35" s="48"/>
      <c r="CX35" s="48"/>
      <c r="CY35" s="5"/>
      <c r="DA35" s="46"/>
      <c r="DB35" s="47"/>
      <c r="DC35" s="47"/>
      <c r="DD35" s="45"/>
      <c r="DE35" s="47"/>
      <c r="DF35" s="47"/>
      <c r="DG35" s="46"/>
      <c r="DH35" s="48"/>
      <c r="DI35" s="48"/>
      <c r="DL35" s="49"/>
      <c r="DM35" s="46"/>
      <c r="DN35" s="48"/>
      <c r="DO35" s="48"/>
      <c r="DQ35" s="48"/>
      <c r="DR35" s="48"/>
      <c r="DS35" s="5"/>
      <c r="DU35" s="46"/>
      <c r="DV35" s="47"/>
      <c r="DW35" s="47"/>
      <c r="DX35" s="45"/>
      <c r="DY35" s="47"/>
      <c r="DZ35" s="47"/>
      <c r="EA35" s="46"/>
      <c r="EC35" s="50"/>
      <c r="EF35" s="49"/>
      <c r="EG35" s="46"/>
      <c r="EH35" s="48"/>
      <c r="EI35" s="48"/>
      <c r="EK35" s="48"/>
      <c r="EL35" s="48"/>
      <c r="EM35" s="5"/>
      <c r="EO35" s="46"/>
      <c r="EP35" s="47"/>
      <c r="EQ35" s="47"/>
      <c r="ER35" s="45"/>
      <c r="ES35" s="47"/>
      <c r="ET35" s="47"/>
      <c r="EU35" s="46"/>
      <c r="EV35" s="48"/>
      <c r="EW35" s="48"/>
      <c r="EZ35" s="49"/>
      <c r="FA35" s="46"/>
      <c r="FB35" s="48"/>
      <c r="FC35" s="48"/>
      <c r="FE35" s="48"/>
      <c r="FF35" s="48"/>
      <c r="FG35" s="5"/>
      <c r="FI35" s="46"/>
      <c r="FJ35" s="47"/>
      <c r="FK35" s="47"/>
      <c r="FL35" s="45"/>
      <c r="FM35" s="47"/>
      <c r="FN35" s="47"/>
      <c r="FO35" s="46"/>
      <c r="FP35" s="48"/>
      <c r="FQ35" s="48"/>
      <c r="FT35" s="49"/>
      <c r="FU35" s="46"/>
      <c r="FV35" s="48"/>
      <c r="FW35" s="48"/>
      <c r="FY35" s="48"/>
      <c r="FZ35" s="48"/>
      <c r="GA35" s="59"/>
      <c r="GB35" s="53"/>
      <c r="GC35" s="53"/>
      <c r="GD35" s="54"/>
      <c r="GE35" s="45"/>
      <c r="GF35" s="55"/>
      <c r="GG35" s="54"/>
      <c r="GH35" s="45"/>
      <c r="GI35" s="56"/>
      <c r="GJ35" s="45"/>
      <c r="GK35" s="45"/>
      <c r="GL35" s="45"/>
      <c r="GM35" s="45"/>
      <c r="GN35" s="57"/>
      <c r="GO35" s="45"/>
      <c r="GP35" s="45"/>
      <c r="GQ35" s="45"/>
      <c r="GR35" s="45"/>
      <c r="GS35" s="45"/>
      <c r="GT35" s="45"/>
      <c r="GU35" s="59"/>
      <c r="GV35" s="53"/>
      <c r="GW35" s="53"/>
      <c r="GX35" s="54"/>
      <c r="GY35" s="45"/>
      <c r="GZ35" s="55"/>
      <c r="HA35" s="54"/>
      <c r="HB35" s="45"/>
      <c r="HC35" s="56"/>
      <c r="HD35" s="45"/>
      <c r="HE35" s="45"/>
      <c r="HF35" s="45"/>
      <c r="HG35" s="45"/>
      <c r="HH35" s="57"/>
      <c r="HI35" s="45"/>
      <c r="HJ35" s="45"/>
      <c r="HK35" s="45"/>
      <c r="HL35" s="45"/>
      <c r="HM35" s="45"/>
      <c r="HN35" s="45"/>
      <c r="HO35" s="59"/>
      <c r="HP35" s="53"/>
      <c r="HQ35" s="53"/>
      <c r="HR35" s="54"/>
      <c r="HS35" s="45"/>
      <c r="HT35" s="55"/>
      <c r="HU35" s="54"/>
      <c r="HV35" s="45"/>
      <c r="HW35" s="56"/>
      <c r="HX35" s="45"/>
      <c r="HY35" s="45"/>
      <c r="HZ35" s="45"/>
      <c r="IA35" s="45"/>
      <c r="IB35" s="57"/>
      <c r="IC35" s="45"/>
      <c r="ID35" s="45"/>
      <c r="IE35" s="45"/>
      <c r="IF35" s="45"/>
      <c r="IG35" s="45"/>
      <c r="IH35" s="45"/>
      <c r="II35" s="59"/>
      <c r="IJ35" s="53"/>
      <c r="IK35" s="53"/>
      <c r="IL35" s="54"/>
      <c r="IM35" s="45"/>
      <c r="IN35" s="55"/>
      <c r="IO35" s="54"/>
      <c r="IP35" s="45"/>
      <c r="IQ35" s="56"/>
      <c r="IR35" s="45"/>
      <c r="IS35" s="45"/>
      <c r="IT35" s="45"/>
      <c r="IU35" s="45"/>
      <c r="IV35" s="57"/>
      <c r="IW35" s="45"/>
      <c r="IX35" s="45"/>
      <c r="IY35" s="45"/>
      <c r="IZ35" s="45"/>
      <c r="JA35" s="45"/>
      <c r="JB35" s="45"/>
    </row>
    <row r="36" spans="1:262" s="6" customFormat="1" ht="13.5" customHeight="1">
      <c r="A36" s="44"/>
      <c r="B36" s="45"/>
      <c r="C36" s="5"/>
      <c r="E36" s="46"/>
      <c r="F36" s="47"/>
      <c r="G36" s="48"/>
      <c r="H36" s="45"/>
      <c r="I36" s="47"/>
      <c r="J36" s="48"/>
      <c r="K36" s="48"/>
      <c r="L36" s="48"/>
      <c r="M36" s="48"/>
      <c r="P36" s="49"/>
      <c r="Q36" s="46"/>
      <c r="R36" s="48"/>
      <c r="S36" s="48"/>
      <c r="U36" s="48"/>
      <c r="V36" s="48"/>
      <c r="W36" s="5"/>
      <c r="Y36" s="46"/>
      <c r="Z36" s="47"/>
      <c r="AA36" s="47"/>
      <c r="AB36" s="45"/>
      <c r="AC36" s="47"/>
      <c r="AD36" s="47"/>
      <c r="AE36" s="46"/>
      <c r="AF36" s="48"/>
      <c r="AG36" s="48"/>
      <c r="AJ36" s="49"/>
      <c r="AK36" s="46"/>
      <c r="AM36" s="48"/>
      <c r="AO36" s="48"/>
      <c r="AP36" s="48"/>
      <c r="AQ36" s="5"/>
      <c r="AS36" s="46"/>
      <c r="AT36" s="47"/>
      <c r="AU36" s="47"/>
      <c r="AV36" s="45"/>
      <c r="AW36" s="47"/>
      <c r="AX36" s="47"/>
      <c r="AY36" s="46"/>
      <c r="AZ36" s="48"/>
      <c r="BA36" s="48"/>
      <c r="BD36" s="49"/>
      <c r="BE36" s="46"/>
      <c r="BF36" s="48"/>
      <c r="BG36" s="48"/>
      <c r="BI36" s="48"/>
      <c r="BJ36" s="48"/>
      <c r="BK36" s="5"/>
      <c r="BM36" s="46"/>
      <c r="BN36" s="47"/>
      <c r="BO36" s="47"/>
      <c r="BP36" s="45"/>
      <c r="BQ36" s="47"/>
      <c r="BR36" s="47"/>
      <c r="BS36" s="46"/>
      <c r="BT36" s="48"/>
      <c r="BU36" s="48"/>
      <c r="BX36" s="49"/>
      <c r="BY36" s="46"/>
      <c r="BZ36" s="48"/>
      <c r="CA36" s="48"/>
      <c r="CC36" s="48"/>
      <c r="CD36" s="48"/>
      <c r="CE36" s="46"/>
      <c r="CG36" s="46"/>
      <c r="CH36" s="47"/>
      <c r="CI36" s="47"/>
      <c r="CJ36" s="45"/>
      <c r="CK36" s="47"/>
      <c r="CL36" s="47"/>
      <c r="CM36" s="46"/>
      <c r="CN36" s="48"/>
      <c r="CO36" s="48"/>
      <c r="CR36" s="49"/>
      <c r="CS36" s="46"/>
      <c r="CT36" s="48"/>
      <c r="CU36" s="48"/>
      <c r="CW36" s="48"/>
      <c r="CX36" s="48"/>
      <c r="CY36" s="5"/>
      <c r="DA36" s="46"/>
      <c r="DB36" s="47"/>
      <c r="DC36" s="47"/>
      <c r="DD36" s="45"/>
      <c r="DE36" s="47"/>
      <c r="DF36" s="47"/>
      <c r="DG36" s="46"/>
      <c r="DH36" s="48"/>
      <c r="DI36" s="48"/>
      <c r="DL36" s="49"/>
      <c r="DM36" s="46"/>
      <c r="DN36" s="48"/>
      <c r="DO36" s="48"/>
      <c r="DQ36" s="48"/>
      <c r="DR36" s="48"/>
      <c r="DS36" s="5"/>
      <c r="DU36" s="46"/>
      <c r="DV36" s="47"/>
      <c r="DW36" s="47"/>
      <c r="DX36" s="45"/>
      <c r="DY36" s="47"/>
      <c r="DZ36" s="47"/>
      <c r="EA36" s="46"/>
      <c r="EC36" s="50"/>
      <c r="EF36" s="49"/>
      <c r="EG36" s="46"/>
      <c r="EH36" s="48"/>
      <c r="EI36" s="48"/>
      <c r="EK36" s="48"/>
      <c r="EL36" s="48"/>
      <c r="EM36" s="5"/>
      <c r="EO36" s="46"/>
      <c r="EP36" s="47"/>
      <c r="EQ36" s="47"/>
      <c r="ER36" s="45"/>
      <c r="ES36" s="47"/>
      <c r="ET36" s="47"/>
      <c r="EU36" s="46"/>
      <c r="EV36" s="48"/>
      <c r="EW36" s="48"/>
      <c r="EZ36" s="49"/>
      <c r="FA36" s="46"/>
      <c r="FB36" s="48"/>
      <c r="FC36" s="48"/>
      <c r="FE36" s="48"/>
      <c r="FF36" s="48"/>
      <c r="FG36" s="5"/>
      <c r="FI36" s="46"/>
      <c r="FJ36" s="47"/>
      <c r="FK36" s="47"/>
      <c r="FL36" s="45"/>
      <c r="FM36" s="47"/>
      <c r="FN36" s="47"/>
      <c r="FO36" s="46"/>
      <c r="FP36" s="48"/>
      <c r="FQ36" s="48"/>
      <c r="FT36" s="49"/>
      <c r="FU36" s="46"/>
      <c r="FV36" s="48"/>
      <c r="FW36" s="48"/>
      <c r="FY36" s="48"/>
      <c r="FZ36" s="48"/>
      <c r="GA36" s="59"/>
      <c r="GB36" s="53"/>
      <c r="GC36" s="53"/>
      <c r="GD36" s="54"/>
      <c r="GE36" s="45"/>
      <c r="GF36" s="55"/>
      <c r="GG36" s="54"/>
      <c r="GH36" s="45"/>
      <c r="GI36" s="56"/>
      <c r="GJ36" s="45"/>
      <c r="GK36" s="45"/>
      <c r="GL36" s="45"/>
      <c r="GM36" s="45"/>
      <c r="GN36" s="57"/>
      <c r="GO36" s="45"/>
      <c r="GP36" s="45"/>
      <c r="GQ36" s="45"/>
      <c r="GR36" s="45"/>
      <c r="GS36" s="45"/>
      <c r="GT36" s="45"/>
      <c r="GU36" s="59"/>
      <c r="GV36" s="53"/>
      <c r="GW36" s="53"/>
      <c r="GX36" s="54"/>
      <c r="GY36" s="45"/>
      <c r="GZ36" s="55"/>
      <c r="HA36" s="54"/>
      <c r="HB36" s="45"/>
      <c r="HC36" s="56"/>
      <c r="HD36" s="45"/>
      <c r="HE36" s="45"/>
      <c r="HF36" s="45"/>
      <c r="HG36" s="45"/>
      <c r="HH36" s="57"/>
      <c r="HI36" s="45"/>
      <c r="HJ36" s="45"/>
      <c r="HK36" s="45"/>
      <c r="HL36" s="45"/>
      <c r="HM36" s="45"/>
      <c r="HN36" s="45"/>
      <c r="HO36" s="59"/>
      <c r="HP36" s="53"/>
      <c r="HQ36" s="53"/>
      <c r="HR36" s="54"/>
      <c r="HS36" s="45"/>
      <c r="HT36" s="55"/>
      <c r="HU36" s="54"/>
      <c r="HV36" s="45"/>
      <c r="HW36" s="56"/>
      <c r="HX36" s="45"/>
      <c r="HY36" s="45"/>
      <c r="HZ36" s="45"/>
      <c r="IA36" s="45"/>
      <c r="IB36" s="57"/>
      <c r="IC36" s="45"/>
      <c r="ID36" s="45"/>
      <c r="IE36" s="45"/>
      <c r="IF36" s="45"/>
      <c r="IG36" s="45"/>
      <c r="IH36" s="45"/>
      <c r="II36" s="59"/>
      <c r="IJ36" s="53"/>
      <c r="IK36" s="53"/>
      <c r="IL36" s="54"/>
      <c r="IM36" s="45"/>
      <c r="IN36" s="55"/>
      <c r="IO36" s="54"/>
      <c r="IP36" s="45"/>
      <c r="IQ36" s="56"/>
      <c r="IR36" s="45"/>
      <c r="IS36" s="45"/>
      <c r="IT36" s="45"/>
      <c r="IU36" s="45"/>
      <c r="IV36" s="57"/>
      <c r="IW36" s="45"/>
      <c r="IX36" s="45"/>
      <c r="IY36" s="45"/>
      <c r="IZ36" s="45"/>
      <c r="JA36" s="45"/>
      <c r="JB36" s="45"/>
    </row>
    <row r="37" spans="1:262" s="6" customFormat="1" ht="13.5" customHeight="1">
      <c r="A37" s="44"/>
      <c r="B37" s="45"/>
      <c r="C37" s="5"/>
      <c r="E37" s="46"/>
      <c r="F37" s="47"/>
      <c r="G37" s="48"/>
      <c r="H37" s="45"/>
      <c r="I37" s="47"/>
      <c r="J37" s="48"/>
      <c r="K37" s="46"/>
      <c r="L37" s="48"/>
      <c r="M37" s="48"/>
      <c r="P37" s="49"/>
      <c r="Q37" s="46"/>
      <c r="R37" s="48"/>
      <c r="S37" s="48"/>
      <c r="U37" s="48"/>
      <c r="V37" s="48"/>
      <c r="W37" s="5"/>
      <c r="Y37" s="46"/>
      <c r="Z37" s="47"/>
      <c r="AA37" s="47"/>
      <c r="AB37" s="45"/>
      <c r="AC37" s="47"/>
      <c r="AD37" s="47"/>
      <c r="AE37" s="46"/>
      <c r="AF37" s="48"/>
      <c r="AG37" s="48"/>
      <c r="AJ37" s="49"/>
      <c r="AK37" s="46"/>
      <c r="AM37" s="48"/>
      <c r="AO37" s="48"/>
      <c r="AP37" s="48"/>
      <c r="AQ37" s="5"/>
      <c r="AS37" s="46"/>
      <c r="AT37" s="47"/>
      <c r="AU37" s="47"/>
      <c r="AV37" s="45"/>
      <c r="AW37" s="47"/>
      <c r="AX37" s="47"/>
      <c r="AY37" s="46"/>
      <c r="AZ37" s="48"/>
      <c r="BA37" s="48"/>
      <c r="BD37" s="49"/>
      <c r="BE37" s="46"/>
      <c r="BF37" s="48"/>
      <c r="BG37" s="48"/>
      <c r="BI37" s="48"/>
      <c r="BJ37" s="48"/>
      <c r="BK37" s="5"/>
      <c r="BM37" s="46"/>
      <c r="BN37" s="47"/>
      <c r="BO37" s="47"/>
      <c r="BP37" s="45"/>
      <c r="BQ37" s="47"/>
      <c r="BR37" s="47"/>
      <c r="BS37" s="46"/>
      <c r="BT37" s="48"/>
      <c r="BU37" s="48"/>
      <c r="BX37" s="49"/>
      <c r="BY37" s="46"/>
      <c r="BZ37" s="48"/>
      <c r="CA37" s="48"/>
      <c r="CC37" s="48"/>
      <c r="CD37" s="48"/>
      <c r="CE37" s="46"/>
      <c r="CG37" s="46"/>
      <c r="CH37" s="47"/>
      <c r="CI37" s="47"/>
      <c r="CJ37" s="45"/>
      <c r="CK37" s="47"/>
      <c r="CL37" s="47"/>
      <c r="CM37" s="46"/>
      <c r="CN37" s="48"/>
      <c r="CO37" s="48"/>
      <c r="CR37" s="49"/>
      <c r="CS37" s="46"/>
      <c r="CT37" s="48"/>
      <c r="CU37" s="48"/>
      <c r="CW37" s="48"/>
      <c r="CX37" s="48"/>
      <c r="CY37" s="5"/>
      <c r="DA37" s="46"/>
      <c r="DB37" s="47"/>
      <c r="DC37" s="47"/>
      <c r="DD37" s="45"/>
      <c r="DE37" s="47"/>
      <c r="DF37" s="47"/>
      <c r="DG37" s="46"/>
      <c r="DH37" s="48"/>
      <c r="DI37" s="48"/>
      <c r="DL37" s="49"/>
      <c r="DM37" s="46"/>
      <c r="DN37" s="48"/>
      <c r="DO37" s="48"/>
      <c r="DQ37" s="48"/>
      <c r="DR37" s="48"/>
      <c r="DS37" s="5"/>
      <c r="DU37" s="46"/>
      <c r="DV37" s="47"/>
      <c r="DW37" s="47"/>
      <c r="DX37" s="45"/>
      <c r="DY37" s="47"/>
      <c r="DZ37" s="47"/>
      <c r="EA37" s="46"/>
      <c r="EC37" s="50"/>
      <c r="EF37" s="49"/>
      <c r="EG37" s="46"/>
      <c r="EH37" s="48"/>
      <c r="EI37" s="48"/>
      <c r="EK37" s="48"/>
      <c r="EL37" s="48"/>
      <c r="EM37" s="5"/>
      <c r="EO37" s="46"/>
      <c r="EP37" s="47"/>
      <c r="EQ37" s="47"/>
      <c r="ER37" s="45"/>
      <c r="ES37" s="47"/>
      <c r="ET37" s="47"/>
      <c r="EU37" s="46"/>
      <c r="EV37" s="48"/>
      <c r="EW37" s="48"/>
      <c r="EZ37" s="49"/>
      <c r="FA37" s="46"/>
      <c r="FB37" s="48"/>
      <c r="FC37" s="48"/>
      <c r="FE37" s="48"/>
      <c r="FF37" s="48"/>
      <c r="FG37" s="5"/>
      <c r="FI37" s="46"/>
      <c r="FJ37" s="47"/>
      <c r="FK37" s="47"/>
      <c r="FL37" s="45"/>
      <c r="FM37" s="47"/>
      <c r="FN37" s="47"/>
      <c r="FO37" s="46"/>
      <c r="FP37" s="48"/>
      <c r="FQ37" s="48"/>
      <c r="FT37" s="49"/>
      <c r="FU37" s="46"/>
      <c r="FV37" s="48"/>
      <c r="FW37" s="48"/>
      <c r="FY37" s="48"/>
      <c r="FZ37" s="48"/>
      <c r="GA37" s="59"/>
      <c r="GB37" s="53"/>
      <c r="GC37" s="53"/>
      <c r="GD37" s="54"/>
      <c r="GE37" s="45"/>
      <c r="GF37" s="55"/>
      <c r="GG37" s="54"/>
      <c r="GH37" s="45"/>
      <c r="GI37" s="56"/>
      <c r="GJ37" s="45"/>
      <c r="GK37" s="45"/>
      <c r="GL37" s="45"/>
      <c r="GM37" s="45"/>
      <c r="GN37" s="57"/>
      <c r="GO37" s="45"/>
      <c r="GP37" s="45"/>
      <c r="GQ37" s="45"/>
      <c r="GR37" s="45"/>
      <c r="GS37" s="45"/>
      <c r="GT37" s="45"/>
      <c r="GU37" s="59"/>
      <c r="GV37" s="53"/>
      <c r="GW37" s="53"/>
      <c r="GX37" s="54"/>
      <c r="GY37" s="45"/>
      <c r="GZ37" s="55"/>
      <c r="HA37" s="54"/>
      <c r="HB37" s="45"/>
      <c r="HC37" s="56"/>
      <c r="HD37" s="45"/>
      <c r="HE37" s="45"/>
      <c r="HF37" s="45"/>
      <c r="HG37" s="45"/>
      <c r="HH37" s="57"/>
      <c r="HI37" s="45"/>
      <c r="HJ37" s="45"/>
      <c r="HK37" s="45"/>
      <c r="HL37" s="45"/>
      <c r="HM37" s="45"/>
      <c r="HN37" s="45"/>
      <c r="HO37" s="59"/>
      <c r="HP37" s="53"/>
      <c r="HQ37" s="53"/>
      <c r="HR37" s="54"/>
      <c r="HS37" s="45"/>
      <c r="HT37" s="55"/>
      <c r="HU37" s="54"/>
      <c r="HV37" s="45"/>
      <c r="HW37" s="56"/>
      <c r="HX37" s="45"/>
      <c r="HY37" s="45"/>
      <c r="HZ37" s="45"/>
      <c r="IA37" s="45"/>
      <c r="IB37" s="57"/>
      <c r="IC37" s="45"/>
      <c r="ID37" s="45"/>
      <c r="IE37" s="45"/>
      <c r="IF37" s="45"/>
      <c r="IG37" s="45"/>
      <c r="IH37" s="45"/>
      <c r="II37" s="59"/>
      <c r="IJ37" s="53"/>
      <c r="IK37" s="53"/>
      <c r="IL37" s="54"/>
      <c r="IM37" s="45"/>
      <c r="IN37" s="55"/>
      <c r="IO37" s="54"/>
      <c r="IP37" s="45"/>
      <c r="IQ37" s="56"/>
      <c r="IR37" s="45"/>
      <c r="IS37" s="45"/>
      <c r="IT37" s="45"/>
      <c r="IU37" s="45"/>
      <c r="IV37" s="57"/>
      <c r="IW37" s="45"/>
      <c r="IX37" s="45"/>
      <c r="IY37" s="45"/>
      <c r="IZ37" s="45"/>
      <c r="JA37" s="45"/>
      <c r="JB37" s="45"/>
    </row>
    <row r="38" spans="1:262" s="6" customFormat="1" ht="13.5" customHeight="1">
      <c r="A38" s="44"/>
      <c r="B38" s="45"/>
      <c r="C38" s="5"/>
      <c r="E38" s="46"/>
      <c r="F38" s="47"/>
      <c r="G38" s="48"/>
      <c r="H38" s="45"/>
      <c r="I38" s="47"/>
      <c r="J38" s="48"/>
      <c r="K38" s="46"/>
      <c r="L38" s="48"/>
      <c r="M38" s="48"/>
      <c r="P38" s="49"/>
      <c r="Q38" s="46"/>
      <c r="R38" s="48"/>
      <c r="S38" s="48"/>
      <c r="U38" s="48"/>
      <c r="V38" s="48"/>
      <c r="W38" s="5"/>
      <c r="Y38" s="46"/>
      <c r="Z38" s="47"/>
      <c r="AA38" s="47"/>
      <c r="AB38" s="45"/>
      <c r="AC38" s="47"/>
      <c r="AD38" s="47"/>
      <c r="AE38" s="46"/>
      <c r="AF38" s="48"/>
      <c r="AG38" s="48"/>
      <c r="AJ38" s="49"/>
      <c r="AK38" s="46"/>
      <c r="AM38" s="48"/>
      <c r="AO38" s="48"/>
      <c r="AP38" s="48"/>
      <c r="AQ38" s="5"/>
      <c r="AS38" s="46"/>
      <c r="AT38" s="47"/>
      <c r="AU38" s="47"/>
      <c r="AV38" s="45"/>
      <c r="AW38" s="47"/>
      <c r="AX38" s="47"/>
      <c r="AY38" s="46"/>
      <c r="AZ38" s="48"/>
      <c r="BA38" s="48"/>
      <c r="BD38" s="49"/>
      <c r="BE38" s="46"/>
      <c r="BF38" s="48"/>
      <c r="BG38" s="48"/>
      <c r="BI38" s="48"/>
      <c r="BJ38" s="48"/>
      <c r="BK38" s="5"/>
      <c r="BM38" s="46"/>
      <c r="BN38" s="47"/>
      <c r="BO38" s="47"/>
      <c r="BP38" s="45"/>
      <c r="BQ38" s="47"/>
      <c r="BR38" s="47"/>
      <c r="BS38" s="46"/>
      <c r="BT38" s="48"/>
      <c r="BU38" s="48"/>
      <c r="BX38" s="49"/>
      <c r="BY38" s="46"/>
      <c r="BZ38" s="48"/>
      <c r="CA38" s="48"/>
      <c r="CC38" s="48"/>
      <c r="CD38" s="48"/>
      <c r="CE38" s="46"/>
      <c r="CG38" s="46"/>
      <c r="CH38" s="47"/>
      <c r="CI38" s="47"/>
      <c r="CJ38" s="45"/>
      <c r="CK38" s="47"/>
      <c r="CL38" s="47"/>
      <c r="CM38" s="46"/>
      <c r="CN38" s="48"/>
      <c r="CO38" s="48"/>
      <c r="CR38" s="49"/>
      <c r="CS38" s="46"/>
      <c r="CT38" s="48"/>
      <c r="CU38" s="48"/>
      <c r="CW38" s="48"/>
      <c r="CX38" s="48"/>
      <c r="CY38" s="5"/>
      <c r="DA38" s="46"/>
      <c r="DB38" s="47"/>
      <c r="DC38" s="47"/>
      <c r="DD38" s="45"/>
      <c r="DE38" s="47"/>
      <c r="DF38" s="47"/>
      <c r="DG38" s="46"/>
      <c r="DH38" s="48"/>
      <c r="DI38" s="48"/>
      <c r="DL38" s="49"/>
      <c r="DM38" s="46"/>
      <c r="DN38" s="48"/>
      <c r="DO38" s="48"/>
      <c r="DQ38" s="48"/>
      <c r="DR38" s="48"/>
      <c r="DS38" s="5"/>
      <c r="DU38" s="46"/>
      <c r="DV38" s="47"/>
      <c r="DW38" s="47"/>
      <c r="DX38" s="45"/>
      <c r="DY38" s="47"/>
      <c r="DZ38" s="47"/>
      <c r="EA38" s="46"/>
      <c r="EC38" s="50"/>
      <c r="EF38" s="49"/>
      <c r="EG38" s="46"/>
      <c r="EH38" s="48"/>
      <c r="EI38" s="48"/>
      <c r="EK38" s="48"/>
      <c r="EL38" s="48"/>
      <c r="EM38" s="5"/>
      <c r="EO38" s="46"/>
      <c r="EP38" s="47"/>
      <c r="EQ38" s="47"/>
      <c r="ER38" s="45"/>
      <c r="ES38" s="47"/>
      <c r="ET38" s="47"/>
      <c r="EU38" s="46"/>
      <c r="EV38" s="48"/>
      <c r="EW38" s="48"/>
      <c r="EZ38" s="49"/>
      <c r="FA38" s="46"/>
      <c r="FB38" s="48"/>
      <c r="FC38" s="48"/>
      <c r="FE38" s="48"/>
      <c r="FF38" s="48"/>
      <c r="FG38" s="5"/>
      <c r="FI38" s="46"/>
      <c r="FJ38" s="47"/>
      <c r="FK38" s="47"/>
      <c r="FL38" s="45"/>
      <c r="FM38" s="47"/>
      <c r="FN38" s="47"/>
      <c r="FO38" s="46"/>
      <c r="FP38" s="48"/>
      <c r="FQ38" s="48"/>
      <c r="FT38" s="49"/>
      <c r="FU38" s="46"/>
      <c r="FV38" s="48"/>
      <c r="FW38" s="48"/>
      <c r="FY38" s="48"/>
      <c r="FZ38" s="48"/>
      <c r="GA38" s="59"/>
      <c r="GB38" s="53"/>
      <c r="GC38" s="53"/>
      <c r="GD38" s="54"/>
      <c r="GE38" s="45"/>
      <c r="GF38" s="55"/>
      <c r="GG38" s="54"/>
      <c r="GH38" s="45"/>
      <c r="GI38" s="56"/>
      <c r="GJ38" s="45"/>
      <c r="GK38" s="45"/>
      <c r="GL38" s="45"/>
      <c r="GM38" s="45"/>
      <c r="GN38" s="57"/>
      <c r="GO38" s="45"/>
      <c r="GP38" s="45"/>
      <c r="GQ38" s="45"/>
      <c r="GR38" s="45"/>
      <c r="GS38" s="45"/>
      <c r="GT38" s="45"/>
      <c r="GU38" s="59"/>
      <c r="GV38" s="53"/>
      <c r="GW38" s="53"/>
      <c r="GX38" s="54"/>
      <c r="GY38" s="45"/>
      <c r="GZ38" s="55"/>
      <c r="HA38" s="54"/>
      <c r="HB38" s="45"/>
      <c r="HC38" s="56"/>
      <c r="HD38" s="45"/>
      <c r="HE38" s="45"/>
      <c r="HF38" s="45"/>
      <c r="HG38" s="45"/>
      <c r="HH38" s="57"/>
      <c r="HI38" s="45"/>
      <c r="HJ38" s="45"/>
      <c r="HK38" s="45"/>
      <c r="HL38" s="45"/>
      <c r="HM38" s="45"/>
      <c r="HN38" s="45"/>
      <c r="HO38" s="59"/>
      <c r="HP38" s="53"/>
      <c r="HQ38" s="53"/>
      <c r="HR38" s="54"/>
      <c r="HS38" s="45"/>
      <c r="HT38" s="55"/>
      <c r="HU38" s="54"/>
      <c r="HV38" s="45"/>
      <c r="HW38" s="56"/>
      <c r="HX38" s="45"/>
      <c r="HY38" s="45"/>
      <c r="HZ38" s="45"/>
      <c r="IA38" s="45"/>
      <c r="IB38" s="57"/>
      <c r="IC38" s="45"/>
      <c r="ID38" s="45"/>
      <c r="IE38" s="45"/>
      <c r="IF38" s="45"/>
      <c r="IG38" s="45"/>
      <c r="IH38" s="45"/>
      <c r="II38" s="59"/>
      <c r="IJ38" s="53"/>
      <c r="IK38" s="53"/>
      <c r="IL38" s="54"/>
      <c r="IM38" s="45"/>
      <c r="IN38" s="55"/>
      <c r="IO38" s="54"/>
      <c r="IP38" s="45"/>
      <c r="IQ38" s="56"/>
      <c r="IR38" s="45"/>
      <c r="IS38" s="45"/>
      <c r="IT38" s="45"/>
      <c r="IU38" s="45"/>
      <c r="IV38" s="57"/>
      <c r="IW38" s="45"/>
      <c r="IX38" s="45"/>
      <c r="IY38" s="45"/>
      <c r="IZ38" s="45"/>
      <c r="JA38" s="45"/>
      <c r="JB38" s="45"/>
    </row>
    <row r="39" spans="1:262" s="6" customFormat="1" ht="13.5" customHeight="1">
      <c r="A39" s="44"/>
      <c r="B39" s="45"/>
      <c r="C39" s="5"/>
      <c r="E39" s="46"/>
      <c r="F39" s="47"/>
      <c r="G39" s="48"/>
      <c r="H39" s="45"/>
      <c r="I39" s="47"/>
      <c r="J39" s="48"/>
      <c r="K39" s="46"/>
      <c r="L39" s="48"/>
      <c r="M39" s="48"/>
      <c r="P39" s="49"/>
      <c r="Q39" s="46"/>
      <c r="R39" s="48"/>
      <c r="S39" s="48"/>
      <c r="U39" s="48"/>
      <c r="V39" s="48"/>
      <c r="W39" s="5"/>
      <c r="Y39" s="46"/>
      <c r="Z39" s="47"/>
      <c r="AA39" s="47"/>
      <c r="AB39" s="45"/>
      <c r="AC39" s="47"/>
      <c r="AD39" s="47"/>
      <c r="AE39" s="46"/>
      <c r="AF39" s="48"/>
      <c r="AG39" s="48"/>
      <c r="AJ39" s="49"/>
      <c r="AK39" s="46"/>
      <c r="AM39" s="48"/>
      <c r="AO39" s="48"/>
      <c r="AP39" s="48"/>
      <c r="AQ39" s="5"/>
      <c r="AS39" s="46"/>
      <c r="AT39" s="47"/>
      <c r="AU39" s="47"/>
      <c r="AV39" s="45"/>
      <c r="AW39" s="47"/>
      <c r="AX39" s="47"/>
      <c r="AY39" s="46"/>
      <c r="AZ39" s="48"/>
      <c r="BA39" s="48"/>
      <c r="BD39" s="49"/>
      <c r="BE39" s="46"/>
      <c r="BF39" s="48"/>
      <c r="BG39" s="48"/>
      <c r="BI39" s="48"/>
      <c r="BJ39" s="48"/>
      <c r="BK39" s="5"/>
      <c r="BM39" s="46"/>
      <c r="BN39" s="47"/>
      <c r="BO39" s="47"/>
      <c r="BP39" s="45"/>
      <c r="BQ39" s="47"/>
      <c r="BR39" s="47"/>
      <c r="BS39" s="46"/>
      <c r="BT39" s="48"/>
      <c r="BU39" s="48"/>
      <c r="BX39" s="49"/>
      <c r="BY39" s="46"/>
      <c r="BZ39" s="48"/>
      <c r="CA39" s="48"/>
      <c r="CC39" s="48"/>
      <c r="CD39" s="48"/>
      <c r="CE39" s="46"/>
      <c r="CG39" s="46"/>
      <c r="CH39" s="47"/>
      <c r="CI39" s="47"/>
      <c r="CJ39" s="45"/>
      <c r="CK39" s="47"/>
      <c r="CL39" s="47"/>
      <c r="CM39" s="46"/>
      <c r="CN39" s="48"/>
      <c r="CO39" s="48"/>
      <c r="CR39" s="49"/>
      <c r="CS39" s="46"/>
      <c r="CT39" s="48"/>
      <c r="CU39" s="48"/>
      <c r="CW39" s="48"/>
      <c r="CX39" s="48"/>
      <c r="CY39" s="5"/>
      <c r="DA39" s="46"/>
      <c r="DB39" s="47"/>
      <c r="DC39" s="47"/>
      <c r="DD39" s="45"/>
      <c r="DE39" s="47"/>
      <c r="DF39" s="47"/>
      <c r="DG39" s="46"/>
      <c r="DH39" s="48"/>
      <c r="DI39" s="48"/>
      <c r="DL39" s="49"/>
      <c r="DM39" s="46"/>
      <c r="DN39" s="48"/>
      <c r="DO39" s="48"/>
      <c r="DQ39" s="48"/>
      <c r="DR39" s="48"/>
      <c r="DS39" s="5"/>
      <c r="DU39" s="46"/>
      <c r="DV39" s="47"/>
      <c r="DW39" s="47"/>
      <c r="DX39" s="45"/>
      <c r="DY39" s="47"/>
      <c r="DZ39" s="47"/>
      <c r="EA39" s="46"/>
      <c r="EC39" s="50"/>
      <c r="EF39" s="49"/>
      <c r="EG39" s="46"/>
      <c r="EH39" s="48"/>
      <c r="EI39" s="48"/>
      <c r="EK39" s="48"/>
      <c r="EL39" s="48"/>
      <c r="EM39" s="5"/>
      <c r="EO39" s="46"/>
      <c r="EP39" s="47"/>
      <c r="EQ39" s="47"/>
      <c r="ER39" s="45"/>
      <c r="ES39" s="47"/>
      <c r="ET39" s="47"/>
      <c r="EU39" s="46"/>
      <c r="EV39" s="48"/>
      <c r="EW39" s="48"/>
      <c r="EZ39" s="49"/>
      <c r="FA39" s="46"/>
      <c r="FB39" s="48"/>
      <c r="FC39" s="48"/>
      <c r="FE39" s="48"/>
      <c r="FF39" s="48"/>
      <c r="FG39" s="5"/>
      <c r="FI39" s="46"/>
      <c r="FJ39" s="47"/>
      <c r="FK39" s="47"/>
      <c r="FL39" s="45"/>
      <c r="FM39" s="47"/>
      <c r="FN39" s="47"/>
      <c r="FO39" s="46"/>
      <c r="FP39" s="48"/>
      <c r="FQ39" s="48"/>
      <c r="FT39" s="49"/>
      <c r="FU39" s="46"/>
      <c r="FV39" s="48"/>
      <c r="FW39" s="48"/>
      <c r="FY39" s="48"/>
      <c r="FZ39" s="48"/>
      <c r="GA39" s="59"/>
      <c r="GB39" s="53"/>
      <c r="GC39" s="53"/>
      <c r="GD39" s="54"/>
      <c r="GE39" s="45"/>
      <c r="GF39" s="55"/>
      <c r="GG39" s="54"/>
      <c r="GH39" s="45"/>
      <c r="GI39" s="56"/>
      <c r="GJ39" s="45"/>
      <c r="GK39" s="45"/>
      <c r="GL39" s="45"/>
      <c r="GM39" s="45"/>
      <c r="GN39" s="57"/>
      <c r="GO39" s="45"/>
      <c r="GP39" s="45"/>
      <c r="GQ39" s="45"/>
      <c r="GR39" s="45"/>
      <c r="GS39" s="45"/>
      <c r="GT39" s="45"/>
      <c r="GU39" s="59"/>
      <c r="GV39" s="53"/>
      <c r="GW39" s="53"/>
      <c r="GX39" s="54"/>
      <c r="GY39" s="45"/>
      <c r="GZ39" s="55"/>
      <c r="HA39" s="54"/>
      <c r="HB39" s="45"/>
      <c r="HC39" s="56"/>
      <c r="HD39" s="45"/>
      <c r="HE39" s="45"/>
      <c r="HF39" s="45"/>
      <c r="HG39" s="45"/>
      <c r="HH39" s="57"/>
      <c r="HI39" s="45"/>
      <c r="HJ39" s="45"/>
      <c r="HK39" s="45"/>
      <c r="HL39" s="45"/>
      <c r="HM39" s="45"/>
      <c r="HN39" s="45"/>
      <c r="HO39" s="59"/>
      <c r="HP39" s="53"/>
      <c r="HQ39" s="53"/>
      <c r="HR39" s="54"/>
      <c r="HS39" s="45"/>
      <c r="HT39" s="55"/>
      <c r="HU39" s="54"/>
      <c r="HV39" s="45"/>
      <c r="HW39" s="56"/>
      <c r="HX39" s="45"/>
      <c r="HY39" s="45"/>
      <c r="HZ39" s="45"/>
      <c r="IA39" s="45"/>
      <c r="IB39" s="57"/>
      <c r="IC39" s="45"/>
      <c r="ID39" s="45"/>
      <c r="IE39" s="45"/>
      <c r="IF39" s="45"/>
      <c r="IG39" s="45"/>
      <c r="IH39" s="45"/>
      <c r="II39" s="59"/>
      <c r="IJ39" s="53"/>
      <c r="IK39" s="53"/>
      <c r="IL39" s="54"/>
      <c r="IM39" s="45"/>
      <c r="IN39" s="55"/>
      <c r="IO39" s="54"/>
      <c r="IP39" s="45"/>
      <c r="IQ39" s="56"/>
      <c r="IR39" s="45"/>
      <c r="IS39" s="45"/>
      <c r="IT39" s="45"/>
      <c r="IU39" s="45"/>
      <c r="IV39" s="57"/>
      <c r="IW39" s="45"/>
      <c r="IX39" s="45"/>
      <c r="IY39" s="45"/>
      <c r="IZ39" s="45"/>
      <c r="JA39" s="45"/>
      <c r="JB39" s="45"/>
    </row>
    <row r="40" spans="1:262" s="6" customFormat="1" ht="13.5" customHeight="1">
      <c r="A40" s="44"/>
      <c r="B40" s="45"/>
      <c r="C40" s="5"/>
      <c r="E40" s="46"/>
      <c r="F40" s="47"/>
      <c r="G40" s="48"/>
      <c r="H40" s="45"/>
      <c r="I40" s="47"/>
      <c r="J40" s="48"/>
      <c r="K40" s="46"/>
      <c r="L40" s="48"/>
      <c r="M40" s="48"/>
      <c r="P40" s="49"/>
      <c r="Q40" s="46"/>
      <c r="R40" s="48"/>
      <c r="S40" s="48"/>
      <c r="U40" s="48"/>
      <c r="V40" s="48"/>
      <c r="W40" s="5"/>
      <c r="Y40" s="46"/>
      <c r="Z40" s="47"/>
      <c r="AA40" s="47"/>
      <c r="AB40" s="45"/>
      <c r="AC40" s="47"/>
      <c r="AD40" s="47"/>
      <c r="AE40" s="46"/>
      <c r="AF40" s="48"/>
      <c r="AG40" s="48"/>
      <c r="AJ40" s="49"/>
      <c r="AK40" s="46"/>
      <c r="AM40" s="48"/>
      <c r="AO40" s="48"/>
      <c r="AP40" s="48"/>
      <c r="AQ40" s="5"/>
      <c r="AS40" s="46"/>
      <c r="AT40" s="47"/>
      <c r="AU40" s="47"/>
      <c r="AV40" s="45"/>
      <c r="AW40" s="47"/>
      <c r="AX40" s="47"/>
      <c r="AY40" s="46"/>
      <c r="AZ40" s="48"/>
      <c r="BA40" s="48"/>
      <c r="BD40" s="49"/>
      <c r="BE40" s="46"/>
      <c r="BF40" s="48"/>
      <c r="BG40" s="48"/>
      <c r="BI40" s="48"/>
      <c r="BJ40" s="48"/>
      <c r="BK40" s="5"/>
      <c r="BM40" s="46"/>
      <c r="BN40" s="47"/>
      <c r="BO40" s="47"/>
      <c r="BP40" s="45"/>
      <c r="BQ40" s="47"/>
      <c r="BR40" s="47"/>
      <c r="BS40" s="46"/>
      <c r="BT40" s="48"/>
      <c r="BU40" s="48"/>
      <c r="BX40" s="49"/>
      <c r="BY40" s="46"/>
      <c r="BZ40" s="48"/>
      <c r="CA40" s="48"/>
      <c r="CC40" s="48"/>
      <c r="CD40" s="48"/>
      <c r="CE40" s="46"/>
      <c r="CG40" s="46"/>
      <c r="CH40" s="47"/>
      <c r="CI40" s="47"/>
      <c r="CJ40" s="45"/>
      <c r="CK40" s="47"/>
      <c r="CL40" s="47"/>
      <c r="CM40" s="46"/>
      <c r="CN40" s="48"/>
      <c r="CO40" s="48"/>
      <c r="CR40" s="49"/>
      <c r="CS40" s="46"/>
      <c r="CT40" s="48"/>
      <c r="CU40" s="48"/>
      <c r="CW40" s="48"/>
      <c r="CX40" s="48"/>
      <c r="CY40" s="5"/>
      <c r="DA40" s="46"/>
      <c r="DB40" s="47"/>
      <c r="DC40" s="47"/>
      <c r="DD40" s="45"/>
      <c r="DE40" s="47"/>
      <c r="DF40" s="47"/>
      <c r="DG40" s="46"/>
      <c r="DH40" s="48"/>
      <c r="DI40" s="48"/>
      <c r="DL40" s="49"/>
      <c r="DM40" s="46"/>
      <c r="DN40" s="48"/>
      <c r="DO40" s="48"/>
      <c r="DQ40" s="48"/>
      <c r="DR40" s="48"/>
      <c r="DS40" s="5"/>
      <c r="DU40" s="46"/>
      <c r="DV40" s="47"/>
      <c r="DW40" s="47"/>
      <c r="DX40" s="45"/>
      <c r="DY40" s="47"/>
      <c r="DZ40" s="47"/>
      <c r="EA40" s="46"/>
      <c r="EC40" s="50"/>
      <c r="EF40" s="49"/>
      <c r="EG40" s="46"/>
      <c r="EH40" s="48"/>
      <c r="EI40" s="48"/>
      <c r="EK40" s="48"/>
      <c r="EL40" s="48"/>
      <c r="EM40" s="5"/>
      <c r="EO40" s="46"/>
      <c r="EP40" s="47"/>
      <c r="EQ40" s="47"/>
      <c r="ER40" s="45"/>
      <c r="ES40" s="47"/>
      <c r="ET40" s="47"/>
      <c r="EU40" s="46"/>
      <c r="EV40" s="48"/>
      <c r="EW40" s="48"/>
      <c r="EZ40" s="49"/>
      <c r="FA40" s="46"/>
      <c r="FB40" s="48"/>
      <c r="FC40" s="48"/>
      <c r="FE40" s="48"/>
      <c r="FF40" s="48"/>
      <c r="FG40" s="5"/>
      <c r="FI40" s="46"/>
      <c r="FJ40" s="47"/>
      <c r="FK40" s="47"/>
      <c r="FL40" s="45"/>
      <c r="FM40" s="47"/>
      <c r="FN40" s="47"/>
      <c r="FO40" s="46"/>
      <c r="FP40" s="48"/>
      <c r="FQ40" s="48"/>
      <c r="FT40" s="49"/>
      <c r="FU40" s="46"/>
      <c r="FV40" s="48"/>
      <c r="FW40" s="48"/>
      <c r="FY40" s="48"/>
      <c r="FZ40" s="48"/>
      <c r="GA40" s="59"/>
      <c r="GB40" s="53"/>
      <c r="GC40" s="53"/>
      <c r="GD40" s="54"/>
      <c r="GE40" s="45"/>
      <c r="GF40" s="55"/>
      <c r="GG40" s="54"/>
      <c r="GH40" s="45"/>
      <c r="GI40" s="56"/>
      <c r="GJ40" s="45"/>
      <c r="GK40" s="45"/>
      <c r="GL40" s="45"/>
      <c r="GM40" s="45"/>
      <c r="GN40" s="57"/>
      <c r="GO40" s="45"/>
      <c r="GP40" s="45"/>
      <c r="GQ40" s="45"/>
      <c r="GR40" s="45"/>
      <c r="GS40" s="45"/>
      <c r="GT40" s="45"/>
      <c r="GU40" s="59"/>
      <c r="GV40" s="53"/>
      <c r="GW40" s="53"/>
      <c r="GX40" s="54"/>
      <c r="GY40" s="45"/>
      <c r="GZ40" s="55"/>
      <c r="HA40" s="54"/>
      <c r="HB40" s="45"/>
      <c r="HC40" s="56"/>
      <c r="HD40" s="45"/>
      <c r="HE40" s="45"/>
      <c r="HF40" s="45"/>
      <c r="HG40" s="45"/>
      <c r="HH40" s="57"/>
      <c r="HI40" s="45"/>
      <c r="HJ40" s="45"/>
      <c r="HK40" s="45"/>
      <c r="HL40" s="45"/>
      <c r="HM40" s="45"/>
      <c r="HN40" s="45"/>
      <c r="HO40" s="59"/>
      <c r="HP40" s="53"/>
      <c r="HQ40" s="53"/>
      <c r="HR40" s="54"/>
      <c r="HS40" s="45"/>
      <c r="HT40" s="55"/>
      <c r="HU40" s="54"/>
      <c r="HV40" s="45"/>
      <c r="HW40" s="56"/>
      <c r="HX40" s="45"/>
      <c r="HY40" s="45"/>
      <c r="HZ40" s="45"/>
      <c r="IA40" s="45"/>
      <c r="IB40" s="57"/>
      <c r="IC40" s="45"/>
      <c r="ID40" s="45"/>
      <c r="IE40" s="45"/>
      <c r="IF40" s="45"/>
      <c r="IG40" s="45"/>
      <c r="IH40" s="45"/>
      <c r="II40" s="59"/>
      <c r="IJ40" s="53"/>
      <c r="IK40" s="53"/>
      <c r="IL40" s="54"/>
      <c r="IM40" s="45"/>
      <c r="IN40" s="55"/>
      <c r="IO40" s="54"/>
      <c r="IP40" s="45"/>
      <c r="IQ40" s="56"/>
      <c r="IR40" s="45"/>
      <c r="IS40" s="45"/>
      <c r="IT40" s="45"/>
      <c r="IU40" s="45"/>
      <c r="IV40" s="57"/>
      <c r="IW40" s="45"/>
      <c r="IX40" s="45"/>
      <c r="IY40" s="45"/>
      <c r="IZ40" s="45"/>
      <c r="JA40" s="45"/>
      <c r="JB40" s="45"/>
    </row>
    <row r="41" spans="1:262" s="6" customFormat="1" ht="13.5" customHeight="1">
      <c r="A41" s="44"/>
      <c r="B41" s="45"/>
      <c r="C41" s="5"/>
      <c r="E41" s="46"/>
      <c r="F41" s="47"/>
      <c r="G41" s="48"/>
      <c r="H41" s="45"/>
      <c r="I41" s="47"/>
      <c r="J41" s="48"/>
      <c r="K41" s="46"/>
      <c r="L41" s="48"/>
      <c r="M41" s="48"/>
      <c r="P41" s="49"/>
      <c r="Q41" s="46"/>
      <c r="R41" s="48"/>
      <c r="S41" s="48"/>
      <c r="U41" s="48"/>
      <c r="V41" s="48"/>
      <c r="W41" s="5"/>
      <c r="Y41" s="46"/>
      <c r="Z41" s="47"/>
      <c r="AA41" s="47"/>
      <c r="AB41" s="45"/>
      <c r="AC41" s="47"/>
      <c r="AD41" s="47"/>
      <c r="AE41" s="46"/>
      <c r="AF41" s="48"/>
      <c r="AG41" s="48"/>
      <c r="AJ41" s="49"/>
      <c r="AK41" s="46"/>
      <c r="AM41" s="48"/>
      <c r="AO41" s="48"/>
      <c r="AP41" s="48"/>
      <c r="AQ41" s="5"/>
      <c r="AS41" s="46"/>
      <c r="AT41" s="47"/>
      <c r="AU41" s="47"/>
      <c r="AV41" s="45"/>
      <c r="AW41" s="47"/>
      <c r="AX41" s="47"/>
      <c r="AY41" s="46"/>
      <c r="AZ41" s="48"/>
      <c r="BA41" s="48"/>
      <c r="BD41" s="49"/>
      <c r="BE41" s="46"/>
      <c r="BF41" s="48"/>
      <c r="BG41" s="48"/>
      <c r="BI41" s="48"/>
      <c r="BJ41" s="48"/>
      <c r="BK41" s="5"/>
      <c r="BM41" s="46"/>
      <c r="BN41" s="47"/>
      <c r="BO41" s="47"/>
      <c r="BP41" s="45"/>
      <c r="BQ41" s="47"/>
      <c r="BR41" s="47"/>
      <c r="BS41" s="46"/>
      <c r="BT41" s="48"/>
      <c r="BU41" s="48"/>
      <c r="BX41" s="49"/>
      <c r="BY41" s="46"/>
      <c r="BZ41" s="48"/>
      <c r="CA41" s="48"/>
      <c r="CC41" s="48"/>
      <c r="CD41" s="48"/>
      <c r="CE41" s="46"/>
      <c r="CG41" s="46"/>
      <c r="CH41" s="47"/>
      <c r="CI41" s="47"/>
      <c r="CJ41" s="45"/>
      <c r="CK41" s="47"/>
      <c r="CL41" s="47"/>
      <c r="CM41" s="46"/>
      <c r="CN41" s="48"/>
      <c r="CO41" s="48"/>
      <c r="CR41" s="49"/>
      <c r="CS41" s="46"/>
      <c r="CT41" s="48"/>
      <c r="CU41" s="48"/>
      <c r="CW41" s="48"/>
      <c r="CX41" s="48"/>
      <c r="CY41" s="5"/>
      <c r="DA41" s="46"/>
      <c r="DB41" s="47"/>
      <c r="DC41" s="47"/>
      <c r="DD41" s="45"/>
      <c r="DE41" s="47"/>
      <c r="DF41" s="47"/>
      <c r="DG41" s="46"/>
      <c r="DH41" s="48"/>
      <c r="DI41" s="48"/>
      <c r="DL41" s="49"/>
      <c r="DM41" s="46"/>
      <c r="DN41" s="48"/>
      <c r="DO41" s="48"/>
      <c r="DQ41" s="48"/>
      <c r="DR41" s="48"/>
      <c r="DS41" s="5"/>
      <c r="DU41" s="46"/>
      <c r="DV41" s="47"/>
      <c r="DW41" s="47"/>
      <c r="DX41" s="45"/>
      <c r="DY41" s="47"/>
      <c r="DZ41" s="47"/>
      <c r="EA41" s="46"/>
      <c r="EC41" s="50"/>
      <c r="EF41" s="49"/>
      <c r="EG41" s="46"/>
      <c r="EH41" s="48"/>
      <c r="EI41" s="48"/>
      <c r="EK41" s="48"/>
      <c r="EL41" s="48"/>
      <c r="EM41" s="5"/>
      <c r="EO41" s="46"/>
      <c r="EP41" s="47"/>
      <c r="EQ41" s="47"/>
      <c r="ER41" s="45"/>
      <c r="ES41" s="47"/>
      <c r="ET41" s="47"/>
      <c r="EU41" s="46"/>
      <c r="EV41" s="48"/>
      <c r="EW41" s="48"/>
      <c r="EZ41" s="49"/>
      <c r="FA41" s="46"/>
      <c r="FB41" s="48"/>
      <c r="FC41" s="48"/>
      <c r="FE41" s="48"/>
      <c r="FF41" s="48"/>
      <c r="FG41" s="5"/>
      <c r="FI41" s="46"/>
      <c r="FJ41" s="47"/>
      <c r="FK41" s="47"/>
      <c r="FL41" s="45"/>
      <c r="FM41" s="47"/>
      <c r="FN41" s="47"/>
      <c r="FO41" s="46"/>
      <c r="FP41" s="48"/>
      <c r="FQ41" s="48"/>
      <c r="FT41" s="49"/>
      <c r="FU41" s="46"/>
      <c r="FV41" s="48"/>
      <c r="FW41" s="48"/>
      <c r="FY41" s="48"/>
      <c r="FZ41" s="48"/>
      <c r="GA41" s="59"/>
      <c r="GB41" s="53"/>
      <c r="GC41" s="53"/>
      <c r="GD41" s="54"/>
      <c r="GE41" s="45"/>
      <c r="GF41" s="55"/>
      <c r="GG41" s="54"/>
      <c r="GH41" s="45"/>
      <c r="GI41" s="56"/>
      <c r="GJ41" s="45"/>
      <c r="GK41" s="45"/>
      <c r="GL41" s="45"/>
      <c r="GM41" s="45"/>
      <c r="GN41" s="57"/>
      <c r="GO41" s="45"/>
      <c r="GP41" s="45"/>
      <c r="GQ41" s="45"/>
      <c r="GR41" s="45"/>
      <c r="GS41" s="45"/>
      <c r="GT41" s="45"/>
      <c r="GU41" s="59"/>
      <c r="GV41" s="53"/>
      <c r="GW41" s="53"/>
      <c r="GX41" s="54"/>
      <c r="GY41" s="45"/>
      <c r="GZ41" s="55"/>
      <c r="HA41" s="54"/>
      <c r="HB41" s="45"/>
      <c r="HC41" s="56"/>
      <c r="HD41" s="45"/>
      <c r="HE41" s="45"/>
      <c r="HF41" s="45"/>
      <c r="HG41" s="45"/>
      <c r="HH41" s="57"/>
      <c r="HI41" s="45"/>
      <c r="HJ41" s="45"/>
      <c r="HK41" s="45"/>
      <c r="HL41" s="45"/>
      <c r="HM41" s="45"/>
      <c r="HN41" s="45"/>
      <c r="HO41" s="59"/>
      <c r="HP41" s="53"/>
      <c r="HQ41" s="53"/>
      <c r="HR41" s="54"/>
      <c r="HS41" s="45"/>
      <c r="HT41" s="55"/>
      <c r="HU41" s="54"/>
      <c r="HV41" s="45"/>
      <c r="HW41" s="56"/>
      <c r="HX41" s="45"/>
      <c r="HY41" s="45"/>
      <c r="HZ41" s="45"/>
      <c r="IA41" s="45"/>
      <c r="IB41" s="57"/>
      <c r="IC41" s="45"/>
      <c r="ID41" s="45"/>
      <c r="IE41" s="45"/>
      <c r="IF41" s="45"/>
      <c r="IG41" s="45"/>
      <c r="IH41" s="45"/>
      <c r="II41" s="59"/>
      <c r="IJ41" s="53"/>
      <c r="IK41" s="53"/>
      <c r="IL41" s="54"/>
      <c r="IM41" s="45"/>
      <c r="IN41" s="55"/>
      <c r="IO41" s="54"/>
      <c r="IP41" s="45"/>
      <c r="IQ41" s="56"/>
      <c r="IR41" s="45"/>
      <c r="IS41" s="45"/>
      <c r="IT41" s="45"/>
      <c r="IU41" s="45"/>
      <c r="IV41" s="57"/>
      <c r="IW41" s="45"/>
      <c r="IX41" s="45"/>
      <c r="IY41" s="45"/>
      <c r="IZ41" s="45"/>
      <c r="JA41" s="45"/>
      <c r="JB41" s="45"/>
    </row>
    <row r="42" spans="1:262" s="6" customFormat="1" ht="13.5" customHeight="1">
      <c r="A42" s="44"/>
      <c r="B42" s="45"/>
      <c r="C42" s="5"/>
      <c r="E42" s="46"/>
      <c r="F42" s="47"/>
      <c r="G42" s="48"/>
      <c r="H42" s="45"/>
      <c r="I42" s="47"/>
      <c r="J42" s="48"/>
      <c r="K42" s="46"/>
      <c r="L42" s="48"/>
      <c r="M42" s="48"/>
      <c r="P42" s="49"/>
      <c r="Q42" s="46"/>
      <c r="R42" s="48"/>
      <c r="S42" s="48"/>
      <c r="U42" s="48"/>
      <c r="V42" s="48"/>
      <c r="W42" s="5"/>
      <c r="Y42" s="46"/>
      <c r="Z42" s="47"/>
      <c r="AA42" s="47"/>
      <c r="AB42" s="45"/>
      <c r="AC42" s="47"/>
      <c r="AD42" s="47"/>
      <c r="AE42" s="46"/>
      <c r="AF42" s="48"/>
      <c r="AG42" s="48"/>
      <c r="AJ42" s="49"/>
      <c r="AK42" s="46"/>
      <c r="AM42" s="48"/>
      <c r="AO42" s="48"/>
      <c r="AP42" s="48"/>
      <c r="AQ42" s="5"/>
      <c r="AS42" s="46"/>
      <c r="AT42" s="47"/>
      <c r="AU42" s="47"/>
      <c r="AV42" s="45"/>
      <c r="AW42" s="47"/>
      <c r="AX42" s="47"/>
      <c r="AY42" s="46"/>
      <c r="AZ42" s="48"/>
      <c r="BA42" s="48"/>
      <c r="BD42" s="49"/>
      <c r="BE42" s="46"/>
      <c r="BF42" s="48"/>
      <c r="BG42" s="48"/>
      <c r="BI42" s="48"/>
      <c r="BJ42" s="48"/>
      <c r="BK42" s="5"/>
      <c r="BM42" s="46"/>
      <c r="BN42" s="47"/>
      <c r="BO42" s="47"/>
      <c r="BP42" s="45"/>
      <c r="BQ42" s="47"/>
      <c r="BR42" s="47"/>
      <c r="BS42" s="46"/>
      <c r="BT42" s="48"/>
      <c r="BU42" s="48"/>
      <c r="BX42" s="49"/>
      <c r="BY42" s="46"/>
      <c r="BZ42" s="48"/>
      <c r="CA42" s="48"/>
      <c r="CC42" s="48"/>
      <c r="CD42" s="48"/>
      <c r="CE42" s="46"/>
      <c r="CG42" s="46"/>
      <c r="CH42" s="47"/>
      <c r="CI42" s="47"/>
      <c r="CJ42" s="45"/>
      <c r="CK42" s="47"/>
      <c r="CL42" s="47"/>
      <c r="CM42" s="46"/>
      <c r="CN42" s="48"/>
      <c r="CO42" s="48"/>
      <c r="CR42" s="49"/>
      <c r="CS42" s="46"/>
      <c r="CT42" s="48"/>
      <c r="CU42" s="48"/>
      <c r="CW42" s="48"/>
      <c r="CX42" s="48"/>
      <c r="CY42" s="5"/>
      <c r="DA42" s="46"/>
      <c r="DB42" s="47"/>
      <c r="DC42" s="47"/>
      <c r="DD42" s="45"/>
      <c r="DE42" s="47"/>
      <c r="DF42" s="47"/>
      <c r="DG42" s="46"/>
      <c r="DH42" s="48"/>
      <c r="DI42" s="48"/>
      <c r="DL42" s="49"/>
      <c r="DM42" s="46"/>
      <c r="DN42" s="48"/>
      <c r="DO42" s="48"/>
      <c r="DQ42" s="48"/>
      <c r="DR42" s="48"/>
      <c r="DS42" s="5"/>
      <c r="DU42" s="46"/>
      <c r="DV42" s="47"/>
      <c r="DW42" s="47"/>
      <c r="DX42" s="45"/>
      <c r="DY42" s="47"/>
      <c r="DZ42" s="47"/>
      <c r="EA42" s="46"/>
      <c r="EC42" s="50"/>
      <c r="EF42" s="49"/>
      <c r="EG42" s="46"/>
      <c r="EH42" s="48"/>
      <c r="EI42" s="48"/>
      <c r="EK42" s="48"/>
      <c r="EL42" s="48"/>
      <c r="EM42" s="5"/>
      <c r="EO42" s="46"/>
      <c r="EP42" s="47"/>
      <c r="EQ42" s="47"/>
      <c r="ER42" s="45"/>
      <c r="ES42" s="47"/>
      <c r="ET42" s="47"/>
      <c r="EU42" s="46"/>
      <c r="EV42" s="48"/>
      <c r="EW42" s="48"/>
      <c r="EZ42" s="49"/>
      <c r="FA42" s="46"/>
      <c r="FB42" s="48"/>
      <c r="FC42" s="48"/>
      <c r="FE42" s="48"/>
      <c r="FF42" s="48"/>
      <c r="FG42" s="5"/>
      <c r="FI42" s="46"/>
      <c r="FJ42" s="47"/>
      <c r="FK42" s="47"/>
      <c r="FL42" s="45"/>
      <c r="FM42" s="47"/>
      <c r="FN42" s="47"/>
      <c r="FO42" s="46"/>
      <c r="FP42" s="48"/>
      <c r="FQ42" s="48"/>
      <c r="FT42" s="49"/>
      <c r="FU42" s="46"/>
      <c r="FV42" s="48"/>
      <c r="FW42" s="48"/>
      <c r="FY42" s="48"/>
      <c r="FZ42" s="48"/>
      <c r="GA42" s="59"/>
      <c r="GB42" s="53"/>
      <c r="GC42" s="53"/>
      <c r="GD42" s="54"/>
      <c r="GE42" s="45"/>
      <c r="GF42" s="55"/>
      <c r="GG42" s="54"/>
      <c r="GH42" s="45"/>
      <c r="GI42" s="56"/>
      <c r="GJ42" s="45"/>
      <c r="GK42" s="45"/>
      <c r="GL42" s="45"/>
      <c r="GM42" s="45"/>
      <c r="GN42" s="57"/>
      <c r="GO42" s="45"/>
      <c r="GP42" s="45"/>
      <c r="GQ42" s="45"/>
      <c r="GR42" s="45"/>
      <c r="GS42" s="45"/>
      <c r="GT42" s="45"/>
      <c r="GU42" s="59"/>
      <c r="GV42" s="53"/>
      <c r="GW42" s="53"/>
      <c r="GX42" s="54"/>
      <c r="GY42" s="45"/>
      <c r="GZ42" s="55"/>
      <c r="HA42" s="54"/>
      <c r="HB42" s="45"/>
      <c r="HC42" s="56"/>
      <c r="HD42" s="45"/>
      <c r="HE42" s="45"/>
      <c r="HF42" s="45"/>
      <c r="HG42" s="45"/>
      <c r="HH42" s="57"/>
      <c r="HI42" s="45"/>
      <c r="HJ42" s="45"/>
      <c r="HK42" s="45"/>
      <c r="HL42" s="45"/>
      <c r="HM42" s="45"/>
      <c r="HN42" s="45"/>
      <c r="HO42" s="59"/>
      <c r="HP42" s="53"/>
      <c r="HQ42" s="53"/>
      <c r="HR42" s="54"/>
      <c r="HS42" s="45"/>
      <c r="HT42" s="55"/>
      <c r="HU42" s="54"/>
      <c r="HV42" s="45"/>
      <c r="HW42" s="56"/>
      <c r="HX42" s="45"/>
      <c r="HY42" s="45"/>
      <c r="HZ42" s="45"/>
      <c r="IA42" s="45"/>
      <c r="IB42" s="57"/>
      <c r="IC42" s="45"/>
      <c r="ID42" s="45"/>
      <c r="IE42" s="45"/>
      <c r="IF42" s="45"/>
      <c r="IG42" s="45"/>
      <c r="IH42" s="45"/>
      <c r="II42" s="59"/>
      <c r="IJ42" s="53"/>
      <c r="IK42" s="53"/>
      <c r="IL42" s="54"/>
      <c r="IM42" s="45"/>
      <c r="IN42" s="55"/>
      <c r="IO42" s="54"/>
      <c r="IP42" s="45"/>
      <c r="IQ42" s="56"/>
      <c r="IR42" s="45"/>
      <c r="IS42" s="45"/>
      <c r="IT42" s="45"/>
      <c r="IU42" s="45"/>
      <c r="IV42" s="57"/>
      <c r="IW42" s="45"/>
      <c r="IX42" s="45"/>
      <c r="IY42" s="45"/>
      <c r="IZ42" s="45"/>
      <c r="JA42" s="45"/>
      <c r="JB42" s="45"/>
    </row>
    <row r="43" spans="1:262" s="6" customFormat="1" ht="13.5" customHeight="1">
      <c r="A43" s="44"/>
      <c r="B43" s="45"/>
      <c r="C43" s="5"/>
      <c r="E43" s="46"/>
      <c r="F43" s="47"/>
      <c r="G43" s="48"/>
      <c r="H43" s="45"/>
      <c r="I43" s="47"/>
      <c r="J43" s="48"/>
      <c r="K43" s="46"/>
      <c r="L43" s="48"/>
      <c r="M43" s="48"/>
      <c r="P43" s="49"/>
      <c r="Q43" s="46"/>
      <c r="R43" s="48"/>
      <c r="S43" s="48"/>
      <c r="U43" s="48"/>
      <c r="V43" s="48"/>
      <c r="W43" s="5"/>
      <c r="Y43" s="46"/>
      <c r="Z43" s="47"/>
      <c r="AA43" s="47"/>
      <c r="AB43" s="45"/>
      <c r="AC43" s="47"/>
      <c r="AD43" s="47"/>
      <c r="AE43" s="46"/>
      <c r="AF43" s="48"/>
      <c r="AG43" s="48"/>
      <c r="AJ43" s="49"/>
      <c r="AK43" s="46"/>
      <c r="AM43" s="48"/>
      <c r="AO43" s="48"/>
      <c r="AP43" s="48"/>
      <c r="AQ43" s="5"/>
      <c r="AS43" s="46"/>
      <c r="AT43" s="47"/>
      <c r="AU43" s="47"/>
      <c r="AV43" s="45"/>
      <c r="AW43" s="47"/>
      <c r="AX43" s="47"/>
      <c r="AY43" s="46"/>
      <c r="AZ43" s="48"/>
      <c r="BA43" s="48"/>
      <c r="BD43" s="49"/>
      <c r="BE43" s="46"/>
      <c r="BF43" s="48"/>
      <c r="BG43" s="48"/>
      <c r="BI43" s="48"/>
      <c r="BJ43" s="48"/>
      <c r="BK43" s="5"/>
      <c r="BM43" s="46"/>
      <c r="BN43" s="47"/>
      <c r="BO43" s="47"/>
      <c r="BP43" s="45"/>
      <c r="BQ43" s="47"/>
      <c r="BR43" s="47"/>
      <c r="BS43" s="46"/>
      <c r="BT43" s="48"/>
      <c r="BU43" s="48"/>
      <c r="BX43" s="49"/>
      <c r="BY43" s="46"/>
      <c r="BZ43" s="48"/>
      <c r="CA43" s="48"/>
      <c r="CC43" s="48"/>
      <c r="CD43" s="48"/>
      <c r="CE43" s="46"/>
      <c r="CG43" s="46"/>
      <c r="CH43" s="47"/>
      <c r="CI43" s="47"/>
      <c r="CJ43" s="45"/>
      <c r="CK43" s="47"/>
      <c r="CL43" s="47"/>
      <c r="CM43" s="46"/>
      <c r="CN43" s="48"/>
      <c r="CO43" s="48"/>
      <c r="CR43" s="49"/>
      <c r="CS43" s="46"/>
      <c r="CT43" s="48"/>
      <c r="CU43" s="48"/>
      <c r="CW43" s="48"/>
      <c r="CX43" s="48"/>
      <c r="CY43" s="5"/>
      <c r="DA43" s="46"/>
      <c r="DB43" s="47"/>
      <c r="DC43" s="47"/>
      <c r="DD43" s="45"/>
      <c r="DE43" s="47"/>
      <c r="DF43" s="47"/>
      <c r="DG43" s="46"/>
      <c r="DH43" s="48"/>
      <c r="DI43" s="48"/>
      <c r="DL43" s="49"/>
      <c r="DM43" s="46"/>
      <c r="DN43" s="48"/>
      <c r="DO43" s="48"/>
      <c r="DQ43" s="48"/>
      <c r="DR43" s="48"/>
      <c r="DS43" s="5"/>
      <c r="DU43" s="46"/>
      <c r="DV43" s="47"/>
      <c r="DW43" s="47"/>
      <c r="DX43" s="45"/>
      <c r="DY43" s="47"/>
      <c r="DZ43" s="47"/>
      <c r="EA43" s="46"/>
      <c r="EC43" s="50"/>
      <c r="EF43" s="49"/>
      <c r="EG43" s="46"/>
      <c r="EH43" s="48"/>
      <c r="EI43" s="48"/>
      <c r="EK43" s="48"/>
      <c r="EL43" s="48"/>
      <c r="EM43" s="5"/>
      <c r="EO43" s="46"/>
      <c r="EP43" s="47"/>
      <c r="EQ43" s="47"/>
      <c r="ER43" s="45"/>
      <c r="ES43" s="47"/>
      <c r="ET43" s="47"/>
      <c r="EU43" s="46"/>
      <c r="EV43" s="48"/>
      <c r="EW43" s="48"/>
      <c r="EZ43" s="49"/>
      <c r="FA43" s="46"/>
      <c r="FB43" s="48"/>
      <c r="FC43" s="48"/>
      <c r="FE43" s="48"/>
      <c r="FF43" s="48"/>
      <c r="FG43" s="5"/>
      <c r="FI43" s="46"/>
      <c r="FJ43" s="47"/>
      <c r="FK43" s="47"/>
      <c r="FL43" s="45"/>
      <c r="FM43" s="47"/>
      <c r="FN43" s="47"/>
      <c r="FO43" s="46"/>
      <c r="FP43" s="48"/>
      <c r="FQ43" s="48"/>
      <c r="FT43" s="49"/>
      <c r="FU43" s="46"/>
      <c r="FV43" s="48"/>
      <c r="FW43" s="48"/>
      <c r="FY43" s="48"/>
      <c r="FZ43" s="48"/>
      <c r="GA43" s="59"/>
      <c r="GB43" s="53"/>
      <c r="GC43" s="53"/>
      <c r="GD43" s="54"/>
      <c r="GE43" s="46"/>
      <c r="GF43" s="46"/>
      <c r="GG43" s="47"/>
      <c r="GH43" s="46"/>
      <c r="GI43" s="56"/>
      <c r="GJ43" s="45"/>
      <c r="GK43" s="45"/>
      <c r="GL43" s="45"/>
      <c r="GM43" s="45"/>
      <c r="GN43" s="57"/>
      <c r="GO43" s="45"/>
      <c r="GP43" s="45"/>
      <c r="GQ43" s="45"/>
      <c r="GR43" s="45"/>
      <c r="GS43" s="45"/>
      <c r="GT43" s="45"/>
      <c r="GU43" s="59"/>
      <c r="GV43" s="53"/>
      <c r="GW43" s="53"/>
      <c r="GX43" s="54"/>
      <c r="GY43" s="46"/>
      <c r="GZ43" s="46"/>
      <c r="HA43" s="47"/>
      <c r="HB43" s="46"/>
      <c r="HC43" s="56"/>
      <c r="HD43" s="45"/>
      <c r="HE43" s="45"/>
      <c r="HF43" s="45"/>
      <c r="HG43" s="45"/>
      <c r="HH43" s="57"/>
      <c r="HI43" s="45"/>
      <c r="HJ43" s="45"/>
      <c r="HK43" s="45"/>
      <c r="HL43" s="45"/>
      <c r="HM43" s="45"/>
      <c r="HN43" s="45"/>
      <c r="HO43" s="59"/>
      <c r="HP43" s="53"/>
      <c r="HQ43" s="53"/>
      <c r="HR43" s="54"/>
      <c r="HS43" s="46"/>
      <c r="HT43" s="46"/>
      <c r="HU43" s="47"/>
      <c r="HV43" s="46"/>
      <c r="HW43" s="56"/>
      <c r="HX43" s="45"/>
      <c r="HY43" s="45"/>
      <c r="HZ43" s="45"/>
      <c r="IA43" s="45"/>
      <c r="IB43" s="57"/>
      <c r="IC43" s="45"/>
      <c r="ID43" s="45"/>
      <c r="IE43" s="45"/>
      <c r="IF43" s="45"/>
      <c r="IG43" s="45"/>
      <c r="IH43" s="45"/>
      <c r="II43" s="59"/>
      <c r="IJ43" s="53"/>
      <c r="IK43" s="53"/>
      <c r="IL43" s="54"/>
      <c r="IM43" s="46"/>
      <c r="IN43" s="46"/>
      <c r="IO43" s="47"/>
      <c r="IP43" s="46"/>
      <c r="IQ43" s="56"/>
      <c r="IR43" s="45"/>
      <c r="IS43" s="45"/>
      <c r="IT43" s="45"/>
      <c r="IU43" s="45"/>
      <c r="IV43" s="57"/>
      <c r="IW43" s="45"/>
      <c r="IX43" s="45"/>
      <c r="IY43" s="45"/>
      <c r="IZ43" s="45"/>
      <c r="JA43" s="45"/>
      <c r="JB43" s="45"/>
    </row>
    <row r="44" spans="1:262" s="6" customFormat="1" ht="13.5" customHeight="1">
      <c r="A44" s="44"/>
      <c r="B44" s="45"/>
      <c r="C44" s="5"/>
      <c r="E44" s="46"/>
      <c r="F44" s="47"/>
      <c r="G44" s="48"/>
      <c r="H44" s="45"/>
      <c r="I44" s="47"/>
      <c r="J44" s="48"/>
      <c r="K44" s="46"/>
      <c r="L44" s="48"/>
      <c r="M44" s="48"/>
      <c r="P44" s="49"/>
      <c r="Q44" s="46"/>
      <c r="R44" s="48"/>
      <c r="S44" s="48"/>
      <c r="U44" s="48"/>
      <c r="V44" s="48"/>
      <c r="W44" s="5"/>
      <c r="Y44" s="46"/>
      <c r="Z44" s="47"/>
      <c r="AA44" s="47"/>
      <c r="AB44" s="45"/>
      <c r="AC44" s="47"/>
      <c r="AD44" s="47"/>
      <c r="AE44" s="46"/>
      <c r="AF44" s="48"/>
      <c r="AG44" s="48"/>
      <c r="AJ44" s="49"/>
      <c r="AK44" s="46"/>
      <c r="AM44" s="48"/>
      <c r="AO44" s="48"/>
      <c r="AP44" s="48"/>
      <c r="AQ44" s="5"/>
      <c r="AS44" s="46"/>
      <c r="AT44" s="47"/>
      <c r="AU44" s="47"/>
      <c r="AV44" s="45"/>
      <c r="AW44" s="47"/>
      <c r="AX44" s="47"/>
      <c r="AY44" s="46"/>
      <c r="AZ44" s="48"/>
      <c r="BA44" s="48"/>
      <c r="BD44" s="49"/>
      <c r="BE44" s="46"/>
      <c r="BF44" s="48"/>
      <c r="BG44" s="48"/>
      <c r="BI44" s="48"/>
      <c r="BJ44" s="48"/>
      <c r="BK44" s="5"/>
      <c r="BM44" s="46"/>
      <c r="BN44" s="47"/>
      <c r="BO44" s="47"/>
      <c r="BP44" s="45"/>
      <c r="BQ44" s="47"/>
      <c r="BR44" s="47"/>
      <c r="BS44" s="46"/>
      <c r="BT44" s="48"/>
      <c r="BU44" s="48"/>
      <c r="BX44" s="49"/>
      <c r="BY44" s="46"/>
      <c r="BZ44" s="48"/>
      <c r="CA44" s="48"/>
      <c r="CC44" s="48"/>
      <c r="CD44" s="48"/>
      <c r="CE44" s="46"/>
      <c r="CG44" s="46"/>
      <c r="CH44" s="47"/>
      <c r="CI44" s="47"/>
      <c r="CJ44" s="45"/>
      <c r="CK44" s="47"/>
      <c r="CL44" s="47"/>
      <c r="CM44" s="46"/>
      <c r="CN44" s="48"/>
      <c r="CO44" s="48"/>
      <c r="CR44" s="49"/>
      <c r="CS44" s="46"/>
      <c r="CT44" s="48"/>
      <c r="CU44" s="48"/>
      <c r="CW44" s="48"/>
      <c r="CX44" s="48"/>
      <c r="CY44" s="5"/>
      <c r="DA44" s="46"/>
      <c r="DB44" s="47"/>
      <c r="DC44" s="47"/>
      <c r="DD44" s="45"/>
      <c r="DE44" s="47"/>
      <c r="DF44" s="47"/>
      <c r="DG44" s="46"/>
      <c r="DH44" s="48"/>
      <c r="DI44" s="48"/>
      <c r="DL44" s="49"/>
      <c r="DM44" s="46"/>
      <c r="DN44" s="48"/>
      <c r="DO44" s="48"/>
      <c r="DQ44" s="48"/>
      <c r="DR44" s="48"/>
      <c r="DS44" s="5"/>
      <c r="DU44" s="46"/>
      <c r="DV44" s="47"/>
      <c r="DW44" s="47"/>
      <c r="DX44" s="45"/>
      <c r="DY44" s="47"/>
      <c r="DZ44" s="47"/>
      <c r="EA44" s="46"/>
      <c r="EC44" s="50"/>
      <c r="EF44" s="49"/>
      <c r="EG44" s="46"/>
      <c r="EH44" s="48"/>
      <c r="EI44" s="48"/>
      <c r="EK44" s="48"/>
      <c r="EL44" s="48"/>
      <c r="EM44" s="5"/>
      <c r="EO44" s="46"/>
      <c r="EP44" s="47"/>
      <c r="EQ44" s="47"/>
      <c r="ER44" s="45"/>
      <c r="ES44" s="47"/>
      <c r="ET44" s="47"/>
      <c r="EU44" s="46"/>
      <c r="EV44" s="48"/>
      <c r="EW44" s="48"/>
      <c r="EZ44" s="49"/>
      <c r="FA44" s="46"/>
      <c r="FB44" s="48"/>
      <c r="FC44" s="48"/>
      <c r="FE44" s="48"/>
      <c r="FF44" s="48"/>
      <c r="FG44" s="5"/>
      <c r="FI44" s="46"/>
      <c r="FJ44" s="47"/>
      <c r="FK44" s="47"/>
      <c r="FL44" s="45"/>
      <c r="FM44" s="47"/>
      <c r="FN44" s="47"/>
      <c r="FO44" s="46"/>
      <c r="FP44" s="48"/>
      <c r="FQ44" s="48"/>
      <c r="FT44" s="49"/>
      <c r="FU44" s="46"/>
      <c r="FV44" s="48"/>
      <c r="FW44" s="48"/>
      <c r="FY44" s="48"/>
      <c r="FZ44" s="48"/>
      <c r="GA44" s="59"/>
      <c r="GB44" s="53"/>
      <c r="GC44" s="53"/>
      <c r="GD44" s="54"/>
      <c r="GE44" s="45"/>
      <c r="GF44" s="55"/>
      <c r="GG44" s="54"/>
      <c r="GH44" s="45"/>
      <c r="GI44" s="56"/>
      <c r="GJ44" s="45"/>
      <c r="GK44" s="45"/>
      <c r="GL44" s="45"/>
      <c r="GM44" s="45"/>
      <c r="GN44" s="57"/>
      <c r="GO44" s="45"/>
      <c r="GP44" s="45"/>
      <c r="GQ44" s="45"/>
      <c r="GR44" s="45"/>
      <c r="GS44" s="45"/>
      <c r="GT44" s="45"/>
      <c r="GU44" s="59"/>
      <c r="GV44" s="53"/>
      <c r="GW44" s="53"/>
      <c r="GX44" s="54"/>
      <c r="GY44" s="45"/>
      <c r="GZ44" s="55"/>
      <c r="HA44" s="54"/>
      <c r="HB44" s="45"/>
      <c r="HC44" s="56"/>
      <c r="HD44" s="45"/>
      <c r="HE44" s="45"/>
      <c r="HF44" s="45"/>
      <c r="HG44" s="45"/>
      <c r="HH44" s="57"/>
      <c r="HI44" s="45"/>
      <c r="HJ44" s="45"/>
      <c r="HK44" s="45"/>
      <c r="HL44" s="45"/>
      <c r="HM44" s="45"/>
      <c r="HN44" s="45"/>
      <c r="HO44" s="59"/>
      <c r="HP44" s="53"/>
      <c r="HQ44" s="53"/>
      <c r="HR44" s="54"/>
      <c r="HS44" s="45"/>
      <c r="HT44" s="55"/>
      <c r="HU44" s="54"/>
      <c r="HV44" s="45"/>
      <c r="HW44" s="56"/>
      <c r="HX44" s="45"/>
      <c r="HY44" s="45"/>
      <c r="HZ44" s="45"/>
      <c r="IA44" s="45"/>
      <c r="IB44" s="57"/>
      <c r="IC44" s="45"/>
      <c r="ID44" s="45"/>
      <c r="IE44" s="45"/>
      <c r="IF44" s="45"/>
      <c r="IG44" s="45"/>
      <c r="IH44" s="45"/>
      <c r="II44" s="59"/>
      <c r="IJ44" s="53"/>
      <c r="IK44" s="53"/>
      <c r="IL44" s="54"/>
      <c r="IM44" s="45"/>
      <c r="IN44" s="55"/>
      <c r="IO44" s="54"/>
      <c r="IP44" s="45"/>
      <c r="IQ44" s="56"/>
      <c r="IR44" s="45"/>
      <c r="IS44" s="45"/>
      <c r="IT44" s="45"/>
      <c r="IU44" s="45"/>
      <c r="IV44" s="57"/>
      <c r="IW44" s="45"/>
      <c r="IX44" s="45"/>
      <c r="IY44" s="45"/>
      <c r="IZ44" s="45"/>
      <c r="JA44" s="45"/>
      <c r="JB44" s="45"/>
    </row>
    <row r="45" spans="1:262" s="6" customFormat="1" ht="13.5" customHeight="1">
      <c r="A45" s="44"/>
      <c r="B45" s="45"/>
      <c r="C45" s="5"/>
      <c r="E45" s="46"/>
      <c r="F45" s="47"/>
      <c r="G45" s="48"/>
      <c r="H45" s="45"/>
      <c r="I45" s="47"/>
      <c r="J45" s="48"/>
      <c r="K45" s="46"/>
      <c r="L45" s="48"/>
      <c r="M45" s="48"/>
      <c r="P45" s="49"/>
      <c r="Q45" s="46"/>
      <c r="R45" s="48"/>
      <c r="S45" s="48"/>
      <c r="U45" s="48"/>
      <c r="V45" s="48"/>
      <c r="W45" s="5"/>
      <c r="Y45" s="46"/>
      <c r="Z45" s="47"/>
      <c r="AA45" s="47"/>
      <c r="AB45" s="45"/>
      <c r="AC45" s="47"/>
      <c r="AD45" s="47"/>
      <c r="AE45" s="46"/>
      <c r="AF45" s="48"/>
      <c r="AG45" s="48"/>
      <c r="AJ45" s="49"/>
      <c r="AK45" s="46"/>
      <c r="AM45" s="48"/>
      <c r="AO45" s="48"/>
      <c r="AP45" s="48"/>
      <c r="AQ45" s="5"/>
      <c r="AS45" s="46"/>
      <c r="AT45" s="47"/>
      <c r="AU45" s="47"/>
      <c r="AV45" s="45"/>
      <c r="AW45" s="47"/>
      <c r="AX45" s="47"/>
      <c r="AY45" s="46"/>
      <c r="AZ45" s="48"/>
      <c r="BA45" s="48"/>
      <c r="BD45" s="49"/>
      <c r="BE45" s="46"/>
      <c r="BF45" s="48"/>
      <c r="BG45" s="48"/>
      <c r="BI45" s="48"/>
      <c r="BJ45" s="48"/>
      <c r="BK45" s="5"/>
      <c r="BM45" s="46"/>
      <c r="BN45" s="47"/>
      <c r="BO45" s="47"/>
      <c r="BP45" s="45"/>
      <c r="BQ45" s="47"/>
      <c r="BR45" s="47"/>
      <c r="BS45" s="46"/>
      <c r="BT45" s="48"/>
      <c r="BU45" s="48"/>
      <c r="BX45" s="49"/>
      <c r="BY45" s="46"/>
      <c r="BZ45" s="48"/>
      <c r="CA45" s="48"/>
      <c r="CC45" s="48"/>
      <c r="CD45" s="48"/>
      <c r="CE45" s="46"/>
      <c r="CG45" s="46"/>
      <c r="CH45" s="47"/>
      <c r="CI45" s="47"/>
      <c r="CJ45" s="45"/>
      <c r="CK45" s="47"/>
      <c r="CL45" s="47"/>
      <c r="CM45" s="46"/>
      <c r="CN45" s="48"/>
      <c r="CO45" s="48"/>
      <c r="CR45" s="49"/>
      <c r="CS45" s="46"/>
      <c r="CT45" s="48"/>
      <c r="CU45" s="48"/>
      <c r="CW45" s="48"/>
      <c r="CX45" s="48"/>
      <c r="CY45" s="5"/>
      <c r="DA45" s="46"/>
      <c r="DB45" s="47"/>
      <c r="DC45" s="47"/>
      <c r="DD45" s="45"/>
      <c r="DE45" s="47"/>
      <c r="DF45" s="47"/>
      <c r="DG45" s="46"/>
      <c r="DH45" s="48"/>
      <c r="DI45" s="48"/>
      <c r="DL45" s="49"/>
      <c r="DM45" s="46"/>
      <c r="DN45" s="48"/>
      <c r="DO45" s="48"/>
      <c r="DQ45" s="48"/>
      <c r="DR45" s="48"/>
      <c r="DS45" s="5"/>
      <c r="DU45" s="46"/>
      <c r="DV45" s="47"/>
      <c r="DW45" s="47"/>
      <c r="DX45" s="45"/>
      <c r="DY45" s="47"/>
      <c r="DZ45" s="47"/>
      <c r="EA45" s="46"/>
      <c r="EC45" s="50"/>
      <c r="EF45" s="49"/>
      <c r="EG45" s="46"/>
      <c r="EH45" s="48"/>
      <c r="EI45" s="48"/>
      <c r="EK45" s="48"/>
      <c r="EL45" s="48"/>
      <c r="EM45" s="5"/>
      <c r="EO45" s="46"/>
      <c r="EP45" s="47"/>
      <c r="EQ45" s="47"/>
      <c r="ER45" s="45"/>
      <c r="ES45" s="47"/>
      <c r="ET45" s="47"/>
      <c r="EU45" s="46"/>
      <c r="EV45" s="48"/>
      <c r="EW45" s="48"/>
      <c r="EZ45" s="49"/>
      <c r="FA45" s="46"/>
      <c r="FB45" s="48"/>
      <c r="FC45" s="48"/>
      <c r="FE45" s="48"/>
      <c r="FF45" s="48"/>
      <c r="FG45" s="5"/>
      <c r="FI45" s="46"/>
      <c r="FJ45" s="47"/>
      <c r="FK45" s="47"/>
      <c r="FL45" s="45"/>
      <c r="FM45" s="47"/>
      <c r="FN45" s="47"/>
      <c r="FO45" s="46"/>
      <c r="FP45" s="48"/>
      <c r="FQ45" s="48"/>
      <c r="FT45" s="49"/>
      <c r="FU45" s="46"/>
      <c r="FV45" s="48"/>
      <c r="FW45" s="48"/>
      <c r="FY45" s="48"/>
      <c r="FZ45" s="48"/>
      <c r="GA45" s="59"/>
      <c r="GB45" s="53"/>
      <c r="GC45" s="53"/>
      <c r="GD45" s="54"/>
      <c r="GE45" s="45"/>
      <c r="GF45" s="55"/>
      <c r="GG45" s="54"/>
      <c r="GH45" s="45"/>
      <c r="GI45" s="56"/>
      <c r="GJ45" s="45"/>
      <c r="GK45" s="45"/>
      <c r="GL45" s="45"/>
      <c r="GM45" s="45"/>
      <c r="GN45" s="57"/>
      <c r="GO45" s="45"/>
      <c r="GP45" s="45"/>
      <c r="GQ45" s="45"/>
      <c r="GR45" s="45"/>
      <c r="GS45" s="45"/>
      <c r="GT45" s="45"/>
      <c r="GU45" s="59"/>
      <c r="GV45" s="53"/>
      <c r="GW45" s="53"/>
      <c r="GX45" s="54"/>
      <c r="GY45" s="45"/>
      <c r="GZ45" s="55"/>
      <c r="HA45" s="54"/>
      <c r="HB45" s="45"/>
      <c r="HC45" s="56"/>
      <c r="HD45" s="45"/>
      <c r="HE45" s="45"/>
      <c r="HF45" s="45"/>
      <c r="HG45" s="45"/>
      <c r="HH45" s="57"/>
      <c r="HI45" s="45"/>
      <c r="HJ45" s="45"/>
      <c r="HK45" s="45"/>
      <c r="HL45" s="45"/>
      <c r="HM45" s="45"/>
      <c r="HN45" s="45"/>
      <c r="HO45" s="59"/>
      <c r="HP45" s="53"/>
      <c r="HQ45" s="53"/>
      <c r="HR45" s="54"/>
      <c r="HS45" s="45"/>
      <c r="HT45" s="55"/>
      <c r="HU45" s="54"/>
      <c r="HV45" s="45"/>
      <c r="HW45" s="56"/>
      <c r="HX45" s="45"/>
      <c r="HY45" s="45"/>
      <c r="HZ45" s="45"/>
      <c r="IA45" s="45"/>
      <c r="IB45" s="57"/>
      <c r="IC45" s="45"/>
      <c r="ID45" s="45"/>
      <c r="IE45" s="45"/>
      <c r="IF45" s="45"/>
      <c r="IG45" s="45"/>
      <c r="IH45" s="45"/>
      <c r="II45" s="59"/>
      <c r="IJ45" s="53"/>
      <c r="IK45" s="53"/>
      <c r="IL45" s="54"/>
      <c r="IM45" s="45"/>
      <c r="IN45" s="55"/>
      <c r="IO45" s="54"/>
      <c r="IP45" s="45"/>
      <c r="IQ45" s="56"/>
      <c r="IR45" s="45"/>
      <c r="IS45" s="45"/>
      <c r="IT45" s="45"/>
      <c r="IU45" s="45"/>
      <c r="IV45" s="57"/>
      <c r="IW45" s="45"/>
      <c r="IX45" s="45"/>
      <c r="IY45" s="45"/>
      <c r="IZ45" s="45"/>
      <c r="JA45" s="45"/>
      <c r="JB45" s="45"/>
    </row>
    <row r="46" spans="1:262" s="6" customFormat="1" ht="13.5" customHeight="1">
      <c r="A46" s="44"/>
      <c r="B46" s="45"/>
      <c r="C46" s="5"/>
      <c r="E46" s="46"/>
      <c r="F46" s="47"/>
      <c r="G46" s="48"/>
      <c r="H46" s="45"/>
      <c r="I46" s="47"/>
      <c r="J46" s="48"/>
      <c r="K46" s="46"/>
      <c r="L46" s="48"/>
      <c r="M46" s="48"/>
      <c r="P46" s="49"/>
      <c r="Q46" s="46"/>
      <c r="R46" s="48"/>
      <c r="S46" s="48"/>
      <c r="U46" s="48"/>
      <c r="V46" s="48"/>
      <c r="W46" s="5"/>
      <c r="Y46" s="46"/>
      <c r="Z46" s="47"/>
      <c r="AA46" s="47"/>
      <c r="AB46" s="45"/>
      <c r="AC46" s="47"/>
      <c r="AD46" s="47"/>
      <c r="AE46" s="46"/>
      <c r="AF46" s="48"/>
      <c r="AG46" s="48"/>
      <c r="AJ46" s="49"/>
      <c r="AK46" s="46"/>
      <c r="AM46" s="48"/>
      <c r="AO46" s="48"/>
      <c r="AP46" s="48"/>
      <c r="AQ46" s="5"/>
      <c r="AS46" s="46"/>
      <c r="AT46" s="47"/>
      <c r="AU46" s="47"/>
      <c r="AV46" s="45"/>
      <c r="AW46" s="47"/>
      <c r="AX46" s="47"/>
      <c r="AY46" s="46"/>
      <c r="AZ46" s="48"/>
      <c r="BA46" s="48"/>
      <c r="BD46" s="49"/>
      <c r="BE46" s="46"/>
      <c r="BF46" s="48"/>
      <c r="BG46" s="48"/>
      <c r="BI46" s="48"/>
      <c r="BJ46" s="48"/>
      <c r="BK46" s="5"/>
      <c r="BM46" s="46"/>
      <c r="BN46" s="47"/>
      <c r="BO46" s="47"/>
      <c r="BP46" s="45"/>
      <c r="BQ46" s="47"/>
      <c r="BR46" s="47"/>
      <c r="BS46" s="46"/>
      <c r="BT46" s="48"/>
      <c r="BU46" s="48"/>
      <c r="BX46" s="49"/>
      <c r="BY46" s="46"/>
      <c r="BZ46" s="48"/>
      <c r="CA46" s="48"/>
      <c r="CC46" s="48"/>
      <c r="CD46" s="48"/>
      <c r="CE46" s="46"/>
      <c r="CG46" s="46"/>
      <c r="CH46" s="47"/>
      <c r="CI46" s="47"/>
      <c r="CJ46" s="45"/>
      <c r="CK46" s="47"/>
      <c r="CL46" s="47"/>
      <c r="CM46" s="46"/>
      <c r="CN46" s="48"/>
      <c r="CO46" s="48"/>
      <c r="CR46" s="49"/>
      <c r="CS46" s="46"/>
      <c r="CT46" s="48"/>
      <c r="CU46" s="48"/>
      <c r="CW46" s="48"/>
      <c r="CX46" s="48"/>
      <c r="CY46" s="5"/>
      <c r="DA46" s="46"/>
      <c r="DB46" s="47"/>
      <c r="DC46" s="47"/>
      <c r="DD46" s="45"/>
      <c r="DE46" s="47"/>
      <c r="DF46" s="47"/>
      <c r="DG46" s="46"/>
      <c r="DH46" s="48"/>
      <c r="DI46" s="48"/>
      <c r="DL46" s="49"/>
      <c r="DM46" s="46"/>
      <c r="DN46" s="48"/>
      <c r="DO46" s="48"/>
      <c r="DQ46" s="48"/>
      <c r="DR46" s="48"/>
      <c r="DS46" s="5"/>
      <c r="DU46" s="46"/>
      <c r="DV46" s="47"/>
      <c r="DW46" s="47"/>
      <c r="DX46" s="45"/>
      <c r="DY46" s="47"/>
      <c r="DZ46" s="47"/>
      <c r="EA46" s="46"/>
      <c r="EC46" s="50"/>
      <c r="EF46" s="49"/>
      <c r="EG46" s="46"/>
      <c r="EH46" s="48"/>
      <c r="EI46" s="48"/>
      <c r="EK46" s="48"/>
      <c r="EL46" s="48"/>
      <c r="EM46" s="5"/>
      <c r="EO46" s="46"/>
      <c r="EP46" s="47"/>
      <c r="EQ46" s="47"/>
      <c r="ER46" s="45"/>
      <c r="ES46" s="47"/>
      <c r="ET46" s="47"/>
      <c r="EU46" s="46"/>
      <c r="EV46" s="48"/>
      <c r="EW46" s="48"/>
      <c r="EZ46" s="49"/>
      <c r="FA46" s="46"/>
      <c r="FB46" s="48"/>
      <c r="FC46" s="48"/>
      <c r="FE46" s="48"/>
      <c r="FF46" s="48"/>
      <c r="FG46" s="5"/>
      <c r="FI46" s="46"/>
      <c r="FJ46" s="47"/>
      <c r="FK46" s="47"/>
      <c r="FL46" s="45"/>
      <c r="FM46" s="47"/>
      <c r="FN46" s="47"/>
      <c r="FO46" s="46"/>
      <c r="FP46" s="48"/>
      <c r="FQ46" s="48"/>
      <c r="FT46" s="49"/>
      <c r="FU46" s="46"/>
      <c r="FV46" s="48"/>
      <c r="FW46" s="48"/>
      <c r="FY46" s="48"/>
      <c r="FZ46" s="48"/>
      <c r="GA46" s="59"/>
      <c r="GB46" s="53"/>
      <c r="GC46" s="53"/>
      <c r="GD46" s="54"/>
      <c r="GE46" s="45"/>
      <c r="GF46" s="55"/>
      <c r="GG46" s="54"/>
      <c r="GH46" s="45"/>
      <c r="GI46" s="56"/>
      <c r="GJ46" s="45"/>
      <c r="GK46" s="45"/>
      <c r="GL46" s="45"/>
      <c r="GM46" s="45"/>
      <c r="GN46" s="57"/>
      <c r="GO46" s="45"/>
      <c r="GP46" s="45"/>
      <c r="GQ46" s="45"/>
      <c r="GR46" s="45"/>
      <c r="GS46" s="45"/>
      <c r="GT46" s="45"/>
      <c r="GU46" s="59"/>
      <c r="GV46" s="53"/>
      <c r="GW46" s="53"/>
      <c r="GX46" s="54"/>
      <c r="GY46" s="45"/>
      <c r="GZ46" s="55"/>
      <c r="HA46" s="54"/>
      <c r="HB46" s="45"/>
      <c r="HC46" s="56"/>
      <c r="HD46" s="45"/>
      <c r="HE46" s="45"/>
      <c r="HF46" s="45"/>
      <c r="HG46" s="45"/>
      <c r="HH46" s="57"/>
      <c r="HI46" s="45"/>
      <c r="HJ46" s="45"/>
      <c r="HK46" s="45"/>
      <c r="HL46" s="45"/>
      <c r="HM46" s="45"/>
      <c r="HN46" s="45"/>
      <c r="HO46" s="59"/>
      <c r="HP46" s="53"/>
      <c r="HQ46" s="53"/>
      <c r="HR46" s="54"/>
      <c r="HS46" s="45"/>
      <c r="HT46" s="55"/>
      <c r="HU46" s="54"/>
      <c r="HV46" s="45"/>
      <c r="HW46" s="56"/>
      <c r="HX46" s="45"/>
      <c r="HY46" s="45"/>
      <c r="HZ46" s="45"/>
      <c r="IA46" s="45"/>
      <c r="IB46" s="57"/>
      <c r="IC46" s="45"/>
      <c r="ID46" s="45"/>
      <c r="IE46" s="45"/>
      <c r="IF46" s="45"/>
      <c r="IG46" s="45"/>
      <c r="IH46" s="45"/>
      <c r="II46" s="59"/>
      <c r="IJ46" s="53"/>
      <c r="IK46" s="53"/>
      <c r="IL46" s="54"/>
      <c r="IM46" s="45"/>
      <c r="IN46" s="55"/>
      <c r="IO46" s="54"/>
      <c r="IP46" s="45"/>
      <c r="IQ46" s="56"/>
      <c r="IR46" s="45"/>
      <c r="IS46" s="45"/>
      <c r="IT46" s="45"/>
      <c r="IU46" s="45"/>
      <c r="IV46" s="57"/>
      <c r="IW46" s="45"/>
      <c r="IX46" s="45"/>
      <c r="IY46" s="45"/>
      <c r="IZ46" s="45"/>
      <c r="JA46" s="45"/>
      <c r="JB46" s="45"/>
    </row>
    <row r="47" spans="1:262" s="6" customFormat="1" ht="13.5" customHeight="1">
      <c r="A47" s="44"/>
      <c r="B47" s="45"/>
      <c r="C47" s="5"/>
      <c r="E47" s="46"/>
      <c r="F47" s="47"/>
      <c r="G47" s="48"/>
      <c r="H47" s="45"/>
      <c r="I47" s="47"/>
      <c r="J47" s="48"/>
      <c r="K47" s="46"/>
      <c r="L47" s="48"/>
      <c r="M47" s="48"/>
      <c r="P47" s="49"/>
      <c r="Q47" s="46"/>
      <c r="R47" s="48"/>
      <c r="S47" s="48"/>
      <c r="U47" s="48"/>
      <c r="V47" s="48"/>
      <c r="W47" s="5"/>
      <c r="Y47" s="46"/>
      <c r="Z47" s="47"/>
      <c r="AA47" s="47"/>
      <c r="AB47" s="45"/>
      <c r="AC47" s="47"/>
      <c r="AD47" s="47"/>
      <c r="AE47" s="46"/>
      <c r="AF47" s="48"/>
      <c r="AG47" s="48"/>
      <c r="AJ47" s="49"/>
      <c r="AK47" s="46"/>
      <c r="AM47" s="48"/>
      <c r="AO47" s="48"/>
      <c r="AP47" s="48"/>
      <c r="AQ47" s="5"/>
      <c r="AS47" s="46"/>
      <c r="AT47" s="47"/>
      <c r="AU47" s="47"/>
      <c r="AV47" s="45"/>
      <c r="AW47" s="47"/>
      <c r="AX47" s="47"/>
      <c r="AY47" s="46"/>
      <c r="AZ47" s="48"/>
      <c r="BA47" s="48"/>
      <c r="BD47" s="49"/>
      <c r="BE47" s="46"/>
      <c r="BF47" s="48"/>
      <c r="BG47" s="48"/>
      <c r="BI47" s="48"/>
      <c r="BJ47" s="48"/>
      <c r="BK47" s="5"/>
      <c r="BM47" s="46"/>
      <c r="BN47" s="47"/>
      <c r="BO47" s="47"/>
      <c r="BP47" s="45"/>
      <c r="BQ47" s="47"/>
      <c r="BR47" s="47"/>
      <c r="BS47" s="46"/>
      <c r="BT47" s="48"/>
      <c r="BU47" s="48"/>
      <c r="BX47" s="49"/>
      <c r="BY47" s="46"/>
      <c r="BZ47" s="48"/>
      <c r="CA47" s="48"/>
      <c r="CC47" s="48"/>
      <c r="CD47" s="48"/>
      <c r="CE47" s="46"/>
      <c r="CG47" s="46"/>
      <c r="CH47" s="47"/>
      <c r="CI47" s="47"/>
      <c r="CJ47" s="45"/>
      <c r="CK47" s="47"/>
      <c r="CL47" s="47"/>
      <c r="CM47" s="46"/>
      <c r="CN47" s="48"/>
      <c r="CO47" s="48"/>
      <c r="CR47" s="49"/>
      <c r="CS47" s="46"/>
      <c r="CT47" s="48"/>
      <c r="CU47" s="48"/>
      <c r="CW47" s="48"/>
      <c r="CX47" s="48"/>
      <c r="CY47" s="5"/>
      <c r="DA47" s="46"/>
      <c r="DB47" s="47"/>
      <c r="DC47" s="47"/>
      <c r="DD47" s="45"/>
      <c r="DE47" s="47"/>
      <c r="DF47" s="47"/>
      <c r="DG47" s="46"/>
      <c r="DH47" s="48"/>
      <c r="DI47" s="48"/>
      <c r="DL47" s="49"/>
      <c r="DM47" s="46"/>
      <c r="DN47" s="48"/>
      <c r="DO47" s="48"/>
      <c r="DQ47" s="48"/>
      <c r="DR47" s="48"/>
      <c r="DS47" s="5"/>
      <c r="DU47" s="46"/>
      <c r="DV47" s="47"/>
      <c r="DW47" s="47"/>
      <c r="DX47" s="45"/>
      <c r="DY47" s="47"/>
      <c r="DZ47" s="47"/>
      <c r="EA47" s="46"/>
      <c r="EC47" s="50"/>
      <c r="EF47" s="49"/>
      <c r="EG47" s="46"/>
      <c r="EH47" s="48"/>
      <c r="EI47" s="48"/>
      <c r="EK47" s="48"/>
      <c r="EL47" s="48"/>
      <c r="EM47" s="5"/>
      <c r="EO47" s="46"/>
      <c r="EP47" s="47"/>
      <c r="EQ47" s="47"/>
      <c r="ER47" s="45"/>
      <c r="ES47" s="47"/>
      <c r="ET47" s="47"/>
      <c r="EU47" s="46"/>
      <c r="EV47" s="48"/>
      <c r="EW47" s="48"/>
      <c r="EZ47" s="49"/>
      <c r="FA47" s="46"/>
      <c r="FB47" s="48"/>
      <c r="FC47" s="48"/>
      <c r="FE47" s="48"/>
      <c r="FF47" s="48"/>
      <c r="FG47" s="5"/>
      <c r="FI47" s="46"/>
      <c r="FJ47" s="47"/>
      <c r="FK47" s="47"/>
      <c r="FL47" s="45"/>
      <c r="FM47" s="47"/>
      <c r="FN47" s="47"/>
      <c r="FO47" s="46"/>
      <c r="FP47" s="48"/>
      <c r="FQ47" s="48"/>
      <c r="FT47" s="49"/>
      <c r="FU47" s="46"/>
      <c r="FV47" s="48"/>
      <c r="FW47" s="48"/>
      <c r="FY47" s="48"/>
      <c r="FZ47" s="48"/>
      <c r="GA47" s="59"/>
      <c r="GB47" s="53"/>
      <c r="GC47" s="53"/>
      <c r="GD47" s="54"/>
      <c r="GE47" s="45"/>
      <c r="GF47" s="55"/>
      <c r="GG47" s="54"/>
      <c r="GH47" s="45"/>
      <c r="GI47" s="56"/>
      <c r="GJ47" s="45"/>
      <c r="GK47" s="45"/>
      <c r="GL47" s="45"/>
      <c r="GM47" s="45"/>
      <c r="GN47" s="57"/>
      <c r="GO47" s="45"/>
      <c r="GP47" s="45"/>
      <c r="GQ47" s="45"/>
      <c r="GR47" s="45"/>
      <c r="GS47" s="45"/>
      <c r="GT47" s="45"/>
      <c r="GU47" s="59"/>
      <c r="GV47" s="53"/>
      <c r="GW47" s="53"/>
      <c r="GX47" s="54"/>
      <c r="GY47" s="45"/>
      <c r="GZ47" s="55"/>
      <c r="HA47" s="54"/>
      <c r="HB47" s="45"/>
      <c r="HC47" s="56"/>
      <c r="HD47" s="45"/>
      <c r="HE47" s="45"/>
      <c r="HF47" s="45"/>
      <c r="HG47" s="45"/>
      <c r="HH47" s="57"/>
      <c r="HI47" s="45"/>
      <c r="HJ47" s="45"/>
      <c r="HK47" s="45"/>
      <c r="HL47" s="45"/>
      <c r="HM47" s="45"/>
      <c r="HN47" s="45"/>
      <c r="HO47" s="59"/>
      <c r="HP47" s="53"/>
      <c r="HQ47" s="53"/>
      <c r="HR47" s="54"/>
      <c r="HS47" s="45"/>
      <c r="HT47" s="55"/>
      <c r="HU47" s="54"/>
      <c r="HV47" s="45"/>
      <c r="HW47" s="56"/>
      <c r="HX47" s="45"/>
      <c r="HY47" s="45"/>
      <c r="HZ47" s="45"/>
      <c r="IA47" s="45"/>
      <c r="IB47" s="57"/>
      <c r="IC47" s="45"/>
      <c r="ID47" s="45"/>
      <c r="IE47" s="45"/>
      <c r="IF47" s="45"/>
      <c r="IG47" s="45"/>
      <c r="IH47" s="45"/>
      <c r="II47" s="59"/>
      <c r="IJ47" s="53"/>
      <c r="IK47" s="53"/>
      <c r="IL47" s="54"/>
      <c r="IM47" s="45"/>
      <c r="IN47" s="55"/>
      <c r="IO47" s="54"/>
      <c r="IP47" s="45"/>
      <c r="IQ47" s="56"/>
      <c r="IR47" s="45"/>
      <c r="IS47" s="45"/>
      <c r="IT47" s="45"/>
      <c r="IU47" s="45"/>
      <c r="IV47" s="57"/>
      <c r="IW47" s="45"/>
      <c r="IX47" s="45"/>
      <c r="IY47" s="45"/>
      <c r="IZ47" s="45"/>
      <c r="JA47" s="45"/>
      <c r="JB47" s="45"/>
    </row>
    <row r="48" spans="1:262" s="6" customFormat="1" ht="13.5" customHeight="1">
      <c r="A48" s="44"/>
      <c r="B48" s="45"/>
      <c r="C48" s="5"/>
      <c r="E48" s="46"/>
      <c r="F48" s="47"/>
      <c r="G48" s="48"/>
      <c r="H48" s="45"/>
      <c r="I48" s="47"/>
      <c r="J48" s="48"/>
      <c r="K48" s="46"/>
      <c r="L48" s="48"/>
      <c r="M48" s="48"/>
      <c r="P48" s="49"/>
      <c r="Q48" s="46"/>
      <c r="R48" s="48"/>
      <c r="S48" s="48"/>
      <c r="U48" s="48"/>
      <c r="V48" s="48"/>
      <c r="W48" s="5"/>
      <c r="Y48" s="46"/>
      <c r="Z48" s="47"/>
      <c r="AA48" s="47"/>
      <c r="AB48" s="45"/>
      <c r="AC48" s="47"/>
      <c r="AD48" s="47"/>
      <c r="AE48" s="46"/>
      <c r="AF48" s="48"/>
      <c r="AG48" s="48"/>
      <c r="AJ48" s="49"/>
      <c r="AK48" s="46"/>
      <c r="AM48" s="48"/>
      <c r="AO48" s="48"/>
      <c r="AP48" s="48"/>
      <c r="AQ48" s="5"/>
      <c r="AS48" s="46"/>
      <c r="AT48" s="47"/>
      <c r="AU48" s="47"/>
      <c r="AV48" s="45"/>
      <c r="AW48" s="47"/>
      <c r="AX48" s="47"/>
      <c r="AY48" s="46"/>
      <c r="AZ48" s="48"/>
      <c r="BA48" s="48"/>
      <c r="BD48" s="49"/>
      <c r="BE48" s="46"/>
      <c r="BF48" s="48"/>
      <c r="BG48" s="48"/>
      <c r="BI48" s="48"/>
      <c r="BJ48" s="48"/>
      <c r="BK48" s="5"/>
      <c r="BM48" s="46"/>
      <c r="BN48" s="47"/>
      <c r="BO48" s="47"/>
      <c r="BP48" s="45"/>
      <c r="BQ48" s="47"/>
      <c r="BR48" s="47"/>
      <c r="BS48" s="46"/>
      <c r="BT48" s="48"/>
      <c r="BU48" s="48"/>
      <c r="BX48" s="49"/>
      <c r="BY48" s="46"/>
      <c r="BZ48" s="48"/>
      <c r="CA48" s="48"/>
      <c r="CC48" s="48"/>
      <c r="CD48" s="48"/>
      <c r="CE48" s="46"/>
      <c r="CG48" s="46"/>
      <c r="CH48" s="47"/>
      <c r="CI48" s="47"/>
      <c r="CJ48" s="45"/>
      <c r="CK48" s="47"/>
      <c r="CL48" s="47"/>
      <c r="CM48" s="46"/>
      <c r="CN48" s="48"/>
      <c r="CO48" s="48"/>
      <c r="CR48" s="49"/>
      <c r="CS48" s="46"/>
      <c r="CT48" s="48"/>
      <c r="CU48" s="48"/>
      <c r="CW48" s="48"/>
      <c r="CX48" s="48"/>
      <c r="CY48" s="5"/>
      <c r="DA48" s="46"/>
      <c r="DB48" s="47"/>
      <c r="DC48" s="47"/>
      <c r="DD48" s="45"/>
      <c r="DE48" s="47"/>
      <c r="DF48" s="47"/>
      <c r="DG48" s="46"/>
      <c r="DH48" s="48"/>
      <c r="DI48" s="48"/>
      <c r="DL48" s="49"/>
      <c r="DM48" s="46"/>
      <c r="DN48" s="48"/>
      <c r="DO48" s="48"/>
      <c r="DQ48" s="48"/>
      <c r="DR48" s="48"/>
      <c r="DS48" s="5"/>
      <c r="DU48" s="46"/>
      <c r="DV48" s="47"/>
      <c r="DW48" s="47"/>
      <c r="DX48" s="45"/>
      <c r="DY48" s="47"/>
      <c r="DZ48" s="47"/>
      <c r="EA48" s="46"/>
      <c r="EC48" s="50"/>
      <c r="EF48" s="49"/>
      <c r="EG48" s="46"/>
      <c r="EH48" s="48"/>
      <c r="EI48" s="48"/>
      <c r="EK48" s="48"/>
      <c r="EL48" s="48"/>
      <c r="EM48" s="5"/>
      <c r="EO48" s="46"/>
      <c r="EP48" s="47"/>
      <c r="EQ48" s="47"/>
      <c r="ER48" s="45"/>
      <c r="ES48" s="47"/>
      <c r="ET48" s="47"/>
      <c r="EU48" s="46"/>
      <c r="EV48" s="48"/>
      <c r="EW48" s="48"/>
      <c r="EZ48" s="49"/>
      <c r="FA48" s="46"/>
      <c r="FB48" s="48"/>
      <c r="FC48" s="48"/>
      <c r="FE48" s="48"/>
      <c r="FF48" s="48"/>
      <c r="FG48" s="5"/>
      <c r="FI48" s="46"/>
      <c r="FJ48" s="47"/>
      <c r="FK48" s="47"/>
      <c r="FL48" s="45"/>
      <c r="FM48" s="47"/>
      <c r="FN48" s="47"/>
      <c r="FO48" s="46"/>
      <c r="FP48" s="48"/>
      <c r="FQ48" s="48"/>
      <c r="FT48" s="49"/>
      <c r="FU48" s="46"/>
      <c r="FV48" s="48"/>
      <c r="FW48" s="48"/>
      <c r="FY48" s="48"/>
      <c r="FZ48" s="48"/>
      <c r="GA48" s="59"/>
      <c r="GB48" s="53"/>
      <c r="GC48" s="53"/>
      <c r="GD48" s="54"/>
      <c r="GE48" s="45"/>
      <c r="GF48" s="55"/>
      <c r="GG48" s="54"/>
      <c r="GH48" s="45"/>
      <c r="GI48" s="56"/>
      <c r="GJ48" s="45"/>
      <c r="GK48" s="45"/>
      <c r="GL48" s="45"/>
      <c r="GM48" s="45"/>
      <c r="GN48" s="57"/>
      <c r="GO48" s="45"/>
      <c r="GP48" s="45"/>
      <c r="GQ48" s="45"/>
      <c r="GR48" s="45"/>
      <c r="GS48" s="45"/>
      <c r="GT48" s="45"/>
      <c r="GU48" s="59"/>
      <c r="GV48" s="53"/>
      <c r="GW48" s="53"/>
      <c r="GX48" s="54"/>
      <c r="GY48" s="45"/>
      <c r="GZ48" s="55"/>
      <c r="HA48" s="54"/>
      <c r="HB48" s="45"/>
      <c r="HC48" s="56"/>
      <c r="HD48" s="45"/>
      <c r="HE48" s="45"/>
      <c r="HF48" s="45"/>
      <c r="HG48" s="45"/>
      <c r="HH48" s="57"/>
      <c r="HI48" s="45"/>
      <c r="HJ48" s="45"/>
      <c r="HK48" s="45"/>
      <c r="HL48" s="45"/>
      <c r="HM48" s="45"/>
      <c r="HN48" s="45"/>
      <c r="HO48" s="59"/>
      <c r="HP48" s="53"/>
      <c r="HQ48" s="53"/>
      <c r="HR48" s="54"/>
      <c r="HS48" s="45"/>
      <c r="HT48" s="55"/>
      <c r="HU48" s="54"/>
      <c r="HV48" s="45"/>
      <c r="HW48" s="56"/>
      <c r="HX48" s="45"/>
      <c r="HY48" s="45"/>
      <c r="HZ48" s="45"/>
      <c r="IA48" s="45"/>
      <c r="IB48" s="57"/>
      <c r="IC48" s="45"/>
      <c r="ID48" s="45"/>
      <c r="IE48" s="45"/>
      <c r="IF48" s="45"/>
      <c r="IG48" s="45"/>
      <c r="IH48" s="45"/>
      <c r="II48" s="59"/>
      <c r="IJ48" s="53"/>
      <c r="IK48" s="53"/>
      <c r="IL48" s="54"/>
      <c r="IM48" s="45"/>
      <c r="IN48" s="55"/>
      <c r="IO48" s="54"/>
      <c r="IP48" s="45"/>
      <c r="IQ48" s="56"/>
      <c r="IR48" s="45"/>
      <c r="IS48" s="45"/>
      <c r="IT48" s="45"/>
      <c r="IU48" s="45"/>
      <c r="IV48" s="57"/>
      <c r="IW48" s="45"/>
      <c r="IX48" s="45"/>
      <c r="IY48" s="45"/>
      <c r="IZ48" s="45"/>
      <c r="JA48" s="45"/>
      <c r="JB48" s="45"/>
    </row>
    <row r="49" spans="1:262" s="6" customFormat="1" ht="13.5" customHeight="1">
      <c r="A49" s="44"/>
      <c r="B49" s="45"/>
      <c r="C49" s="5"/>
      <c r="E49" s="46"/>
      <c r="F49" s="47"/>
      <c r="G49" s="48"/>
      <c r="H49" s="45"/>
      <c r="I49" s="47"/>
      <c r="J49" s="48"/>
      <c r="K49" s="46"/>
      <c r="L49" s="48"/>
      <c r="M49" s="48"/>
      <c r="P49" s="49"/>
      <c r="Q49" s="46"/>
      <c r="R49" s="48"/>
      <c r="S49" s="48"/>
      <c r="U49" s="48"/>
      <c r="V49" s="48"/>
      <c r="W49" s="5"/>
      <c r="Y49" s="46"/>
      <c r="Z49" s="47"/>
      <c r="AA49" s="47"/>
      <c r="AB49" s="45"/>
      <c r="AC49" s="47"/>
      <c r="AD49" s="47"/>
      <c r="AE49" s="46"/>
      <c r="AF49" s="48"/>
      <c r="AG49" s="48"/>
      <c r="AJ49" s="49"/>
      <c r="AK49" s="46"/>
      <c r="AM49" s="48"/>
      <c r="AO49" s="48"/>
      <c r="AP49" s="48"/>
      <c r="AQ49" s="5"/>
      <c r="AS49" s="46"/>
      <c r="AT49" s="47"/>
      <c r="AU49" s="47"/>
      <c r="AV49" s="45"/>
      <c r="AW49" s="47"/>
      <c r="AX49" s="47"/>
      <c r="AY49" s="46"/>
      <c r="AZ49" s="48"/>
      <c r="BA49" s="48"/>
      <c r="BD49" s="49"/>
      <c r="BE49" s="46"/>
      <c r="BF49" s="48"/>
      <c r="BG49" s="48"/>
      <c r="BI49" s="48"/>
      <c r="BJ49" s="48"/>
      <c r="BK49" s="5"/>
      <c r="BM49" s="46"/>
      <c r="BN49" s="47"/>
      <c r="BO49" s="47"/>
      <c r="BP49" s="45"/>
      <c r="BQ49" s="47"/>
      <c r="BR49" s="47"/>
      <c r="BS49" s="46"/>
      <c r="BT49" s="48"/>
      <c r="BU49" s="48"/>
      <c r="BX49" s="49"/>
      <c r="BY49" s="46"/>
      <c r="BZ49" s="48"/>
      <c r="CA49" s="48"/>
      <c r="CC49" s="48"/>
      <c r="CD49" s="48"/>
      <c r="CE49" s="46"/>
      <c r="CG49" s="46"/>
      <c r="CH49" s="47"/>
      <c r="CI49" s="47"/>
      <c r="CJ49" s="45"/>
      <c r="CK49" s="47"/>
      <c r="CL49" s="47"/>
      <c r="CM49" s="46"/>
      <c r="CN49" s="48"/>
      <c r="CO49" s="48"/>
      <c r="CR49" s="49"/>
      <c r="CS49" s="46"/>
      <c r="CT49" s="48"/>
      <c r="CU49" s="48"/>
      <c r="CW49" s="48"/>
      <c r="CX49" s="48"/>
      <c r="CY49" s="5"/>
      <c r="DA49" s="46"/>
      <c r="DB49" s="47"/>
      <c r="DC49" s="47"/>
      <c r="DD49" s="45"/>
      <c r="DE49" s="47"/>
      <c r="DF49" s="47"/>
      <c r="DG49" s="46"/>
      <c r="DH49" s="48"/>
      <c r="DI49" s="48"/>
      <c r="DL49" s="49"/>
      <c r="DM49" s="46"/>
      <c r="DN49" s="48"/>
      <c r="DO49" s="48"/>
      <c r="DQ49" s="48"/>
      <c r="DR49" s="48"/>
      <c r="DS49" s="5"/>
      <c r="DU49" s="46"/>
      <c r="DV49" s="47"/>
      <c r="DW49" s="47"/>
      <c r="DX49" s="45"/>
      <c r="DY49" s="47"/>
      <c r="DZ49" s="47"/>
      <c r="EA49" s="46"/>
      <c r="EC49" s="50"/>
      <c r="EF49" s="49"/>
      <c r="EG49" s="46"/>
      <c r="EH49" s="48"/>
      <c r="EI49" s="48"/>
      <c r="EK49" s="48"/>
      <c r="EL49" s="48"/>
      <c r="EM49" s="5"/>
      <c r="EO49" s="46"/>
      <c r="EP49" s="47"/>
      <c r="EQ49" s="47"/>
      <c r="ER49" s="45"/>
      <c r="ES49" s="47"/>
      <c r="ET49" s="47"/>
      <c r="EU49" s="46"/>
      <c r="EV49" s="48"/>
      <c r="EW49" s="48"/>
      <c r="EZ49" s="49"/>
      <c r="FA49" s="46"/>
      <c r="FB49" s="48"/>
      <c r="FC49" s="48"/>
      <c r="FE49" s="48"/>
      <c r="FF49" s="48"/>
      <c r="FG49" s="5"/>
      <c r="FI49" s="46"/>
      <c r="FJ49" s="47"/>
      <c r="FK49" s="47"/>
      <c r="FL49" s="45"/>
      <c r="FM49" s="47"/>
      <c r="FN49" s="47"/>
      <c r="FO49" s="46"/>
      <c r="FP49" s="48"/>
      <c r="FQ49" s="48"/>
      <c r="FT49" s="49"/>
      <c r="FU49" s="46"/>
      <c r="FV49" s="48"/>
      <c r="FW49" s="48"/>
      <c r="FY49" s="48"/>
      <c r="FZ49" s="48"/>
      <c r="GA49" s="59"/>
      <c r="GB49" s="53"/>
      <c r="GC49" s="53"/>
      <c r="GD49" s="54"/>
      <c r="GE49" s="45"/>
      <c r="GF49" s="55"/>
      <c r="GG49" s="54"/>
      <c r="GH49" s="45"/>
      <c r="GI49" s="56"/>
      <c r="GJ49" s="45"/>
      <c r="GK49" s="45"/>
      <c r="GL49" s="45"/>
      <c r="GM49" s="45"/>
      <c r="GN49" s="57"/>
      <c r="GO49" s="45"/>
      <c r="GP49" s="45"/>
      <c r="GQ49" s="45"/>
      <c r="GR49" s="45"/>
      <c r="GS49" s="45"/>
      <c r="GT49" s="45"/>
      <c r="GU49" s="59"/>
      <c r="GV49" s="53"/>
      <c r="GW49" s="53"/>
      <c r="GX49" s="54"/>
      <c r="GY49" s="45"/>
      <c r="GZ49" s="55"/>
      <c r="HA49" s="54"/>
      <c r="HB49" s="45"/>
      <c r="HC49" s="56"/>
      <c r="HD49" s="45"/>
      <c r="HE49" s="45"/>
      <c r="HF49" s="45"/>
      <c r="HG49" s="45"/>
      <c r="HH49" s="57"/>
      <c r="HI49" s="45"/>
      <c r="HJ49" s="45"/>
      <c r="HK49" s="45"/>
      <c r="HL49" s="45"/>
      <c r="HM49" s="45"/>
      <c r="HN49" s="45"/>
      <c r="HO49" s="59"/>
      <c r="HP49" s="53"/>
      <c r="HQ49" s="53"/>
      <c r="HR49" s="54"/>
      <c r="HS49" s="45"/>
      <c r="HT49" s="55"/>
      <c r="HU49" s="54"/>
      <c r="HV49" s="45"/>
      <c r="HW49" s="56"/>
      <c r="HX49" s="45"/>
      <c r="HY49" s="45"/>
      <c r="HZ49" s="45"/>
      <c r="IA49" s="45"/>
      <c r="IB49" s="57"/>
      <c r="IC49" s="45"/>
      <c r="ID49" s="45"/>
      <c r="IE49" s="45"/>
      <c r="IF49" s="45"/>
      <c r="IG49" s="45"/>
      <c r="IH49" s="45"/>
      <c r="II49" s="59"/>
      <c r="IJ49" s="53"/>
      <c r="IK49" s="53"/>
      <c r="IL49" s="54"/>
      <c r="IM49" s="45"/>
      <c r="IN49" s="55"/>
      <c r="IO49" s="54"/>
      <c r="IP49" s="45"/>
      <c r="IQ49" s="56"/>
      <c r="IR49" s="45"/>
      <c r="IS49" s="45"/>
      <c r="IT49" s="45"/>
      <c r="IU49" s="45"/>
      <c r="IV49" s="57"/>
      <c r="IW49" s="45"/>
      <c r="IX49" s="45"/>
      <c r="IY49" s="45"/>
      <c r="IZ49" s="45"/>
      <c r="JA49" s="45"/>
      <c r="JB49" s="45"/>
    </row>
    <row r="50" spans="1:262" s="6" customFormat="1" ht="13.5" customHeight="1">
      <c r="A50" s="44"/>
      <c r="B50" s="45"/>
      <c r="C50" s="5"/>
      <c r="E50" s="46"/>
      <c r="F50" s="47"/>
      <c r="G50" s="48"/>
      <c r="H50" s="45"/>
      <c r="I50" s="47"/>
      <c r="J50" s="48"/>
      <c r="K50" s="46"/>
      <c r="L50" s="48"/>
      <c r="M50" s="48"/>
      <c r="P50" s="49"/>
      <c r="Q50" s="46"/>
      <c r="R50" s="48"/>
      <c r="S50" s="48"/>
      <c r="U50" s="48"/>
      <c r="V50" s="48"/>
      <c r="W50" s="5"/>
      <c r="Y50" s="46"/>
      <c r="Z50" s="47"/>
      <c r="AA50" s="47"/>
      <c r="AB50" s="45"/>
      <c r="AC50" s="47"/>
      <c r="AD50" s="47"/>
      <c r="AE50" s="46"/>
      <c r="AF50" s="48"/>
      <c r="AG50" s="48"/>
      <c r="AJ50" s="49"/>
      <c r="AK50" s="46"/>
      <c r="AM50" s="48"/>
      <c r="AO50" s="48"/>
      <c r="AP50" s="48"/>
      <c r="AQ50" s="5"/>
      <c r="AS50" s="46"/>
      <c r="AT50" s="47"/>
      <c r="AU50" s="47"/>
      <c r="AV50" s="45"/>
      <c r="AW50" s="47"/>
      <c r="AX50" s="47"/>
      <c r="AY50" s="46"/>
      <c r="AZ50" s="48"/>
      <c r="BA50" s="48"/>
      <c r="BD50" s="49"/>
      <c r="BE50" s="46"/>
      <c r="BF50" s="48"/>
      <c r="BG50" s="48"/>
      <c r="BI50" s="48"/>
      <c r="BJ50" s="48"/>
      <c r="BK50" s="5"/>
      <c r="BM50" s="46"/>
      <c r="BN50" s="47"/>
      <c r="BO50" s="47"/>
      <c r="BP50" s="45"/>
      <c r="BQ50" s="47"/>
      <c r="BR50" s="47"/>
      <c r="BS50" s="46"/>
      <c r="BT50" s="48"/>
      <c r="BU50" s="48"/>
      <c r="BX50" s="49"/>
      <c r="BY50" s="46"/>
      <c r="BZ50" s="48"/>
      <c r="CA50" s="48"/>
      <c r="CC50" s="48"/>
      <c r="CD50" s="48"/>
      <c r="CE50" s="46"/>
      <c r="CG50" s="46"/>
      <c r="CH50" s="47"/>
      <c r="CI50" s="47"/>
      <c r="CJ50" s="45"/>
      <c r="CK50" s="47"/>
      <c r="CL50" s="47"/>
      <c r="CM50" s="46"/>
      <c r="CN50" s="48"/>
      <c r="CO50" s="48"/>
      <c r="CR50" s="49"/>
      <c r="CS50" s="46"/>
      <c r="CT50" s="48"/>
      <c r="CU50" s="48"/>
      <c r="CW50" s="48"/>
      <c r="CX50" s="48"/>
      <c r="CY50" s="5"/>
      <c r="DA50" s="46"/>
      <c r="DB50" s="47"/>
      <c r="DC50" s="47"/>
      <c r="DD50" s="45"/>
      <c r="DE50" s="47"/>
      <c r="DF50" s="47"/>
      <c r="DG50" s="46"/>
      <c r="DH50" s="48"/>
      <c r="DI50" s="48"/>
      <c r="DL50" s="49"/>
      <c r="DM50" s="46"/>
      <c r="DN50" s="48"/>
      <c r="DO50" s="48"/>
      <c r="DQ50" s="48"/>
      <c r="DR50" s="48"/>
      <c r="DS50" s="5"/>
      <c r="DU50" s="46"/>
      <c r="DV50" s="47"/>
      <c r="DW50" s="47"/>
      <c r="DX50" s="45"/>
      <c r="DY50" s="47"/>
      <c r="DZ50" s="47"/>
      <c r="EA50" s="46"/>
      <c r="EC50" s="50"/>
      <c r="EF50" s="49"/>
      <c r="EG50" s="46"/>
      <c r="EH50" s="48"/>
      <c r="EI50" s="48"/>
      <c r="EK50" s="48"/>
      <c r="EL50" s="48"/>
      <c r="EM50" s="5"/>
      <c r="EO50" s="46"/>
      <c r="EP50" s="47"/>
      <c r="EQ50" s="47"/>
      <c r="ER50" s="45"/>
      <c r="ES50" s="47"/>
      <c r="ET50" s="47"/>
      <c r="EU50" s="46"/>
      <c r="EV50" s="48"/>
      <c r="EW50" s="48"/>
      <c r="EZ50" s="49"/>
      <c r="FA50" s="46"/>
      <c r="FB50" s="48"/>
      <c r="FC50" s="48"/>
      <c r="FE50" s="48"/>
      <c r="FF50" s="48"/>
      <c r="FG50" s="5"/>
      <c r="FI50" s="46"/>
      <c r="FJ50" s="47"/>
      <c r="FK50" s="47"/>
      <c r="FL50" s="45"/>
      <c r="FM50" s="47"/>
      <c r="FN50" s="47"/>
      <c r="FO50" s="46"/>
      <c r="FP50" s="48"/>
      <c r="FQ50" s="48"/>
      <c r="FT50" s="49"/>
      <c r="FU50" s="46"/>
      <c r="FV50" s="48"/>
      <c r="FW50" s="48"/>
      <c r="FY50" s="48"/>
      <c r="FZ50" s="48"/>
      <c r="GA50" s="59"/>
      <c r="GB50" s="53"/>
      <c r="GC50" s="53"/>
      <c r="GD50" s="54"/>
      <c r="GE50" s="45"/>
      <c r="GF50" s="55"/>
      <c r="GG50" s="54"/>
      <c r="GH50" s="45"/>
      <c r="GI50" s="56"/>
      <c r="GJ50" s="45"/>
      <c r="GK50" s="45"/>
      <c r="GL50" s="45"/>
      <c r="GM50" s="45"/>
      <c r="GN50" s="57"/>
      <c r="GO50" s="45"/>
      <c r="GP50" s="45"/>
      <c r="GQ50" s="45"/>
      <c r="GR50" s="45"/>
      <c r="GS50" s="45"/>
      <c r="GT50" s="45"/>
      <c r="GU50" s="59"/>
      <c r="GV50" s="53"/>
      <c r="GW50" s="53"/>
      <c r="GX50" s="54"/>
      <c r="GY50" s="45"/>
      <c r="GZ50" s="55"/>
      <c r="HA50" s="54"/>
      <c r="HB50" s="45"/>
      <c r="HC50" s="56"/>
      <c r="HD50" s="45"/>
      <c r="HE50" s="45"/>
      <c r="HF50" s="45"/>
      <c r="HG50" s="45"/>
      <c r="HH50" s="57"/>
      <c r="HI50" s="45"/>
      <c r="HJ50" s="45"/>
      <c r="HK50" s="45"/>
      <c r="HL50" s="45"/>
      <c r="HM50" s="45"/>
      <c r="HN50" s="45"/>
      <c r="HO50" s="59"/>
      <c r="HP50" s="53"/>
      <c r="HQ50" s="53"/>
      <c r="HR50" s="54"/>
      <c r="HS50" s="45"/>
      <c r="HT50" s="55"/>
      <c r="HU50" s="54"/>
      <c r="HV50" s="45"/>
      <c r="HW50" s="56"/>
      <c r="HX50" s="45"/>
      <c r="HY50" s="45"/>
      <c r="HZ50" s="45"/>
      <c r="IA50" s="45"/>
      <c r="IB50" s="57"/>
      <c r="IC50" s="45"/>
      <c r="ID50" s="45"/>
      <c r="IE50" s="45"/>
      <c r="IF50" s="45"/>
      <c r="IG50" s="45"/>
      <c r="IH50" s="45"/>
      <c r="II50" s="59"/>
      <c r="IJ50" s="53"/>
      <c r="IK50" s="53"/>
      <c r="IL50" s="54"/>
      <c r="IM50" s="45"/>
      <c r="IN50" s="55"/>
      <c r="IO50" s="54"/>
      <c r="IP50" s="45"/>
      <c r="IQ50" s="56"/>
      <c r="IR50" s="45"/>
      <c r="IS50" s="45"/>
      <c r="IT50" s="45"/>
      <c r="IU50" s="45"/>
      <c r="IV50" s="57"/>
      <c r="IW50" s="45"/>
      <c r="IX50" s="45"/>
      <c r="IY50" s="45"/>
      <c r="IZ50" s="45"/>
      <c r="JA50" s="45"/>
      <c r="JB50" s="45"/>
    </row>
    <row r="51" spans="1:262" s="6" customFormat="1" ht="13.5" customHeight="1">
      <c r="A51" s="44"/>
      <c r="B51" s="45"/>
      <c r="C51" s="5"/>
      <c r="E51" s="46"/>
      <c r="F51" s="47"/>
      <c r="G51" s="48"/>
      <c r="H51" s="45"/>
      <c r="I51" s="47"/>
      <c r="J51" s="48"/>
      <c r="K51" s="46"/>
      <c r="L51" s="48"/>
      <c r="M51" s="48"/>
      <c r="P51" s="49"/>
      <c r="Q51" s="46"/>
      <c r="R51" s="48"/>
      <c r="S51" s="48"/>
      <c r="U51" s="48"/>
      <c r="V51" s="48"/>
      <c r="W51" s="5"/>
      <c r="Y51" s="46"/>
      <c r="Z51" s="47"/>
      <c r="AA51" s="47"/>
      <c r="AB51" s="45"/>
      <c r="AC51" s="47"/>
      <c r="AD51" s="47"/>
      <c r="AE51" s="46"/>
      <c r="AF51" s="48"/>
      <c r="AG51" s="48"/>
      <c r="AJ51" s="49"/>
      <c r="AK51" s="46"/>
      <c r="AM51" s="48"/>
      <c r="AO51" s="48"/>
      <c r="AP51" s="48"/>
      <c r="AQ51" s="5"/>
      <c r="AS51" s="46"/>
      <c r="AT51" s="47"/>
      <c r="AU51" s="47"/>
      <c r="AV51" s="45"/>
      <c r="AW51" s="47"/>
      <c r="AX51" s="47"/>
      <c r="AY51" s="46"/>
      <c r="AZ51" s="48"/>
      <c r="BA51" s="48"/>
      <c r="BD51" s="49"/>
      <c r="BE51" s="46"/>
      <c r="BF51" s="48"/>
      <c r="BG51" s="48"/>
      <c r="BI51" s="48"/>
      <c r="BJ51" s="48"/>
      <c r="BK51" s="5"/>
      <c r="BM51" s="46"/>
      <c r="BN51" s="47"/>
      <c r="BO51" s="47"/>
      <c r="BP51" s="45"/>
      <c r="BQ51" s="47"/>
      <c r="BR51" s="47"/>
      <c r="BS51" s="46"/>
      <c r="BT51" s="48"/>
      <c r="BU51" s="48"/>
      <c r="BX51" s="49"/>
      <c r="BY51" s="46"/>
      <c r="BZ51" s="48"/>
      <c r="CA51" s="48"/>
      <c r="CC51" s="48"/>
      <c r="CD51" s="48"/>
      <c r="CE51" s="46"/>
      <c r="CG51" s="46"/>
      <c r="CH51" s="47"/>
      <c r="CI51" s="47"/>
      <c r="CJ51" s="45"/>
      <c r="CK51" s="47"/>
      <c r="CL51" s="47"/>
      <c r="CM51" s="46"/>
      <c r="CN51" s="48"/>
      <c r="CO51" s="48"/>
      <c r="CR51" s="49"/>
      <c r="CS51" s="46"/>
      <c r="CT51" s="48"/>
      <c r="CU51" s="48"/>
      <c r="CW51" s="48"/>
      <c r="CX51" s="48"/>
      <c r="CY51" s="5"/>
      <c r="DA51" s="46"/>
      <c r="DB51" s="47"/>
      <c r="DC51" s="47"/>
      <c r="DD51" s="45"/>
      <c r="DE51" s="47"/>
      <c r="DF51" s="47"/>
      <c r="DG51" s="46"/>
      <c r="DH51" s="48"/>
      <c r="DI51" s="48"/>
      <c r="DL51" s="49"/>
      <c r="DM51" s="46"/>
      <c r="DN51" s="48"/>
      <c r="DO51" s="48"/>
      <c r="DQ51" s="48"/>
      <c r="DR51" s="48"/>
      <c r="DS51" s="5"/>
      <c r="DU51" s="46"/>
      <c r="DV51" s="47"/>
      <c r="DW51" s="47"/>
      <c r="DX51" s="45"/>
      <c r="DY51" s="47"/>
      <c r="DZ51" s="47"/>
      <c r="EA51" s="46"/>
      <c r="EC51" s="50"/>
      <c r="EF51" s="49"/>
      <c r="EG51" s="46"/>
      <c r="EH51" s="48"/>
      <c r="EI51" s="48"/>
      <c r="EK51" s="48"/>
      <c r="EL51" s="48"/>
      <c r="EM51" s="5"/>
      <c r="EO51" s="46"/>
      <c r="EP51" s="47"/>
      <c r="EQ51" s="47"/>
      <c r="ER51" s="45"/>
      <c r="ES51" s="47"/>
      <c r="ET51" s="47"/>
      <c r="EU51" s="46"/>
      <c r="EV51" s="48"/>
      <c r="EW51" s="48"/>
      <c r="EZ51" s="49"/>
      <c r="FA51" s="46"/>
      <c r="FB51" s="48"/>
      <c r="FC51" s="48"/>
      <c r="FE51" s="48"/>
      <c r="FF51" s="48"/>
      <c r="FG51" s="5"/>
      <c r="FI51" s="46"/>
      <c r="FJ51" s="47"/>
      <c r="FK51" s="47"/>
      <c r="FL51" s="45"/>
      <c r="FM51" s="47"/>
      <c r="FN51" s="47"/>
      <c r="FO51" s="46"/>
      <c r="FP51" s="48"/>
      <c r="FQ51" s="48"/>
      <c r="FT51" s="49"/>
      <c r="FU51" s="46"/>
      <c r="FV51" s="48"/>
      <c r="FW51" s="48"/>
      <c r="FY51" s="48"/>
      <c r="FZ51" s="48"/>
      <c r="GA51" s="59"/>
      <c r="GB51" s="53"/>
      <c r="GC51" s="53"/>
      <c r="GD51" s="54"/>
      <c r="GE51" s="45"/>
      <c r="GF51" s="55"/>
      <c r="GG51" s="54"/>
      <c r="GH51" s="45"/>
      <c r="GI51" s="56"/>
      <c r="GJ51" s="45"/>
      <c r="GK51" s="45"/>
      <c r="GL51" s="45"/>
      <c r="GM51" s="45"/>
      <c r="GN51" s="57"/>
      <c r="GO51" s="45"/>
      <c r="GP51" s="45"/>
      <c r="GQ51" s="45"/>
      <c r="GR51" s="45"/>
      <c r="GS51" s="45"/>
      <c r="GT51" s="45"/>
      <c r="GU51" s="59"/>
      <c r="GV51" s="53"/>
      <c r="GW51" s="53"/>
      <c r="GX51" s="54"/>
      <c r="GY51" s="45"/>
      <c r="GZ51" s="55"/>
      <c r="HA51" s="54"/>
      <c r="HB51" s="45"/>
      <c r="HC51" s="56"/>
      <c r="HD51" s="45"/>
      <c r="HE51" s="45"/>
      <c r="HF51" s="45"/>
      <c r="HG51" s="45"/>
      <c r="HH51" s="57"/>
      <c r="HI51" s="45"/>
      <c r="HJ51" s="45"/>
      <c r="HK51" s="45"/>
      <c r="HL51" s="45"/>
      <c r="HM51" s="45"/>
      <c r="HN51" s="45"/>
      <c r="HO51" s="59"/>
      <c r="HP51" s="53"/>
      <c r="HQ51" s="53"/>
      <c r="HR51" s="54"/>
      <c r="HS51" s="45"/>
      <c r="HT51" s="55"/>
      <c r="HU51" s="54"/>
      <c r="HV51" s="45"/>
      <c r="HW51" s="56"/>
      <c r="HX51" s="45"/>
      <c r="HY51" s="45"/>
      <c r="HZ51" s="45"/>
      <c r="IA51" s="45"/>
      <c r="IB51" s="57"/>
      <c r="IC51" s="45"/>
      <c r="ID51" s="45"/>
      <c r="IE51" s="45"/>
      <c r="IF51" s="45"/>
      <c r="IG51" s="45"/>
      <c r="IH51" s="45"/>
      <c r="II51" s="59"/>
      <c r="IJ51" s="53"/>
      <c r="IK51" s="53"/>
      <c r="IL51" s="54"/>
      <c r="IM51" s="45"/>
      <c r="IN51" s="55"/>
      <c r="IO51" s="54"/>
      <c r="IP51" s="45"/>
      <c r="IQ51" s="56"/>
      <c r="IR51" s="45"/>
      <c r="IS51" s="45"/>
      <c r="IT51" s="45"/>
      <c r="IU51" s="45"/>
      <c r="IV51" s="57"/>
      <c r="IW51" s="45"/>
      <c r="IX51" s="45"/>
      <c r="IY51" s="45"/>
      <c r="IZ51" s="45"/>
      <c r="JA51" s="45"/>
      <c r="JB51" s="45"/>
    </row>
    <row r="52" spans="1:262" s="6" customFormat="1" ht="13.5" customHeight="1">
      <c r="A52" s="44"/>
      <c r="B52" s="45"/>
      <c r="C52" s="5"/>
      <c r="E52" s="46"/>
      <c r="F52" s="47"/>
      <c r="G52" s="48"/>
      <c r="H52" s="45"/>
      <c r="I52" s="47"/>
      <c r="J52" s="48"/>
      <c r="K52" s="46"/>
      <c r="L52" s="48"/>
      <c r="M52" s="48"/>
      <c r="P52" s="49"/>
      <c r="Q52" s="46"/>
      <c r="R52" s="48"/>
      <c r="S52" s="48"/>
      <c r="U52" s="48"/>
      <c r="V52" s="48"/>
      <c r="W52" s="5"/>
      <c r="Y52" s="46"/>
      <c r="Z52" s="47"/>
      <c r="AA52" s="47"/>
      <c r="AB52" s="45"/>
      <c r="AC52" s="47"/>
      <c r="AD52" s="47"/>
      <c r="AE52" s="46"/>
      <c r="AF52" s="48"/>
      <c r="AG52" s="48"/>
      <c r="AJ52" s="49"/>
      <c r="AK52" s="46"/>
      <c r="AM52" s="48"/>
      <c r="AO52" s="48"/>
      <c r="AP52" s="48"/>
      <c r="AQ52" s="5"/>
      <c r="AS52" s="46"/>
      <c r="AT52" s="47"/>
      <c r="AU52" s="47"/>
      <c r="AV52" s="45"/>
      <c r="AW52" s="47"/>
      <c r="AX52" s="47"/>
      <c r="AY52" s="46"/>
      <c r="AZ52" s="48"/>
      <c r="BA52" s="48"/>
      <c r="BD52" s="49"/>
      <c r="BE52" s="46"/>
      <c r="BF52" s="48"/>
      <c r="BG52" s="48"/>
      <c r="BI52" s="48"/>
      <c r="BJ52" s="48"/>
      <c r="BK52" s="5"/>
      <c r="BM52" s="46"/>
      <c r="BN52" s="47"/>
      <c r="BO52" s="47"/>
      <c r="BP52" s="45"/>
      <c r="BQ52" s="47"/>
      <c r="BR52" s="47"/>
      <c r="BS52" s="46"/>
      <c r="BT52" s="48"/>
      <c r="BU52" s="48"/>
      <c r="BX52" s="49"/>
      <c r="BY52" s="46"/>
      <c r="BZ52" s="48"/>
      <c r="CA52" s="48"/>
      <c r="CC52" s="48"/>
      <c r="CD52" s="48"/>
      <c r="CE52" s="46"/>
      <c r="CG52" s="46"/>
      <c r="CH52" s="47"/>
      <c r="CI52" s="47"/>
      <c r="CJ52" s="45"/>
      <c r="CK52" s="47"/>
      <c r="CL52" s="47"/>
      <c r="CM52" s="46"/>
      <c r="CN52" s="48"/>
      <c r="CO52" s="48"/>
      <c r="CR52" s="49"/>
      <c r="CS52" s="46"/>
      <c r="CT52" s="48"/>
      <c r="CU52" s="48"/>
      <c r="CW52" s="48"/>
      <c r="CX52" s="48"/>
      <c r="CY52" s="5"/>
      <c r="DA52" s="46"/>
      <c r="DB52" s="47"/>
      <c r="DC52" s="47"/>
      <c r="DD52" s="45"/>
      <c r="DE52" s="47"/>
      <c r="DF52" s="47"/>
      <c r="DG52" s="46"/>
      <c r="DH52" s="48"/>
      <c r="DI52" s="48"/>
      <c r="DL52" s="49"/>
      <c r="DM52" s="46"/>
      <c r="DN52" s="48"/>
      <c r="DO52" s="48"/>
      <c r="DQ52" s="48"/>
      <c r="DR52" s="48"/>
      <c r="DS52" s="5"/>
      <c r="DU52" s="46"/>
      <c r="DV52" s="47"/>
      <c r="DW52" s="47"/>
      <c r="DX52" s="45"/>
      <c r="DY52" s="47"/>
      <c r="DZ52" s="47"/>
      <c r="EA52" s="46"/>
      <c r="EC52" s="50"/>
      <c r="EF52" s="49"/>
      <c r="EG52" s="46"/>
      <c r="EH52" s="48"/>
      <c r="EI52" s="48"/>
      <c r="EK52" s="48"/>
      <c r="EL52" s="48"/>
      <c r="EM52" s="5"/>
      <c r="EO52" s="46"/>
      <c r="EP52" s="47"/>
      <c r="EQ52" s="47"/>
      <c r="ER52" s="45"/>
      <c r="ES52" s="47"/>
      <c r="ET52" s="47"/>
      <c r="EU52" s="46"/>
      <c r="EV52" s="48"/>
      <c r="EW52" s="48"/>
      <c r="EZ52" s="49"/>
      <c r="FA52" s="46"/>
      <c r="FB52" s="48"/>
      <c r="FC52" s="48"/>
      <c r="FE52" s="48"/>
      <c r="FF52" s="48"/>
      <c r="FG52" s="5"/>
      <c r="FI52" s="46"/>
      <c r="FJ52" s="47"/>
      <c r="FK52" s="47"/>
      <c r="FL52" s="45"/>
      <c r="FM52" s="47"/>
      <c r="FN52" s="47"/>
      <c r="FO52" s="46"/>
      <c r="FP52" s="48"/>
      <c r="FQ52" s="48"/>
      <c r="FT52" s="49"/>
      <c r="FU52" s="46"/>
      <c r="FV52" s="48"/>
      <c r="FW52" s="48"/>
      <c r="FY52" s="48"/>
      <c r="FZ52" s="48"/>
      <c r="GA52" s="59"/>
      <c r="GB52" s="53"/>
      <c r="GC52" s="53"/>
      <c r="GD52" s="54"/>
      <c r="GE52" s="45"/>
      <c r="GF52" s="55"/>
      <c r="GG52" s="54"/>
      <c r="GH52" s="45"/>
      <c r="GI52" s="56"/>
      <c r="GJ52" s="45"/>
      <c r="GK52" s="45"/>
      <c r="GL52" s="45"/>
      <c r="GM52" s="45"/>
      <c r="GN52" s="57"/>
      <c r="GO52" s="45"/>
      <c r="GP52" s="45"/>
      <c r="GQ52" s="45"/>
      <c r="GR52" s="45"/>
      <c r="GS52" s="45"/>
      <c r="GT52" s="45"/>
      <c r="GU52" s="59"/>
      <c r="GV52" s="53"/>
      <c r="GW52" s="53"/>
      <c r="GX52" s="54"/>
      <c r="GY52" s="45"/>
      <c r="GZ52" s="55"/>
      <c r="HA52" s="54"/>
      <c r="HB52" s="45"/>
      <c r="HC52" s="56"/>
      <c r="HD52" s="45"/>
      <c r="HE52" s="45"/>
      <c r="HF52" s="45"/>
      <c r="HG52" s="45"/>
      <c r="HH52" s="57"/>
      <c r="HI52" s="45"/>
      <c r="HJ52" s="45"/>
      <c r="HK52" s="45"/>
      <c r="HL52" s="45"/>
      <c r="HM52" s="45"/>
      <c r="HN52" s="45"/>
      <c r="HO52" s="59"/>
      <c r="HP52" s="53"/>
      <c r="HQ52" s="53"/>
      <c r="HR52" s="54"/>
      <c r="HS52" s="45"/>
      <c r="HT52" s="55"/>
      <c r="HU52" s="54"/>
      <c r="HV52" s="45"/>
      <c r="HW52" s="56"/>
      <c r="HX52" s="45"/>
      <c r="HY52" s="45"/>
      <c r="HZ52" s="45"/>
      <c r="IA52" s="45"/>
      <c r="IB52" s="57"/>
      <c r="IC52" s="45"/>
      <c r="ID52" s="45"/>
      <c r="IE52" s="45"/>
      <c r="IF52" s="45"/>
      <c r="IG52" s="45"/>
      <c r="IH52" s="45"/>
      <c r="II52" s="59"/>
      <c r="IJ52" s="53"/>
      <c r="IK52" s="53"/>
      <c r="IL52" s="54"/>
      <c r="IM52" s="45"/>
      <c r="IN52" s="55"/>
      <c r="IO52" s="54"/>
      <c r="IP52" s="45"/>
      <c r="IQ52" s="56"/>
      <c r="IR52" s="45"/>
      <c r="IS52" s="45"/>
      <c r="IT52" s="45"/>
      <c r="IU52" s="45"/>
      <c r="IV52" s="57"/>
      <c r="IW52" s="45"/>
      <c r="IX52" s="45"/>
      <c r="IY52" s="45"/>
      <c r="IZ52" s="45"/>
      <c r="JA52" s="45"/>
      <c r="JB52" s="45"/>
    </row>
    <row r="53" spans="1:262" s="6" customFormat="1" ht="13.5" customHeight="1">
      <c r="A53" s="44"/>
      <c r="B53" s="45"/>
      <c r="C53" s="5"/>
      <c r="E53" s="46"/>
      <c r="F53" s="47"/>
      <c r="G53" s="48"/>
      <c r="H53" s="45"/>
      <c r="I53" s="47"/>
      <c r="J53" s="48"/>
      <c r="K53" s="46"/>
      <c r="L53" s="48"/>
      <c r="M53" s="48"/>
      <c r="P53" s="49"/>
      <c r="Q53" s="46"/>
      <c r="R53" s="48"/>
      <c r="S53" s="48"/>
      <c r="U53" s="48"/>
      <c r="V53" s="48"/>
      <c r="W53" s="5"/>
      <c r="Y53" s="46"/>
      <c r="Z53" s="47"/>
      <c r="AA53" s="47"/>
      <c r="AB53" s="45"/>
      <c r="AC53" s="47"/>
      <c r="AD53" s="47"/>
      <c r="AE53" s="46"/>
      <c r="AF53" s="48"/>
      <c r="AG53" s="48"/>
      <c r="AJ53" s="49"/>
      <c r="AK53" s="46"/>
      <c r="AM53" s="48"/>
      <c r="AO53" s="48"/>
      <c r="AP53" s="48"/>
      <c r="AQ53" s="5"/>
      <c r="AS53" s="46"/>
      <c r="AT53" s="47"/>
      <c r="AU53" s="47"/>
      <c r="AV53" s="45"/>
      <c r="AW53" s="47"/>
      <c r="AX53" s="47"/>
      <c r="AY53" s="46"/>
      <c r="AZ53" s="48"/>
      <c r="BA53" s="48"/>
      <c r="BD53" s="49"/>
      <c r="BE53" s="46"/>
      <c r="BF53" s="48"/>
      <c r="BG53" s="48"/>
      <c r="BI53" s="48"/>
      <c r="BJ53" s="48"/>
      <c r="BK53" s="5"/>
      <c r="BM53" s="46"/>
      <c r="BN53" s="47"/>
      <c r="BO53" s="47"/>
      <c r="BP53" s="45"/>
      <c r="BQ53" s="47"/>
      <c r="BR53" s="47"/>
      <c r="BS53" s="46"/>
      <c r="BT53" s="48"/>
      <c r="BU53" s="48"/>
      <c r="BX53" s="49"/>
      <c r="BY53" s="46"/>
      <c r="BZ53" s="48"/>
      <c r="CA53" s="48"/>
      <c r="CC53" s="48"/>
      <c r="CD53" s="48"/>
      <c r="CE53" s="46"/>
      <c r="CG53" s="46"/>
      <c r="CH53" s="47"/>
      <c r="CI53" s="47"/>
      <c r="CJ53" s="45"/>
      <c r="CK53" s="47"/>
      <c r="CL53" s="47"/>
      <c r="CM53" s="46"/>
      <c r="CN53" s="48"/>
      <c r="CO53" s="48"/>
      <c r="CR53" s="49"/>
      <c r="CS53" s="46"/>
      <c r="CT53" s="48"/>
      <c r="CU53" s="48"/>
      <c r="CW53" s="48"/>
      <c r="CX53" s="48"/>
      <c r="CY53" s="5"/>
      <c r="DA53" s="46"/>
      <c r="DB53" s="47"/>
      <c r="DC53" s="47"/>
      <c r="DD53" s="45"/>
      <c r="DE53" s="47"/>
      <c r="DF53" s="47"/>
      <c r="DG53" s="46"/>
      <c r="DH53" s="48"/>
      <c r="DI53" s="48"/>
      <c r="DL53" s="49"/>
      <c r="DM53" s="46"/>
      <c r="DN53" s="48"/>
      <c r="DO53" s="48"/>
      <c r="DQ53" s="48"/>
      <c r="DR53" s="48"/>
      <c r="DS53" s="5"/>
      <c r="DU53" s="46"/>
      <c r="DV53" s="47"/>
      <c r="DW53" s="47"/>
      <c r="DX53" s="45"/>
      <c r="DY53" s="47"/>
      <c r="DZ53" s="47"/>
      <c r="EA53" s="46"/>
      <c r="EC53" s="50"/>
      <c r="EF53" s="49"/>
      <c r="EG53" s="46"/>
      <c r="EH53" s="48"/>
      <c r="EI53" s="48"/>
      <c r="EK53" s="48"/>
      <c r="EL53" s="48"/>
      <c r="EM53" s="5"/>
      <c r="EO53" s="46"/>
      <c r="EP53" s="47"/>
      <c r="EQ53" s="47"/>
      <c r="ER53" s="45"/>
      <c r="ES53" s="47"/>
      <c r="ET53" s="47"/>
      <c r="EU53" s="46"/>
      <c r="EV53" s="48"/>
      <c r="EW53" s="48"/>
      <c r="EZ53" s="49"/>
      <c r="FA53" s="46"/>
      <c r="FB53" s="48"/>
      <c r="FC53" s="48"/>
      <c r="FE53" s="48"/>
      <c r="FF53" s="48"/>
      <c r="FG53" s="5"/>
      <c r="FI53" s="46"/>
      <c r="FJ53" s="47"/>
      <c r="FK53" s="47"/>
      <c r="FL53" s="45"/>
      <c r="FM53" s="47"/>
      <c r="FN53" s="47"/>
      <c r="FO53" s="46"/>
      <c r="FP53" s="48"/>
      <c r="FQ53" s="48"/>
      <c r="FT53" s="49"/>
      <c r="FU53" s="46"/>
      <c r="FV53" s="48"/>
      <c r="FW53" s="48"/>
      <c r="FY53" s="48"/>
      <c r="FZ53" s="48"/>
      <c r="GA53" s="59"/>
      <c r="GB53" s="53"/>
      <c r="GC53" s="53"/>
      <c r="GD53" s="60"/>
      <c r="GE53" s="45"/>
      <c r="GF53" s="53"/>
      <c r="GG53" s="54"/>
      <c r="GH53" s="45"/>
      <c r="GI53" s="56"/>
      <c r="GJ53" s="45"/>
      <c r="GK53" s="45"/>
      <c r="GL53" s="45"/>
      <c r="GM53" s="45"/>
      <c r="GN53" s="57"/>
      <c r="GO53" s="45"/>
      <c r="GP53" s="45"/>
      <c r="GQ53" s="45"/>
      <c r="GR53" s="45"/>
      <c r="GS53" s="45"/>
      <c r="GT53" s="45"/>
      <c r="GU53" s="59"/>
      <c r="GV53" s="53"/>
      <c r="GW53" s="53"/>
      <c r="GX53" s="60"/>
      <c r="GY53" s="45"/>
      <c r="GZ53" s="53"/>
      <c r="HA53" s="54"/>
      <c r="HB53" s="45"/>
      <c r="HC53" s="56"/>
      <c r="HD53" s="45"/>
      <c r="HE53" s="45"/>
      <c r="HF53" s="45"/>
      <c r="HG53" s="45"/>
      <c r="HH53" s="57"/>
      <c r="HI53" s="45"/>
      <c r="HJ53" s="45"/>
      <c r="HK53" s="45"/>
      <c r="HL53" s="45"/>
      <c r="HM53" s="45"/>
      <c r="HN53" s="45"/>
      <c r="HO53" s="59"/>
      <c r="HP53" s="53"/>
      <c r="HQ53" s="53"/>
      <c r="HR53" s="60"/>
      <c r="HS53" s="45"/>
      <c r="HT53" s="53"/>
      <c r="HU53" s="54"/>
      <c r="HV53" s="45"/>
      <c r="HW53" s="56"/>
      <c r="HX53" s="45"/>
      <c r="HY53" s="45"/>
      <c r="HZ53" s="45"/>
      <c r="IA53" s="45"/>
      <c r="IB53" s="57"/>
      <c r="IC53" s="45"/>
      <c r="ID53" s="45"/>
      <c r="IE53" s="45"/>
      <c r="IF53" s="45"/>
      <c r="IG53" s="45"/>
      <c r="IH53" s="45"/>
      <c r="II53" s="59"/>
      <c r="IJ53" s="53"/>
      <c r="IK53" s="53"/>
      <c r="IL53" s="60"/>
      <c r="IM53" s="45"/>
      <c r="IN53" s="53"/>
      <c r="IO53" s="54"/>
      <c r="IP53" s="45"/>
      <c r="IQ53" s="56"/>
      <c r="IR53" s="45"/>
      <c r="IS53" s="45"/>
      <c r="IT53" s="45"/>
      <c r="IU53" s="45"/>
      <c r="IV53" s="57"/>
      <c r="IW53" s="45"/>
      <c r="IX53" s="45"/>
      <c r="IY53" s="45"/>
      <c r="IZ53" s="45"/>
      <c r="JA53" s="45"/>
      <c r="JB53" s="45"/>
    </row>
    <row r="54" spans="1:262" s="6" customFormat="1" ht="13.5" customHeight="1">
      <c r="A54" s="44"/>
      <c r="B54" s="45"/>
      <c r="C54" s="5"/>
      <c r="E54" s="46"/>
      <c r="F54" s="47"/>
      <c r="G54" s="48"/>
      <c r="H54" s="45"/>
      <c r="I54" s="47"/>
      <c r="J54" s="48"/>
      <c r="K54" s="46"/>
      <c r="L54" s="48"/>
      <c r="M54" s="48"/>
      <c r="P54" s="49"/>
      <c r="Q54" s="46"/>
      <c r="R54" s="48"/>
      <c r="S54" s="48"/>
      <c r="U54" s="48"/>
      <c r="V54" s="48"/>
      <c r="W54" s="5"/>
      <c r="Y54" s="46"/>
      <c r="Z54" s="47"/>
      <c r="AA54" s="47"/>
      <c r="AB54" s="45"/>
      <c r="AC54" s="47"/>
      <c r="AD54" s="47"/>
      <c r="AE54" s="46"/>
      <c r="AF54" s="48"/>
      <c r="AG54" s="48"/>
      <c r="AJ54" s="49"/>
      <c r="AK54" s="46"/>
      <c r="AM54" s="48"/>
      <c r="AO54" s="48"/>
      <c r="AP54" s="48"/>
      <c r="AQ54" s="5"/>
      <c r="AS54" s="46"/>
      <c r="AT54" s="47"/>
      <c r="AU54" s="47"/>
      <c r="AV54" s="45"/>
      <c r="AW54" s="47"/>
      <c r="AX54" s="47"/>
      <c r="AY54" s="46"/>
      <c r="AZ54" s="48"/>
      <c r="BA54" s="48"/>
      <c r="BD54" s="49"/>
      <c r="BE54" s="46"/>
      <c r="BF54" s="48"/>
      <c r="BG54" s="48"/>
      <c r="BI54" s="48"/>
      <c r="BJ54" s="48"/>
      <c r="BK54" s="5"/>
      <c r="BM54" s="46"/>
      <c r="BN54" s="47"/>
      <c r="BO54" s="47"/>
      <c r="BP54" s="45"/>
      <c r="BQ54" s="47"/>
      <c r="BR54" s="47"/>
      <c r="BS54" s="46"/>
      <c r="BT54" s="48"/>
      <c r="BU54" s="48"/>
      <c r="BX54" s="49"/>
      <c r="BY54" s="46"/>
      <c r="BZ54" s="48"/>
      <c r="CA54" s="48"/>
      <c r="CC54" s="48"/>
      <c r="CD54" s="48"/>
      <c r="CE54" s="46"/>
      <c r="CG54" s="46"/>
      <c r="CH54" s="47"/>
      <c r="CI54" s="47"/>
      <c r="CJ54" s="45"/>
      <c r="CK54" s="47"/>
      <c r="CL54" s="47"/>
      <c r="CM54" s="46"/>
      <c r="CN54" s="48"/>
      <c r="CO54" s="48"/>
      <c r="CR54" s="49"/>
      <c r="CS54" s="46"/>
      <c r="CT54" s="48"/>
      <c r="CU54" s="48"/>
      <c r="CW54" s="48"/>
      <c r="CX54" s="48"/>
      <c r="CY54" s="5"/>
      <c r="DA54" s="46"/>
      <c r="DB54" s="47"/>
      <c r="DC54" s="47"/>
      <c r="DD54" s="45"/>
      <c r="DE54" s="47"/>
      <c r="DF54" s="47"/>
      <c r="DG54" s="46"/>
      <c r="DH54" s="48"/>
      <c r="DI54" s="48"/>
      <c r="DL54" s="49"/>
      <c r="DM54" s="46"/>
      <c r="DN54" s="48"/>
      <c r="DO54" s="48"/>
      <c r="DQ54" s="48"/>
      <c r="DR54" s="48"/>
      <c r="DS54" s="5"/>
      <c r="DU54" s="46"/>
      <c r="DV54" s="47"/>
      <c r="DW54" s="47"/>
      <c r="DX54" s="45"/>
      <c r="DY54" s="47"/>
      <c r="DZ54" s="47"/>
      <c r="EA54" s="46"/>
      <c r="EC54" s="50"/>
      <c r="EF54" s="49"/>
      <c r="EG54" s="46"/>
      <c r="EH54" s="48"/>
      <c r="EI54" s="48"/>
      <c r="EK54" s="48"/>
      <c r="EL54" s="48"/>
      <c r="EM54" s="5"/>
      <c r="EO54" s="46"/>
      <c r="EP54" s="47"/>
      <c r="EQ54" s="47"/>
      <c r="ER54" s="45"/>
      <c r="ES54" s="47"/>
      <c r="ET54" s="47"/>
      <c r="EU54" s="46"/>
      <c r="EV54" s="48"/>
      <c r="EW54" s="48"/>
      <c r="EZ54" s="49"/>
      <c r="FA54" s="46"/>
      <c r="FB54" s="48"/>
      <c r="FC54" s="48"/>
      <c r="FE54" s="48"/>
      <c r="FF54" s="48"/>
      <c r="FG54" s="5"/>
      <c r="FI54" s="46"/>
      <c r="FJ54" s="47"/>
      <c r="FK54" s="47"/>
      <c r="FL54" s="45"/>
      <c r="FM54" s="47"/>
      <c r="FN54" s="47"/>
      <c r="FO54" s="46"/>
      <c r="FP54" s="48"/>
      <c r="FQ54" s="48"/>
      <c r="FT54" s="49"/>
      <c r="FU54" s="46"/>
      <c r="FV54" s="48"/>
      <c r="FW54" s="48"/>
      <c r="FY54" s="48"/>
      <c r="FZ54" s="48"/>
      <c r="GA54" s="59"/>
      <c r="GB54" s="53"/>
      <c r="GC54" s="53"/>
      <c r="GD54" s="60"/>
      <c r="GE54" s="45"/>
      <c r="GF54" s="53"/>
      <c r="GG54" s="54"/>
      <c r="GH54" s="45"/>
      <c r="GI54" s="56"/>
      <c r="GJ54" s="45"/>
      <c r="GK54" s="45"/>
      <c r="GL54" s="45"/>
      <c r="GM54" s="45"/>
      <c r="GN54" s="57"/>
      <c r="GO54" s="45"/>
      <c r="GP54" s="45"/>
      <c r="GQ54" s="45"/>
      <c r="GR54" s="45"/>
      <c r="GS54" s="45"/>
      <c r="GT54" s="45"/>
      <c r="GU54" s="59"/>
      <c r="GV54" s="53"/>
      <c r="GW54" s="53"/>
      <c r="GX54" s="60"/>
      <c r="GY54" s="45"/>
      <c r="GZ54" s="53"/>
      <c r="HA54" s="54"/>
      <c r="HB54" s="45"/>
      <c r="HC54" s="56"/>
      <c r="HD54" s="45"/>
      <c r="HE54" s="45"/>
      <c r="HF54" s="45"/>
      <c r="HG54" s="45"/>
      <c r="HH54" s="57"/>
      <c r="HI54" s="45"/>
      <c r="HJ54" s="45"/>
      <c r="HK54" s="45"/>
      <c r="HL54" s="45"/>
      <c r="HM54" s="45"/>
      <c r="HN54" s="45"/>
      <c r="HO54" s="59"/>
      <c r="HP54" s="53"/>
      <c r="HQ54" s="53"/>
      <c r="HR54" s="60"/>
      <c r="HS54" s="45"/>
      <c r="HT54" s="53"/>
      <c r="HU54" s="54"/>
      <c r="HV54" s="45"/>
      <c r="HW54" s="56"/>
      <c r="HX54" s="45"/>
      <c r="HY54" s="45"/>
      <c r="HZ54" s="45"/>
      <c r="IA54" s="45"/>
      <c r="IB54" s="57"/>
      <c r="IC54" s="45"/>
      <c r="ID54" s="45"/>
      <c r="IE54" s="45"/>
      <c r="IF54" s="45"/>
      <c r="IG54" s="45"/>
      <c r="IH54" s="45"/>
      <c r="II54" s="59"/>
      <c r="IJ54" s="53"/>
      <c r="IK54" s="53"/>
      <c r="IL54" s="60"/>
      <c r="IM54" s="45"/>
      <c r="IN54" s="53"/>
      <c r="IO54" s="54"/>
      <c r="IP54" s="45"/>
      <c r="IQ54" s="56"/>
      <c r="IR54" s="45"/>
      <c r="IS54" s="45"/>
      <c r="IT54" s="45"/>
      <c r="IU54" s="45"/>
      <c r="IV54" s="57"/>
      <c r="IW54" s="45"/>
      <c r="IX54" s="45"/>
      <c r="IY54" s="45"/>
      <c r="IZ54" s="45"/>
      <c r="JA54" s="45"/>
      <c r="JB54" s="45"/>
    </row>
    <row r="55" spans="1:262" s="6" customFormat="1" ht="13.5" customHeight="1">
      <c r="A55" s="44"/>
      <c r="B55" s="45"/>
      <c r="C55" s="5"/>
      <c r="E55" s="46"/>
      <c r="F55" s="47"/>
      <c r="G55" s="48"/>
      <c r="H55" s="45"/>
      <c r="I55" s="47"/>
      <c r="J55" s="48"/>
      <c r="K55" s="46"/>
      <c r="L55" s="48"/>
      <c r="M55" s="48"/>
      <c r="P55" s="49"/>
      <c r="Q55" s="46"/>
      <c r="R55" s="48"/>
      <c r="S55" s="48"/>
      <c r="U55" s="48"/>
      <c r="V55" s="48"/>
      <c r="W55" s="5"/>
      <c r="Y55" s="46"/>
      <c r="Z55" s="47"/>
      <c r="AA55" s="47"/>
      <c r="AB55" s="45"/>
      <c r="AC55" s="47"/>
      <c r="AD55" s="47"/>
      <c r="AE55" s="46"/>
      <c r="AF55" s="48"/>
      <c r="AG55" s="48"/>
      <c r="AJ55" s="49"/>
      <c r="AK55" s="46"/>
      <c r="AM55" s="48"/>
      <c r="AO55" s="48"/>
      <c r="AP55" s="48"/>
      <c r="AQ55" s="5"/>
      <c r="AS55" s="46"/>
      <c r="AT55" s="47"/>
      <c r="AU55" s="47"/>
      <c r="AV55" s="45"/>
      <c r="AW55" s="47"/>
      <c r="AX55" s="47"/>
      <c r="AY55" s="46"/>
      <c r="AZ55" s="48"/>
      <c r="BA55" s="48"/>
      <c r="BD55" s="49"/>
      <c r="BE55" s="46"/>
      <c r="BF55" s="48"/>
      <c r="BG55" s="48"/>
      <c r="BI55" s="48"/>
      <c r="BJ55" s="48"/>
      <c r="BK55" s="5"/>
      <c r="BM55" s="46"/>
      <c r="BN55" s="47"/>
      <c r="BO55" s="47"/>
      <c r="BP55" s="45"/>
      <c r="BQ55" s="47"/>
      <c r="BR55" s="47"/>
      <c r="BS55" s="46"/>
      <c r="BT55" s="48"/>
      <c r="BU55" s="48"/>
      <c r="BX55" s="49"/>
      <c r="BY55" s="46"/>
      <c r="BZ55" s="48"/>
      <c r="CA55" s="48"/>
      <c r="CC55" s="48"/>
      <c r="CD55" s="48"/>
      <c r="CE55" s="46"/>
      <c r="CG55" s="46"/>
      <c r="CH55" s="47"/>
      <c r="CI55" s="47"/>
      <c r="CJ55" s="45"/>
      <c r="CK55" s="47"/>
      <c r="CL55" s="47"/>
      <c r="CM55" s="46"/>
      <c r="CN55" s="48"/>
      <c r="CO55" s="48"/>
      <c r="CR55" s="49"/>
      <c r="CS55" s="46"/>
      <c r="CT55" s="48"/>
      <c r="CU55" s="48"/>
      <c r="CW55" s="48"/>
      <c r="CX55" s="48"/>
      <c r="CY55" s="5"/>
      <c r="DA55" s="46"/>
      <c r="DB55" s="47"/>
      <c r="DC55" s="47"/>
      <c r="DD55" s="45"/>
      <c r="DE55" s="47"/>
      <c r="DF55" s="47"/>
      <c r="DG55" s="46"/>
      <c r="DH55" s="48"/>
      <c r="DI55" s="48"/>
      <c r="DL55" s="49"/>
      <c r="DM55" s="46"/>
      <c r="DN55" s="48"/>
      <c r="DO55" s="48"/>
      <c r="DQ55" s="48"/>
      <c r="DR55" s="48"/>
      <c r="DS55" s="5"/>
      <c r="DU55" s="46"/>
      <c r="DV55" s="47"/>
      <c r="DW55" s="47"/>
      <c r="DX55" s="45"/>
      <c r="DY55" s="47"/>
      <c r="DZ55" s="47"/>
      <c r="EA55" s="46"/>
      <c r="EC55" s="50"/>
      <c r="EF55" s="49"/>
      <c r="EG55" s="46"/>
      <c r="EH55" s="48"/>
      <c r="EI55" s="48"/>
      <c r="EK55" s="48"/>
      <c r="EL55" s="48"/>
      <c r="EM55" s="5"/>
      <c r="EO55" s="46"/>
      <c r="EP55" s="47"/>
      <c r="EQ55" s="47"/>
      <c r="ER55" s="45"/>
      <c r="ES55" s="47"/>
      <c r="ET55" s="47"/>
      <c r="EU55" s="46"/>
      <c r="EV55" s="48"/>
      <c r="EW55" s="48"/>
      <c r="EZ55" s="49"/>
      <c r="FA55" s="46"/>
      <c r="FB55" s="48"/>
      <c r="FC55" s="48"/>
      <c r="FE55" s="48"/>
      <c r="FF55" s="48"/>
      <c r="FG55" s="5"/>
      <c r="FI55" s="46"/>
      <c r="FJ55" s="47"/>
      <c r="FK55" s="47"/>
      <c r="FL55" s="45"/>
      <c r="FM55" s="47"/>
      <c r="FN55" s="47"/>
      <c r="FO55" s="46"/>
      <c r="FP55" s="48"/>
      <c r="FQ55" s="48"/>
      <c r="FT55" s="49"/>
      <c r="FU55" s="46"/>
      <c r="FV55" s="48"/>
      <c r="FW55" s="48"/>
      <c r="FY55" s="48"/>
      <c r="FZ55" s="48"/>
      <c r="GA55" s="61"/>
      <c r="GB55" s="53"/>
      <c r="GC55" s="54"/>
      <c r="GD55" s="55"/>
      <c r="GE55" s="54"/>
      <c r="GF55" s="53"/>
      <c r="GG55" s="54"/>
      <c r="GH55" s="54"/>
      <c r="GI55" s="62"/>
      <c r="GJ55" s="54"/>
      <c r="GN55" s="49"/>
      <c r="GS55" s="55"/>
      <c r="GT55" s="54"/>
      <c r="GU55" s="61"/>
      <c r="GV55" s="53"/>
      <c r="GW55" s="54"/>
      <c r="GX55" s="55"/>
      <c r="GY55" s="54"/>
      <c r="GZ55" s="53"/>
      <c r="HA55" s="54"/>
      <c r="HB55" s="54"/>
      <c r="HC55" s="62"/>
      <c r="HD55" s="54"/>
      <c r="HH55" s="49"/>
      <c r="HM55" s="55"/>
      <c r="HN55" s="54"/>
      <c r="HO55" s="61"/>
      <c r="HP55" s="53"/>
      <c r="HQ55" s="54"/>
      <c r="HR55" s="55"/>
      <c r="HS55" s="54"/>
      <c r="HT55" s="53"/>
      <c r="HU55" s="54"/>
      <c r="HV55" s="54"/>
      <c r="HW55" s="62"/>
      <c r="HX55" s="54"/>
      <c r="IB55" s="49"/>
      <c r="IG55" s="55"/>
      <c r="IH55" s="54"/>
      <c r="II55" s="61"/>
      <c r="IJ55" s="53"/>
      <c r="IK55" s="54"/>
      <c r="IL55" s="55"/>
      <c r="IM55" s="54"/>
      <c r="IN55" s="53"/>
      <c r="IO55" s="54"/>
      <c r="IP55" s="54"/>
      <c r="IQ55" s="62"/>
      <c r="IR55" s="54"/>
      <c r="IV55" s="49"/>
      <c r="JA55" s="55"/>
      <c r="JB55" s="54"/>
    </row>
    <row r="56" spans="1:262" s="6" customFormat="1" ht="13.5" customHeight="1">
      <c r="A56" s="44"/>
      <c r="B56" s="45"/>
      <c r="C56" s="5"/>
      <c r="E56" s="46"/>
      <c r="F56" s="47"/>
      <c r="G56" s="48"/>
      <c r="H56" s="45"/>
      <c r="I56" s="47"/>
      <c r="J56" s="48"/>
      <c r="K56" s="46"/>
      <c r="L56" s="48"/>
      <c r="M56" s="48"/>
      <c r="P56" s="49"/>
      <c r="Q56" s="46"/>
      <c r="R56" s="48"/>
      <c r="S56" s="48"/>
      <c r="U56" s="48"/>
      <c r="V56" s="48"/>
      <c r="W56" s="5"/>
      <c r="Y56" s="46"/>
      <c r="Z56" s="47"/>
      <c r="AA56" s="47"/>
      <c r="AB56" s="45"/>
      <c r="AC56" s="47"/>
      <c r="AD56" s="47"/>
      <c r="AE56" s="46"/>
      <c r="AF56" s="48"/>
      <c r="AG56" s="48"/>
      <c r="AJ56" s="49"/>
      <c r="AK56" s="46"/>
      <c r="AM56" s="48"/>
      <c r="AO56" s="48"/>
      <c r="AP56" s="48"/>
      <c r="AQ56" s="5"/>
      <c r="AS56" s="46"/>
      <c r="AT56" s="47"/>
      <c r="AU56" s="47"/>
      <c r="AV56" s="45"/>
      <c r="AW56" s="47"/>
      <c r="AX56" s="47"/>
      <c r="AY56" s="46"/>
      <c r="AZ56" s="48"/>
      <c r="BA56" s="48"/>
      <c r="BD56" s="49"/>
      <c r="BE56" s="46"/>
      <c r="BF56" s="48"/>
      <c r="BG56" s="48"/>
      <c r="BI56" s="48"/>
      <c r="BJ56" s="48"/>
      <c r="BK56" s="5"/>
      <c r="BM56" s="46"/>
      <c r="BN56" s="47"/>
      <c r="BO56" s="47"/>
      <c r="BP56" s="45"/>
      <c r="BQ56" s="47"/>
      <c r="BR56" s="47"/>
      <c r="BS56" s="46"/>
      <c r="BT56" s="48"/>
      <c r="BU56" s="48"/>
      <c r="BX56" s="49"/>
      <c r="BY56" s="46"/>
      <c r="BZ56" s="48"/>
      <c r="CA56" s="48"/>
      <c r="CC56" s="48"/>
      <c r="CD56" s="48"/>
      <c r="CE56" s="46"/>
      <c r="CG56" s="46"/>
      <c r="CH56" s="47"/>
      <c r="CI56" s="47"/>
      <c r="CJ56" s="45"/>
      <c r="CK56" s="47"/>
      <c r="CL56" s="47"/>
      <c r="CM56" s="46"/>
      <c r="CN56" s="48"/>
      <c r="CO56" s="48"/>
      <c r="CR56" s="49"/>
      <c r="CS56" s="46"/>
      <c r="CT56" s="48"/>
      <c r="CU56" s="48"/>
      <c r="CW56" s="48"/>
      <c r="CX56" s="48"/>
      <c r="CY56" s="5"/>
      <c r="DA56" s="46"/>
      <c r="DB56" s="47"/>
      <c r="DC56" s="47"/>
      <c r="DD56" s="45"/>
      <c r="DE56" s="47"/>
      <c r="DF56" s="47"/>
      <c r="DG56" s="46"/>
      <c r="DH56" s="48"/>
      <c r="DI56" s="48"/>
      <c r="DL56" s="49"/>
      <c r="DM56" s="46"/>
      <c r="DN56" s="48"/>
      <c r="DO56" s="48"/>
      <c r="DQ56" s="48"/>
      <c r="DR56" s="48"/>
      <c r="DS56" s="5"/>
      <c r="DU56" s="46"/>
      <c r="DV56" s="47"/>
      <c r="DW56" s="47"/>
      <c r="DX56" s="45"/>
      <c r="DY56" s="47"/>
      <c r="DZ56" s="47"/>
      <c r="EA56" s="46"/>
      <c r="EC56" s="50"/>
      <c r="EF56" s="49"/>
      <c r="EG56" s="46"/>
      <c r="EH56" s="48"/>
      <c r="EI56" s="48"/>
      <c r="EK56" s="48"/>
      <c r="EL56" s="48"/>
      <c r="EM56" s="5"/>
      <c r="EO56" s="46"/>
      <c r="EP56" s="47"/>
      <c r="EQ56" s="47"/>
      <c r="ER56" s="45"/>
      <c r="ES56" s="47"/>
      <c r="ET56" s="47"/>
      <c r="EU56" s="46"/>
      <c r="EV56" s="48"/>
      <c r="EW56" s="48"/>
      <c r="EZ56" s="49"/>
      <c r="FA56" s="46"/>
      <c r="FB56" s="48"/>
      <c r="FC56" s="48"/>
      <c r="FE56" s="48"/>
      <c r="FF56" s="48"/>
      <c r="FG56" s="5"/>
      <c r="FI56" s="46"/>
      <c r="FJ56" s="47"/>
      <c r="FK56" s="47"/>
      <c r="FL56" s="45"/>
      <c r="FM56" s="47"/>
      <c r="FN56" s="47"/>
      <c r="FO56" s="46"/>
      <c r="FP56" s="48"/>
      <c r="FQ56" s="48"/>
      <c r="FT56" s="49"/>
      <c r="FU56" s="46"/>
      <c r="FV56" s="48"/>
      <c r="FW56" s="48"/>
      <c r="FY56" s="48"/>
      <c r="FZ56" s="48"/>
      <c r="GA56" s="59"/>
      <c r="GB56" s="53"/>
      <c r="GC56" s="53"/>
      <c r="GD56" s="60"/>
      <c r="GE56" s="45"/>
      <c r="GF56" s="53"/>
      <c r="GG56" s="54"/>
      <c r="GH56" s="45"/>
      <c r="GI56" s="56"/>
      <c r="GJ56" s="45"/>
      <c r="GK56" s="45"/>
      <c r="GL56" s="45"/>
      <c r="GM56" s="45"/>
      <c r="GN56" s="57"/>
      <c r="GO56" s="45"/>
      <c r="GP56" s="45"/>
      <c r="GQ56" s="45"/>
      <c r="GR56" s="45"/>
      <c r="GS56" s="45"/>
      <c r="GT56" s="45"/>
      <c r="GU56" s="59"/>
      <c r="GV56" s="53"/>
      <c r="GW56" s="53"/>
      <c r="GX56" s="60"/>
      <c r="GY56" s="45"/>
      <c r="GZ56" s="53"/>
      <c r="HA56" s="54"/>
      <c r="HB56" s="45"/>
      <c r="HC56" s="56"/>
      <c r="HD56" s="45"/>
      <c r="HE56" s="45"/>
      <c r="HF56" s="45"/>
      <c r="HG56" s="45"/>
      <c r="HH56" s="57"/>
      <c r="HI56" s="45"/>
      <c r="HJ56" s="45"/>
      <c r="HK56" s="45"/>
      <c r="HL56" s="45"/>
      <c r="HM56" s="45"/>
      <c r="HN56" s="45"/>
      <c r="HO56" s="59"/>
      <c r="HP56" s="53"/>
      <c r="HQ56" s="53"/>
      <c r="HR56" s="60"/>
      <c r="HS56" s="45"/>
      <c r="HT56" s="53"/>
      <c r="HU56" s="54"/>
      <c r="HV56" s="45"/>
      <c r="HW56" s="56"/>
      <c r="HX56" s="45"/>
      <c r="HY56" s="45"/>
      <c r="HZ56" s="45"/>
      <c r="IA56" s="45"/>
      <c r="IB56" s="57"/>
      <c r="IC56" s="45"/>
      <c r="ID56" s="45"/>
      <c r="IE56" s="45"/>
      <c r="IF56" s="45"/>
      <c r="IG56" s="45"/>
      <c r="IH56" s="45"/>
      <c r="II56" s="59"/>
      <c r="IJ56" s="53"/>
      <c r="IK56" s="53"/>
      <c r="IL56" s="60"/>
      <c r="IM56" s="45"/>
      <c r="IN56" s="53"/>
      <c r="IO56" s="54"/>
      <c r="IP56" s="45"/>
      <c r="IQ56" s="56"/>
      <c r="IR56" s="45"/>
      <c r="IS56" s="45"/>
      <c r="IT56" s="45"/>
      <c r="IU56" s="45"/>
      <c r="IV56" s="57"/>
      <c r="IW56" s="45"/>
      <c r="IX56" s="45"/>
      <c r="IY56" s="45"/>
      <c r="IZ56" s="45"/>
      <c r="JA56" s="45"/>
      <c r="JB56" s="45"/>
    </row>
    <row r="57" spans="1:262" s="6" customFormat="1" ht="13.5" customHeight="1">
      <c r="A57" s="44"/>
      <c r="B57" s="45"/>
      <c r="C57" s="5"/>
      <c r="E57" s="46"/>
      <c r="F57" s="47"/>
      <c r="G57" s="48"/>
      <c r="H57" s="45"/>
      <c r="I57" s="47"/>
      <c r="J57" s="48"/>
      <c r="K57" s="46"/>
      <c r="L57" s="48"/>
      <c r="M57" s="48"/>
      <c r="P57" s="49"/>
      <c r="Q57" s="46"/>
      <c r="R57" s="48"/>
      <c r="S57" s="48"/>
      <c r="U57" s="48"/>
      <c r="V57" s="48"/>
      <c r="W57" s="5"/>
      <c r="Y57" s="46"/>
      <c r="Z57" s="47"/>
      <c r="AA57" s="47"/>
      <c r="AB57" s="45"/>
      <c r="AC57" s="47"/>
      <c r="AD57" s="47"/>
      <c r="AE57" s="46"/>
      <c r="AF57" s="48"/>
      <c r="AG57" s="48"/>
      <c r="AJ57" s="49"/>
      <c r="AK57" s="46"/>
      <c r="AM57" s="48"/>
      <c r="AO57" s="48"/>
      <c r="AP57" s="48"/>
      <c r="AQ57" s="5"/>
      <c r="AS57" s="46"/>
      <c r="AT57" s="47"/>
      <c r="AU57" s="47"/>
      <c r="AV57" s="45"/>
      <c r="AW57" s="47"/>
      <c r="AX57" s="47"/>
      <c r="AY57" s="46"/>
      <c r="AZ57" s="48"/>
      <c r="BA57" s="48"/>
      <c r="BD57" s="49"/>
      <c r="BE57" s="46"/>
      <c r="BF57" s="48"/>
      <c r="BG57" s="48"/>
      <c r="BI57" s="48"/>
      <c r="BJ57" s="48"/>
      <c r="BK57" s="5"/>
      <c r="BM57" s="46"/>
      <c r="BN57" s="47"/>
      <c r="BO57" s="47"/>
      <c r="BP57" s="45"/>
      <c r="BQ57" s="47"/>
      <c r="BR57" s="47"/>
      <c r="BS57" s="46"/>
      <c r="BT57" s="48"/>
      <c r="BU57" s="48"/>
      <c r="BX57" s="49"/>
      <c r="BY57" s="46"/>
      <c r="BZ57" s="48"/>
      <c r="CA57" s="48"/>
      <c r="CC57" s="48"/>
      <c r="CD57" s="48"/>
      <c r="CE57" s="46"/>
      <c r="CG57" s="46"/>
      <c r="CH57" s="47"/>
      <c r="CI57" s="47"/>
      <c r="CJ57" s="45"/>
      <c r="CK57" s="47"/>
      <c r="CL57" s="47"/>
      <c r="CM57" s="46"/>
      <c r="CN57" s="48"/>
      <c r="CO57" s="48"/>
      <c r="CR57" s="49"/>
      <c r="CS57" s="46"/>
      <c r="CT57" s="48"/>
      <c r="CU57" s="48"/>
      <c r="CW57" s="48"/>
      <c r="CX57" s="48"/>
      <c r="CY57" s="5"/>
      <c r="DA57" s="46"/>
      <c r="DB57" s="47"/>
      <c r="DC57" s="47"/>
      <c r="DD57" s="45"/>
      <c r="DE57" s="47"/>
      <c r="DF57" s="47"/>
      <c r="DG57" s="46"/>
      <c r="DH57" s="48"/>
      <c r="DI57" s="48"/>
      <c r="DL57" s="49"/>
      <c r="DM57" s="46"/>
      <c r="DN57" s="48"/>
      <c r="DO57" s="48"/>
      <c r="DQ57" s="48"/>
      <c r="DR57" s="48"/>
      <c r="DS57" s="5"/>
      <c r="DU57" s="46"/>
      <c r="DV57" s="47"/>
      <c r="DW57" s="47"/>
      <c r="DX57" s="45"/>
      <c r="DY57" s="47"/>
      <c r="DZ57" s="47"/>
      <c r="EA57" s="46"/>
      <c r="EC57" s="50"/>
      <c r="EF57" s="49"/>
      <c r="EG57" s="46"/>
      <c r="EH57" s="48"/>
      <c r="EI57" s="48"/>
      <c r="EK57" s="48"/>
      <c r="EL57" s="48"/>
      <c r="EM57" s="5"/>
      <c r="EO57" s="46"/>
      <c r="EP57" s="47"/>
      <c r="EQ57" s="47"/>
      <c r="ER57" s="45"/>
      <c r="ES57" s="47"/>
      <c r="ET57" s="47"/>
      <c r="EU57" s="46"/>
      <c r="EV57" s="48"/>
      <c r="EW57" s="48"/>
      <c r="EZ57" s="49"/>
      <c r="FA57" s="46"/>
      <c r="FB57" s="48"/>
      <c r="FC57" s="48"/>
      <c r="FE57" s="48"/>
      <c r="FF57" s="48"/>
      <c r="FG57" s="5"/>
      <c r="FI57" s="46"/>
      <c r="FJ57" s="47"/>
      <c r="FK57" s="47"/>
      <c r="FL57" s="45"/>
      <c r="FM57" s="47"/>
      <c r="FN57" s="47"/>
      <c r="FO57" s="46"/>
      <c r="FP57" s="48"/>
      <c r="FQ57" s="48"/>
      <c r="FT57" s="49"/>
      <c r="FU57" s="46"/>
      <c r="FV57" s="48"/>
      <c r="FW57" s="48"/>
      <c r="FY57" s="48"/>
      <c r="FZ57" s="48"/>
      <c r="GA57" s="59"/>
      <c r="GB57" s="53"/>
      <c r="GC57" s="53"/>
      <c r="GD57" s="60"/>
      <c r="GE57" s="60"/>
      <c r="GF57" s="53"/>
      <c r="GG57" s="54"/>
      <c r="GH57" s="45"/>
      <c r="GI57" s="56"/>
      <c r="GJ57" s="45"/>
      <c r="GK57" s="45"/>
      <c r="GL57" s="45"/>
      <c r="GM57" s="45"/>
      <c r="GN57" s="57"/>
      <c r="GO57" s="45"/>
      <c r="GP57" s="45"/>
      <c r="GQ57" s="45"/>
      <c r="GR57" s="45"/>
      <c r="GS57" s="45"/>
      <c r="GT57" s="45"/>
      <c r="GU57" s="59"/>
      <c r="GV57" s="53"/>
      <c r="GW57" s="53"/>
      <c r="GX57" s="60"/>
      <c r="GY57" s="60"/>
      <c r="GZ57" s="53"/>
      <c r="HA57" s="54"/>
      <c r="HB57" s="45"/>
      <c r="HC57" s="56"/>
      <c r="HD57" s="45"/>
      <c r="HE57" s="45"/>
      <c r="HF57" s="45"/>
      <c r="HG57" s="45"/>
      <c r="HH57" s="57"/>
      <c r="HI57" s="45"/>
      <c r="HJ57" s="45"/>
      <c r="HK57" s="45"/>
      <c r="HL57" s="45"/>
      <c r="HM57" s="45"/>
      <c r="HN57" s="45"/>
      <c r="HO57" s="59"/>
      <c r="HP57" s="53"/>
      <c r="HQ57" s="53"/>
      <c r="HR57" s="60"/>
      <c r="HS57" s="60"/>
      <c r="HT57" s="53"/>
      <c r="HU57" s="54"/>
      <c r="HV57" s="45"/>
      <c r="HW57" s="56"/>
      <c r="HX57" s="45"/>
      <c r="HY57" s="45"/>
      <c r="HZ57" s="45"/>
      <c r="IA57" s="45"/>
      <c r="IB57" s="57"/>
      <c r="IC57" s="45"/>
      <c r="ID57" s="45"/>
      <c r="IE57" s="45"/>
      <c r="IF57" s="45"/>
      <c r="IG57" s="45"/>
      <c r="IH57" s="45"/>
      <c r="II57" s="59"/>
      <c r="IJ57" s="53"/>
      <c r="IK57" s="53"/>
      <c r="IL57" s="60"/>
      <c r="IM57" s="60"/>
      <c r="IN57" s="53"/>
      <c r="IO57" s="54"/>
      <c r="IP57" s="45"/>
      <c r="IQ57" s="56"/>
      <c r="IR57" s="45"/>
      <c r="IS57" s="45"/>
      <c r="IT57" s="45"/>
      <c r="IU57" s="45"/>
      <c r="IV57" s="57"/>
      <c r="IW57" s="45"/>
      <c r="IX57" s="45"/>
      <c r="IY57" s="45"/>
      <c r="IZ57" s="45"/>
      <c r="JA57" s="45"/>
      <c r="JB57" s="45"/>
    </row>
    <row r="58" spans="1:262" s="6" customFormat="1" ht="13.5" customHeight="1">
      <c r="A58" s="63"/>
      <c r="B58" s="45"/>
      <c r="C58" s="5"/>
      <c r="E58" s="46"/>
      <c r="F58" s="47"/>
      <c r="G58" s="48"/>
      <c r="H58" s="45"/>
      <c r="I58" s="47"/>
      <c r="J58" s="48"/>
      <c r="K58" s="46"/>
      <c r="L58" s="48"/>
      <c r="M58" s="48"/>
      <c r="P58" s="49"/>
      <c r="Q58" s="46"/>
      <c r="R58" s="48"/>
      <c r="S58" s="48"/>
      <c r="U58" s="48"/>
      <c r="V58" s="48"/>
      <c r="W58" s="5"/>
      <c r="Y58" s="46"/>
      <c r="Z58" s="47"/>
      <c r="AA58" s="47"/>
      <c r="AB58" s="45"/>
      <c r="AC58" s="47"/>
      <c r="AD58" s="47"/>
      <c r="AE58" s="46"/>
      <c r="AF58" s="48"/>
      <c r="AG58" s="48"/>
      <c r="AJ58" s="49"/>
      <c r="AK58" s="46"/>
      <c r="AM58" s="48"/>
      <c r="AO58" s="48"/>
      <c r="AP58" s="48"/>
      <c r="AQ58" s="5"/>
      <c r="AS58" s="46"/>
      <c r="AT58" s="47"/>
      <c r="AU58" s="47"/>
      <c r="AV58" s="45"/>
      <c r="AW58" s="47"/>
      <c r="AX58" s="47"/>
      <c r="AY58" s="46"/>
      <c r="AZ58" s="48"/>
      <c r="BA58" s="48"/>
      <c r="BD58" s="49"/>
      <c r="BE58" s="46"/>
      <c r="BF58" s="48"/>
      <c r="BG58" s="48"/>
      <c r="BI58" s="48"/>
      <c r="BJ58" s="48"/>
      <c r="BK58" s="5"/>
      <c r="BM58" s="46"/>
      <c r="BN58" s="47"/>
      <c r="BO58" s="47"/>
      <c r="BP58" s="45"/>
      <c r="BQ58" s="47"/>
      <c r="BR58" s="47"/>
      <c r="BS58" s="46"/>
      <c r="BT58" s="48"/>
      <c r="BU58" s="48"/>
      <c r="BX58" s="49"/>
      <c r="BY58" s="46"/>
      <c r="BZ58" s="48"/>
      <c r="CA58" s="48"/>
      <c r="CC58" s="48"/>
      <c r="CD58" s="48"/>
      <c r="CE58" s="46"/>
      <c r="CG58" s="46"/>
      <c r="CH58" s="47"/>
      <c r="CI58" s="47"/>
      <c r="CJ58" s="45"/>
      <c r="CK58" s="47"/>
      <c r="CL58" s="47"/>
      <c r="CM58" s="46"/>
      <c r="CN58" s="48"/>
      <c r="CO58" s="48"/>
      <c r="CR58" s="49"/>
      <c r="CS58" s="46"/>
      <c r="CT58" s="48"/>
      <c r="CU58" s="48"/>
      <c r="CW58" s="48"/>
      <c r="CX58" s="48"/>
      <c r="CY58" s="5"/>
      <c r="DA58" s="46"/>
      <c r="DB58" s="47"/>
      <c r="DC58" s="47"/>
      <c r="DD58" s="45"/>
      <c r="DE58" s="47"/>
      <c r="DF58" s="47"/>
      <c r="DG58" s="46"/>
      <c r="DH58" s="48"/>
      <c r="DI58" s="48"/>
      <c r="DL58" s="49"/>
      <c r="DM58" s="46"/>
      <c r="DN58" s="48"/>
      <c r="DO58" s="48"/>
      <c r="DQ58" s="48"/>
      <c r="DR58" s="48"/>
      <c r="DS58" s="5"/>
      <c r="DU58" s="46"/>
      <c r="DV58" s="47"/>
      <c r="DW58" s="47"/>
      <c r="DX58" s="45"/>
      <c r="DY58" s="47"/>
      <c r="DZ58" s="47"/>
      <c r="EA58" s="46"/>
      <c r="EC58" s="50"/>
      <c r="EF58" s="49"/>
      <c r="EG58" s="46"/>
      <c r="EH58" s="48"/>
      <c r="EI58" s="48"/>
      <c r="EK58" s="48"/>
      <c r="EL58" s="48"/>
      <c r="EM58" s="5"/>
      <c r="EO58" s="46"/>
      <c r="EP58" s="47"/>
      <c r="EQ58" s="47"/>
      <c r="ER58" s="45"/>
      <c r="ES58" s="47"/>
      <c r="ET58" s="47"/>
      <c r="EU58" s="46"/>
      <c r="EV58" s="48"/>
      <c r="EW58" s="48"/>
      <c r="EZ58" s="49"/>
      <c r="FA58" s="46"/>
      <c r="FB58" s="48"/>
      <c r="FC58" s="48"/>
      <c r="FE58" s="48"/>
      <c r="FF58" s="48"/>
      <c r="FG58" s="5"/>
      <c r="FI58" s="46"/>
      <c r="FJ58" s="47"/>
      <c r="FK58" s="47"/>
      <c r="FL58" s="45"/>
      <c r="FM58" s="47"/>
      <c r="FN58" s="47"/>
      <c r="FO58" s="46"/>
      <c r="FP58" s="48"/>
      <c r="FQ58" s="48"/>
      <c r="FT58" s="49"/>
      <c r="FU58" s="46"/>
      <c r="FV58" s="48"/>
      <c r="FW58" s="48"/>
      <c r="FY58" s="48"/>
      <c r="FZ58" s="48"/>
      <c r="GA58" s="5"/>
      <c r="GG58" s="48"/>
      <c r="GI58" s="51"/>
      <c r="GN58" s="49"/>
      <c r="GU58" s="5"/>
      <c r="HA58" s="48"/>
      <c r="HC58" s="51"/>
      <c r="HH58" s="49"/>
      <c r="HO58" s="5"/>
      <c r="HU58" s="48"/>
      <c r="HW58" s="51"/>
      <c r="IB58" s="49"/>
      <c r="II58" s="5"/>
      <c r="IO58" s="48"/>
      <c r="IQ58" s="51"/>
      <c r="IV58" s="49"/>
    </row>
    <row r="59" spans="1:262" s="6" customFormat="1" ht="13.5" customHeight="1">
      <c r="A59" s="63"/>
      <c r="B59" s="45"/>
      <c r="C59" s="5"/>
      <c r="E59" s="46"/>
      <c r="F59" s="47"/>
      <c r="G59" s="48"/>
      <c r="H59" s="45"/>
      <c r="I59" s="47"/>
      <c r="J59" s="48"/>
      <c r="K59" s="46"/>
      <c r="L59" s="48"/>
      <c r="M59" s="48"/>
      <c r="P59" s="49"/>
      <c r="Q59" s="46"/>
      <c r="R59" s="48"/>
      <c r="S59" s="48"/>
      <c r="U59" s="48"/>
      <c r="V59" s="48"/>
      <c r="W59" s="5"/>
      <c r="Y59" s="46"/>
      <c r="Z59" s="47"/>
      <c r="AA59" s="47"/>
      <c r="AB59" s="45"/>
      <c r="AC59" s="47"/>
      <c r="AD59" s="47"/>
      <c r="AE59" s="46"/>
      <c r="AF59" s="48"/>
      <c r="AG59" s="48"/>
      <c r="AJ59" s="49"/>
      <c r="AK59" s="46"/>
      <c r="AM59" s="48"/>
      <c r="AO59" s="48"/>
      <c r="AP59" s="48"/>
      <c r="AQ59" s="5"/>
      <c r="AS59" s="46"/>
      <c r="AT59" s="47"/>
      <c r="AU59" s="47"/>
      <c r="AV59" s="45"/>
      <c r="AW59" s="47"/>
      <c r="AX59" s="47"/>
      <c r="AY59" s="46"/>
      <c r="AZ59" s="48"/>
      <c r="BA59" s="48"/>
      <c r="BD59" s="49"/>
      <c r="BE59" s="46"/>
      <c r="BF59" s="48"/>
      <c r="BG59" s="48"/>
      <c r="BI59" s="48"/>
      <c r="BJ59" s="48"/>
      <c r="BK59" s="5"/>
      <c r="BM59" s="46"/>
      <c r="BN59" s="47"/>
      <c r="BO59" s="47"/>
      <c r="BP59" s="45"/>
      <c r="BQ59" s="47"/>
      <c r="BR59" s="47"/>
      <c r="BS59" s="46"/>
      <c r="BT59" s="48"/>
      <c r="BU59" s="48"/>
      <c r="BX59" s="49"/>
      <c r="BY59" s="46"/>
      <c r="BZ59" s="48"/>
      <c r="CA59" s="48"/>
      <c r="CC59" s="48"/>
      <c r="CD59" s="48"/>
      <c r="CE59" s="46"/>
      <c r="CG59" s="46"/>
      <c r="CH59" s="47"/>
      <c r="CI59" s="47"/>
      <c r="CJ59" s="45"/>
      <c r="CK59" s="47"/>
      <c r="CL59" s="47"/>
      <c r="CM59" s="46"/>
      <c r="CN59" s="48"/>
      <c r="CO59" s="48"/>
      <c r="CR59" s="49"/>
      <c r="CS59" s="46"/>
      <c r="CT59" s="48"/>
      <c r="CU59" s="48"/>
      <c r="CW59" s="48"/>
      <c r="CX59" s="48"/>
      <c r="CY59" s="5"/>
      <c r="DA59" s="46"/>
      <c r="DB59" s="47"/>
      <c r="DC59" s="47"/>
      <c r="DD59" s="45"/>
      <c r="DE59" s="47"/>
      <c r="DF59" s="47"/>
      <c r="DG59" s="46"/>
      <c r="DH59" s="48"/>
      <c r="DI59" s="48"/>
      <c r="DL59" s="49"/>
      <c r="DM59" s="46"/>
      <c r="DN59" s="48"/>
      <c r="DO59" s="48"/>
      <c r="DQ59" s="48"/>
      <c r="DR59" s="48"/>
      <c r="DS59" s="5"/>
      <c r="DU59" s="46"/>
      <c r="DV59" s="47"/>
      <c r="DW59" s="47"/>
      <c r="DX59" s="45"/>
      <c r="DY59" s="47"/>
      <c r="DZ59" s="47"/>
      <c r="EA59" s="46"/>
      <c r="EC59" s="50"/>
      <c r="EF59" s="49"/>
      <c r="EG59" s="46"/>
      <c r="EH59" s="48"/>
      <c r="EI59" s="48"/>
      <c r="EK59" s="48"/>
      <c r="EL59" s="48"/>
      <c r="EM59" s="5"/>
      <c r="EO59" s="46"/>
      <c r="EP59" s="47"/>
      <c r="EQ59" s="47"/>
      <c r="ER59" s="45"/>
      <c r="ES59" s="47"/>
      <c r="ET59" s="47"/>
      <c r="EU59" s="46"/>
      <c r="EV59" s="48"/>
      <c r="EW59" s="48"/>
      <c r="EZ59" s="49"/>
      <c r="FA59" s="46"/>
      <c r="FB59" s="48"/>
      <c r="FC59" s="48"/>
      <c r="FE59" s="48"/>
      <c r="FF59" s="48"/>
      <c r="FG59" s="5"/>
      <c r="FI59" s="46"/>
      <c r="FJ59" s="47"/>
      <c r="FK59" s="47"/>
      <c r="FL59" s="45"/>
      <c r="FM59" s="47"/>
      <c r="FN59" s="47"/>
      <c r="FO59" s="46"/>
      <c r="FP59" s="48"/>
      <c r="FQ59" s="48"/>
      <c r="FT59" s="49"/>
      <c r="FU59" s="46"/>
      <c r="FV59" s="48"/>
      <c r="FW59" s="48"/>
      <c r="FY59" s="48"/>
      <c r="FZ59" s="48"/>
      <c r="GA59" s="5"/>
      <c r="GG59" s="48"/>
      <c r="GI59" s="51"/>
      <c r="GN59" s="49"/>
      <c r="GU59" s="5"/>
      <c r="HA59" s="48"/>
      <c r="HC59" s="51"/>
      <c r="HH59" s="49"/>
      <c r="HO59" s="5"/>
      <c r="HU59" s="48"/>
      <c r="HW59" s="51"/>
      <c r="IB59" s="49"/>
      <c r="II59" s="5"/>
      <c r="IO59" s="48"/>
      <c r="IQ59" s="51"/>
      <c r="IV59" s="49"/>
    </row>
    <row r="60" spans="1:262" s="6" customFormat="1" ht="13.5" customHeight="1">
      <c r="A60" s="63"/>
      <c r="B60" s="45"/>
      <c r="C60" s="5"/>
      <c r="E60" s="46"/>
      <c r="F60" s="47"/>
      <c r="G60" s="48"/>
      <c r="H60" s="45"/>
      <c r="I60" s="47"/>
      <c r="J60" s="48"/>
      <c r="K60" s="46"/>
      <c r="L60" s="48"/>
      <c r="M60" s="48"/>
      <c r="P60" s="49"/>
      <c r="Q60" s="46"/>
      <c r="R60" s="48"/>
      <c r="S60" s="48"/>
      <c r="U60" s="48"/>
      <c r="V60" s="48"/>
      <c r="W60" s="5"/>
      <c r="Y60" s="46"/>
      <c r="Z60" s="47"/>
      <c r="AA60" s="47"/>
      <c r="AB60" s="45"/>
      <c r="AC60" s="47"/>
      <c r="AD60" s="47"/>
      <c r="AE60" s="46"/>
      <c r="AF60" s="48"/>
      <c r="AG60" s="48"/>
      <c r="AJ60" s="49"/>
      <c r="AK60" s="46"/>
      <c r="AM60" s="48"/>
      <c r="AO60" s="48"/>
      <c r="AP60" s="48"/>
      <c r="AQ60" s="5"/>
      <c r="AS60" s="46"/>
      <c r="AT60" s="47"/>
      <c r="AU60" s="47"/>
      <c r="AV60" s="45"/>
      <c r="AW60" s="47"/>
      <c r="AX60" s="47"/>
      <c r="AY60" s="46"/>
      <c r="AZ60" s="48"/>
      <c r="BA60" s="48"/>
      <c r="BD60" s="49"/>
      <c r="BE60" s="46"/>
      <c r="BF60" s="48"/>
      <c r="BG60" s="48"/>
      <c r="BI60" s="48"/>
      <c r="BJ60" s="48"/>
      <c r="BK60" s="5"/>
      <c r="BM60" s="46"/>
      <c r="BN60" s="47"/>
      <c r="BO60" s="47"/>
      <c r="BP60" s="45"/>
      <c r="BQ60" s="47"/>
      <c r="BR60" s="47"/>
      <c r="BS60" s="46"/>
      <c r="BT60" s="48"/>
      <c r="BU60" s="48"/>
      <c r="BX60" s="49"/>
      <c r="BY60" s="46"/>
      <c r="BZ60" s="48"/>
      <c r="CA60" s="48"/>
      <c r="CC60" s="48"/>
      <c r="CD60" s="48"/>
      <c r="CE60" s="46"/>
      <c r="CG60" s="46"/>
      <c r="CH60" s="47"/>
      <c r="CI60" s="47"/>
      <c r="CJ60" s="45"/>
      <c r="CK60" s="47"/>
      <c r="CL60" s="47"/>
      <c r="CM60" s="46"/>
      <c r="CN60" s="48"/>
      <c r="CO60" s="48"/>
      <c r="CR60" s="49"/>
      <c r="CS60" s="46"/>
      <c r="CT60" s="48"/>
      <c r="CU60" s="48"/>
      <c r="CW60" s="48"/>
      <c r="CX60" s="48"/>
      <c r="CY60" s="5"/>
      <c r="DA60" s="46"/>
      <c r="DB60" s="47"/>
      <c r="DC60" s="47"/>
      <c r="DD60" s="45"/>
      <c r="DE60" s="47"/>
      <c r="DF60" s="47"/>
      <c r="DG60" s="46"/>
      <c r="DH60" s="48"/>
      <c r="DI60" s="48"/>
      <c r="DL60" s="49"/>
      <c r="DM60" s="46"/>
      <c r="DN60" s="48"/>
      <c r="DO60" s="48"/>
      <c r="DQ60" s="48"/>
      <c r="DR60" s="48"/>
      <c r="DS60" s="5"/>
      <c r="DU60" s="46"/>
      <c r="DV60" s="47"/>
      <c r="DW60" s="47"/>
      <c r="DX60" s="45"/>
      <c r="DY60" s="47"/>
      <c r="DZ60" s="47"/>
      <c r="EA60" s="46"/>
      <c r="EC60" s="50"/>
      <c r="EF60" s="49"/>
      <c r="EG60" s="46"/>
      <c r="EH60" s="48"/>
      <c r="EI60" s="48"/>
      <c r="EK60" s="48"/>
      <c r="EL60" s="48"/>
      <c r="EM60" s="5"/>
      <c r="EO60" s="46"/>
      <c r="EP60" s="47"/>
      <c r="EQ60" s="47"/>
      <c r="ER60" s="45"/>
      <c r="ES60" s="47"/>
      <c r="ET60" s="47"/>
      <c r="EU60" s="46"/>
      <c r="EV60" s="48"/>
      <c r="EW60" s="48"/>
      <c r="EZ60" s="49"/>
      <c r="FA60" s="46"/>
      <c r="FB60" s="48"/>
      <c r="FC60" s="48"/>
      <c r="FE60" s="48"/>
      <c r="FF60" s="48"/>
      <c r="FG60" s="5"/>
      <c r="FI60" s="46"/>
      <c r="FJ60" s="47"/>
      <c r="FK60" s="47"/>
      <c r="FL60" s="45"/>
      <c r="FM60" s="47"/>
      <c r="FN60" s="47"/>
      <c r="FO60" s="46"/>
      <c r="FP60" s="48"/>
      <c r="FQ60" s="48"/>
      <c r="FT60" s="49"/>
      <c r="FU60" s="46"/>
      <c r="FV60" s="48"/>
      <c r="FW60" s="48"/>
      <c r="FY60" s="48"/>
      <c r="FZ60" s="48"/>
      <c r="GA60" s="5"/>
      <c r="GG60" s="48"/>
      <c r="GI60" s="51"/>
      <c r="GN60" s="49"/>
      <c r="GU60" s="5"/>
      <c r="HA60" s="48"/>
      <c r="HC60" s="51"/>
      <c r="HH60" s="49"/>
      <c r="HO60" s="5"/>
      <c r="HU60" s="48"/>
      <c r="HW60" s="51"/>
      <c r="IB60" s="49"/>
      <c r="II60" s="5"/>
      <c r="IO60" s="48"/>
      <c r="IQ60" s="51"/>
      <c r="IV60" s="49"/>
    </row>
    <row r="61" spans="1:262" s="6" customFormat="1" ht="13.5" customHeight="1">
      <c r="A61" s="63"/>
      <c r="B61" s="45"/>
      <c r="C61" s="5"/>
      <c r="E61" s="46"/>
      <c r="F61" s="47"/>
      <c r="G61" s="48"/>
      <c r="H61" s="45"/>
      <c r="I61" s="47"/>
      <c r="J61" s="48"/>
      <c r="K61" s="46"/>
      <c r="L61" s="48"/>
      <c r="M61" s="48"/>
      <c r="P61" s="49"/>
      <c r="Q61" s="46"/>
      <c r="R61" s="48"/>
      <c r="S61" s="48"/>
      <c r="U61" s="48"/>
      <c r="V61" s="48"/>
      <c r="W61" s="5"/>
      <c r="Y61" s="46"/>
      <c r="Z61" s="47"/>
      <c r="AA61" s="47"/>
      <c r="AB61" s="45"/>
      <c r="AC61" s="47"/>
      <c r="AD61" s="47"/>
      <c r="AE61" s="46"/>
      <c r="AF61" s="48"/>
      <c r="AG61" s="48"/>
      <c r="AJ61" s="49"/>
      <c r="AK61" s="46"/>
      <c r="AM61" s="48"/>
      <c r="AO61" s="48"/>
      <c r="AP61" s="48"/>
      <c r="AQ61" s="5"/>
      <c r="AS61" s="46"/>
      <c r="AT61" s="47"/>
      <c r="AU61" s="47"/>
      <c r="AV61" s="45"/>
      <c r="AW61" s="47"/>
      <c r="AX61" s="47"/>
      <c r="AY61" s="46"/>
      <c r="AZ61" s="48"/>
      <c r="BA61" s="48"/>
      <c r="BD61" s="49"/>
      <c r="BE61" s="46"/>
      <c r="BF61" s="48"/>
      <c r="BG61" s="48"/>
      <c r="BI61" s="48"/>
      <c r="BJ61" s="48"/>
      <c r="BK61" s="5"/>
      <c r="BM61" s="46"/>
      <c r="BN61" s="47"/>
      <c r="BO61" s="47"/>
      <c r="BP61" s="45"/>
      <c r="BQ61" s="47"/>
      <c r="BR61" s="47"/>
      <c r="BS61" s="46"/>
      <c r="BT61" s="48"/>
      <c r="BU61" s="48"/>
      <c r="BX61" s="49"/>
      <c r="BY61" s="46"/>
      <c r="BZ61" s="48"/>
      <c r="CA61" s="48"/>
      <c r="CC61" s="48"/>
      <c r="CD61" s="48"/>
      <c r="CE61" s="46"/>
      <c r="CG61" s="46"/>
      <c r="CH61" s="47"/>
      <c r="CI61" s="47"/>
      <c r="CJ61" s="45"/>
      <c r="CK61" s="47"/>
      <c r="CL61" s="47"/>
      <c r="CM61" s="46"/>
      <c r="CN61" s="48"/>
      <c r="CO61" s="48"/>
      <c r="CR61" s="49"/>
      <c r="CS61" s="46"/>
      <c r="CT61" s="48"/>
      <c r="CU61" s="48"/>
      <c r="CW61" s="48"/>
      <c r="CX61" s="48"/>
      <c r="CY61" s="5"/>
      <c r="DA61" s="46"/>
      <c r="DB61" s="47"/>
      <c r="DC61" s="47"/>
      <c r="DD61" s="45"/>
      <c r="DE61" s="47"/>
      <c r="DF61" s="47"/>
      <c r="DG61" s="46"/>
      <c r="DH61" s="48"/>
      <c r="DI61" s="48"/>
      <c r="DL61" s="49"/>
      <c r="DM61" s="46"/>
      <c r="DN61" s="48"/>
      <c r="DO61" s="48"/>
      <c r="DQ61" s="48"/>
      <c r="DR61" s="48"/>
      <c r="DS61" s="5"/>
      <c r="DU61" s="46"/>
      <c r="DV61" s="47"/>
      <c r="DW61" s="47"/>
      <c r="DX61" s="45"/>
      <c r="DY61" s="47"/>
      <c r="DZ61" s="47"/>
      <c r="EA61" s="46"/>
      <c r="EC61" s="50"/>
      <c r="EF61" s="49"/>
      <c r="EG61" s="46"/>
      <c r="EH61" s="48"/>
      <c r="EI61" s="48"/>
      <c r="EK61" s="48"/>
      <c r="EL61" s="48"/>
      <c r="EM61" s="5"/>
      <c r="EO61" s="46"/>
      <c r="EP61" s="47"/>
      <c r="EQ61" s="47"/>
      <c r="ER61" s="45"/>
      <c r="ES61" s="47"/>
      <c r="ET61" s="47"/>
      <c r="EU61" s="46"/>
      <c r="EV61" s="48"/>
      <c r="EW61" s="48"/>
      <c r="EZ61" s="49"/>
      <c r="FA61" s="46"/>
      <c r="FB61" s="48"/>
      <c r="FC61" s="48"/>
      <c r="FE61" s="48"/>
      <c r="FF61" s="48"/>
      <c r="FG61" s="5"/>
      <c r="FI61" s="46"/>
      <c r="FJ61" s="47"/>
      <c r="FK61" s="47"/>
      <c r="FL61" s="45"/>
      <c r="FM61" s="47"/>
      <c r="FN61" s="47"/>
      <c r="FO61" s="46"/>
      <c r="FP61" s="48"/>
      <c r="FQ61" s="48"/>
      <c r="FT61" s="49"/>
      <c r="FU61" s="46"/>
      <c r="FV61" s="48"/>
      <c r="FW61" s="48"/>
      <c r="FY61" s="48"/>
      <c r="FZ61" s="48"/>
      <c r="GA61" s="5"/>
      <c r="GG61" s="48"/>
      <c r="GI61" s="51"/>
      <c r="GN61" s="49"/>
      <c r="GU61" s="5"/>
      <c r="HA61" s="48"/>
      <c r="HC61" s="51"/>
      <c r="HH61" s="49"/>
      <c r="HO61" s="5"/>
      <c r="HU61" s="48"/>
      <c r="HW61" s="51"/>
      <c r="IB61" s="49"/>
      <c r="II61" s="5"/>
      <c r="IO61" s="48"/>
      <c r="IQ61" s="51"/>
      <c r="IV61" s="49"/>
    </row>
    <row r="62" spans="1:262" s="6" customFormat="1" ht="13.5" customHeight="1">
      <c r="A62" s="63"/>
      <c r="B62" s="45"/>
      <c r="C62" s="5"/>
      <c r="E62" s="46"/>
      <c r="F62" s="47"/>
      <c r="G62" s="48"/>
      <c r="H62" s="45"/>
      <c r="I62" s="47"/>
      <c r="J62" s="48"/>
      <c r="K62" s="46"/>
      <c r="L62" s="48"/>
      <c r="M62" s="48"/>
      <c r="P62" s="49"/>
      <c r="Q62" s="46"/>
      <c r="R62" s="48"/>
      <c r="S62" s="48"/>
      <c r="U62" s="48"/>
      <c r="V62" s="48"/>
      <c r="W62" s="5"/>
      <c r="Y62" s="46"/>
      <c r="Z62" s="47"/>
      <c r="AA62" s="47"/>
      <c r="AB62" s="45"/>
      <c r="AC62" s="47"/>
      <c r="AD62" s="47"/>
      <c r="AE62" s="46"/>
      <c r="AF62" s="48"/>
      <c r="AG62" s="48"/>
      <c r="AJ62" s="49"/>
      <c r="AK62" s="46"/>
      <c r="AM62" s="48"/>
      <c r="AO62" s="48"/>
      <c r="AP62" s="48"/>
      <c r="AQ62" s="5"/>
      <c r="AS62" s="46"/>
      <c r="AT62" s="47"/>
      <c r="AU62" s="47"/>
      <c r="AV62" s="45"/>
      <c r="AW62" s="47"/>
      <c r="AX62" s="47"/>
      <c r="AY62" s="46"/>
      <c r="AZ62" s="48"/>
      <c r="BA62" s="48"/>
      <c r="BD62" s="49"/>
      <c r="BE62" s="46"/>
      <c r="BF62" s="48"/>
      <c r="BG62" s="48"/>
      <c r="BI62" s="48"/>
      <c r="BJ62" s="48"/>
      <c r="BK62" s="5"/>
      <c r="BM62" s="46"/>
      <c r="BN62" s="47"/>
      <c r="BO62" s="47"/>
      <c r="BP62" s="45"/>
      <c r="BQ62" s="47"/>
      <c r="BR62" s="47"/>
      <c r="BS62" s="46"/>
      <c r="BT62" s="48"/>
      <c r="BU62" s="48"/>
      <c r="BX62" s="49"/>
      <c r="BY62" s="46"/>
      <c r="BZ62" s="48"/>
      <c r="CA62" s="48"/>
      <c r="CC62" s="48"/>
      <c r="CD62" s="48"/>
      <c r="CE62" s="46"/>
      <c r="CG62" s="46"/>
      <c r="CH62" s="47"/>
      <c r="CI62" s="47"/>
      <c r="CJ62" s="45"/>
      <c r="CK62" s="47"/>
      <c r="CL62" s="47"/>
      <c r="CM62" s="46"/>
      <c r="CN62" s="48"/>
      <c r="CO62" s="48"/>
      <c r="CR62" s="49"/>
      <c r="CS62" s="46"/>
      <c r="CT62" s="48"/>
      <c r="CU62" s="48"/>
      <c r="CW62" s="48"/>
      <c r="CX62" s="48"/>
      <c r="CY62" s="5"/>
      <c r="DA62" s="46"/>
      <c r="DB62" s="47"/>
      <c r="DC62" s="47"/>
      <c r="DD62" s="45"/>
      <c r="DE62" s="47"/>
      <c r="DF62" s="47"/>
      <c r="DG62" s="46"/>
      <c r="DH62" s="48"/>
      <c r="DI62" s="48"/>
      <c r="DL62" s="49"/>
      <c r="DM62" s="46"/>
      <c r="DN62" s="48"/>
      <c r="DO62" s="48"/>
      <c r="DQ62" s="48"/>
      <c r="DR62" s="48"/>
      <c r="DS62" s="5"/>
      <c r="DU62" s="46"/>
      <c r="DV62" s="47"/>
      <c r="DW62" s="47"/>
      <c r="DX62" s="45"/>
      <c r="DY62" s="47"/>
      <c r="DZ62" s="47"/>
      <c r="EA62" s="46"/>
      <c r="EC62" s="50"/>
      <c r="EF62" s="49"/>
      <c r="EG62" s="46"/>
      <c r="EH62" s="48"/>
      <c r="EI62" s="48"/>
      <c r="EK62" s="48"/>
      <c r="EL62" s="48"/>
      <c r="EM62" s="5"/>
      <c r="EO62" s="46"/>
      <c r="EP62" s="47"/>
      <c r="EQ62" s="47"/>
      <c r="ER62" s="45"/>
      <c r="ES62" s="47"/>
      <c r="ET62" s="47"/>
      <c r="EU62" s="46"/>
      <c r="EV62" s="48"/>
      <c r="EW62" s="48"/>
      <c r="EZ62" s="49"/>
      <c r="FA62" s="46"/>
      <c r="FB62" s="48"/>
      <c r="FC62" s="48"/>
      <c r="FE62" s="48"/>
      <c r="FF62" s="48"/>
      <c r="FG62" s="5"/>
      <c r="FI62" s="46"/>
      <c r="FJ62" s="47"/>
      <c r="FK62" s="47"/>
      <c r="FL62" s="45"/>
      <c r="FM62" s="47"/>
      <c r="FN62" s="47"/>
      <c r="FO62" s="46"/>
      <c r="FP62" s="48"/>
      <c r="FQ62" s="48"/>
      <c r="FT62" s="49"/>
      <c r="FU62" s="46"/>
      <c r="FV62" s="48"/>
      <c r="FW62" s="48"/>
      <c r="FY62" s="48"/>
      <c r="FZ62" s="48"/>
      <c r="GA62" s="5"/>
      <c r="GG62" s="48"/>
      <c r="GI62" s="51"/>
      <c r="GN62" s="49"/>
      <c r="GU62" s="5"/>
      <c r="HA62" s="48"/>
      <c r="HC62" s="51"/>
      <c r="HH62" s="49"/>
      <c r="HO62" s="5"/>
      <c r="HU62" s="48"/>
      <c r="HW62" s="51"/>
      <c r="IB62" s="49"/>
      <c r="II62" s="5"/>
      <c r="IO62" s="48"/>
      <c r="IQ62" s="51"/>
      <c r="IV62" s="49"/>
    </row>
    <row r="63" spans="1:262" s="6" customFormat="1" ht="13.5" customHeight="1">
      <c r="A63" s="63"/>
      <c r="B63" s="45"/>
      <c r="C63" s="5"/>
      <c r="E63" s="46"/>
      <c r="F63" s="47"/>
      <c r="G63" s="48"/>
      <c r="H63" s="45"/>
      <c r="I63" s="47"/>
      <c r="J63" s="48"/>
      <c r="K63" s="46"/>
      <c r="L63" s="48"/>
      <c r="M63" s="48"/>
      <c r="P63" s="49"/>
      <c r="Q63" s="46"/>
      <c r="R63" s="48"/>
      <c r="S63" s="48"/>
      <c r="U63" s="48"/>
      <c r="V63" s="48"/>
      <c r="W63" s="5"/>
      <c r="Y63" s="46"/>
      <c r="Z63" s="47"/>
      <c r="AA63" s="47"/>
      <c r="AB63" s="45"/>
      <c r="AC63" s="47"/>
      <c r="AD63" s="47"/>
      <c r="AE63" s="46"/>
      <c r="AF63" s="48"/>
      <c r="AG63" s="48"/>
      <c r="AJ63" s="49"/>
      <c r="AK63" s="46"/>
      <c r="AM63" s="48"/>
      <c r="AO63" s="48"/>
      <c r="AP63" s="48"/>
      <c r="AQ63" s="5"/>
      <c r="AS63" s="46"/>
      <c r="AT63" s="47"/>
      <c r="AU63" s="47"/>
      <c r="AV63" s="45"/>
      <c r="AW63" s="47"/>
      <c r="AX63" s="47"/>
      <c r="AY63" s="46"/>
      <c r="AZ63" s="48"/>
      <c r="BA63" s="48"/>
      <c r="BD63" s="49"/>
      <c r="BE63" s="46"/>
      <c r="BF63" s="48"/>
      <c r="BG63" s="48"/>
      <c r="BI63" s="48"/>
      <c r="BJ63" s="48"/>
      <c r="BK63" s="5"/>
      <c r="BM63" s="46"/>
      <c r="BN63" s="47"/>
      <c r="BO63" s="47"/>
      <c r="BP63" s="45"/>
      <c r="BQ63" s="47"/>
      <c r="BR63" s="47"/>
      <c r="BS63" s="46"/>
      <c r="BT63" s="48"/>
      <c r="BU63" s="48"/>
      <c r="BX63" s="49"/>
      <c r="BY63" s="46"/>
      <c r="BZ63" s="48"/>
      <c r="CA63" s="48"/>
      <c r="CC63" s="48"/>
      <c r="CD63" s="48"/>
      <c r="CE63" s="46"/>
      <c r="CG63" s="46"/>
      <c r="CH63" s="47"/>
      <c r="CI63" s="47"/>
      <c r="CJ63" s="45"/>
      <c r="CK63" s="47"/>
      <c r="CL63" s="47"/>
      <c r="CM63" s="46"/>
      <c r="CN63" s="48"/>
      <c r="CO63" s="48"/>
      <c r="CR63" s="49"/>
      <c r="CS63" s="46"/>
      <c r="CT63" s="48"/>
      <c r="CU63" s="48"/>
      <c r="CW63" s="48"/>
      <c r="CX63" s="48"/>
      <c r="CY63" s="5"/>
      <c r="DA63" s="46"/>
      <c r="DB63" s="47"/>
      <c r="DC63" s="47"/>
      <c r="DD63" s="45"/>
      <c r="DE63" s="47"/>
      <c r="DF63" s="47"/>
      <c r="DG63" s="46"/>
      <c r="DH63" s="48"/>
      <c r="DI63" s="48"/>
      <c r="DL63" s="49"/>
      <c r="DM63" s="46"/>
      <c r="DN63" s="48"/>
      <c r="DO63" s="48"/>
      <c r="DQ63" s="48"/>
      <c r="DR63" s="48"/>
      <c r="DS63" s="5"/>
      <c r="DU63" s="46"/>
      <c r="DV63" s="47"/>
      <c r="DW63" s="47"/>
      <c r="DX63" s="45"/>
      <c r="DY63" s="47"/>
      <c r="DZ63" s="47"/>
      <c r="EA63" s="46"/>
      <c r="EC63" s="50"/>
      <c r="EF63" s="49"/>
      <c r="EG63" s="46"/>
      <c r="EH63" s="48"/>
      <c r="EI63" s="48"/>
      <c r="EK63" s="48"/>
      <c r="EL63" s="48"/>
      <c r="EM63" s="5"/>
      <c r="EO63" s="46"/>
      <c r="EP63" s="47"/>
      <c r="EQ63" s="47"/>
      <c r="ER63" s="45"/>
      <c r="ES63" s="47"/>
      <c r="ET63" s="47"/>
      <c r="EU63" s="46"/>
      <c r="EV63" s="48"/>
      <c r="EW63" s="48"/>
      <c r="EZ63" s="49"/>
      <c r="FA63" s="46"/>
      <c r="FB63" s="48"/>
      <c r="FC63" s="48"/>
      <c r="FE63" s="48"/>
      <c r="FF63" s="48"/>
      <c r="FG63" s="5"/>
      <c r="FI63" s="46"/>
      <c r="FJ63" s="47"/>
      <c r="FK63" s="47"/>
      <c r="FL63" s="45"/>
      <c r="FM63" s="47"/>
      <c r="FN63" s="47"/>
      <c r="FO63" s="46"/>
      <c r="FP63" s="48"/>
      <c r="FQ63" s="48"/>
      <c r="FT63" s="49"/>
      <c r="FU63" s="46"/>
      <c r="FV63" s="48"/>
      <c r="FW63" s="48"/>
      <c r="FY63" s="48"/>
      <c r="FZ63" s="48"/>
      <c r="GA63" s="5"/>
      <c r="GG63" s="48"/>
      <c r="GI63" s="51"/>
      <c r="GN63" s="49"/>
      <c r="GU63" s="5"/>
      <c r="HA63" s="48"/>
      <c r="HC63" s="51"/>
      <c r="HH63" s="49"/>
      <c r="HO63" s="5"/>
      <c r="HU63" s="48"/>
      <c r="HW63" s="51"/>
      <c r="IB63" s="49"/>
      <c r="II63" s="5"/>
      <c r="IO63" s="48"/>
      <c r="IQ63" s="51"/>
      <c r="IV63" s="49"/>
    </row>
    <row r="64" spans="1:262" s="6" customFormat="1" ht="13.5" customHeight="1">
      <c r="A64" s="63"/>
      <c r="B64" s="45"/>
      <c r="C64" s="5"/>
      <c r="E64" s="46"/>
      <c r="F64" s="47"/>
      <c r="G64" s="48"/>
      <c r="H64" s="45"/>
      <c r="I64" s="47"/>
      <c r="J64" s="48"/>
      <c r="K64" s="46"/>
      <c r="L64" s="48"/>
      <c r="M64" s="48"/>
      <c r="P64" s="49"/>
      <c r="Q64" s="46"/>
      <c r="R64" s="48"/>
      <c r="S64" s="48"/>
      <c r="U64" s="48"/>
      <c r="V64" s="48"/>
      <c r="W64" s="5"/>
      <c r="Y64" s="46"/>
      <c r="Z64" s="47"/>
      <c r="AA64" s="47"/>
      <c r="AB64" s="45"/>
      <c r="AC64" s="47"/>
      <c r="AD64" s="47"/>
      <c r="AE64" s="46"/>
      <c r="AF64" s="48"/>
      <c r="AG64" s="48"/>
      <c r="AJ64" s="49"/>
      <c r="AK64" s="46"/>
      <c r="AM64" s="48"/>
      <c r="AO64" s="48"/>
      <c r="AP64" s="48"/>
      <c r="AQ64" s="5"/>
      <c r="AS64" s="46"/>
      <c r="AT64" s="47"/>
      <c r="AU64" s="47"/>
      <c r="AV64" s="45"/>
      <c r="AW64" s="47"/>
      <c r="AX64" s="47"/>
      <c r="AY64" s="46"/>
      <c r="AZ64" s="48"/>
      <c r="BA64" s="48"/>
      <c r="BD64" s="49"/>
      <c r="BE64" s="46"/>
      <c r="BF64" s="48"/>
      <c r="BG64" s="48"/>
      <c r="BI64" s="48"/>
      <c r="BJ64" s="48"/>
      <c r="BK64" s="5"/>
      <c r="BM64" s="46"/>
      <c r="BN64" s="47"/>
      <c r="BO64" s="47"/>
      <c r="BP64" s="45"/>
      <c r="BQ64" s="47"/>
      <c r="BR64" s="47"/>
      <c r="BS64" s="46"/>
      <c r="BT64" s="48"/>
      <c r="BU64" s="48"/>
      <c r="BX64" s="49"/>
      <c r="BY64" s="46"/>
      <c r="BZ64" s="48"/>
      <c r="CA64" s="48"/>
      <c r="CC64" s="48"/>
      <c r="CD64" s="48"/>
      <c r="CE64" s="46"/>
      <c r="CG64" s="46"/>
      <c r="CH64" s="47"/>
      <c r="CI64" s="47"/>
      <c r="CJ64" s="45"/>
      <c r="CK64" s="47"/>
      <c r="CL64" s="47"/>
      <c r="CM64" s="46"/>
      <c r="CN64" s="48"/>
      <c r="CO64" s="48"/>
      <c r="CR64" s="49"/>
      <c r="CS64" s="46"/>
      <c r="CT64" s="48"/>
      <c r="CU64" s="48"/>
      <c r="CW64" s="48"/>
      <c r="CX64" s="48"/>
      <c r="CY64" s="5"/>
      <c r="DA64" s="46"/>
      <c r="DB64" s="47"/>
      <c r="DC64" s="47"/>
      <c r="DD64" s="45"/>
      <c r="DE64" s="47"/>
      <c r="DF64" s="47"/>
      <c r="DG64" s="46"/>
      <c r="DH64" s="48"/>
      <c r="DI64" s="48"/>
      <c r="DL64" s="49"/>
      <c r="DM64" s="46"/>
      <c r="DN64" s="48"/>
      <c r="DO64" s="48"/>
      <c r="DQ64" s="48"/>
      <c r="DR64" s="48"/>
      <c r="DS64" s="5"/>
      <c r="DU64" s="46"/>
      <c r="DV64" s="47"/>
      <c r="DW64" s="47"/>
      <c r="DX64" s="45"/>
      <c r="DY64" s="47"/>
      <c r="DZ64" s="47"/>
      <c r="EA64" s="46"/>
      <c r="EC64" s="50"/>
      <c r="EF64" s="49"/>
      <c r="EG64" s="46"/>
      <c r="EH64" s="48"/>
      <c r="EI64" s="48"/>
      <c r="EK64" s="48"/>
      <c r="EL64" s="48"/>
      <c r="EM64" s="5"/>
      <c r="EO64" s="46"/>
      <c r="EP64" s="47"/>
      <c r="EQ64" s="47"/>
      <c r="ER64" s="45"/>
      <c r="ES64" s="47"/>
      <c r="ET64" s="47"/>
      <c r="EU64" s="46"/>
      <c r="EV64" s="48"/>
      <c r="EW64" s="48"/>
      <c r="EZ64" s="49"/>
      <c r="FA64" s="46"/>
      <c r="FB64" s="48"/>
      <c r="FC64" s="48"/>
      <c r="FE64" s="48"/>
      <c r="FF64" s="48"/>
      <c r="FG64" s="5"/>
      <c r="FI64" s="46"/>
      <c r="FJ64" s="47"/>
      <c r="FK64" s="47"/>
      <c r="FL64" s="45"/>
      <c r="FM64" s="47"/>
      <c r="FN64" s="47"/>
      <c r="FO64" s="46"/>
      <c r="FP64" s="48"/>
      <c r="FQ64" s="48"/>
      <c r="FT64" s="49"/>
      <c r="FU64" s="46"/>
      <c r="FV64" s="48"/>
      <c r="FW64" s="48"/>
      <c r="FY64" s="48"/>
      <c r="FZ64" s="48"/>
      <c r="GA64" s="5"/>
      <c r="GG64" s="48"/>
      <c r="GI64" s="51"/>
      <c r="GN64" s="49"/>
      <c r="GU64" s="5"/>
      <c r="HA64" s="48"/>
      <c r="HC64" s="51"/>
      <c r="HH64" s="49"/>
      <c r="HO64" s="5"/>
      <c r="HU64" s="48"/>
      <c r="HW64" s="51"/>
      <c r="IB64" s="49"/>
      <c r="II64" s="5"/>
      <c r="IO64" s="48"/>
      <c r="IQ64" s="51"/>
      <c r="IV64" s="49"/>
    </row>
    <row r="65" spans="1:256" s="6" customFormat="1" ht="13.5" customHeight="1">
      <c r="A65" s="63"/>
      <c r="B65" s="45"/>
      <c r="C65" s="5"/>
      <c r="E65" s="46"/>
      <c r="F65" s="47"/>
      <c r="G65" s="48"/>
      <c r="H65" s="45"/>
      <c r="I65" s="47"/>
      <c r="J65" s="48"/>
      <c r="K65" s="46"/>
      <c r="L65" s="48"/>
      <c r="M65" s="48"/>
      <c r="P65" s="49"/>
      <c r="Q65" s="46"/>
      <c r="R65" s="48"/>
      <c r="S65" s="48"/>
      <c r="U65" s="48"/>
      <c r="V65" s="48"/>
      <c r="W65" s="5"/>
      <c r="Y65" s="46"/>
      <c r="Z65" s="47"/>
      <c r="AA65" s="47"/>
      <c r="AB65" s="45"/>
      <c r="AC65" s="47"/>
      <c r="AD65" s="47"/>
      <c r="AE65" s="46"/>
      <c r="AF65" s="48"/>
      <c r="AG65" s="48"/>
      <c r="AJ65" s="49"/>
      <c r="AK65" s="46"/>
      <c r="AM65" s="48"/>
      <c r="AO65" s="48"/>
      <c r="AP65" s="48"/>
      <c r="AQ65" s="5"/>
      <c r="AS65" s="46"/>
      <c r="AT65" s="47"/>
      <c r="AU65" s="47"/>
      <c r="AV65" s="45"/>
      <c r="AW65" s="47"/>
      <c r="AX65" s="47"/>
      <c r="AY65" s="46"/>
      <c r="AZ65" s="48"/>
      <c r="BA65" s="48"/>
      <c r="BD65" s="49"/>
      <c r="BE65" s="46"/>
      <c r="BF65" s="48"/>
      <c r="BG65" s="48"/>
      <c r="BI65" s="48"/>
      <c r="BJ65" s="48"/>
      <c r="BK65" s="5"/>
      <c r="BM65" s="46"/>
      <c r="BN65" s="47"/>
      <c r="BO65" s="47"/>
      <c r="BP65" s="45"/>
      <c r="BQ65" s="47"/>
      <c r="BR65" s="47"/>
      <c r="BS65" s="46"/>
      <c r="BT65" s="48"/>
      <c r="BU65" s="48"/>
      <c r="BX65" s="49"/>
      <c r="BY65" s="46"/>
      <c r="BZ65" s="48"/>
      <c r="CA65" s="48"/>
      <c r="CC65" s="48"/>
      <c r="CD65" s="48"/>
      <c r="CE65" s="46"/>
      <c r="CG65" s="46"/>
      <c r="CH65" s="47"/>
      <c r="CI65" s="47"/>
      <c r="CJ65" s="45"/>
      <c r="CK65" s="47"/>
      <c r="CL65" s="47"/>
      <c r="CM65" s="46"/>
      <c r="CN65" s="48"/>
      <c r="CO65" s="48"/>
      <c r="CR65" s="49"/>
      <c r="CS65" s="46"/>
      <c r="CT65" s="48"/>
      <c r="CU65" s="48"/>
      <c r="CW65" s="48"/>
      <c r="CX65" s="48"/>
      <c r="CY65" s="5"/>
      <c r="DA65" s="46"/>
      <c r="DB65" s="47"/>
      <c r="DC65" s="47"/>
      <c r="DD65" s="45"/>
      <c r="DE65" s="47"/>
      <c r="DF65" s="47"/>
      <c r="DG65" s="46"/>
      <c r="DH65" s="48"/>
      <c r="DI65" s="48"/>
      <c r="DL65" s="49"/>
      <c r="DM65" s="46"/>
      <c r="DN65" s="48"/>
      <c r="DO65" s="48"/>
      <c r="DQ65" s="48"/>
      <c r="DR65" s="48"/>
      <c r="DS65" s="5"/>
      <c r="DU65" s="46"/>
      <c r="DV65" s="47"/>
      <c r="DW65" s="47"/>
      <c r="DX65" s="45"/>
      <c r="DY65" s="47"/>
      <c r="DZ65" s="47"/>
      <c r="EA65" s="46"/>
      <c r="EC65" s="50"/>
      <c r="EF65" s="49"/>
      <c r="EG65" s="46"/>
      <c r="EH65" s="48"/>
      <c r="EI65" s="48"/>
      <c r="EK65" s="48"/>
      <c r="EL65" s="48"/>
      <c r="EM65" s="5"/>
      <c r="EO65" s="46"/>
      <c r="EP65" s="47"/>
      <c r="EQ65" s="47"/>
      <c r="ER65" s="45"/>
      <c r="ES65" s="47"/>
      <c r="ET65" s="47"/>
      <c r="EU65" s="46"/>
      <c r="EV65" s="48"/>
      <c r="EW65" s="48"/>
      <c r="EZ65" s="49"/>
      <c r="FA65" s="46"/>
      <c r="FB65" s="48"/>
      <c r="FC65" s="48"/>
      <c r="FE65" s="48"/>
      <c r="FF65" s="48"/>
      <c r="FG65" s="5"/>
      <c r="FI65" s="46"/>
      <c r="FJ65" s="47"/>
      <c r="FK65" s="47"/>
      <c r="FL65" s="45"/>
      <c r="FM65" s="47"/>
      <c r="FN65" s="47"/>
      <c r="FO65" s="46"/>
      <c r="FP65" s="48"/>
      <c r="FQ65" s="48"/>
      <c r="FT65" s="49"/>
      <c r="FU65" s="46"/>
      <c r="FV65" s="48"/>
      <c r="FW65" s="48"/>
      <c r="FY65" s="48"/>
      <c r="FZ65" s="48"/>
      <c r="GA65" s="5"/>
      <c r="GG65" s="48"/>
      <c r="GI65" s="51"/>
      <c r="GN65" s="49"/>
      <c r="GU65" s="5"/>
      <c r="HA65" s="48"/>
      <c r="HC65" s="51"/>
      <c r="HH65" s="49"/>
      <c r="HO65" s="5"/>
      <c r="HU65" s="48"/>
      <c r="HW65" s="51"/>
      <c r="IB65" s="49"/>
      <c r="II65" s="5"/>
      <c r="IO65" s="48"/>
      <c r="IQ65" s="51"/>
      <c r="IV65" s="49"/>
    </row>
    <row r="66" spans="1:256" s="6" customFormat="1" ht="13.5" customHeight="1">
      <c r="A66" s="63"/>
      <c r="B66" s="45"/>
      <c r="C66" s="5"/>
      <c r="E66" s="46"/>
      <c r="F66" s="47"/>
      <c r="G66" s="48"/>
      <c r="H66" s="45"/>
      <c r="I66" s="47"/>
      <c r="J66" s="48"/>
      <c r="K66" s="46"/>
      <c r="L66" s="48"/>
      <c r="M66" s="48"/>
      <c r="P66" s="49"/>
      <c r="Q66" s="46"/>
      <c r="R66" s="48"/>
      <c r="S66" s="48"/>
      <c r="U66" s="48"/>
      <c r="V66" s="48"/>
      <c r="W66" s="5"/>
      <c r="Y66" s="46"/>
      <c r="Z66" s="47"/>
      <c r="AA66" s="47"/>
      <c r="AB66" s="45"/>
      <c r="AC66" s="47"/>
      <c r="AD66" s="47"/>
      <c r="AE66" s="46"/>
      <c r="AF66" s="48"/>
      <c r="AG66" s="48"/>
      <c r="AJ66" s="49"/>
      <c r="AK66" s="46"/>
      <c r="AM66" s="48"/>
      <c r="AO66" s="48"/>
      <c r="AP66" s="48"/>
      <c r="AQ66" s="5"/>
      <c r="AS66" s="46"/>
      <c r="AT66" s="47"/>
      <c r="AU66" s="47"/>
      <c r="AV66" s="45"/>
      <c r="AW66" s="47"/>
      <c r="AX66" s="47"/>
      <c r="AY66" s="46"/>
      <c r="AZ66" s="48"/>
      <c r="BA66" s="48"/>
      <c r="BD66" s="49"/>
      <c r="BE66" s="46"/>
      <c r="BF66" s="48"/>
      <c r="BG66" s="48"/>
      <c r="BI66" s="48"/>
      <c r="BJ66" s="48"/>
      <c r="BK66" s="5"/>
      <c r="BM66" s="46"/>
      <c r="BN66" s="47"/>
      <c r="BO66" s="47"/>
      <c r="BP66" s="45"/>
      <c r="BQ66" s="47"/>
      <c r="BR66" s="47"/>
      <c r="BS66" s="46"/>
      <c r="BT66" s="48"/>
      <c r="BU66" s="48"/>
      <c r="BX66" s="49"/>
      <c r="BY66" s="46"/>
      <c r="BZ66" s="48"/>
      <c r="CA66" s="48"/>
      <c r="CC66" s="48"/>
      <c r="CD66" s="48"/>
      <c r="CE66" s="46"/>
      <c r="CG66" s="46"/>
      <c r="CH66" s="47"/>
      <c r="CI66" s="47"/>
      <c r="CJ66" s="45"/>
      <c r="CK66" s="47"/>
      <c r="CL66" s="47"/>
      <c r="CM66" s="46"/>
      <c r="CN66" s="48"/>
      <c r="CO66" s="48"/>
      <c r="CR66" s="49"/>
      <c r="CS66" s="46"/>
      <c r="CT66" s="48"/>
      <c r="CU66" s="48"/>
      <c r="CW66" s="48"/>
      <c r="CX66" s="48"/>
      <c r="CY66" s="5"/>
      <c r="DA66" s="46"/>
      <c r="DB66" s="47"/>
      <c r="DC66" s="47"/>
      <c r="DD66" s="45"/>
      <c r="DE66" s="47"/>
      <c r="DF66" s="47"/>
      <c r="DG66" s="46"/>
      <c r="DH66" s="48"/>
      <c r="DI66" s="48"/>
      <c r="DL66" s="49"/>
      <c r="DM66" s="46"/>
      <c r="DN66" s="48"/>
      <c r="DO66" s="48"/>
      <c r="DQ66" s="48"/>
      <c r="DR66" s="48"/>
      <c r="DS66" s="5"/>
      <c r="DU66" s="46"/>
      <c r="DV66" s="47"/>
      <c r="DW66" s="47"/>
      <c r="DX66" s="45"/>
      <c r="DY66" s="47"/>
      <c r="DZ66" s="47"/>
      <c r="EA66" s="46"/>
      <c r="EC66" s="50"/>
      <c r="EF66" s="49"/>
      <c r="EG66" s="46"/>
      <c r="EH66" s="48"/>
      <c r="EI66" s="48"/>
      <c r="EK66" s="48"/>
      <c r="EL66" s="48"/>
      <c r="EM66" s="5"/>
      <c r="EO66" s="46"/>
      <c r="EP66" s="47"/>
      <c r="EQ66" s="47"/>
      <c r="ER66" s="45"/>
      <c r="ES66" s="47"/>
      <c r="ET66" s="47"/>
      <c r="EU66" s="46"/>
      <c r="EV66" s="48"/>
      <c r="EW66" s="48"/>
      <c r="EZ66" s="49"/>
      <c r="FA66" s="46"/>
      <c r="FB66" s="48"/>
      <c r="FC66" s="48"/>
      <c r="FE66" s="48"/>
      <c r="FF66" s="48"/>
      <c r="FG66" s="5"/>
      <c r="FI66" s="46"/>
      <c r="FJ66" s="47"/>
      <c r="FK66" s="47"/>
      <c r="FL66" s="45"/>
      <c r="FM66" s="47"/>
      <c r="FN66" s="47"/>
      <c r="FO66" s="46"/>
      <c r="FP66" s="48"/>
      <c r="FQ66" s="48"/>
      <c r="FT66" s="49"/>
      <c r="FU66" s="46"/>
      <c r="FV66" s="48"/>
      <c r="FW66" s="48"/>
      <c r="FY66" s="48"/>
      <c r="FZ66" s="48"/>
      <c r="GA66" s="5"/>
      <c r="GG66" s="48"/>
      <c r="GI66" s="51"/>
      <c r="GN66" s="49"/>
      <c r="GU66" s="5"/>
      <c r="HA66" s="48"/>
      <c r="HC66" s="51"/>
      <c r="HH66" s="49"/>
      <c r="HO66" s="5"/>
      <c r="HU66" s="48"/>
      <c r="HW66" s="51"/>
      <c r="IB66" s="49"/>
      <c r="II66" s="5"/>
      <c r="IO66" s="48"/>
      <c r="IQ66" s="51"/>
      <c r="IV66" s="49"/>
    </row>
    <row r="67" spans="1:256" s="6" customFormat="1" ht="13.5" customHeight="1">
      <c r="A67" s="63"/>
      <c r="B67" s="45"/>
      <c r="C67" s="5"/>
      <c r="E67" s="46"/>
      <c r="F67" s="47"/>
      <c r="G67" s="48"/>
      <c r="H67" s="45"/>
      <c r="I67" s="47"/>
      <c r="J67" s="48"/>
      <c r="K67" s="46"/>
      <c r="L67" s="48"/>
      <c r="M67" s="48"/>
      <c r="P67" s="49"/>
      <c r="Q67" s="46"/>
      <c r="R67" s="48"/>
      <c r="S67" s="48"/>
      <c r="U67" s="48"/>
      <c r="V67" s="48"/>
      <c r="W67" s="5"/>
      <c r="Y67" s="46"/>
      <c r="Z67" s="47"/>
      <c r="AA67" s="47"/>
      <c r="AB67" s="45"/>
      <c r="AC67" s="47"/>
      <c r="AD67" s="47"/>
      <c r="AE67" s="46"/>
      <c r="AF67" s="48"/>
      <c r="AG67" s="48"/>
      <c r="AJ67" s="49"/>
      <c r="AK67" s="46"/>
      <c r="AM67" s="48"/>
      <c r="AO67" s="48"/>
      <c r="AP67" s="48"/>
      <c r="AQ67" s="5"/>
      <c r="AS67" s="46"/>
      <c r="AT67" s="47"/>
      <c r="AU67" s="47"/>
      <c r="AV67" s="45"/>
      <c r="AW67" s="47"/>
      <c r="AX67" s="47"/>
      <c r="AY67" s="46"/>
      <c r="AZ67" s="48"/>
      <c r="BA67" s="48"/>
      <c r="BD67" s="49"/>
      <c r="BE67" s="46"/>
      <c r="BF67" s="48"/>
      <c r="BG67" s="48"/>
      <c r="BI67" s="48"/>
      <c r="BJ67" s="48"/>
      <c r="BK67" s="5"/>
      <c r="BM67" s="46"/>
      <c r="BN67" s="47"/>
      <c r="BO67" s="47"/>
      <c r="BP67" s="45"/>
      <c r="BQ67" s="47"/>
      <c r="BR67" s="47"/>
      <c r="BS67" s="46"/>
      <c r="BT67" s="48"/>
      <c r="BU67" s="48"/>
      <c r="BX67" s="49"/>
      <c r="BY67" s="46"/>
      <c r="BZ67" s="48"/>
      <c r="CA67" s="48"/>
      <c r="CC67" s="48"/>
      <c r="CD67" s="48"/>
      <c r="CE67" s="46"/>
      <c r="CG67" s="46"/>
      <c r="CH67" s="47"/>
      <c r="CI67" s="47"/>
      <c r="CJ67" s="45"/>
      <c r="CK67" s="47"/>
      <c r="CL67" s="47"/>
      <c r="CM67" s="46"/>
      <c r="CN67" s="48"/>
      <c r="CO67" s="48"/>
      <c r="CR67" s="49"/>
      <c r="CS67" s="46"/>
      <c r="CT67" s="48"/>
      <c r="CU67" s="48"/>
      <c r="CW67" s="48"/>
      <c r="CX67" s="48"/>
      <c r="CY67" s="5"/>
      <c r="DA67" s="46"/>
      <c r="DB67" s="47"/>
      <c r="DC67" s="47"/>
      <c r="DD67" s="45"/>
      <c r="DE67" s="47"/>
      <c r="DF67" s="47"/>
      <c r="DG67" s="46"/>
      <c r="DH67" s="48"/>
      <c r="DI67" s="48"/>
      <c r="DL67" s="49"/>
      <c r="DM67" s="46"/>
      <c r="DN67" s="48"/>
      <c r="DO67" s="48"/>
      <c r="DQ67" s="48"/>
      <c r="DR67" s="48"/>
      <c r="DS67" s="5"/>
      <c r="DU67" s="46"/>
      <c r="DV67" s="47"/>
      <c r="DW67" s="47"/>
      <c r="DX67" s="45"/>
      <c r="DY67" s="47"/>
      <c r="DZ67" s="47"/>
      <c r="EA67" s="46"/>
      <c r="EC67" s="50"/>
      <c r="EF67" s="49"/>
      <c r="EG67" s="46"/>
      <c r="EH67" s="48"/>
      <c r="EI67" s="48"/>
      <c r="EK67" s="48"/>
      <c r="EL67" s="48"/>
      <c r="EM67" s="5"/>
      <c r="EO67" s="46"/>
      <c r="EP67" s="47"/>
      <c r="EQ67" s="47"/>
      <c r="ER67" s="45"/>
      <c r="ES67" s="47"/>
      <c r="ET67" s="47"/>
      <c r="EU67" s="46"/>
      <c r="EV67" s="48"/>
      <c r="EW67" s="48"/>
      <c r="EZ67" s="49"/>
      <c r="FA67" s="46"/>
      <c r="FB67" s="48"/>
      <c r="FC67" s="48"/>
      <c r="FE67" s="48"/>
      <c r="FF67" s="48"/>
      <c r="FG67" s="5"/>
      <c r="FI67" s="46"/>
      <c r="FJ67" s="47"/>
      <c r="FK67" s="47"/>
      <c r="FL67" s="45"/>
      <c r="FM67" s="47"/>
      <c r="FN67" s="47"/>
      <c r="FO67" s="46"/>
      <c r="FP67" s="48"/>
      <c r="FQ67" s="48"/>
      <c r="FT67" s="49"/>
      <c r="FU67" s="46"/>
      <c r="FV67" s="48"/>
      <c r="FW67" s="48"/>
      <c r="FY67" s="48"/>
      <c r="FZ67" s="48"/>
      <c r="GA67" s="5"/>
      <c r="GG67" s="48"/>
      <c r="GI67" s="51"/>
      <c r="GN67" s="49"/>
      <c r="GU67" s="5"/>
      <c r="HA67" s="48"/>
      <c r="HC67" s="51"/>
      <c r="HH67" s="49"/>
      <c r="HO67" s="5"/>
      <c r="HU67" s="48"/>
      <c r="HW67" s="51"/>
      <c r="IB67" s="49"/>
      <c r="II67" s="5"/>
      <c r="IO67" s="48"/>
      <c r="IQ67" s="51"/>
      <c r="IV67" s="49"/>
    </row>
    <row r="68" spans="1:256" s="6" customFormat="1" ht="13.5" customHeight="1">
      <c r="A68" s="63"/>
      <c r="B68" s="45"/>
      <c r="C68" s="5"/>
      <c r="E68" s="46"/>
      <c r="F68" s="47"/>
      <c r="G68" s="48"/>
      <c r="H68" s="45"/>
      <c r="I68" s="47"/>
      <c r="J68" s="48"/>
      <c r="K68" s="46"/>
      <c r="L68" s="48"/>
      <c r="M68" s="48"/>
      <c r="P68" s="49"/>
      <c r="Q68" s="46"/>
      <c r="R68" s="48"/>
      <c r="S68" s="48"/>
      <c r="U68" s="48"/>
      <c r="V68" s="48"/>
      <c r="W68" s="5"/>
      <c r="Y68" s="46"/>
      <c r="Z68" s="47"/>
      <c r="AA68" s="47"/>
      <c r="AB68" s="45"/>
      <c r="AC68" s="47"/>
      <c r="AD68" s="47"/>
      <c r="AE68" s="46"/>
      <c r="AF68" s="48"/>
      <c r="AG68" s="48"/>
      <c r="AJ68" s="49"/>
      <c r="AK68" s="46"/>
      <c r="AM68" s="48"/>
      <c r="AO68" s="48"/>
      <c r="AP68" s="48"/>
      <c r="AQ68" s="5"/>
      <c r="AS68" s="46"/>
      <c r="AT68" s="47"/>
      <c r="AU68" s="47"/>
      <c r="AV68" s="45"/>
      <c r="AW68" s="47"/>
      <c r="AX68" s="47"/>
      <c r="AY68" s="46"/>
      <c r="AZ68" s="48"/>
      <c r="BA68" s="48"/>
      <c r="BD68" s="49"/>
      <c r="BE68" s="46"/>
      <c r="BF68" s="48"/>
      <c r="BG68" s="48"/>
      <c r="BI68" s="48"/>
      <c r="BJ68" s="48"/>
      <c r="BK68" s="5"/>
      <c r="BM68" s="46"/>
      <c r="BN68" s="47"/>
      <c r="BO68" s="47"/>
      <c r="BP68" s="45"/>
      <c r="BQ68" s="47"/>
      <c r="BR68" s="47"/>
      <c r="BS68" s="46"/>
      <c r="BT68" s="48"/>
      <c r="BU68" s="48"/>
      <c r="BX68" s="49"/>
      <c r="BY68" s="46"/>
      <c r="BZ68" s="48"/>
      <c r="CA68" s="48"/>
      <c r="CC68" s="48"/>
      <c r="CD68" s="48"/>
      <c r="CE68" s="46"/>
      <c r="CG68" s="46"/>
      <c r="CH68" s="47"/>
      <c r="CI68" s="47"/>
      <c r="CJ68" s="45"/>
      <c r="CK68" s="47"/>
      <c r="CL68" s="47"/>
      <c r="CM68" s="46"/>
      <c r="CN68" s="48"/>
      <c r="CO68" s="48"/>
      <c r="CR68" s="49"/>
      <c r="CS68" s="46"/>
      <c r="CT68" s="48"/>
      <c r="CU68" s="48"/>
      <c r="CW68" s="48"/>
      <c r="CX68" s="48"/>
      <c r="CY68" s="5"/>
      <c r="DA68" s="46"/>
      <c r="DB68" s="47"/>
      <c r="DC68" s="47"/>
      <c r="DD68" s="45"/>
      <c r="DE68" s="47"/>
      <c r="DF68" s="47"/>
      <c r="DG68" s="46"/>
      <c r="DH68" s="48"/>
      <c r="DI68" s="48"/>
      <c r="DL68" s="49"/>
      <c r="DM68" s="46"/>
      <c r="DN68" s="48"/>
      <c r="DO68" s="48"/>
      <c r="DQ68" s="48"/>
      <c r="DR68" s="48"/>
      <c r="DS68" s="5"/>
      <c r="DU68" s="46"/>
      <c r="DV68" s="47"/>
      <c r="DW68" s="47"/>
      <c r="DX68" s="45"/>
      <c r="DY68" s="47"/>
      <c r="DZ68" s="47"/>
      <c r="EA68" s="46"/>
      <c r="EC68" s="50"/>
      <c r="EF68" s="49"/>
      <c r="EG68" s="46"/>
      <c r="EH68" s="48"/>
      <c r="EI68" s="48"/>
      <c r="EK68" s="48"/>
      <c r="EL68" s="48"/>
      <c r="EM68" s="5"/>
      <c r="EO68" s="46"/>
      <c r="EP68" s="47"/>
      <c r="EQ68" s="47"/>
      <c r="ER68" s="45"/>
      <c r="ES68" s="47"/>
      <c r="ET68" s="47"/>
      <c r="EU68" s="46"/>
      <c r="EV68" s="48"/>
      <c r="EW68" s="48"/>
      <c r="EZ68" s="49"/>
      <c r="FA68" s="46"/>
      <c r="FB68" s="48"/>
      <c r="FC68" s="48"/>
      <c r="FE68" s="48"/>
      <c r="FF68" s="48"/>
      <c r="FG68" s="5"/>
      <c r="FI68" s="46"/>
      <c r="FJ68" s="47"/>
      <c r="FK68" s="47"/>
      <c r="FL68" s="45"/>
      <c r="FM68" s="47"/>
      <c r="FN68" s="47"/>
      <c r="FO68" s="46"/>
      <c r="FP68" s="48"/>
      <c r="FQ68" s="48"/>
      <c r="FT68" s="49"/>
      <c r="FU68" s="46"/>
      <c r="FV68" s="48"/>
      <c r="FW68" s="48"/>
      <c r="FY68" s="48"/>
      <c r="FZ68" s="48"/>
      <c r="GA68" s="5"/>
      <c r="GI68" s="51"/>
      <c r="GN68" s="49"/>
      <c r="GU68" s="5"/>
      <c r="HC68" s="51"/>
      <c r="HH68" s="49"/>
      <c r="HO68" s="5"/>
      <c r="HW68" s="51"/>
      <c r="IB68" s="49"/>
      <c r="II68" s="5"/>
      <c r="IQ68" s="51"/>
      <c r="IV68" s="49"/>
    </row>
    <row r="69" spans="1:256" s="6" customFormat="1" ht="13.5" customHeight="1">
      <c r="A69" s="63"/>
      <c r="B69" s="45"/>
      <c r="C69" s="5"/>
      <c r="E69" s="46"/>
      <c r="F69" s="47"/>
      <c r="G69" s="48"/>
      <c r="H69" s="45"/>
      <c r="I69" s="47"/>
      <c r="J69" s="48"/>
      <c r="K69" s="46"/>
      <c r="L69" s="48"/>
      <c r="M69" s="48"/>
      <c r="P69" s="49"/>
      <c r="Q69" s="46"/>
      <c r="R69" s="48"/>
      <c r="S69" s="48"/>
      <c r="U69" s="48"/>
      <c r="V69" s="48"/>
      <c r="W69" s="5"/>
      <c r="Y69" s="46"/>
      <c r="Z69" s="47"/>
      <c r="AA69" s="47"/>
      <c r="AB69" s="45"/>
      <c r="AC69" s="47"/>
      <c r="AD69" s="47"/>
      <c r="AE69" s="46"/>
      <c r="AF69" s="48"/>
      <c r="AG69" s="48"/>
      <c r="AJ69" s="49"/>
      <c r="AK69" s="46"/>
      <c r="AM69" s="48"/>
      <c r="AO69" s="48"/>
      <c r="AP69" s="48"/>
      <c r="AQ69" s="5"/>
      <c r="AS69" s="46"/>
      <c r="AT69" s="47"/>
      <c r="AU69" s="47"/>
      <c r="AV69" s="45"/>
      <c r="AW69" s="47"/>
      <c r="AX69" s="47"/>
      <c r="AY69" s="46"/>
      <c r="AZ69" s="48"/>
      <c r="BA69" s="48"/>
      <c r="BD69" s="49"/>
      <c r="BE69" s="46"/>
      <c r="BF69" s="48"/>
      <c r="BG69" s="48"/>
      <c r="BI69" s="48"/>
      <c r="BJ69" s="48"/>
      <c r="BK69" s="5"/>
      <c r="BM69" s="46"/>
      <c r="BN69" s="47"/>
      <c r="BO69" s="47"/>
      <c r="BP69" s="45"/>
      <c r="BQ69" s="47"/>
      <c r="BR69" s="47"/>
      <c r="BS69" s="46"/>
      <c r="BT69" s="48"/>
      <c r="BU69" s="48"/>
      <c r="BX69" s="49"/>
      <c r="BY69" s="46"/>
      <c r="BZ69" s="48"/>
      <c r="CA69" s="48"/>
      <c r="CC69" s="48"/>
      <c r="CD69" s="48"/>
      <c r="CE69" s="46"/>
      <c r="CG69" s="46"/>
      <c r="CH69" s="47"/>
      <c r="CI69" s="47"/>
      <c r="CJ69" s="45"/>
      <c r="CK69" s="47"/>
      <c r="CL69" s="47"/>
      <c r="CM69" s="46"/>
      <c r="CN69" s="48"/>
      <c r="CO69" s="48"/>
      <c r="CR69" s="49"/>
      <c r="CS69" s="46"/>
      <c r="CT69" s="48"/>
      <c r="CU69" s="48"/>
      <c r="CW69" s="48"/>
      <c r="CX69" s="48"/>
      <c r="CY69" s="5"/>
      <c r="DA69" s="46"/>
      <c r="DB69" s="47"/>
      <c r="DC69" s="47"/>
      <c r="DD69" s="45"/>
      <c r="DE69" s="47"/>
      <c r="DF69" s="47"/>
      <c r="DG69" s="46"/>
      <c r="DH69" s="48"/>
      <c r="DI69" s="48"/>
      <c r="DL69" s="49"/>
      <c r="DM69" s="46"/>
      <c r="DN69" s="48"/>
      <c r="DO69" s="48"/>
      <c r="DQ69" s="48"/>
      <c r="DR69" s="48"/>
      <c r="DS69" s="5"/>
      <c r="DU69" s="46"/>
      <c r="DV69" s="47"/>
      <c r="DW69" s="47"/>
      <c r="DX69" s="45"/>
      <c r="DY69" s="47"/>
      <c r="DZ69" s="47"/>
      <c r="EA69" s="46"/>
      <c r="EC69" s="50"/>
      <c r="EF69" s="49"/>
      <c r="EG69" s="46"/>
      <c r="EH69" s="48"/>
      <c r="EI69" s="48"/>
      <c r="EK69" s="48"/>
      <c r="EL69" s="48"/>
      <c r="EM69" s="5"/>
      <c r="EO69" s="46"/>
      <c r="EP69" s="47"/>
      <c r="EQ69" s="47"/>
      <c r="ER69" s="45"/>
      <c r="ES69" s="47"/>
      <c r="ET69" s="47"/>
      <c r="EU69" s="46"/>
      <c r="EV69" s="48"/>
      <c r="EW69" s="48"/>
      <c r="EZ69" s="49"/>
      <c r="FA69" s="46"/>
      <c r="FB69" s="48"/>
      <c r="FC69" s="48"/>
      <c r="FE69" s="48"/>
      <c r="FF69" s="48"/>
      <c r="FG69" s="5"/>
      <c r="FI69" s="46"/>
      <c r="FJ69" s="47"/>
      <c r="FK69" s="47"/>
      <c r="FL69" s="45"/>
      <c r="FM69" s="47"/>
      <c r="FN69" s="47"/>
      <c r="FO69" s="46"/>
      <c r="FP69" s="48"/>
      <c r="FQ69" s="48"/>
      <c r="FT69" s="49"/>
      <c r="FU69" s="46"/>
      <c r="FV69" s="48"/>
      <c r="FW69" s="48"/>
      <c r="FY69" s="48"/>
      <c r="FZ69" s="48"/>
      <c r="GA69" s="5"/>
      <c r="GI69" s="51"/>
      <c r="GN69" s="49"/>
      <c r="GU69" s="5"/>
      <c r="HC69" s="51"/>
      <c r="HH69" s="49"/>
      <c r="HO69" s="5"/>
      <c r="HW69" s="51"/>
      <c r="IB69" s="49"/>
      <c r="II69" s="5"/>
      <c r="IQ69" s="51"/>
      <c r="IV69" s="49"/>
    </row>
    <row r="70" spans="1:256" s="6" customFormat="1" ht="13.5" customHeight="1">
      <c r="A70" s="63"/>
      <c r="B70" s="45"/>
      <c r="C70" s="5"/>
      <c r="E70" s="46"/>
      <c r="F70" s="47"/>
      <c r="G70" s="48"/>
      <c r="H70" s="45"/>
      <c r="I70" s="47"/>
      <c r="J70" s="48"/>
      <c r="K70" s="46"/>
      <c r="L70" s="48"/>
      <c r="M70" s="48"/>
      <c r="P70" s="49"/>
      <c r="Q70" s="46"/>
      <c r="R70" s="48"/>
      <c r="S70" s="48"/>
      <c r="U70" s="48"/>
      <c r="V70" s="48"/>
      <c r="W70" s="5"/>
      <c r="Y70" s="46"/>
      <c r="Z70" s="47"/>
      <c r="AA70" s="47"/>
      <c r="AB70" s="45"/>
      <c r="AC70" s="47"/>
      <c r="AD70" s="47"/>
      <c r="AE70" s="46"/>
      <c r="AF70" s="48"/>
      <c r="AG70" s="48"/>
      <c r="AJ70" s="49"/>
      <c r="AK70" s="46"/>
      <c r="AM70" s="48"/>
      <c r="AO70" s="48"/>
      <c r="AP70" s="48"/>
      <c r="AQ70" s="5"/>
      <c r="AS70" s="46"/>
      <c r="AT70" s="47"/>
      <c r="AU70" s="47"/>
      <c r="AV70" s="45"/>
      <c r="AW70" s="47"/>
      <c r="AX70" s="47"/>
      <c r="AY70" s="46"/>
      <c r="AZ70" s="48"/>
      <c r="BA70" s="48"/>
      <c r="BD70" s="49"/>
      <c r="BE70" s="46"/>
      <c r="BF70" s="48"/>
      <c r="BG70" s="48"/>
      <c r="BI70" s="48"/>
      <c r="BJ70" s="48"/>
      <c r="BK70" s="5"/>
      <c r="BM70" s="46"/>
      <c r="BN70" s="47"/>
      <c r="BO70" s="47"/>
      <c r="BP70" s="45"/>
      <c r="BQ70" s="47"/>
      <c r="BR70" s="47"/>
      <c r="BS70" s="46"/>
      <c r="BT70" s="48"/>
      <c r="BU70" s="48"/>
      <c r="BX70" s="49"/>
      <c r="BY70" s="46"/>
      <c r="BZ70" s="48"/>
      <c r="CA70" s="48"/>
      <c r="CC70" s="48"/>
      <c r="CD70" s="48"/>
      <c r="CE70" s="46"/>
      <c r="CG70" s="46"/>
      <c r="CH70" s="47"/>
      <c r="CI70" s="47"/>
      <c r="CJ70" s="45"/>
      <c r="CK70" s="47"/>
      <c r="CL70" s="47"/>
      <c r="CM70" s="46"/>
      <c r="CN70" s="48"/>
      <c r="CO70" s="48"/>
      <c r="CR70" s="49"/>
      <c r="CS70" s="46"/>
      <c r="CT70" s="48"/>
      <c r="CU70" s="48"/>
      <c r="CW70" s="48"/>
      <c r="CX70" s="48"/>
      <c r="CY70" s="5"/>
      <c r="DA70" s="46"/>
      <c r="DB70" s="47"/>
      <c r="DC70" s="47"/>
      <c r="DD70" s="45"/>
      <c r="DE70" s="47"/>
      <c r="DF70" s="47"/>
      <c r="DG70" s="46"/>
      <c r="DH70" s="48"/>
      <c r="DI70" s="48"/>
      <c r="DL70" s="49"/>
      <c r="DM70" s="46"/>
      <c r="DN70" s="48"/>
      <c r="DO70" s="48"/>
      <c r="DQ70" s="48"/>
      <c r="DR70" s="48"/>
      <c r="DS70" s="5"/>
      <c r="DU70" s="46"/>
      <c r="DV70" s="47"/>
      <c r="DW70" s="47"/>
      <c r="DX70" s="45"/>
      <c r="DY70" s="47"/>
      <c r="DZ70" s="47"/>
      <c r="EA70" s="46"/>
      <c r="EC70" s="50"/>
      <c r="EF70" s="49"/>
      <c r="EG70" s="46"/>
      <c r="EH70" s="48"/>
      <c r="EI70" s="48"/>
      <c r="EK70" s="48"/>
      <c r="EL70" s="48"/>
      <c r="EM70" s="5"/>
      <c r="EO70" s="46"/>
      <c r="EP70" s="47"/>
      <c r="EQ70" s="47"/>
      <c r="ER70" s="45"/>
      <c r="ES70" s="47"/>
      <c r="ET70" s="47"/>
      <c r="EU70" s="46"/>
      <c r="EV70" s="48"/>
      <c r="EW70" s="48"/>
      <c r="EZ70" s="49"/>
      <c r="FA70" s="46"/>
      <c r="FB70" s="48"/>
      <c r="FC70" s="48"/>
      <c r="FE70" s="48"/>
      <c r="FF70" s="48"/>
      <c r="FG70" s="5"/>
      <c r="FI70" s="46"/>
      <c r="FJ70" s="47"/>
      <c r="FK70" s="47"/>
      <c r="FL70" s="45"/>
      <c r="FM70" s="47"/>
      <c r="FN70" s="47"/>
      <c r="FO70" s="46"/>
      <c r="FP70" s="48"/>
      <c r="FQ70" s="48"/>
      <c r="FT70" s="49"/>
      <c r="FU70" s="46"/>
      <c r="FV70" s="48"/>
      <c r="FW70" s="48"/>
      <c r="FY70" s="48"/>
      <c r="FZ70" s="48"/>
      <c r="GA70" s="5"/>
      <c r="GI70" s="51"/>
      <c r="GN70" s="49"/>
      <c r="GU70" s="5"/>
      <c r="HC70" s="51"/>
      <c r="HH70" s="49"/>
      <c r="HO70" s="5"/>
      <c r="HW70" s="51"/>
      <c r="IB70" s="49"/>
      <c r="II70" s="5"/>
      <c r="IQ70" s="51"/>
      <c r="IV70" s="49"/>
    </row>
    <row r="71" spans="1:256" s="6" customFormat="1" ht="13.5" customHeight="1">
      <c r="A71" s="63"/>
      <c r="B71" s="45"/>
      <c r="C71" s="5"/>
      <c r="E71" s="46"/>
      <c r="F71" s="47"/>
      <c r="G71" s="48"/>
      <c r="H71" s="45"/>
      <c r="I71" s="47"/>
      <c r="J71" s="48"/>
      <c r="K71" s="46"/>
      <c r="L71" s="48"/>
      <c r="M71" s="48"/>
      <c r="P71" s="49"/>
      <c r="Q71" s="46"/>
      <c r="R71" s="48"/>
      <c r="S71" s="48"/>
      <c r="U71" s="48"/>
      <c r="V71" s="48"/>
      <c r="W71" s="5"/>
      <c r="Y71" s="46"/>
      <c r="Z71" s="47"/>
      <c r="AA71" s="47"/>
      <c r="AB71" s="45"/>
      <c r="AC71" s="47"/>
      <c r="AD71" s="47"/>
      <c r="AE71" s="46"/>
      <c r="AF71" s="48"/>
      <c r="AG71" s="48"/>
      <c r="AJ71" s="49"/>
      <c r="AK71" s="46"/>
      <c r="AM71" s="48"/>
      <c r="AO71" s="48"/>
      <c r="AP71" s="48"/>
      <c r="AQ71" s="5"/>
      <c r="AS71" s="46"/>
      <c r="AT71" s="47"/>
      <c r="AU71" s="47"/>
      <c r="AV71" s="45"/>
      <c r="AW71" s="47"/>
      <c r="AX71" s="47"/>
      <c r="AY71" s="46"/>
      <c r="AZ71" s="48"/>
      <c r="BA71" s="48"/>
      <c r="BD71" s="49"/>
      <c r="BE71" s="46"/>
      <c r="BF71" s="48"/>
      <c r="BG71" s="48"/>
      <c r="BI71" s="48"/>
      <c r="BJ71" s="48"/>
      <c r="BK71" s="5"/>
      <c r="BM71" s="46"/>
      <c r="BN71" s="47"/>
      <c r="BO71" s="47"/>
      <c r="BP71" s="45"/>
      <c r="BQ71" s="47"/>
      <c r="BR71" s="47"/>
      <c r="BS71" s="46"/>
      <c r="BT71" s="48"/>
      <c r="BU71" s="48"/>
      <c r="BX71" s="49"/>
      <c r="BY71" s="46"/>
      <c r="BZ71" s="48"/>
      <c r="CA71" s="48"/>
      <c r="CC71" s="48"/>
      <c r="CD71" s="48"/>
      <c r="CE71" s="46"/>
      <c r="CG71" s="46"/>
      <c r="CH71" s="47"/>
      <c r="CI71" s="47"/>
      <c r="CJ71" s="45"/>
      <c r="CK71" s="47"/>
      <c r="CL71" s="47"/>
      <c r="CM71" s="46"/>
      <c r="CN71" s="48"/>
      <c r="CO71" s="48"/>
      <c r="CR71" s="49"/>
      <c r="CS71" s="46"/>
      <c r="CT71" s="48"/>
      <c r="CU71" s="48"/>
      <c r="CW71" s="48"/>
      <c r="CX71" s="48"/>
      <c r="CY71" s="5"/>
      <c r="DA71" s="46"/>
      <c r="DB71" s="47"/>
      <c r="DC71" s="47"/>
      <c r="DD71" s="45"/>
      <c r="DE71" s="47"/>
      <c r="DF71" s="47"/>
      <c r="DG71" s="46"/>
      <c r="DH71" s="48"/>
      <c r="DI71" s="48"/>
      <c r="DL71" s="49"/>
      <c r="DM71" s="46"/>
      <c r="DN71" s="48"/>
      <c r="DO71" s="48"/>
      <c r="DQ71" s="48"/>
      <c r="DR71" s="48"/>
      <c r="DS71" s="5"/>
      <c r="DU71" s="46"/>
      <c r="DV71" s="47"/>
      <c r="DW71" s="47"/>
      <c r="DX71" s="45"/>
      <c r="DY71" s="47"/>
      <c r="DZ71" s="47"/>
      <c r="EA71" s="46"/>
      <c r="EC71" s="50"/>
      <c r="EF71" s="49"/>
      <c r="EG71" s="46"/>
      <c r="EH71" s="48"/>
      <c r="EI71" s="48"/>
      <c r="EK71" s="48"/>
      <c r="EL71" s="48"/>
      <c r="EM71" s="5"/>
      <c r="EO71" s="46"/>
      <c r="EP71" s="47"/>
      <c r="EQ71" s="47"/>
      <c r="ER71" s="45"/>
      <c r="ES71" s="47"/>
      <c r="ET71" s="47"/>
      <c r="EU71" s="46"/>
      <c r="EV71" s="48"/>
      <c r="EW71" s="48"/>
      <c r="EZ71" s="49"/>
      <c r="FA71" s="46"/>
      <c r="FB71" s="48"/>
      <c r="FC71" s="48"/>
      <c r="FE71" s="48"/>
      <c r="FF71" s="48"/>
      <c r="FG71" s="5"/>
      <c r="FI71" s="46"/>
      <c r="FJ71" s="47"/>
      <c r="FK71" s="47"/>
      <c r="FL71" s="45"/>
      <c r="FM71" s="47"/>
      <c r="FN71" s="47"/>
      <c r="FO71" s="46"/>
      <c r="FP71" s="48"/>
      <c r="FQ71" s="48"/>
      <c r="FT71" s="49"/>
      <c r="FU71" s="46"/>
      <c r="FV71" s="48"/>
      <c r="FW71" s="48"/>
      <c r="FY71" s="48"/>
      <c r="FZ71" s="48"/>
      <c r="GA71" s="5"/>
      <c r="GI71" s="51"/>
      <c r="GN71" s="49"/>
      <c r="GU71" s="5"/>
      <c r="HC71" s="51"/>
      <c r="HH71" s="49"/>
      <c r="HO71" s="5"/>
      <c r="HW71" s="51"/>
      <c r="IB71" s="49"/>
      <c r="II71" s="5"/>
      <c r="IQ71" s="51"/>
      <c r="IV71" s="49"/>
    </row>
    <row r="72" spans="1:256" s="6" customFormat="1" ht="13.5" customHeight="1">
      <c r="A72" s="63"/>
      <c r="B72" s="45"/>
      <c r="C72" s="5"/>
      <c r="E72" s="46"/>
      <c r="F72" s="47"/>
      <c r="G72" s="48"/>
      <c r="H72" s="45"/>
      <c r="I72" s="47"/>
      <c r="J72" s="48"/>
      <c r="K72" s="46"/>
      <c r="L72" s="48"/>
      <c r="M72" s="48"/>
      <c r="P72" s="49"/>
      <c r="Q72" s="46"/>
      <c r="R72" s="48"/>
      <c r="S72" s="48"/>
      <c r="U72" s="48"/>
      <c r="V72" s="48"/>
      <c r="W72" s="5"/>
      <c r="Y72" s="46"/>
      <c r="Z72" s="47"/>
      <c r="AA72" s="47"/>
      <c r="AB72" s="45"/>
      <c r="AC72" s="47"/>
      <c r="AD72" s="47"/>
      <c r="AE72" s="46"/>
      <c r="AF72" s="48"/>
      <c r="AG72" s="48"/>
      <c r="AJ72" s="49"/>
      <c r="AK72" s="46"/>
      <c r="AM72" s="48"/>
      <c r="AO72" s="48"/>
      <c r="AP72" s="48"/>
      <c r="AQ72" s="5"/>
      <c r="AS72" s="46"/>
      <c r="AT72" s="47"/>
      <c r="AU72" s="47"/>
      <c r="AV72" s="45"/>
      <c r="AW72" s="47"/>
      <c r="AX72" s="47"/>
      <c r="AY72" s="46"/>
      <c r="AZ72" s="48"/>
      <c r="BA72" s="48"/>
      <c r="BD72" s="49"/>
      <c r="BE72" s="46"/>
      <c r="BF72" s="48"/>
      <c r="BG72" s="48"/>
      <c r="BI72" s="48"/>
      <c r="BJ72" s="48"/>
      <c r="BK72" s="5"/>
      <c r="BM72" s="46"/>
      <c r="BN72" s="47"/>
      <c r="BO72" s="47"/>
      <c r="BP72" s="45"/>
      <c r="BQ72" s="47"/>
      <c r="BR72" s="47"/>
      <c r="BS72" s="46"/>
      <c r="BT72" s="48"/>
      <c r="BU72" s="48"/>
      <c r="BX72" s="49"/>
      <c r="BY72" s="46"/>
      <c r="BZ72" s="48"/>
      <c r="CA72" s="48"/>
      <c r="CC72" s="48"/>
      <c r="CD72" s="48"/>
      <c r="CE72" s="46"/>
      <c r="CG72" s="46"/>
      <c r="CH72" s="47"/>
      <c r="CI72" s="47"/>
      <c r="CJ72" s="45"/>
      <c r="CK72" s="47"/>
      <c r="CL72" s="47"/>
      <c r="CM72" s="46"/>
      <c r="CN72" s="48"/>
      <c r="CO72" s="48"/>
      <c r="CR72" s="49"/>
      <c r="CS72" s="46"/>
      <c r="CT72" s="48"/>
      <c r="CU72" s="48"/>
      <c r="CW72" s="48"/>
      <c r="CX72" s="48"/>
      <c r="CY72" s="5"/>
      <c r="DA72" s="46"/>
      <c r="DB72" s="47"/>
      <c r="DC72" s="47"/>
      <c r="DD72" s="45"/>
      <c r="DE72" s="47"/>
      <c r="DF72" s="47"/>
      <c r="DG72" s="46"/>
      <c r="DH72" s="48"/>
      <c r="DI72" s="48"/>
      <c r="DL72" s="49"/>
      <c r="DM72" s="46"/>
      <c r="DN72" s="48"/>
      <c r="DO72" s="48"/>
      <c r="DQ72" s="48"/>
      <c r="DR72" s="48"/>
      <c r="DS72" s="5"/>
      <c r="DU72" s="46"/>
      <c r="DV72" s="47"/>
      <c r="DW72" s="47"/>
      <c r="DX72" s="45"/>
      <c r="DY72" s="47"/>
      <c r="DZ72" s="47"/>
      <c r="EA72" s="46"/>
      <c r="EC72" s="50"/>
      <c r="EF72" s="49"/>
      <c r="EG72" s="46"/>
      <c r="EH72" s="48"/>
      <c r="EI72" s="48"/>
      <c r="EK72" s="48"/>
      <c r="EL72" s="48"/>
      <c r="EM72" s="5"/>
      <c r="EO72" s="46"/>
      <c r="EP72" s="47"/>
      <c r="EQ72" s="47"/>
      <c r="ER72" s="45"/>
      <c r="ES72" s="47"/>
      <c r="ET72" s="47"/>
      <c r="EU72" s="46"/>
      <c r="EV72" s="48"/>
      <c r="EW72" s="48"/>
      <c r="EZ72" s="49"/>
      <c r="FA72" s="46"/>
      <c r="FB72" s="48"/>
      <c r="FC72" s="48"/>
      <c r="FE72" s="48"/>
      <c r="FF72" s="48"/>
      <c r="FG72" s="5"/>
      <c r="FI72" s="46"/>
      <c r="FJ72" s="47"/>
      <c r="FK72" s="47"/>
      <c r="FL72" s="45"/>
      <c r="FM72" s="47"/>
      <c r="FN72" s="47"/>
      <c r="FO72" s="46"/>
      <c r="FP72" s="48"/>
      <c r="FQ72" s="48"/>
      <c r="FT72" s="49"/>
      <c r="FU72" s="46"/>
      <c r="FV72" s="48"/>
      <c r="FW72" s="48"/>
      <c r="FY72" s="48"/>
      <c r="FZ72" s="48"/>
      <c r="GA72" s="5"/>
      <c r="GI72" s="51"/>
      <c r="GN72" s="49"/>
      <c r="GU72" s="5"/>
      <c r="HC72" s="51"/>
      <c r="HH72" s="49"/>
      <c r="HO72" s="5"/>
      <c r="HW72" s="51"/>
      <c r="IB72" s="49"/>
      <c r="II72" s="5"/>
      <c r="IQ72" s="51"/>
      <c r="IV72" s="49"/>
    </row>
    <row r="73" spans="1:256" s="6" customFormat="1" ht="13.5" customHeight="1">
      <c r="A73" s="63"/>
      <c r="B73" s="45"/>
      <c r="C73" s="5"/>
      <c r="E73" s="46"/>
      <c r="F73" s="47"/>
      <c r="G73" s="48"/>
      <c r="H73" s="45"/>
      <c r="I73" s="47"/>
      <c r="J73" s="48"/>
      <c r="K73" s="46"/>
      <c r="L73" s="48"/>
      <c r="M73" s="48"/>
      <c r="P73" s="49"/>
      <c r="Q73" s="46"/>
      <c r="R73" s="48"/>
      <c r="S73" s="48"/>
      <c r="U73" s="48"/>
      <c r="V73" s="48"/>
      <c r="W73" s="5"/>
      <c r="Y73" s="46"/>
      <c r="Z73" s="47"/>
      <c r="AA73" s="47"/>
      <c r="AB73" s="45"/>
      <c r="AC73" s="47"/>
      <c r="AD73" s="47"/>
      <c r="AE73" s="46"/>
      <c r="AF73" s="48"/>
      <c r="AG73" s="48"/>
      <c r="AJ73" s="49"/>
      <c r="AK73" s="46"/>
      <c r="AM73" s="48"/>
      <c r="AO73" s="48"/>
      <c r="AP73" s="48"/>
      <c r="AQ73" s="5"/>
      <c r="AS73" s="46"/>
      <c r="AT73" s="47"/>
      <c r="AU73" s="47"/>
      <c r="AV73" s="45"/>
      <c r="AW73" s="47"/>
      <c r="AX73" s="47"/>
      <c r="AY73" s="46"/>
      <c r="AZ73" s="48"/>
      <c r="BA73" s="48"/>
      <c r="BD73" s="49"/>
      <c r="BE73" s="46"/>
      <c r="BF73" s="48"/>
      <c r="BG73" s="48"/>
      <c r="BI73" s="48"/>
      <c r="BJ73" s="48"/>
      <c r="BK73" s="5"/>
      <c r="BM73" s="46"/>
      <c r="BN73" s="47"/>
      <c r="BO73" s="47"/>
      <c r="BP73" s="45"/>
      <c r="BQ73" s="47"/>
      <c r="BR73" s="47"/>
      <c r="BS73" s="46"/>
      <c r="BT73" s="48"/>
      <c r="BU73" s="48"/>
      <c r="BX73" s="49"/>
      <c r="BY73" s="46"/>
      <c r="BZ73" s="48"/>
      <c r="CA73" s="48"/>
      <c r="CC73" s="48"/>
      <c r="CD73" s="48"/>
      <c r="CE73" s="46"/>
      <c r="CG73" s="46"/>
      <c r="CH73" s="47"/>
      <c r="CI73" s="47"/>
      <c r="CJ73" s="45"/>
      <c r="CK73" s="47"/>
      <c r="CL73" s="47"/>
      <c r="CM73" s="46"/>
      <c r="CN73" s="48"/>
      <c r="CO73" s="48"/>
      <c r="CR73" s="49"/>
      <c r="CS73" s="46"/>
      <c r="CT73" s="48"/>
      <c r="CU73" s="48"/>
      <c r="CW73" s="48"/>
      <c r="CX73" s="48"/>
      <c r="CY73" s="5"/>
      <c r="DA73" s="46"/>
      <c r="DB73" s="47"/>
      <c r="DC73" s="47"/>
      <c r="DD73" s="45"/>
      <c r="DE73" s="47"/>
      <c r="DF73" s="47"/>
      <c r="DG73" s="46"/>
      <c r="DH73" s="48"/>
      <c r="DI73" s="48"/>
      <c r="DL73" s="49"/>
      <c r="DM73" s="46"/>
      <c r="DN73" s="48"/>
      <c r="DO73" s="48"/>
      <c r="DQ73" s="48"/>
      <c r="DR73" s="48"/>
      <c r="DS73" s="5"/>
      <c r="DU73" s="46"/>
      <c r="DV73" s="47"/>
      <c r="DW73" s="47"/>
      <c r="DX73" s="45"/>
      <c r="DY73" s="47"/>
      <c r="DZ73" s="47"/>
      <c r="EA73" s="46"/>
      <c r="EC73" s="50"/>
      <c r="EF73" s="49"/>
      <c r="EG73" s="46"/>
      <c r="EH73" s="48"/>
      <c r="EI73" s="48"/>
      <c r="EK73" s="48"/>
      <c r="EL73" s="48"/>
      <c r="EM73" s="5"/>
      <c r="EO73" s="46"/>
      <c r="EP73" s="47"/>
      <c r="EQ73" s="47"/>
      <c r="ER73" s="45"/>
      <c r="ES73" s="47"/>
      <c r="ET73" s="47"/>
      <c r="EU73" s="46"/>
      <c r="EV73" s="48"/>
      <c r="EW73" s="48"/>
      <c r="EZ73" s="49"/>
      <c r="FA73" s="46"/>
      <c r="FB73" s="48"/>
      <c r="FC73" s="48"/>
      <c r="FE73" s="48"/>
      <c r="FF73" s="48"/>
      <c r="FG73" s="5"/>
      <c r="FI73" s="46"/>
      <c r="FJ73" s="47"/>
      <c r="FK73" s="47"/>
      <c r="FL73" s="45"/>
      <c r="FM73" s="47"/>
      <c r="FN73" s="47"/>
      <c r="FO73" s="46"/>
      <c r="FP73" s="48"/>
      <c r="FQ73" s="48"/>
      <c r="FT73" s="49"/>
      <c r="FU73" s="46"/>
      <c r="FV73" s="48"/>
      <c r="FW73" s="48"/>
      <c r="FY73" s="48"/>
      <c r="FZ73" s="48"/>
      <c r="GA73" s="5"/>
      <c r="GI73" s="51"/>
      <c r="GN73" s="49"/>
      <c r="GU73" s="5"/>
      <c r="HC73" s="51"/>
      <c r="HH73" s="49"/>
      <c r="HO73" s="5"/>
      <c r="HW73" s="51"/>
      <c r="IB73" s="49"/>
      <c r="II73" s="5"/>
      <c r="IQ73" s="51"/>
      <c r="IV73" s="49"/>
    </row>
    <row r="74" spans="1:256" s="6" customFormat="1" ht="13.5" customHeight="1">
      <c r="A74" s="63"/>
      <c r="B74" s="45"/>
      <c r="C74" s="5"/>
      <c r="E74" s="46"/>
      <c r="F74" s="47"/>
      <c r="G74" s="48"/>
      <c r="H74" s="45"/>
      <c r="I74" s="47"/>
      <c r="J74" s="48"/>
      <c r="K74" s="46"/>
      <c r="L74" s="48"/>
      <c r="M74" s="48"/>
      <c r="P74" s="49"/>
      <c r="Q74" s="46"/>
      <c r="R74" s="48"/>
      <c r="S74" s="48"/>
      <c r="U74" s="48"/>
      <c r="V74" s="48"/>
      <c r="W74" s="5"/>
      <c r="Y74" s="46"/>
      <c r="Z74" s="47"/>
      <c r="AA74" s="47"/>
      <c r="AB74" s="45"/>
      <c r="AC74" s="47"/>
      <c r="AD74" s="47"/>
      <c r="AE74" s="46"/>
      <c r="AF74" s="48"/>
      <c r="AG74" s="48"/>
      <c r="AJ74" s="49"/>
      <c r="AK74" s="46"/>
      <c r="AM74" s="48"/>
      <c r="AO74" s="48"/>
      <c r="AP74" s="48"/>
      <c r="AQ74" s="5"/>
      <c r="AS74" s="46"/>
      <c r="AT74" s="47"/>
      <c r="AU74" s="47"/>
      <c r="AV74" s="45"/>
      <c r="AW74" s="47"/>
      <c r="AX74" s="47"/>
      <c r="AY74" s="46"/>
      <c r="AZ74" s="48"/>
      <c r="BA74" s="48"/>
      <c r="BD74" s="49"/>
      <c r="BE74" s="46"/>
      <c r="BF74" s="48"/>
      <c r="BG74" s="48"/>
      <c r="BI74" s="48"/>
      <c r="BJ74" s="48"/>
      <c r="BK74" s="5"/>
      <c r="BM74" s="46"/>
      <c r="BN74" s="47"/>
      <c r="BO74" s="47"/>
      <c r="BP74" s="45"/>
      <c r="BQ74" s="47"/>
      <c r="BR74" s="47"/>
      <c r="BS74" s="46"/>
      <c r="BT74" s="48"/>
      <c r="BU74" s="48"/>
      <c r="BX74" s="49"/>
      <c r="BY74" s="46"/>
      <c r="BZ74" s="48"/>
      <c r="CA74" s="48"/>
      <c r="CC74" s="48"/>
      <c r="CD74" s="48"/>
      <c r="CE74" s="46"/>
      <c r="CG74" s="46"/>
      <c r="CH74" s="47"/>
      <c r="CI74" s="47"/>
      <c r="CJ74" s="45"/>
      <c r="CK74" s="47"/>
      <c r="CL74" s="47"/>
      <c r="CM74" s="46"/>
      <c r="CN74" s="48"/>
      <c r="CO74" s="48"/>
      <c r="CR74" s="49"/>
      <c r="CS74" s="46"/>
      <c r="CT74" s="48"/>
      <c r="CU74" s="48"/>
      <c r="CW74" s="48"/>
      <c r="CX74" s="48"/>
      <c r="CY74" s="5"/>
      <c r="DA74" s="46"/>
      <c r="DB74" s="47"/>
      <c r="DC74" s="47"/>
      <c r="DD74" s="45"/>
      <c r="DE74" s="47"/>
      <c r="DF74" s="47"/>
      <c r="DG74" s="46"/>
      <c r="DH74" s="48"/>
      <c r="DI74" s="48"/>
      <c r="DL74" s="49"/>
      <c r="DM74" s="46"/>
      <c r="DN74" s="48"/>
      <c r="DO74" s="48"/>
      <c r="DQ74" s="48"/>
      <c r="DR74" s="48"/>
      <c r="DS74" s="5"/>
      <c r="DU74" s="46"/>
      <c r="DV74" s="47"/>
      <c r="DW74" s="47"/>
      <c r="DX74" s="45"/>
      <c r="DY74" s="47"/>
      <c r="DZ74" s="47"/>
      <c r="EA74" s="46"/>
      <c r="EC74" s="50"/>
      <c r="EF74" s="49"/>
      <c r="EG74" s="46"/>
      <c r="EH74" s="48"/>
      <c r="EI74" s="48"/>
      <c r="EK74" s="48"/>
      <c r="EL74" s="48"/>
      <c r="EM74" s="5"/>
      <c r="EO74" s="46"/>
      <c r="EP74" s="47"/>
      <c r="EQ74" s="47"/>
      <c r="ER74" s="45"/>
      <c r="ES74" s="47"/>
      <c r="ET74" s="47"/>
      <c r="EU74" s="46"/>
      <c r="EV74" s="48"/>
      <c r="EW74" s="48"/>
      <c r="EZ74" s="49"/>
      <c r="FA74" s="46"/>
      <c r="FB74" s="48"/>
      <c r="FC74" s="48"/>
      <c r="FE74" s="48"/>
      <c r="FF74" s="48"/>
      <c r="FG74" s="5"/>
      <c r="FI74" s="46"/>
      <c r="FJ74" s="47"/>
      <c r="FK74" s="47"/>
      <c r="FL74" s="45"/>
      <c r="FM74" s="47"/>
      <c r="FN74" s="47"/>
      <c r="FO74" s="46"/>
      <c r="FP74" s="48"/>
      <c r="FQ74" s="48"/>
      <c r="FT74" s="49"/>
      <c r="FU74" s="46"/>
      <c r="FV74" s="48"/>
      <c r="FW74" s="48"/>
      <c r="FY74" s="48"/>
      <c r="FZ74" s="48"/>
      <c r="GA74" s="5"/>
      <c r="GI74" s="51"/>
      <c r="GN74" s="49"/>
      <c r="GU74" s="5"/>
      <c r="HC74" s="51"/>
      <c r="HH74" s="49"/>
      <c r="HO74" s="5"/>
      <c r="HW74" s="51"/>
      <c r="IB74" s="49"/>
      <c r="II74" s="5"/>
      <c r="IQ74" s="51"/>
      <c r="IV74" s="49"/>
    </row>
    <row r="75" spans="1:256" s="6" customFormat="1" ht="13.5" customHeight="1">
      <c r="A75" s="63"/>
      <c r="B75" s="45"/>
      <c r="C75" s="5"/>
      <c r="E75" s="46"/>
      <c r="F75" s="47"/>
      <c r="G75" s="48"/>
      <c r="H75" s="45"/>
      <c r="I75" s="47"/>
      <c r="J75" s="48"/>
      <c r="K75" s="46"/>
      <c r="L75" s="48"/>
      <c r="M75" s="48"/>
      <c r="P75" s="49"/>
      <c r="Q75" s="46"/>
      <c r="R75" s="48"/>
      <c r="S75" s="48"/>
      <c r="U75" s="48"/>
      <c r="V75" s="48"/>
      <c r="W75" s="5"/>
      <c r="Y75" s="46"/>
      <c r="Z75" s="47"/>
      <c r="AA75" s="47"/>
      <c r="AB75" s="45"/>
      <c r="AC75" s="47"/>
      <c r="AD75" s="47"/>
      <c r="AE75" s="46"/>
      <c r="AF75" s="48"/>
      <c r="AG75" s="48"/>
      <c r="AJ75" s="49"/>
      <c r="AK75" s="46"/>
      <c r="AM75" s="48"/>
      <c r="AO75" s="48"/>
      <c r="AP75" s="48"/>
      <c r="AQ75" s="5"/>
      <c r="AS75" s="46"/>
      <c r="AT75" s="47"/>
      <c r="AU75" s="47"/>
      <c r="AV75" s="45"/>
      <c r="AW75" s="47"/>
      <c r="AX75" s="47"/>
      <c r="AY75" s="46"/>
      <c r="AZ75" s="48"/>
      <c r="BA75" s="48"/>
      <c r="BD75" s="49"/>
      <c r="BE75" s="46"/>
      <c r="BF75" s="48"/>
      <c r="BG75" s="48"/>
      <c r="BI75" s="48"/>
      <c r="BJ75" s="48"/>
      <c r="BK75" s="5"/>
      <c r="BM75" s="46"/>
      <c r="BN75" s="47"/>
      <c r="BO75" s="47"/>
      <c r="BP75" s="45"/>
      <c r="BQ75" s="47"/>
      <c r="BR75" s="47"/>
      <c r="BS75" s="46"/>
      <c r="BT75" s="48"/>
      <c r="BU75" s="48"/>
      <c r="BX75" s="49"/>
      <c r="BY75" s="46"/>
      <c r="BZ75" s="48"/>
      <c r="CA75" s="48"/>
      <c r="CC75" s="48"/>
      <c r="CD75" s="48"/>
      <c r="CE75" s="46"/>
      <c r="CG75" s="46"/>
      <c r="CH75" s="47"/>
      <c r="CI75" s="47"/>
      <c r="CJ75" s="45"/>
      <c r="CK75" s="47"/>
      <c r="CL75" s="47"/>
      <c r="CM75" s="46"/>
      <c r="CN75" s="48"/>
      <c r="CO75" s="48"/>
      <c r="CR75" s="49"/>
      <c r="CS75" s="46"/>
      <c r="CT75" s="48"/>
      <c r="CU75" s="48"/>
      <c r="CW75" s="48"/>
      <c r="CX75" s="48"/>
      <c r="CY75" s="5"/>
      <c r="DA75" s="46"/>
      <c r="DB75" s="47"/>
      <c r="DC75" s="47"/>
      <c r="DD75" s="45"/>
      <c r="DE75" s="47"/>
      <c r="DF75" s="47"/>
      <c r="DG75" s="46"/>
      <c r="DH75" s="48"/>
      <c r="DI75" s="48"/>
      <c r="DL75" s="49"/>
      <c r="DM75" s="46"/>
      <c r="DN75" s="48"/>
      <c r="DO75" s="48"/>
      <c r="DQ75" s="48"/>
      <c r="DR75" s="48"/>
      <c r="DS75" s="5"/>
      <c r="DU75" s="46"/>
      <c r="DV75" s="47"/>
      <c r="DW75" s="47"/>
      <c r="DX75" s="45"/>
      <c r="DY75" s="47"/>
      <c r="DZ75" s="47"/>
      <c r="EA75" s="46"/>
      <c r="EC75" s="50"/>
      <c r="EF75" s="49"/>
      <c r="EG75" s="46"/>
      <c r="EH75" s="48"/>
      <c r="EI75" s="48"/>
      <c r="EK75" s="48"/>
      <c r="EL75" s="48"/>
      <c r="EM75" s="5"/>
      <c r="EO75" s="46"/>
      <c r="EP75" s="47"/>
      <c r="EQ75" s="47"/>
      <c r="ER75" s="45"/>
      <c r="ES75" s="47"/>
      <c r="ET75" s="47"/>
      <c r="EU75" s="46"/>
      <c r="EV75" s="48"/>
      <c r="EW75" s="48"/>
      <c r="EZ75" s="49"/>
      <c r="FA75" s="46"/>
      <c r="FB75" s="48"/>
      <c r="FC75" s="48"/>
      <c r="FE75" s="48"/>
      <c r="FF75" s="48"/>
      <c r="FG75" s="5"/>
      <c r="FI75" s="46"/>
      <c r="FJ75" s="47"/>
      <c r="FK75" s="47"/>
      <c r="FL75" s="45"/>
      <c r="FM75" s="47"/>
      <c r="FN75" s="47"/>
      <c r="FO75" s="46"/>
      <c r="FP75" s="48"/>
      <c r="FQ75" s="48"/>
      <c r="FT75" s="49"/>
      <c r="FU75" s="46"/>
      <c r="FV75" s="48"/>
      <c r="FW75" s="48"/>
      <c r="FY75" s="48"/>
      <c r="FZ75" s="48"/>
      <c r="GA75" s="5"/>
      <c r="GI75" s="51"/>
      <c r="GN75" s="49"/>
      <c r="GU75" s="5"/>
      <c r="HC75" s="51"/>
      <c r="HH75" s="49"/>
      <c r="HO75" s="5"/>
      <c r="HW75" s="51"/>
      <c r="IB75" s="49"/>
      <c r="II75" s="5"/>
      <c r="IQ75" s="51"/>
      <c r="IV75" s="49"/>
    </row>
    <row r="76" spans="1:256" s="6" customFormat="1" ht="13.5" customHeight="1">
      <c r="A76" s="63"/>
      <c r="B76" s="45"/>
      <c r="C76" s="5"/>
      <c r="E76" s="46"/>
      <c r="F76" s="47"/>
      <c r="G76" s="48"/>
      <c r="H76" s="45"/>
      <c r="I76" s="47"/>
      <c r="J76" s="48"/>
      <c r="K76" s="46"/>
      <c r="L76" s="48"/>
      <c r="M76" s="48"/>
      <c r="P76" s="49"/>
      <c r="Q76" s="46"/>
      <c r="R76" s="48"/>
      <c r="S76" s="48"/>
      <c r="U76" s="48"/>
      <c r="V76" s="48"/>
      <c r="W76" s="5"/>
      <c r="Y76" s="46"/>
      <c r="Z76" s="47"/>
      <c r="AA76" s="47"/>
      <c r="AB76" s="45"/>
      <c r="AC76" s="47"/>
      <c r="AD76" s="47"/>
      <c r="AE76" s="46"/>
      <c r="AF76" s="48"/>
      <c r="AG76" s="48"/>
      <c r="AJ76" s="49"/>
      <c r="AK76" s="46"/>
      <c r="AM76" s="48"/>
      <c r="AO76" s="48"/>
      <c r="AP76" s="48"/>
      <c r="AQ76" s="5"/>
      <c r="AS76" s="46"/>
      <c r="AT76" s="47"/>
      <c r="AU76" s="47"/>
      <c r="AV76" s="45"/>
      <c r="AW76" s="47"/>
      <c r="AX76" s="47"/>
      <c r="AY76" s="46"/>
      <c r="AZ76" s="48"/>
      <c r="BA76" s="48"/>
      <c r="BD76" s="49"/>
      <c r="BE76" s="46"/>
      <c r="BF76" s="48"/>
      <c r="BG76" s="48"/>
      <c r="BI76" s="48"/>
      <c r="BJ76" s="48"/>
      <c r="BK76" s="5"/>
      <c r="BM76" s="46"/>
      <c r="BN76" s="47"/>
      <c r="BO76" s="47"/>
      <c r="BP76" s="45"/>
      <c r="BQ76" s="47"/>
      <c r="BR76" s="47"/>
      <c r="BS76" s="46"/>
      <c r="BT76" s="48"/>
      <c r="BU76" s="48"/>
      <c r="BX76" s="49"/>
      <c r="BY76" s="46"/>
      <c r="BZ76" s="48"/>
      <c r="CA76" s="48"/>
      <c r="CC76" s="48"/>
      <c r="CD76" s="48"/>
      <c r="CE76" s="46"/>
      <c r="CG76" s="46"/>
      <c r="CH76" s="47"/>
      <c r="CI76" s="47"/>
      <c r="CJ76" s="45"/>
      <c r="CK76" s="47"/>
      <c r="CL76" s="47"/>
      <c r="CM76" s="46"/>
      <c r="CN76" s="48"/>
      <c r="CO76" s="48"/>
      <c r="CR76" s="49"/>
      <c r="CS76" s="46"/>
      <c r="CT76" s="48"/>
      <c r="CU76" s="48"/>
      <c r="CW76" s="48"/>
      <c r="CX76" s="48"/>
      <c r="CY76" s="5"/>
      <c r="DA76" s="46"/>
      <c r="DB76" s="47"/>
      <c r="DC76" s="47"/>
      <c r="DD76" s="45"/>
      <c r="DE76" s="47"/>
      <c r="DF76" s="47"/>
      <c r="DG76" s="46"/>
      <c r="DH76" s="48"/>
      <c r="DI76" s="48"/>
      <c r="DL76" s="49"/>
      <c r="DM76" s="46"/>
      <c r="DN76" s="48"/>
      <c r="DO76" s="48"/>
      <c r="DQ76" s="48"/>
      <c r="DR76" s="48"/>
      <c r="DS76" s="5"/>
      <c r="DU76" s="46"/>
      <c r="DV76" s="47"/>
      <c r="DW76" s="47"/>
      <c r="DX76" s="45"/>
      <c r="DY76" s="47"/>
      <c r="DZ76" s="47"/>
      <c r="EA76" s="46"/>
      <c r="EC76" s="50"/>
      <c r="EF76" s="49"/>
      <c r="EG76" s="46"/>
      <c r="EH76" s="48"/>
      <c r="EI76" s="48"/>
      <c r="EK76" s="48"/>
      <c r="EL76" s="48"/>
      <c r="EM76" s="5"/>
      <c r="EO76" s="46"/>
      <c r="EP76" s="47"/>
      <c r="EQ76" s="47"/>
      <c r="ER76" s="45"/>
      <c r="ES76" s="47"/>
      <c r="ET76" s="47"/>
      <c r="EU76" s="46"/>
      <c r="EV76" s="48"/>
      <c r="EW76" s="48"/>
      <c r="EZ76" s="49"/>
      <c r="FA76" s="46"/>
      <c r="FB76" s="48"/>
      <c r="FC76" s="48"/>
      <c r="FE76" s="48"/>
      <c r="FF76" s="48"/>
      <c r="FG76" s="5"/>
      <c r="FI76" s="46"/>
      <c r="FJ76" s="47"/>
      <c r="FK76" s="47"/>
      <c r="FL76" s="45"/>
      <c r="FM76" s="47"/>
      <c r="FN76" s="47"/>
      <c r="FO76" s="46"/>
      <c r="FP76" s="48"/>
      <c r="FQ76" s="48"/>
      <c r="FT76" s="49"/>
      <c r="FU76" s="46"/>
      <c r="FV76" s="48"/>
      <c r="FW76" s="48"/>
      <c r="FY76" s="48"/>
      <c r="FZ76" s="48"/>
      <c r="GA76" s="5"/>
      <c r="GI76" s="51"/>
      <c r="GN76" s="49"/>
      <c r="GU76" s="5"/>
      <c r="HC76" s="51"/>
      <c r="HH76" s="49"/>
      <c r="HO76" s="5"/>
      <c r="HW76" s="51"/>
      <c r="IB76" s="49"/>
      <c r="II76" s="5"/>
      <c r="IQ76" s="51"/>
      <c r="IV76" s="49"/>
    </row>
    <row r="77" spans="1:256" s="6" customFormat="1" ht="13.5" customHeight="1">
      <c r="A77" s="63"/>
      <c r="B77" s="45"/>
      <c r="C77" s="5"/>
      <c r="E77" s="46"/>
      <c r="F77" s="47"/>
      <c r="G77" s="48"/>
      <c r="H77" s="45"/>
      <c r="I77" s="47"/>
      <c r="J77" s="48"/>
      <c r="K77" s="46"/>
      <c r="L77" s="48"/>
      <c r="M77" s="48"/>
      <c r="P77" s="49"/>
      <c r="Q77" s="46"/>
      <c r="R77" s="48"/>
      <c r="S77" s="48"/>
      <c r="U77" s="48"/>
      <c r="V77" s="48"/>
      <c r="W77" s="5"/>
      <c r="Y77" s="46"/>
      <c r="Z77" s="47"/>
      <c r="AA77" s="47"/>
      <c r="AB77" s="45"/>
      <c r="AC77" s="47"/>
      <c r="AD77" s="47"/>
      <c r="AE77" s="46"/>
      <c r="AF77" s="48"/>
      <c r="AG77" s="48"/>
      <c r="AJ77" s="49"/>
      <c r="AK77" s="46"/>
      <c r="AM77" s="48"/>
      <c r="AO77" s="48"/>
      <c r="AP77" s="48"/>
      <c r="AQ77" s="5"/>
      <c r="AS77" s="46"/>
      <c r="AT77" s="47"/>
      <c r="AU77" s="47"/>
      <c r="AV77" s="45"/>
      <c r="AW77" s="47"/>
      <c r="AX77" s="47"/>
      <c r="AY77" s="46"/>
      <c r="AZ77" s="48"/>
      <c r="BA77" s="48"/>
      <c r="BD77" s="49"/>
      <c r="BE77" s="46"/>
      <c r="BF77" s="48"/>
      <c r="BG77" s="48"/>
      <c r="BI77" s="48"/>
      <c r="BJ77" s="48"/>
      <c r="BK77" s="5"/>
      <c r="BM77" s="46"/>
      <c r="BN77" s="47"/>
      <c r="BO77" s="47"/>
      <c r="BP77" s="45"/>
      <c r="BQ77" s="47"/>
      <c r="BR77" s="47"/>
      <c r="BS77" s="46"/>
      <c r="BT77" s="48"/>
      <c r="BU77" s="48"/>
      <c r="BX77" s="49"/>
      <c r="BY77" s="46"/>
      <c r="BZ77" s="48"/>
      <c r="CA77" s="48"/>
      <c r="CC77" s="48"/>
      <c r="CD77" s="48"/>
      <c r="CE77" s="46"/>
      <c r="CG77" s="46"/>
      <c r="CH77" s="47"/>
      <c r="CI77" s="47"/>
      <c r="CJ77" s="45"/>
      <c r="CK77" s="47"/>
      <c r="CL77" s="47"/>
      <c r="CM77" s="46"/>
      <c r="CN77" s="48"/>
      <c r="CO77" s="48"/>
      <c r="CR77" s="49"/>
      <c r="CS77" s="46"/>
      <c r="CT77" s="48"/>
      <c r="CU77" s="48"/>
      <c r="CW77" s="48"/>
      <c r="CX77" s="48"/>
      <c r="CY77" s="5"/>
      <c r="DA77" s="46"/>
      <c r="DB77" s="47"/>
      <c r="DC77" s="47"/>
      <c r="DD77" s="45"/>
      <c r="DE77" s="47"/>
      <c r="DF77" s="47"/>
      <c r="DG77" s="46"/>
      <c r="DH77" s="48"/>
      <c r="DI77" s="48"/>
      <c r="DL77" s="49"/>
      <c r="DM77" s="46"/>
      <c r="DN77" s="48"/>
      <c r="DO77" s="48"/>
      <c r="DQ77" s="48"/>
      <c r="DR77" s="48"/>
      <c r="DS77" s="5"/>
      <c r="DU77" s="46"/>
      <c r="DV77" s="47"/>
      <c r="DW77" s="47"/>
      <c r="DX77" s="45"/>
      <c r="DY77" s="47"/>
      <c r="DZ77" s="47"/>
      <c r="EA77" s="46"/>
      <c r="EC77" s="50"/>
      <c r="EF77" s="49"/>
      <c r="EG77" s="46"/>
      <c r="EH77" s="48"/>
      <c r="EI77" s="48"/>
      <c r="EK77" s="48"/>
      <c r="EL77" s="48"/>
      <c r="EM77" s="5"/>
      <c r="EO77" s="46"/>
      <c r="EP77" s="47"/>
      <c r="EQ77" s="47"/>
      <c r="ER77" s="45"/>
      <c r="ES77" s="47"/>
      <c r="ET77" s="47"/>
      <c r="EU77" s="46"/>
      <c r="EV77" s="48"/>
      <c r="EW77" s="48"/>
      <c r="EZ77" s="49"/>
      <c r="FA77" s="46"/>
      <c r="FB77" s="48"/>
      <c r="FC77" s="48"/>
      <c r="FE77" s="48"/>
      <c r="FF77" s="48"/>
      <c r="FG77" s="5"/>
      <c r="FI77" s="46"/>
      <c r="FJ77" s="47"/>
      <c r="FK77" s="47"/>
      <c r="FL77" s="45"/>
      <c r="FM77" s="47"/>
      <c r="FN77" s="47"/>
      <c r="FO77" s="46"/>
      <c r="FP77" s="48"/>
      <c r="FQ77" s="48"/>
      <c r="FT77" s="49"/>
      <c r="FU77" s="46"/>
      <c r="FV77" s="48"/>
      <c r="FW77" s="48"/>
      <c r="FY77" s="48"/>
      <c r="FZ77" s="48"/>
      <c r="GA77" s="5"/>
      <c r="GI77" s="51"/>
      <c r="GN77" s="49"/>
      <c r="GU77" s="5"/>
      <c r="HC77" s="51"/>
      <c r="HH77" s="49"/>
      <c r="HO77" s="5"/>
      <c r="HW77" s="51"/>
      <c r="IB77" s="49"/>
      <c r="II77" s="5"/>
      <c r="IQ77" s="51"/>
      <c r="IV77" s="49"/>
    </row>
    <row r="78" spans="1:256" s="6" customFormat="1" ht="13.5" customHeight="1">
      <c r="A78" s="63"/>
      <c r="B78" s="45"/>
      <c r="C78" s="5"/>
      <c r="E78" s="46"/>
      <c r="F78" s="47"/>
      <c r="G78" s="48"/>
      <c r="H78" s="45"/>
      <c r="I78" s="47"/>
      <c r="J78" s="48"/>
      <c r="K78" s="46"/>
      <c r="L78" s="48"/>
      <c r="M78" s="48"/>
      <c r="P78" s="49"/>
      <c r="Q78" s="46"/>
      <c r="R78" s="48"/>
      <c r="S78" s="48"/>
      <c r="U78" s="48"/>
      <c r="V78" s="48"/>
      <c r="W78" s="5"/>
      <c r="Y78" s="46"/>
      <c r="Z78" s="47"/>
      <c r="AA78" s="47"/>
      <c r="AB78" s="45"/>
      <c r="AC78" s="47"/>
      <c r="AD78" s="47"/>
      <c r="AE78" s="46"/>
      <c r="AF78" s="48"/>
      <c r="AG78" s="48"/>
      <c r="AJ78" s="49"/>
      <c r="AK78" s="46"/>
      <c r="AM78" s="48"/>
      <c r="AO78" s="48"/>
      <c r="AP78" s="48"/>
      <c r="AQ78" s="5"/>
      <c r="AS78" s="46"/>
      <c r="AT78" s="47"/>
      <c r="AU78" s="47"/>
      <c r="AV78" s="45"/>
      <c r="AW78" s="47"/>
      <c r="AX78" s="47"/>
      <c r="AY78" s="46"/>
      <c r="AZ78" s="48"/>
      <c r="BA78" s="48"/>
      <c r="BD78" s="49"/>
      <c r="BE78" s="46"/>
      <c r="BF78" s="48"/>
      <c r="BG78" s="48"/>
      <c r="BI78" s="48"/>
      <c r="BJ78" s="48"/>
      <c r="BK78" s="5"/>
      <c r="BM78" s="46"/>
      <c r="BN78" s="47"/>
      <c r="BO78" s="47"/>
      <c r="BP78" s="45"/>
      <c r="BQ78" s="47"/>
      <c r="BR78" s="47"/>
      <c r="BS78" s="46"/>
      <c r="BT78" s="48"/>
      <c r="BU78" s="48"/>
      <c r="BX78" s="49"/>
      <c r="BY78" s="46"/>
      <c r="BZ78" s="48"/>
      <c r="CA78" s="48"/>
      <c r="CC78" s="48"/>
      <c r="CD78" s="48"/>
      <c r="CE78" s="46"/>
      <c r="CG78" s="46"/>
      <c r="CH78" s="47"/>
      <c r="CI78" s="47"/>
      <c r="CJ78" s="45"/>
      <c r="CK78" s="47"/>
      <c r="CL78" s="47"/>
      <c r="CM78" s="46"/>
      <c r="CN78" s="48"/>
      <c r="CO78" s="48"/>
      <c r="CR78" s="49"/>
      <c r="CS78" s="46"/>
      <c r="CT78" s="48"/>
      <c r="CU78" s="48"/>
      <c r="CW78" s="48"/>
      <c r="CX78" s="48"/>
      <c r="CY78" s="5"/>
      <c r="DA78" s="46"/>
      <c r="DB78" s="47"/>
      <c r="DC78" s="47"/>
      <c r="DD78" s="45"/>
      <c r="DE78" s="47"/>
      <c r="DF78" s="47"/>
      <c r="DG78" s="46"/>
      <c r="DH78" s="48"/>
      <c r="DI78" s="48"/>
      <c r="DL78" s="49"/>
      <c r="DM78" s="46"/>
      <c r="DN78" s="48"/>
      <c r="DO78" s="48"/>
      <c r="DQ78" s="48"/>
      <c r="DR78" s="48"/>
      <c r="DS78" s="5"/>
      <c r="DU78" s="46"/>
      <c r="DV78" s="47"/>
      <c r="DW78" s="47"/>
      <c r="DX78" s="45"/>
      <c r="DY78" s="47"/>
      <c r="DZ78" s="47"/>
      <c r="EA78" s="46"/>
      <c r="EC78" s="50"/>
      <c r="EF78" s="49"/>
      <c r="EG78" s="46"/>
      <c r="EH78" s="48"/>
      <c r="EI78" s="48"/>
      <c r="EK78" s="48"/>
      <c r="EL78" s="48"/>
      <c r="EM78" s="5"/>
      <c r="EO78" s="46"/>
      <c r="EP78" s="47"/>
      <c r="EQ78" s="47"/>
      <c r="ER78" s="45"/>
      <c r="ES78" s="47"/>
      <c r="ET78" s="47"/>
      <c r="EU78" s="46"/>
      <c r="EV78" s="48"/>
      <c r="EW78" s="48"/>
      <c r="EZ78" s="49"/>
      <c r="FA78" s="46"/>
      <c r="FB78" s="48"/>
      <c r="FC78" s="48"/>
      <c r="FE78" s="48"/>
      <c r="FF78" s="48"/>
      <c r="FG78" s="5"/>
      <c r="FI78" s="46"/>
      <c r="FJ78" s="47"/>
      <c r="FK78" s="47"/>
      <c r="FL78" s="45"/>
      <c r="FM78" s="47"/>
      <c r="FN78" s="47"/>
      <c r="FO78" s="46"/>
      <c r="FP78" s="48"/>
      <c r="FQ78" s="48"/>
      <c r="FT78" s="49"/>
      <c r="FU78" s="46"/>
      <c r="FV78" s="48"/>
      <c r="FW78" s="48"/>
      <c r="FY78" s="48"/>
      <c r="FZ78" s="48"/>
      <c r="GA78" s="5"/>
      <c r="GI78" s="51"/>
      <c r="GN78" s="49"/>
      <c r="GU78" s="5"/>
      <c r="HC78" s="51"/>
      <c r="HH78" s="49"/>
      <c r="HO78" s="5"/>
      <c r="HW78" s="51"/>
      <c r="IB78" s="49"/>
      <c r="II78" s="5"/>
      <c r="IQ78" s="51"/>
      <c r="IV78" s="49"/>
    </row>
    <row r="79" spans="1:256" s="6" customFormat="1" ht="13.5" customHeight="1">
      <c r="A79" s="63"/>
      <c r="B79" s="45"/>
      <c r="C79" s="5"/>
      <c r="E79" s="46"/>
      <c r="F79" s="47"/>
      <c r="G79" s="48"/>
      <c r="H79" s="45"/>
      <c r="I79" s="47"/>
      <c r="J79" s="48"/>
      <c r="K79" s="46"/>
      <c r="L79" s="48"/>
      <c r="M79" s="48"/>
      <c r="P79" s="49"/>
      <c r="Q79" s="46"/>
      <c r="R79" s="48"/>
      <c r="S79" s="48"/>
      <c r="U79" s="48"/>
      <c r="V79" s="48"/>
      <c r="W79" s="5"/>
      <c r="Y79" s="46"/>
      <c r="Z79" s="47"/>
      <c r="AA79" s="47"/>
      <c r="AB79" s="45"/>
      <c r="AC79" s="47"/>
      <c r="AD79" s="47"/>
      <c r="AE79" s="46"/>
      <c r="AF79" s="48"/>
      <c r="AG79" s="48"/>
      <c r="AJ79" s="49"/>
      <c r="AK79" s="46"/>
      <c r="AM79" s="48"/>
      <c r="AO79" s="48"/>
      <c r="AP79" s="48"/>
      <c r="AQ79" s="5"/>
      <c r="AS79" s="46"/>
      <c r="AT79" s="47"/>
      <c r="AU79" s="47"/>
      <c r="AV79" s="45"/>
      <c r="AW79" s="47"/>
      <c r="AX79" s="47"/>
      <c r="AY79" s="46"/>
      <c r="AZ79" s="48"/>
      <c r="BA79" s="48"/>
      <c r="BD79" s="49"/>
      <c r="BE79" s="46"/>
      <c r="BF79" s="48"/>
      <c r="BG79" s="48"/>
      <c r="BI79" s="48"/>
      <c r="BJ79" s="48"/>
      <c r="BK79" s="5"/>
      <c r="BM79" s="46"/>
      <c r="BN79" s="47"/>
      <c r="BO79" s="47"/>
      <c r="BP79" s="45"/>
      <c r="BQ79" s="47"/>
      <c r="BR79" s="47"/>
      <c r="BS79" s="46"/>
      <c r="BT79" s="48"/>
      <c r="BU79" s="48"/>
      <c r="BX79" s="49"/>
      <c r="BY79" s="46"/>
      <c r="BZ79" s="48"/>
      <c r="CA79" s="48"/>
      <c r="CC79" s="48"/>
      <c r="CD79" s="48"/>
      <c r="CE79" s="46"/>
      <c r="CG79" s="46"/>
      <c r="CH79" s="47"/>
      <c r="CI79" s="47"/>
      <c r="CJ79" s="45"/>
      <c r="CK79" s="47"/>
      <c r="CL79" s="47"/>
      <c r="CM79" s="46"/>
      <c r="CN79" s="48"/>
      <c r="CO79" s="48"/>
      <c r="CR79" s="49"/>
      <c r="CS79" s="46"/>
      <c r="CT79" s="48"/>
      <c r="CU79" s="48"/>
      <c r="CW79" s="48"/>
      <c r="CX79" s="48"/>
      <c r="CY79" s="5"/>
      <c r="DA79" s="46"/>
      <c r="DB79" s="47"/>
      <c r="DC79" s="47"/>
      <c r="DD79" s="45"/>
      <c r="DE79" s="47"/>
      <c r="DF79" s="47"/>
      <c r="DG79" s="46"/>
      <c r="DH79" s="48"/>
      <c r="DI79" s="48"/>
      <c r="DL79" s="49"/>
      <c r="DM79" s="46"/>
      <c r="DN79" s="48"/>
      <c r="DO79" s="48"/>
      <c r="DQ79" s="48"/>
      <c r="DR79" s="48"/>
      <c r="DS79" s="5"/>
      <c r="DU79" s="46"/>
      <c r="DV79" s="47"/>
      <c r="DW79" s="47"/>
      <c r="DX79" s="45"/>
      <c r="DY79" s="47"/>
      <c r="DZ79" s="47"/>
      <c r="EA79" s="46"/>
      <c r="EC79" s="50"/>
      <c r="EF79" s="49"/>
      <c r="EG79" s="46"/>
      <c r="EH79" s="48"/>
      <c r="EI79" s="48"/>
      <c r="EK79" s="48"/>
      <c r="EL79" s="48"/>
      <c r="EM79" s="5"/>
      <c r="EO79" s="46"/>
      <c r="EP79" s="47"/>
      <c r="EQ79" s="47"/>
      <c r="ER79" s="45"/>
      <c r="ES79" s="47"/>
      <c r="ET79" s="47"/>
      <c r="EU79" s="46"/>
      <c r="EV79" s="48"/>
      <c r="EW79" s="48"/>
      <c r="EZ79" s="49"/>
      <c r="FA79" s="46"/>
      <c r="FB79" s="48"/>
      <c r="FC79" s="48"/>
      <c r="FE79" s="48"/>
      <c r="FF79" s="48"/>
      <c r="FG79" s="5"/>
      <c r="FI79" s="46"/>
      <c r="FJ79" s="47"/>
      <c r="FK79" s="47"/>
      <c r="FL79" s="45"/>
      <c r="FM79" s="47"/>
      <c r="FN79" s="47"/>
      <c r="FO79" s="46"/>
      <c r="FP79" s="48"/>
      <c r="FQ79" s="48"/>
      <c r="FT79" s="49"/>
      <c r="FU79" s="46"/>
      <c r="FV79" s="48"/>
      <c r="FW79" s="48"/>
      <c r="FY79" s="48"/>
      <c r="FZ79" s="48"/>
      <c r="GA79" s="5"/>
      <c r="GI79" s="51"/>
      <c r="GN79" s="49"/>
      <c r="GU79" s="5"/>
      <c r="HC79" s="51"/>
      <c r="HH79" s="49"/>
      <c r="HO79" s="5"/>
      <c r="HW79" s="51"/>
      <c r="IB79" s="49"/>
      <c r="II79" s="5"/>
      <c r="IQ79" s="51"/>
      <c r="IV79" s="49"/>
    </row>
    <row r="80" spans="1:256" s="6" customFormat="1" ht="13.5" customHeight="1">
      <c r="A80" s="63"/>
      <c r="B80" s="45"/>
      <c r="C80" s="5"/>
      <c r="E80" s="46"/>
      <c r="F80" s="47"/>
      <c r="G80" s="48"/>
      <c r="H80" s="45"/>
      <c r="I80" s="47"/>
      <c r="J80" s="48"/>
      <c r="K80" s="46"/>
      <c r="L80" s="48"/>
      <c r="M80" s="48"/>
      <c r="P80" s="49"/>
      <c r="Q80" s="46"/>
      <c r="R80" s="48"/>
      <c r="S80" s="48"/>
      <c r="U80" s="48"/>
      <c r="V80" s="48"/>
      <c r="W80" s="5"/>
      <c r="Y80" s="46"/>
      <c r="Z80" s="47"/>
      <c r="AA80" s="47"/>
      <c r="AB80" s="45"/>
      <c r="AC80" s="47"/>
      <c r="AD80" s="47"/>
      <c r="AE80" s="46"/>
      <c r="AF80" s="48"/>
      <c r="AG80" s="48"/>
      <c r="AJ80" s="49"/>
      <c r="AK80" s="46"/>
      <c r="AM80" s="48"/>
      <c r="AO80" s="48"/>
      <c r="AP80" s="48"/>
      <c r="AQ80" s="5"/>
      <c r="AS80" s="46"/>
      <c r="AT80" s="47"/>
      <c r="AU80" s="47"/>
      <c r="AV80" s="45"/>
      <c r="AW80" s="47"/>
      <c r="AX80" s="47"/>
      <c r="AY80" s="46"/>
      <c r="AZ80" s="48"/>
      <c r="BA80" s="48"/>
      <c r="BD80" s="49"/>
      <c r="BE80" s="46"/>
      <c r="BF80" s="48"/>
      <c r="BG80" s="48"/>
      <c r="BI80" s="48"/>
      <c r="BJ80" s="48"/>
      <c r="BK80" s="5"/>
      <c r="BM80" s="46"/>
      <c r="BN80" s="47"/>
      <c r="BO80" s="47"/>
      <c r="BP80" s="45"/>
      <c r="BQ80" s="47"/>
      <c r="BR80" s="47"/>
      <c r="BS80" s="46"/>
      <c r="BT80" s="48"/>
      <c r="BU80" s="48"/>
      <c r="BX80" s="49"/>
      <c r="BY80" s="46"/>
      <c r="BZ80" s="48"/>
      <c r="CA80" s="48"/>
      <c r="CC80" s="48"/>
      <c r="CD80" s="48"/>
      <c r="CE80" s="46"/>
      <c r="CG80" s="46"/>
      <c r="CH80" s="47"/>
      <c r="CI80" s="47"/>
      <c r="CJ80" s="45"/>
      <c r="CK80" s="47"/>
      <c r="CL80" s="47"/>
      <c r="CM80" s="46"/>
      <c r="CN80" s="48"/>
      <c r="CO80" s="48"/>
      <c r="CR80" s="49"/>
      <c r="CS80" s="46"/>
      <c r="CT80" s="48"/>
      <c r="CU80" s="48"/>
      <c r="CW80" s="48"/>
      <c r="CX80" s="48"/>
      <c r="CY80" s="5"/>
      <c r="DA80" s="46"/>
      <c r="DB80" s="47"/>
      <c r="DC80" s="47"/>
      <c r="DD80" s="45"/>
      <c r="DE80" s="47"/>
      <c r="DF80" s="47"/>
      <c r="DG80" s="46"/>
      <c r="DH80" s="48"/>
      <c r="DI80" s="48"/>
      <c r="DL80" s="49"/>
      <c r="DM80" s="46"/>
      <c r="DN80" s="48"/>
      <c r="DO80" s="48"/>
      <c r="DQ80" s="48"/>
      <c r="DR80" s="48"/>
      <c r="DS80" s="5"/>
      <c r="DU80" s="46"/>
      <c r="DV80" s="47"/>
      <c r="DW80" s="47"/>
      <c r="DX80" s="45"/>
      <c r="DY80" s="47"/>
      <c r="DZ80" s="47"/>
      <c r="EA80" s="46"/>
      <c r="EC80" s="50"/>
      <c r="EF80" s="49"/>
      <c r="EG80" s="46"/>
      <c r="EH80" s="48"/>
      <c r="EI80" s="48"/>
      <c r="EK80" s="48"/>
      <c r="EL80" s="48"/>
      <c r="EM80" s="5"/>
      <c r="EO80" s="46"/>
      <c r="EP80" s="47"/>
      <c r="EQ80" s="47"/>
      <c r="ER80" s="45"/>
      <c r="ES80" s="47"/>
      <c r="ET80" s="47"/>
      <c r="EU80" s="46"/>
      <c r="EV80" s="48"/>
      <c r="EW80" s="48"/>
      <c r="EZ80" s="49"/>
      <c r="FA80" s="46"/>
      <c r="FB80" s="48"/>
      <c r="FC80" s="48"/>
      <c r="FE80" s="48"/>
      <c r="FF80" s="48"/>
      <c r="FG80" s="5"/>
      <c r="FI80" s="46"/>
      <c r="FJ80" s="47"/>
      <c r="FK80" s="47"/>
      <c r="FL80" s="45"/>
      <c r="FM80" s="47"/>
      <c r="FN80" s="47"/>
      <c r="FO80" s="46"/>
      <c r="FP80" s="48"/>
      <c r="FQ80" s="48"/>
      <c r="FT80" s="49"/>
      <c r="FU80" s="46"/>
      <c r="FV80" s="48"/>
      <c r="FW80" s="48"/>
      <c r="FY80" s="48"/>
      <c r="FZ80" s="48"/>
      <c r="GA80" s="5"/>
      <c r="GI80" s="51"/>
      <c r="GN80" s="49"/>
      <c r="GU80" s="5"/>
      <c r="HC80" s="51"/>
      <c r="HH80" s="49"/>
      <c r="HO80" s="5"/>
      <c r="HW80" s="51"/>
      <c r="IB80" s="49"/>
      <c r="II80" s="5"/>
      <c r="IQ80" s="51"/>
      <c r="IV80" s="49"/>
    </row>
    <row r="81" spans="1:256" s="6" customFormat="1" ht="13.5" customHeight="1">
      <c r="A81" s="63"/>
      <c r="B81" s="45"/>
      <c r="C81" s="5"/>
      <c r="E81" s="46"/>
      <c r="F81" s="47"/>
      <c r="G81" s="48"/>
      <c r="H81" s="45"/>
      <c r="I81" s="47"/>
      <c r="J81" s="48"/>
      <c r="K81" s="46"/>
      <c r="L81" s="48"/>
      <c r="M81" s="48"/>
      <c r="P81" s="49"/>
      <c r="Q81" s="46"/>
      <c r="R81" s="48"/>
      <c r="S81" s="48"/>
      <c r="U81" s="48"/>
      <c r="V81" s="48"/>
      <c r="W81" s="5"/>
      <c r="Y81" s="46"/>
      <c r="Z81" s="47"/>
      <c r="AA81" s="47"/>
      <c r="AB81" s="45"/>
      <c r="AC81" s="47"/>
      <c r="AD81" s="47"/>
      <c r="AE81" s="46"/>
      <c r="AF81" s="48"/>
      <c r="AG81" s="48"/>
      <c r="AJ81" s="49"/>
      <c r="AK81" s="46"/>
      <c r="AM81" s="48"/>
      <c r="AO81" s="48"/>
      <c r="AP81" s="48"/>
      <c r="AQ81" s="5"/>
      <c r="AS81" s="46"/>
      <c r="AT81" s="47"/>
      <c r="AU81" s="47"/>
      <c r="AV81" s="45"/>
      <c r="AW81" s="47"/>
      <c r="AX81" s="47"/>
      <c r="AY81" s="46"/>
      <c r="AZ81" s="48"/>
      <c r="BA81" s="48"/>
      <c r="BD81" s="49"/>
      <c r="BE81" s="46"/>
      <c r="BF81" s="48"/>
      <c r="BG81" s="48"/>
      <c r="BI81" s="48"/>
      <c r="BJ81" s="48"/>
      <c r="BK81" s="5"/>
      <c r="BM81" s="46"/>
      <c r="BN81" s="47"/>
      <c r="BO81" s="47"/>
      <c r="BP81" s="45"/>
      <c r="BQ81" s="47"/>
      <c r="BR81" s="47"/>
      <c r="BS81" s="46"/>
      <c r="BT81" s="48"/>
      <c r="BU81" s="48"/>
      <c r="BX81" s="49"/>
      <c r="BY81" s="46"/>
      <c r="BZ81" s="48"/>
      <c r="CA81" s="48"/>
      <c r="CC81" s="48"/>
      <c r="CD81" s="48"/>
      <c r="CE81" s="46"/>
      <c r="CG81" s="46"/>
      <c r="CH81" s="47"/>
      <c r="CI81" s="47"/>
      <c r="CJ81" s="45"/>
      <c r="CK81" s="47"/>
      <c r="CL81" s="47"/>
      <c r="CM81" s="46"/>
      <c r="CN81" s="48"/>
      <c r="CO81" s="48"/>
      <c r="CR81" s="49"/>
      <c r="CS81" s="46"/>
      <c r="CT81" s="48"/>
      <c r="CU81" s="48"/>
      <c r="CW81" s="48"/>
      <c r="CX81" s="48"/>
      <c r="CY81" s="5"/>
      <c r="DA81" s="46"/>
      <c r="DB81" s="47"/>
      <c r="DC81" s="47"/>
      <c r="DD81" s="45"/>
      <c r="DE81" s="47"/>
      <c r="DF81" s="47"/>
      <c r="DG81" s="46"/>
      <c r="DH81" s="48"/>
      <c r="DI81" s="48"/>
      <c r="DL81" s="49"/>
      <c r="DM81" s="46"/>
      <c r="DN81" s="48"/>
      <c r="DO81" s="48"/>
      <c r="DQ81" s="48"/>
      <c r="DR81" s="48"/>
      <c r="DS81" s="5"/>
      <c r="DU81" s="46"/>
      <c r="DV81" s="47"/>
      <c r="DW81" s="47"/>
      <c r="DX81" s="45"/>
      <c r="DY81" s="47"/>
      <c r="DZ81" s="47"/>
      <c r="EA81" s="46"/>
      <c r="EC81" s="50"/>
      <c r="EF81" s="49"/>
      <c r="EG81" s="46"/>
      <c r="EH81" s="48"/>
      <c r="EI81" s="48"/>
      <c r="EK81" s="48"/>
      <c r="EL81" s="48"/>
      <c r="EM81" s="5"/>
      <c r="EO81" s="46"/>
      <c r="EP81" s="47"/>
      <c r="EQ81" s="47"/>
      <c r="ER81" s="45"/>
      <c r="ES81" s="47"/>
      <c r="ET81" s="47"/>
      <c r="EU81" s="46"/>
      <c r="EV81" s="48"/>
      <c r="EW81" s="48"/>
      <c r="EZ81" s="49"/>
      <c r="FA81" s="46"/>
      <c r="FB81" s="48"/>
      <c r="FC81" s="48"/>
      <c r="FE81" s="48"/>
      <c r="FF81" s="48"/>
      <c r="FG81" s="5"/>
      <c r="FI81" s="46"/>
      <c r="FJ81" s="47"/>
      <c r="FK81" s="47"/>
      <c r="FL81" s="45"/>
      <c r="FM81" s="47"/>
      <c r="FN81" s="47"/>
      <c r="FO81" s="46"/>
      <c r="FP81" s="48"/>
      <c r="FQ81" s="48"/>
      <c r="FT81" s="49"/>
      <c r="FU81" s="46"/>
      <c r="FV81" s="48"/>
      <c r="FW81" s="48"/>
      <c r="FY81" s="48"/>
      <c r="FZ81" s="48"/>
      <c r="GA81" s="5"/>
      <c r="GI81" s="51"/>
      <c r="GN81" s="49"/>
      <c r="GU81" s="5"/>
      <c r="HC81" s="51"/>
      <c r="HH81" s="49"/>
      <c r="HO81" s="5"/>
      <c r="HW81" s="51"/>
      <c r="IB81" s="49"/>
      <c r="II81" s="5"/>
      <c r="IQ81" s="51"/>
      <c r="IV81" s="49"/>
    </row>
    <row r="82" spans="1:256" s="6" customFormat="1" ht="13.5" customHeight="1">
      <c r="A82" s="63"/>
      <c r="B82" s="45"/>
      <c r="C82" s="5"/>
      <c r="E82" s="46"/>
      <c r="F82" s="47"/>
      <c r="G82" s="48"/>
      <c r="H82" s="45"/>
      <c r="I82" s="47"/>
      <c r="J82" s="48"/>
      <c r="K82" s="46"/>
      <c r="L82" s="48"/>
      <c r="M82" s="48"/>
      <c r="P82" s="49"/>
      <c r="Q82" s="46"/>
      <c r="R82" s="48"/>
      <c r="S82" s="48"/>
      <c r="U82" s="48"/>
      <c r="V82" s="48"/>
      <c r="W82" s="5"/>
      <c r="Y82" s="46"/>
      <c r="Z82" s="47"/>
      <c r="AA82" s="47"/>
      <c r="AB82" s="45"/>
      <c r="AC82" s="47"/>
      <c r="AD82" s="47"/>
      <c r="AE82" s="46"/>
      <c r="AF82" s="48"/>
      <c r="AG82" s="48"/>
      <c r="AJ82" s="49"/>
      <c r="AK82" s="46"/>
      <c r="AM82" s="48"/>
      <c r="AO82" s="48"/>
      <c r="AP82" s="48"/>
      <c r="AQ82" s="5"/>
      <c r="AS82" s="46"/>
      <c r="AT82" s="47"/>
      <c r="AU82" s="47"/>
      <c r="AV82" s="45"/>
      <c r="AW82" s="47"/>
      <c r="AX82" s="47"/>
      <c r="AY82" s="46"/>
      <c r="AZ82" s="48"/>
      <c r="BA82" s="48"/>
      <c r="BD82" s="49"/>
      <c r="BE82" s="46"/>
      <c r="BF82" s="48"/>
      <c r="BG82" s="48"/>
      <c r="BI82" s="48"/>
      <c r="BJ82" s="48"/>
      <c r="BK82" s="5"/>
      <c r="BM82" s="46"/>
      <c r="BN82" s="47"/>
      <c r="BO82" s="47"/>
      <c r="BP82" s="45"/>
      <c r="BQ82" s="47"/>
      <c r="BR82" s="47"/>
      <c r="BS82" s="46"/>
      <c r="BT82" s="48"/>
      <c r="BU82" s="48"/>
      <c r="BX82" s="49"/>
      <c r="BY82" s="46"/>
      <c r="BZ82" s="48"/>
      <c r="CA82" s="48"/>
      <c r="CC82" s="48"/>
      <c r="CD82" s="48"/>
      <c r="CE82" s="46"/>
      <c r="CG82" s="46"/>
      <c r="CH82" s="47"/>
      <c r="CI82" s="47"/>
      <c r="CJ82" s="45"/>
      <c r="CK82" s="47"/>
      <c r="CL82" s="47"/>
      <c r="CM82" s="46"/>
      <c r="CN82" s="48"/>
      <c r="CO82" s="48"/>
      <c r="CR82" s="49"/>
      <c r="CS82" s="46"/>
      <c r="CT82" s="48"/>
      <c r="CU82" s="48"/>
      <c r="CW82" s="48"/>
      <c r="CX82" s="48"/>
      <c r="CY82" s="5"/>
      <c r="DA82" s="46"/>
      <c r="DB82" s="47"/>
      <c r="DC82" s="47"/>
      <c r="DD82" s="45"/>
      <c r="DE82" s="47"/>
      <c r="DF82" s="47"/>
      <c r="DG82" s="46"/>
      <c r="DH82" s="48"/>
      <c r="DI82" s="48"/>
      <c r="DL82" s="49"/>
      <c r="DM82" s="46"/>
      <c r="DN82" s="48"/>
      <c r="DO82" s="48"/>
      <c r="DQ82" s="48"/>
      <c r="DR82" s="48"/>
      <c r="DS82" s="5"/>
      <c r="DU82" s="46"/>
      <c r="DV82" s="47"/>
      <c r="DW82" s="47"/>
      <c r="DX82" s="45"/>
      <c r="DY82" s="47"/>
      <c r="DZ82" s="47"/>
      <c r="EA82" s="46"/>
      <c r="EC82" s="50"/>
      <c r="EF82" s="49"/>
      <c r="EG82" s="46"/>
      <c r="EH82" s="48"/>
      <c r="EI82" s="48"/>
      <c r="EK82" s="48"/>
      <c r="EL82" s="48"/>
      <c r="EM82" s="5"/>
      <c r="EO82" s="46"/>
      <c r="EP82" s="47"/>
      <c r="EQ82" s="47"/>
      <c r="ER82" s="45"/>
      <c r="ES82" s="47"/>
      <c r="ET82" s="47"/>
      <c r="EU82" s="46"/>
      <c r="EV82" s="48"/>
      <c r="EW82" s="48"/>
      <c r="EZ82" s="49"/>
      <c r="FA82" s="46"/>
      <c r="FB82" s="48"/>
      <c r="FC82" s="48"/>
      <c r="FE82" s="48"/>
      <c r="FF82" s="48"/>
      <c r="FG82" s="5"/>
      <c r="FI82" s="46"/>
      <c r="FJ82" s="47"/>
      <c r="FK82" s="47"/>
      <c r="FL82" s="45"/>
      <c r="FM82" s="47"/>
      <c r="FN82" s="47"/>
      <c r="FO82" s="46"/>
      <c r="FP82" s="48"/>
      <c r="FQ82" s="48"/>
      <c r="FT82" s="49"/>
      <c r="FU82" s="46"/>
      <c r="FV82" s="48"/>
      <c r="FW82" s="48"/>
      <c r="FY82" s="48"/>
      <c r="FZ82" s="48"/>
      <c r="GA82" s="5"/>
      <c r="GI82" s="51"/>
      <c r="GN82" s="49"/>
      <c r="GU82" s="5"/>
      <c r="HC82" s="51"/>
      <c r="HH82" s="49"/>
      <c r="HO82" s="5"/>
      <c r="HW82" s="51"/>
      <c r="IB82" s="49"/>
      <c r="II82" s="5"/>
      <c r="IQ82" s="51"/>
      <c r="IV82" s="49"/>
    </row>
    <row r="83" spans="1:256" s="6" customFormat="1" ht="13.5" customHeight="1">
      <c r="A83" s="63"/>
      <c r="B83" s="45"/>
      <c r="C83" s="5"/>
      <c r="E83" s="46"/>
      <c r="F83" s="47"/>
      <c r="G83" s="48"/>
      <c r="H83" s="45"/>
      <c r="I83" s="47"/>
      <c r="J83" s="48"/>
      <c r="K83" s="46"/>
      <c r="L83" s="48"/>
      <c r="M83" s="48"/>
      <c r="P83" s="49"/>
      <c r="Q83" s="46"/>
      <c r="R83" s="48"/>
      <c r="S83" s="48"/>
      <c r="U83" s="48"/>
      <c r="V83" s="48"/>
      <c r="W83" s="5"/>
      <c r="Y83" s="46"/>
      <c r="Z83" s="47"/>
      <c r="AA83" s="47"/>
      <c r="AB83" s="45"/>
      <c r="AC83" s="47"/>
      <c r="AD83" s="47"/>
      <c r="AE83" s="46"/>
      <c r="AF83" s="48"/>
      <c r="AG83" s="48"/>
      <c r="AJ83" s="49"/>
      <c r="AK83" s="46"/>
      <c r="AM83" s="48"/>
      <c r="AO83" s="48"/>
      <c r="AP83" s="48"/>
      <c r="AQ83" s="5"/>
      <c r="AS83" s="46"/>
      <c r="AT83" s="47"/>
      <c r="AU83" s="47"/>
      <c r="AV83" s="45"/>
      <c r="AW83" s="47"/>
      <c r="AX83" s="47"/>
      <c r="AY83" s="46"/>
      <c r="AZ83" s="48"/>
      <c r="BA83" s="48"/>
      <c r="BD83" s="49"/>
      <c r="BE83" s="46"/>
      <c r="BF83" s="48"/>
      <c r="BG83" s="48"/>
      <c r="BI83" s="48"/>
      <c r="BJ83" s="48"/>
      <c r="BK83" s="5"/>
      <c r="BM83" s="46"/>
      <c r="BN83" s="47"/>
      <c r="BO83" s="47"/>
      <c r="BP83" s="45"/>
      <c r="BQ83" s="47"/>
      <c r="BR83" s="47"/>
      <c r="BS83" s="46"/>
      <c r="BT83" s="48"/>
      <c r="BU83" s="48"/>
      <c r="BX83" s="49"/>
      <c r="BY83" s="46"/>
      <c r="BZ83" s="48"/>
      <c r="CA83" s="48"/>
      <c r="CC83" s="48"/>
      <c r="CD83" s="48"/>
      <c r="CE83" s="46"/>
      <c r="CG83" s="46"/>
      <c r="CH83" s="47"/>
      <c r="CI83" s="47"/>
      <c r="CJ83" s="45"/>
      <c r="CK83" s="47"/>
      <c r="CL83" s="47"/>
      <c r="CM83" s="46"/>
      <c r="CN83" s="48"/>
      <c r="CO83" s="48"/>
      <c r="CR83" s="49"/>
      <c r="CS83" s="46"/>
      <c r="CT83" s="48"/>
      <c r="CU83" s="48"/>
      <c r="CW83" s="48"/>
      <c r="CX83" s="48"/>
      <c r="CY83" s="5"/>
      <c r="DA83" s="46"/>
      <c r="DB83" s="47"/>
      <c r="DC83" s="47"/>
      <c r="DD83" s="45"/>
      <c r="DE83" s="47"/>
      <c r="DF83" s="47"/>
      <c r="DG83" s="46"/>
      <c r="DH83" s="48"/>
      <c r="DI83" s="48"/>
      <c r="DL83" s="49"/>
      <c r="DM83" s="46"/>
      <c r="DN83" s="48"/>
      <c r="DO83" s="48"/>
      <c r="DQ83" s="48"/>
      <c r="DR83" s="48"/>
      <c r="DS83" s="5"/>
      <c r="DU83" s="46"/>
      <c r="DV83" s="47"/>
      <c r="DW83" s="47"/>
      <c r="DX83" s="45"/>
      <c r="DY83" s="47"/>
      <c r="DZ83" s="47"/>
      <c r="EA83" s="46"/>
      <c r="EC83" s="50"/>
      <c r="EF83" s="49"/>
      <c r="EG83" s="46"/>
      <c r="EH83" s="48"/>
      <c r="EI83" s="48"/>
      <c r="EK83" s="48"/>
      <c r="EL83" s="48"/>
      <c r="EM83" s="5"/>
      <c r="EO83" s="46"/>
      <c r="EP83" s="47"/>
      <c r="EQ83" s="47"/>
      <c r="ER83" s="45"/>
      <c r="ES83" s="47"/>
      <c r="ET83" s="47"/>
      <c r="EU83" s="46"/>
      <c r="EV83" s="48"/>
      <c r="EW83" s="48"/>
      <c r="EZ83" s="49"/>
      <c r="FA83" s="46"/>
      <c r="FB83" s="48"/>
      <c r="FC83" s="48"/>
      <c r="FE83" s="48"/>
      <c r="FF83" s="48"/>
      <c r="FG83" s="5"/>
      <c r="FI83" s="46"/>
      <c r="FJ83" s="47"/>
      <c r="FK83" s="47"/>
      <c r="FL83" s="45"/>
      <c r="FM83" s="47"/>
      <c r="FN83" s="47"/>
      <c r="FO83" s="46"/>
      <c r="FP83" s="48"/>
      <c r="FQ83" s="48"/>
      <c r="FT83" s="49"/>
      <c r="FU83" s="46"/>
      <c r="FV83" s="48"/>
      <c r="FW83" s="48"/>
      <c r="FY83" s="48"/>
      <c r="FZ83" s="48"/>
      <c r="GA83" s="5"/>
      <c r="GI83" s="51"/>
      <c r="GN83" s="49"/>
      <c r="GU83" s="5"/>
      <c r="HC83" s="51"/>
      <c r="HH83" s="49"/>
      <c r="HO83" s="5"/>
      <c r="HW83" s="51"/>
      <c r="IB83" s="49"/>
      <c r="II83" s="5"/>
      <c r="IQ83" s="51"/>
      <c r="IV83" s="49"/>
    </row>
    <row r="84" spans="1:256" s="6" customFormat="1" ht="13.5" customHeight="1">
      <c r="A84" s="63"/>
      <c r="B84" s="45"/>
      <c r="C84" s="5"/>
      <c r="E84" s="46"/>
      <c r="F84" s="47"/>
      <c r="G84" s="48"/>
      <c r="H84" s="45"/>
      <c r="I84" s="47"/>
      <c r="J84" s="48"/>
      <c r="K84" s="46"/>
      <c r="L84" s="48"/>
      <c r="M84" s="48"/>
      <c r="P84" s="49"/>
      <c r="Q84" s="46"/>
      <c r="R84" s="48"/>
      <c r="S84" s="48"/>
      <c r="U84" s="48"/>
      <c r="V84" s="48"/>
      <c r="W84" s="5"/>
      <c r="Y84" s="46"/>
      <c r="Z84" s="47"/>
      <c r="AA84" s="47"/>
      <c r="AB84" s="45"/>
      <c r="AC84" s="47"/>
      <c r="AD84" s="47"/>
      <c r="AE84" s="46"/>
      <c r="AF84" s="48"/>
      <c r="AG84" s="48"/>
      <c r="AJ84" s="49"/>
      <c r="AK84" s="46"/>
      <c r="AM84" s="48"/>
      <c r="AO84" s="48"/>
      <c r="AP84" s="48"/>
      <c r="AQ84" s="5"/>
      <c r="AS84" s="46"/>
      <c r="AT84" s="47"/>
      <c r="AU84" s="47"/>
      <c r="AV84" s="45"/>
      <c r="AW84" s="47"/>
      <c r="AX84" s="47"/>
      <c r="AY84" s="46"/>
      <c r="AZ84" s="48"/>
      <c r="BA84" s="48"/>
      <c r="BD84" s="49"/>
      <c r="BE84" s="46"/>
      <c r="BF84" s="48"/>
      <c r="BG84" s="48"/>
      <c r="BI84" s="48"/>
      <c r="BJ84" s="48"/>
      <c r="BK84" s="5"/>
      <c r="BM84" s="46"/>
      <c r="BN84" s="47"/>
      <c r="BO84" s="47"/>
      <c r="BP84" s="45"/>
      <c r="BQ84" s="47"/>
      <c r="BR84" s="47"/>
      <c r="BS84" s="46"/>
      <c r="BT84" s="48"/>
      <c r="BU84" s="48"/>
      <c r="BX84" s="49"/>
      <c r="BY84" s="46"/>
      <c r="BZ84" s="48"/>
      <c r="CA84" s="48"/>
      <c r="CC84" s="48"/>
      <c r="CD84" s="48"/>
      <c r="CE84" s="46"/>
      <c r="CG84" s="46"/>
      <c r="CH84" s="47"/>
      <c r="CI84" s="47"/>
      <c r="CJ84" s="45"/>
      <c r="CK84" s="47"/>
      <c r="CL84" s="47"/>
      <c r="CM84" s="46"/>
      <c r="CN84" s="48"/>
      <c r="CO84" s="48"/>
      <c r="CR84" s="49"/>
      <c r="CS84" s="46"/>
      <c r="CT84" s="48"/>
      <c r="CU84" s="48"/>
      <c r="CW84" s="48"/>
      <c r="CX84" s="48"/>
      <c r="CY84" s="5"/>
      <c r="DA84" s="46"/>
      <c r="DB84" s="47"/>
      <c r="DC84" s="47"/>
      <c r="DD84" s="45"/>
      <c r="DE84" s="47"/>
      <c r="DF84" s="47"/>
      <c r="DG84" s="46"/>
      <c r="DH84" s="48"/>
      <c r="DI84" s="48"/>
      <c r="DL84" s="49"/>
      <c r="DM84" s="46"/>
      <c r="DN84" s="48"/>
      <c r="DO84" s="48"/>
      <c r="DQ84" s="48"/>
      <c r="DR84" s="48"/>
      <c r="DS84" s="5"/>
      <c r="DU84" s="46"/>
      <c r="DV84" s="47"/>
      <c r="DW84" s="47"/>
      <c r="DX84" s="45"/>
      <c r="DY84" s="47"/>
      <c r="DZ84" s="47"/>
      <c r="EA84" s="46"/>
      <c r="EC84" s="50"/>
      <c r="EF84" s="49"/>
      <c r="EG84" s="46"/>
      <c r="EH84" s="48"/>
      <c r="EI84" s="48"/>
      <c r="EK84" s="48"/>
      <c r="EL84" s="48"/>
      <c r="EM84" s="5"/>
      <c r="EO84" s="46"/>
      <c r="EP84" s="47"/>
      <c r="EQ84" s="47"/>
      <c r="ER84" s="45"/>
      <c r="ES84" s="47"/>
      <c r="ET84" s="47"/>
      <c r="EU84" s="46"/>
      <c r="EV84" s="48"/>
      <c r="EW84" s="48"/>
      <c r="EZ84" s="49"/>
      <c r="FA84" s="46"/>
      <c r="FB84" s="48"/>
      <c r="FC84" s="48"/>
      <c r="FE84" s="48"/>
      <c r="FF84" s="48"/>
      <c r="FG84" s="5"/>
      <c r="FI84" s="46"/>
      <c r="FJ84" s="47"/>
      <c r="FK84" s="47"/>
      <c r="FL84" s="45"/>
      <c r="FM84" s="47"/>
      <c r="FN84" s="47"/>
      <c r="FO84" s="46"/>
      <c r="FP84" s="48"/>
      <c r="FQ84" s="48"/>
      <c r="FT84" s="49"/>
      <c r="FU84" s="46"/>
      <c r="FV84" s="48"/>
      <c r="FW84" s="48"/>
      <c r="FY84" s="48"/>
      <c r="FZ84" s="48"/>
      <c r="GA84" s="5"/>
      <c r="GI84" s="51"/>
      <c r="GN84" s="49"/>
      <c r="GU84" s="5"/>
      <c r="HC84" s="51"/>
      <c r="HH84" s="49"/>
      <c r="HO84" s="5"/>
      <c r="HW84" s="51"/>
      <c r="IB84" s="49"/>
      <c r="II84" s="5"/>
      <c r="IQ84" s="51"/>
      <c r="IV84" s="49"/>
    </row>
    <row r="85" spans="1:256" s="6" customFormat="1" ht="13.5" customHeight="1">
      <c r="A85" s="63"/>
      <c r="B85" s="45"/>
      <c r="C85" s="5"/>
      <c r="E85" s="46"/>
      <c r="F85" s="47"/>
      <c r="G85" s="48"/>
      <c r="H85" s="45"/>
      <c r="I85" s="47"/>
      <c r="J85" s="48"/>
      <c r="K85" s="46"/>
      <c r="L85" s="48"/>
      <c r="M85" s="48"/>
      <c r="P85" s="49"/>
      <c r="Q85" s="46"/>
      <c r="R85" s="48"/>
      <c r="S85" s="48"/>
      <c r="U85" s="48"/>
      <c r="V85" s="48"/>
      <c r="W85" s="5"/>
      <c r="Y85" s="46"/>
      <c r="Z85" s="47"/>
      <c r="AA85" s="47"/>
      <c r="AB85" s="45"/>
      <c r="AC85" s="47"/>
      <c r="AD85" s="47"/>
      <c r="AE85" s="46"/>
      <c r="AF85" s="48"/>
      <c r="AG85" s="48"/>
      <c r="AJ85" s="49"/>
      <c r="AK85" s="46"/>
      <c r="AM85" s="48"/>
      <c r="AO85" s="48"/>
      <c r="AP85" s="48"/>
      <c r="AQ85" s="5"/>
      <c r="AS85" s="46"/>
      <c r="AT85" s="47"/>
      <c r="AU85" s="47"/>
      <c r="AV85" s="45"/>
      <c r="AW85" s="47"/>
      <c r="AX85" s="47"/>
      <c r="AY85" s="46"/>
      <c r="AZ85" s="48"/>
      <c r="BA85" s="48"/>
      <c r="BD85" s="49"/>
      <c r="BE85" s="46"/>
      <c r="BF85" s="48"/>
      <c r="BG85" s="48"/>
      <c r="BI85" s="48"/>
      <c r="BJ85" s="48"/>
      <c r="BK85" s="5"/>
      <c r="BM85" s="46"/>
      <c r="BN85" s="47"/>
      <c r="BO85" s="47"/>
      <c r="BP85" s="45"/>
      <c r="BQ85" s="47"/>
      <c r="BR85" s="47"/>
      <c r="BS85" s="46"/>
      <c r="BT85" s="48"/>
      <c r="BU85" s="48"/>
      <c r="BX85" s="49"/>
      <c r="BY85" s="46"/>
      <c r="BZ85" s="48"/>
      <c r="CA85" s="48"/>
      <c r="CC85" s="48"/>
      <c r="CD85" s="48"/>
      <c r="CE85" s="46"/>
      <c r="CG85" s="46"/>
      <c r="CH85" s="47"/>
      <c r="CI85" s="47"/>
      <c r="CJ85" s="45"/>
      <c r="CK85" s="47"/>
      <c r="CL85" s="47"/>
      <c r="CM85" s="46"/>
      <c r="CN85" s="48"/>
      <c r="CO85" s="48"/>
      <c r="CR85" s="49"/>
      <c r="CS85" s="46"/>
      <c r="CT85" s="48"/>
      <c r="CU85" s="48"/>
      <c r="CW85" s="48"/>
      <c r="CX85" s="48"/>
      <c r="CY85" s="5"/>
      <c r="DA85" s="46"/>
      <c r="DB85" s="47"/>
      <c r="DC85" s="47"/>
      <c r="DD85" s="45"/>
      <c r="DE85" s="47"/>
      <c r="DF85" s="47"/>
      <c r="DG85" s="46"/>
      <c r="DH85" s="48"/>
      <c r="DI85" s="48"/>
      <c r="DL85" s="49"/>
      <c r="DM85" s="46"/>
      <c r="DN85" s="48"/>
      <c r="DO85" s="48"/>
      <c r="DQ85" s="48"/>
      <c r="DR85" s="48"/>
      <c r="DS85" s="5"/>
      <c r="DU85" s="46"/>
      <c r="DV85" s="47"/>
      <c r="DW85" s="47"/>
      <c r="DX85" s="45"/>
      <c r="DY85" s="47"/>
      <c r="DZ85" s="47"/>
      <c r="EA85" s="46"/>
      <c r="EC85" s="50"/>
      <c r="EF85" s="49"/>
      <c r="EG85" s="46"/>
      <c r="EH85" s="48"/>
      <c r="EI85" s="48"/>
      <c r="EK85" s="48"/>
      <c r="EL85" s="48"/>
      <c r="EM85" s="5"/>
      <c r="EO85" s="46"/>
      <c r="EP85" s="47"/>
      <c r="EQ85" s="47"/>
      <c r="ER85" s="45"/>
      <c r="ES85" s="47"/>
      <c r="ET85" s="47"/>
      <c r="EU85" s="46"/>
      <c r="EV85" s="48"/>
      <c r="EW85" s="48"/>
      <c r="EZ85" s="49"/>
      <c r="FA85" s="46"/>
      <c r="FB85" s="48"/>
      <c r="FC85" s="48"/>
      <c r="FE85" s="48"/>
      <c r="FF85" s="48"/>
      <c r="FG85" s="5"/>
      <c r="FI85" s="46"/>
      <c r="FJ85" s="47"/>
      <c r="FK85" s="47"/>
      <c r="FL85" s="45"/>
      <c r="FM85" s="47"/>
      <c r="FN85" s="47"/>
      <c r="FO85" s="46"/>
      <c r="FP85" s="48"/>
      <c r="FQ85" s="48"/>
      <c r="FT85" s="49"/>
      <c r="FU85" s="46"/>
      <c r="FV85" s="48"/>
      <c r="FW85" s="48"/>
      <c r="FY85" s="48"/>
      <c r="FZ85" s="48"/>
      <c r="GA85" s="5"/>
      <c r="GI85" s="51"/>
      <c r="GN85" s="49"/>
      <c r="GU85" s="5"/>
      <c r="HC85" s="51"/>
      <c r="HH85" s="49"/>
      <c r="HO85" s="5"/>
      <c r="HW85" s="51"/>
      <c r="IB85" s="49"/>
      <c r="II85" s="5"/>
      <c r="IQ85" s="51"/>
      <c r="IV85" s="49"/>
    </row>
    <row r="86" spans="1:256" s="6" customFormat="1" ht="13.5" customHeight="1">
      <c r="A86" s="63"/>
      <c r="B86" s="45"/>
      <c r="C86" s="5"/>
      <c r="E86" s="46"/>
      <c r="F86" s="47"/>
      <c r="G86" s="48"/>
      <c r="H86" s="45"/>
      <c r="I86" s="47"/>
      <c r="J86" s="48"/>
      <c r="K86" s="46"/>
      <c r="L86" s="48"/>
      <c r="M86" s="48"/>
      <c r="P86" s="49"/>
      <c r="Q86" s="46"/>
      <c r="R86" s="48"/>
      <c r="S86" s="48"/>
      <c r="U86" s="48"/>
      <c r="V86" s="48"/>
      <c r="W86" s="5"/>
      <c r="Y86" s="46"/>
      <c r="Z86" s="47"/>
      <c r="AA86" s="47"/>
      <c r="AB86" s="45"/>
      <c r="AC86" s="47"/>
      <c r="AD86" s="47"/>
      <c r="AE86" s="46"/>
      <c r="AF86" s="48"/>
      <c r="AG86" s="48"/>
      <c r="AJ86" s="49"/>
      <c r="AK86" s="46"/>
      <c r="AM86" s="48"/>
      <c r="AO86" s="48"/>
      <c r="AP86" s="48"/>
      <c r="AQ86" s="5"/>
      <c r="AS86" s="46"/>
      <c r="AT86" s="47"/>
      <c r="AU86" s="47"/>
      <c r="AV86" s="45"/>
      <c r="AW86" s="47"/>
      <c r="AX86" s="47"/>
      <c r="AY86" s="46"/>
      <c r="AZ86" s="48"/>
      <c r="BA86" s="48"/>
      <c r="BD86" s="49"/>
      <c r="BE86" s="46"/>
      <c r="BF86" s="48"/>
      <c r="BG86" s="48"/>
      <c r="BI86" s="48"/>
      <c r="BJ86" s="48"/>
      <c r="BK86" s="5"/>
      <c r="BM86" s="46"/>
      <c r="BN86" s="47"/>
      <c r="BO86" s="47"/>
      <c r="BP86" s="45"/>
      <c r="BQ86" s="47"/>
      <c r="BR86" s="47"/>
      <c r="BS86" s="46"/>
      <c r="BT86" s="48"/>
      <c r="BU86" s="48"/>
      <c r="BX86" s="49"/>
      <c r="BY86" s="46"/>
      <c r="BZ86" s="48"/>
      <c r="CA86" s="48"/>
      <c r="CC86" s="48"/>
      <c r="CD86" s="48"/>
      <c r="CE86" s="46"/>
      <c r="CG86" s="46"/>
      <c r="CH86" s="47"/>
      <c r="CI86" s="47"/>
      <c r="CJ86" s="45"/>
      <c r="CK86" s="47"/>
      <c r="CL86" s="47"/>
      <c r="CM86" s="46"/>
      <c r="CN86" s="48"/>
      <c r="CO86" s="48"/>
      <c r="CR86" s="49"/>
      <c r="CS86" s="46"/>
      <c r="CT86" s="48"/>
      <c r="CU86" s="48"/>
      <c r="CW86" s="48"/>
      <c r="CX86" s="48"/>
      <c r="CY86" s="5"/>
      <c r="DA86" s="46"/>
      <c r="DB86" s="47"/>
      <c r="DC86" s="47"/>
      <c r="DD86" s="45"/>
      <c r="DE86" s="47"/>
      <c r="DF86" s="47"/>
      <c r="DG86" s="46"/>
      <c r="DH86" s="48"/>
      <c r="DI86" s="48"/>
      <c r="DL86" s="49"/>
      <c r="DM86" s="46"/>
      <c r="DN86" s="48"/>
      <c r="DO86" s="48"/>
      <c r="DQ86" s="48"/>
      <c r="DR86" s="48"/>
      <c r="DS86" s="5"/>
      <c r="DU86" s="46"/>
      <c r="DV86" s="47"/>
      <c r="DW86" s="47"/>
      <c r="DX86" s="45"/>
      <c r="DY86" s="47"/>
      <c r="DZ86" s="47"/>
      <c r="EA86" s="46"/>
      <c r="EC86" s="50"/>
      <c r="EF86" s="49"/>
      <c r="EG86" s="46"/>
      <c r="EH86" s="48"/>
      <c r="EI86" s="48"/>
      <c r="EK86" s="48"/>
      <c r="EL86" s="48"/>
      <c r="EM86" s="5"/>
      <c r="EO86" s="46"/>
      <c r="EP86" s="47"/>
      <c r="EQ86" s="47"/>
      <c r="ER86" s="45"/>
      <c r="ES86" s="47"/>
      <c r="ET86" s="47"/>
      <c r="EU86" s="46"/>
      <c r="EV86" s="48"/>
      <c r="EW86" s="48"/>
      <c r="EZ86" s="49"/>
      <c r="FA86" s="46"/>
      <c r="FB86" s="48"/>
      <c r="FC86" s="48"/>
      <c r="FE86" s="48"/>
      <c r="FF86" s="48"/>
      <c r="FG86" s="5"/>
      <c r="FI86" s="46"/>
      <c r="FJ86" s="47"/>
      <c r="FK86" s="47"/>
      <c r="FL86" s="45"/>
      <c r="FM86" s="47"/>
      <c r="FN86" s="47"/>
      <c r="FO86" s="46"/>
      <c r="FP86" s="48"/>
      <c r="FQ86" s="48"/>
      <c r="FT86" s="49"/>
      <c r="FU86" s="46"/>
      <c r="FV86" s="48"/>
      <c r="FW86" s="48"/>
      <c r="FY86" s="48"/>
      <c r="FZ86" s="48"/>
      <c r="GA86" s="5"/>
      <c r="GI86" s="51"/>
      <c r="GN86" s="49"/>
      <c r="GU86" s="5"/>
      <c r="HC86" s="51"/>
      <c r="HH86" s="49"/>
      <c r="HO86" s="5"/>
      <c r="HW86" s="51"/>
      <c r="IB86" s="49"/>
      <c r="II86" s="5"/>
      <c r="IQ86" s="51"/>
      <c r="IV86" s="49"/>
    </row>
    <row r="87" spans="1:256" s="6" customFormat="1" ht="13.5" customHeight="1">
      <c r="A87" s="63"/>
      <c r="B87" s="45"/>
      <c r="C87" s="5"/>
      <c r="E87" s="46"/>
      <c r="F87" s="47"/>
      <c r="G87" s="48"/>
      <c r="H87" s="45"/>
      <c r="I87" s="47"/>
      <c r="J87" s="48"/>
      <c r="K87" s="46"/>
      <c r="L87" s="48"/>
      <c r="M87" s="48"/>
      <c r="P87" s="49"/>
      <c r="Q87" s="46"/>
      <c r="R87" s="48"/>
      <c r="S87" s="48"/>
      <c r="U87" s="48"/>
      <c r="V87" s="48"/>
      <c r="W87" s="5"/>
      <c r="Y87" s="46"/>
      <c r="Z87" s="47"/>
      <c r="AA87" s="47"/>
      <c r="AB87" s="45"/>
      <c r="AC87" s="47"/>
      <c r="AD87" s="47"/>
      <c r="AE87" s="46"/>
      <c r="AF87" s="48"/>
      <c r="AG87" s="48"/>
      <c r="AJ87" s="49"/>
      <c r="AK87" s="46"/>
      <c r="AM87" s="48"/>
      <c r="AO87" s="48"/>
      <c r="AP87" s="48"/>
      <c r="AQ87" s="5"/>
      <c r="AS87" s="46"/>
      <c r="AT87" s="47"/>
      <c r="AU87" s="47"/>
      <c r="AV87" s="45"/>
      <c r="AW87" s="47"/>
      <c r="AX87" s="47"/>
      <c r="AY87" s="46"/>
      <c r="AZ87" s="48"/>
      <c r="BA87" s="48"/>
      <c r="BD87" s="49"/>
      <c r="BE87" s="46"/>
      <c r="BF87" s="48"/>
      <c r="BG87" s="48"/>
      <c r="BI87" s="48"/>
      <c r="BJ87" s="48"/>
      <c r="BK87" s="5"/>
      <c r="BM87" s="46"/>
      <c r="BN87" s="47"/>
      <c r="BO87" s="47"/>
      <c r="BP87" s="45"/>
      <c r="BQ87" s="47"/>
      <c r="BR87" s="47"/>
      <c r="BS87" s="46"/>
      <c r="BT87" s="48"/>
      <c r="BU87" s="48"/>
      <c r="BX87" s="49"/>
      <c r="BY87" s="46"/>
      <c r="BZ87" s="48"/>
      <c r="CA87" s="48"/>
      <c r="CC87" s="48"/>
      <c r="CD87" s="48"/>
      <c r="CE87" s="46"/>
      <c r="CG87" s="46"/>
      <c r="CH87" s="47"/>
      <c r="CI87" s="47"/>
      <c r="CJ87" s="45"/>
      <c r="CK87" s="47"/>
      <c r="CL87" s="47"/>
      <c r="CM87" s="46"/>
      <c r="CN87" s="48"/>
      <c r="CO87" s="48"/>
      <c r="CR87" s="49"/>
      <c r="CS87" s="46"/>
      <c r="CT87" s="48"/>
      <c r="CU87" s="48"/>
      <c r="CW87" s="48"/>
      <c r="CX87" s="48"/>
      <c r="CY87" s="5"/>
      <c r="DA87" s="46"/>
      <c r="DB87" s="47"/>
      <c r="DC87" s="47"/>
      <c r="DD87" s="45"/>
      <c r="DE87" s="47"/>
      <c r="DF87" s="47"/>
      <c r="DG87" s="46"/>
      <c r="DH87" s="48"/>
      <c r="DI87" s="48"/>
      <c r="DL87" s="49"/>
      <c r="DM87" s="46"/>
      <c r="DN87" s="48"/>
      <c r="DO87" s="48"/>
      <c r="DQ87" s="48"/>
      <c r="DR87" s="48"/>
      <c r="DS87" s="5"/>
      <c r="DU87" s="46"/>
      <c r="DV87" s="47"/>
      <c r="DW87" s="47"/>
      <c r="DX87" s="45"/>
      <c r="DY87" s="47"/>
      <c r="DZ87" s="47"/>
      <c r="EA87" s="46"/>
      <c r="EC87" s="50"/>
      <c r="EF87" s="49"/>
      <c r="EG87" s="46"/>
      <c r="EH87" s="48"/>
      <c r="EI87" s="48"/>
      <c r="EK87" s="48"/>
      <c r="EL87" s="48"/>
      <c r="EM87" s="5"/>
      <c r="EO87" s="46"/>
      <c r="EP87" s="47"/>
      <c r="EQ87" s="47"/>
      <c r="ER87" s="45"/>
      <c r="ES87" s="47"/>
      <c r="ET87" s="47"/>
      <c r="EU87" s="46"/>
      <c r="EV87" s="48"/>
      <c r="EW87" s="48"/>
      <c r="EZ87" s="49"/>
      <c r="FA87" s="46"/>
      <c r="FB87" s="48"/>
      <c r="FC87" s="48"/>
      <c r="FE87" s="48"/>
      <c r="FF87" s="48"/>
      <c r="FG87" s="5"/>
      <c r="FI87" s="46"/>
      <c r="FJ87" s="47"/>
      <c r="FK87" s="47"/>
      <c r="FL87" s="45"/>
      <c r="FM87" s="47"/>
      <c r="FN87" s="47"/>
      <c r="FO87" s="46"/>
      <c r="FP87" s="48"/>
      <c r="FQ87" s="48"/>
      <c r="FT87" s="49"/>
      <c r="FU87" s="46"/>
      <c r="FV87" s="48"/>
      <c r="FW87" s="48"/>
      <c r="FY87" s="48"/>
      <c r="FZ87" s="48"/>
      <c r="GA87" s="5"/>
      <c r="GI87" s="51"/>
      <c r="GN87" s="49"/>
      <c r="GU87" s="5"/>
      <c r="HC87" s="51"/>
      <c r="HH87" s="49"/>
      <c r="HO87" s="5"/>
      <c r="HW87" s="51"/>
      <c r="IB87" s="49"/>
      <c r="II87" s="5"/>
      <c r="IQ87" s="51"/>
      <c r="IV87" s="49"/>
    </row>
    <row r="88" spans="1:256" s="45" customFormat="1" ht="13.5" customHeight="1">
      <c r="A88" s="63"/>
      <c r="C88" s="5"/>
      <c r="D88" s="6"/>
      <c r="E88" s="46"/>
      <c r="F88" s="47"/>
      <c r="G88" s="48"/>
      <c r="I88" s="47"/>
      <c r="J88" s="48"/>
      <c r="K88" s="46"/>
      <c r="L88" s="48"/>
      <c r="M88" s="48"/>
      <c r="N88" s="6"/>
      <c r="O88" s="6"/>
      <c r="P88" s="49"/>
      <c r="Q88" s="46"/>
      <c r="R88" s="48"/>
      <c r="S88" s="48"/>
      <c r="T88" s="6"/>
      <c r="U88" s="48"/>
      <c r="V88" s="48"/>
      <c r="W88" s="5"/>
      <c r="X88" s="6"/>
      <c r="Y88" s="46"/>
      <c r="Z88" s="47"/>
      <c r="AA88" s="47"/>
      <c r="AC88" s="47"/>
      <c r="AD88" s="47"/>
      <c r="AE88" s="46"/>
      <c r="AF88" s="48"/>
      <c r="AG88" s="48"/>
      <c r="AH88" s="6"/>
      <c r="AI88" s="6"/>
      <c r="AJ88" s="49"/>
      <c r="AK88" s="46"/>
      <c r="AL88" s="6"/>
      <c r="AM88" s="48"/>
      <c r="AN88" s="6"/>
      <c r="AO88" s="48"/>
      <c r="AP88" s="48"/>
      <c r="AQ88" s="5"/>
      <c r="AR88" s="6"/>
      <c r="AS88" s="46"/>
      <c r="AT88" s="47"/>
      <c r="AU88" s="47"/>
      <c r="AW88" s="47"/>
      <c r="AX88" s="47"/>
      <c r="AY88" s="46"/>
      <c r="AZ88" s="48"/>
      <c r="BA88" s="48"/>
      <c r="BB88" s="6"/>
      <c r="BC88" s="6"/>
      <c r="BD88" s="49"/>
      <c r="BE88" s="46"/>
      <c r="BF88" s="48"/>
      <c r="BG88" s="48"/>
      <c r="BH88" s="6"/>
      <c r="BI88" s="48"/>
      <c r="BJ88" s="48"/>
      <c r="BK88" s="5"/>
      <c r="BL88" s="6"/>
      <c r="BM88" s="46"/>
      <c r="BN88" s="47"/>
      <c r="BO88" s="47"/>
      <c r="BQ88" s="47"/>
      <c r="BR88" s="47"/>
      <c r="BS88" s="46"/>
      <c r="BT88" s="48"/>
      <c r="BU88" s="48"/>
      <c r="BV88" s="6"/>
      <c r="BW88" s="6"/>
      <c r="BX88" s="49"/>
      <c r="BY88" s="46"/>
      <c r="BZ88" s="48"/>
      <c r="CA88" s="48"/>
      <c r="CB88" s="6"/>
      <c r="CC88" s="48"/>
      <c r="CD88" s="48"/>
      <c r="CE88" s="46"/>
      <c r="CF88" s="6"/>
      <c r="CG88" s="46"/>
      <c r="CH88" s="47"/>
      <c r="CI88" s="47"/>
      <c r="CK88" s="47"/>
      <c r="CL88" s="47"/>
      <c r="CM88" s="46"/>
      <c r="CN88" s="48"/>
      <c r="CO88" s="48"/>
      <c r="CP88" s="6"/>
      <c r="CQ88" s="6"/>
      <c r="CR88" s="49"/>
      <c r="CS88" s="46"/>
      <c r="CT88" s="48"/>
      <c r="CU88" s="48"/>
      <c r="CV88" s="6"/>
      <c r="CW88" s="48"/>
      <c r="CX88" s="48"/>
      <c r="CY88" s="5"/>
      <c r="CZ88" s="6"/>
      <c r="DA88" s="46"/>
      <c r="DB88" s="47"/>
      <c r="DC88" s="47"/>
      <c r="DE88" s="47"/>
      <c r="DF88" s="47"/>
      <c r="DG88" s="46"/>
      <c r="DH88" s="48"/>
      <c r="DI88" s="48"/>
      <c r="DJ88" s="6"/>
      <c r="DK88" s="6"/>
      <c r="DL88" s="49"/>
      <c r="DM88" s="46"/>
      <c r="DN88" s="48"/>
      <c r="DO88" s="48"/>
      <c r="DP88" s="6"/>
      <c r="DQ88" s="48"/>
      <c r="DR88" s="48"/>
      <c r="DS88" s="5"/>
      <c r="DT88" s="6"/>
      <c r="DU88" s="46"/>
      <c r="DV88" s="47"/>
      <c r="DW88" s="47"/>
      <c r="DY88" s="47"/>
      <c r="DZ88" s="47"/>
      <c r="EA88" s="46"/>
      <c r="EB88" s="6"/>
      <c r="EC88" s="50"/>
      <c r="ED88" s="6"/>
      <c r="EE88" s="6"/>
      <c r="EF88" s="49"/>
      <c r="EG88" s="46"/>
      <c r="EH88" s="48"/>
      <c r="EI88" s="48"/>
      <c r="EJ88" s="6"/>
      <c r="EK88" s="48"/>
      <c r="EL88" s="48"/>
      <c r="EM88" s="5"/>
      <c r="EN88" s="6"/>
      <c r="EO88" s="46"/>
      <c r="EP88" s="47"/>
      <c r="EQ88" s="47"/>
      <c r="ES88" s="47"/>
      <c r="ET88" s="47"/>
      <c r="EU88" s="46"/>
      <c r="EV88" s="48"/>
      <c r="EW88" s="48"/>
      <c r="EX88" s="6"/>
      <c r="EY88" s="6"/>
      <c r="EZ88" s="49"/>
      <c r="FA88" s="46"/>
      <c r="FB88" s="48"/>
      <c r="FC88" s="48"/>
      <c r="FD88" s="6"/>
      <c r="FE88" s="48"/>
      <c r="FF88" s="48"/>
      <c r="FG88" s="5"/>
      <c r="FH88" s="6"/>
      <c r="FI88" s="46"/>
      <c r="FJ88" s="47"/>
      <c r="FK88" s="47"/>
      <c r="FM88" s="47"/>
      <c r="FN88" s="47"/>
      <c r="FO88" s="46"/>
      <c r="FP88" s="48"/>
      <c r="FQ88" s="48"/>
      <c r="FR88" s="6"/>
      <c r="FS88" s="6"/>
      <c r="FT88" s="49"/>
      <c r="FU88" s="46"/>
      <c r="FV88" s="48"/>
      <c r="FW88" s="48"/>
      <c r="FX88" s="6"/>
      <c r="FY88" s="48"/>
      <c r="FZ88" s="48"/>
      <c r="GA88" s="59"/>
      <c r="GI88" s="56"/>
      <c r="GN88" s="57"/>
      <c r="GU88" s="59"/>
      <c r="HC88" s="56"/>
      <c r="HH88" s="57"/>
      <c r="HO88" s="59"/>
      <c r="HW88" s="56"/>
      <c r="IB88" s="57"/>
      <c r="II88" s="59"/>
      <c r="IQ88" s="56"/>
      <c r="IV88" s="57"/>
    </row>
    <row r="89" spans="1:256" s="45" customFormat="1" ht="13.5" customHeight="1">
      <c r="A89" s="63"/>
      <c r="C89" s="5"/>
      <c r="D89" s="6"/>
      <c r="E89" s="46"/>
      <c r="F89" s="47"/>
      <c r="G89" s="48"/>
      <c r="I89" s="47"/>
      <c r="J89" s="48"/>
      <c r="K89" s="46"/>
      <c r="L89" s="48"/>
      <c r="M89" s="48"/>
      <c r="N89" s="6"/>
      <c r="O89" s="6"/>
      <c r="P89" s="49"/>
      <c r="Q89" s="46"/>
      <c r="R89" s="48"/>
      <c r="S89" s="48"/>
      <c r="T89" s="6"/>
      <c r="U89" s="48"/>
      <c r="V89" s="48"/>
      <c r="W89" s="5"/>
      <c r="X89" s="6"/>
      <c r="Y89" s="46"/>
      <c r="Z89" s="47"/>
      <c r="AA89" s="47"/>
      <c r="AC89" s="47"/>
      <c r="AD89" s="47"/>
      <c r="AE89" s="46"/>
      <c r="AF89" s="48"/>
      <c r="AG89" s="48"/>
      <c r="AH89" s="6"/>
      <c r="AI89" s="6"/>
      <c r="AJ89" s="49"/>
      <c r="AK89" s="46"/>
      <c r="AL89" s="6"/>
      <c r="AM89" s="48"/>
      <c r="AN89" s="6"/>
      <c r="AO89" s="48"/>
      <c r="AP89" s="48"/>
      <c r="AQ89" s="5"/>
      <c r="AR89" s="6"/>
      <c r="AS89" s="46"/>
      <c r="AT89" s="47"/>
      <c r="AU89" s="47"/>
      <c r="AW89" s="47"/>
      <c r="AX89" s="47"/>
      <c r="AY89" s="46"/>
      <c r="AZ89" s="48"/>
      <c r="BA89" s="48"/>
      <c r="BB89" s="6"/>
      <c r="BC89" s="6"/>
      <c r="BD89" s="49"/>
      <c r="BE89" s="46"/>
      <c r="BF89" s="48"/>
      <c r="BG89" s="48"/>
      <c r="BH89" s="6"/>
      <c r="BI89" s="48"/>
      <c r="BJ89" s="48"/>
      <c r="BK89" s="5"/>
      <c r="BL89" s="6"/>
      <c r="BM89" s="46"/>
      <c r="BN89" s="47"/>
      <c r="BO89" s="47"/>
      <c r="BQ89" s="47"/>
      <c r="BR89" s="47"/>
      <c r="BS89" s="46"/>
      <c r="BT89" s="48"/>
      <c r="BU89" s="48"/>
      <c r="BV89" s="6"/>
      <c r="BW89" s="6"/>
      <c r="BX89" s="49"/>
      <c r="BY89" s="46"/>
      <c r="BZ89" s="48"/>
      <c r="CA89" s="48"/>
      <c r="CB89" s="6"/>
      <c r="CC89" s="48"/>
      <c r="CD89" s="48"/>
      <c r="CE89" s="46"/>
      <c r="CF89" s="6"/>
      <c r="CG89" s="46"/>
      <c r="CH89" s="47"/>
      <c r="CI89" s="47"/>
      <c r="CK89" s="47"/>
      <c r="CL89" s="47"/>
      <c r="CM89" s="46"/>
      <c r="CN89" s="48"/>
      <c r="CO89" s="48"/>
      <c r="CP89" s="6"/>
      <c r="CQ89" s="6"/>
      <c r="CR89" s="49"/>
      <c r="CS89" s="46"/>
      <c r="CT89" s="48"/>
      <c r="CU89" s="48"/>
      <c r="CV89" s="6"/>
      <c r="CW89" s="48"/>
      <c r="CX89" s="48"/>
      <c r="CY89" s="5"/>
      <c r="CZ89" s="6"/>
      <c r="DA89" s="46"/>
      <c r="DB89" s="47"/>
      <c r="DC89" s="47"/>
      <c r="DE89" s="47"/>
      <c r="DF89" s="47"/>
      <c r="DG89" s="46"/>
      <c r="DH89" s="48"/>
      <c r="DI89" s="48"/>
      <c r="DJ89" s="6"/>
      <c r="DK89" s="6"/>
      <c r="DL89" s="49"/>
      <c r="DM89" s="46"/>
      <c r="DN89" s="48"/>
      <c r="DO89" s="48"/>
      <c r="DP89" s="6"/>
      <c r="DQ89" s="48"/>
      <c r="DR89" s="48"/>
      <c r="DS89" s="5"/>
      <c r="DT89" s="6"/>
      <c r="DU89" s="46"/>
      <c r="DV89" s="47"/>
      <c r="DW89" s="47"/>
      <c r="DY89" s="47"/>
      <c r="DZ89" s="47"/>
      <c r="EA89" s="46"/>
      <c r="EB89" s="6"/>
      <c r="EC89" s="50"/>
      <c r="ED89" s="6"/>
      <c r="EE89" s="6"/>
      <c r="EF89" s="49"/>
      <c r="EG89" s="46"/>
      <c r="EH89" s="48"/>
      <c r="EI89" s="48"/>
      <c r="EJ89" s="6"/>
      <c r="EK89" s="48"/>
      <c r="EL89" s="48"/>
      <c r="EM89" s="5"/>
      <c r="EN89" s="6"/>
      <c r="EO89" s="46"/>
      <c r="EP89" s="47"/>
      <c r="EQ89" s="47"/>
      <c r="ES89" s="47"/>
      <c r="ET89" s="47"/>
      <c r="EU89" s="46"/>
      <c r="EV89" s="48"/>
      <c r="EW89" s="48"/>
      <c r="EX89" s="6"/>
      <c r="EY89" s="6"/>
      <c r="EZ89" s="49"/>
      <c r="FA89" s="46"/>
      <c r="FB89" s="48"/>
      <c r="FC89" s="48"/>
      <c r="FD89" s="6"/>
      <c r="FE89" s="48"/>
      <c r="FF89" s="48"/>
      <c r="FG89" s="5"/>
      <c r="FH89" s="6"/>
      <c r="FI89" s="46"/>
      <c r="FJ89" s="47"/>
      <c r="FK89" s="47"/>
      <c r="FM89" s="47"/>
      <c r="FN89" s="47"/>
      <c r="FO89" s="46"/>
      <c r="FP89" s="48"/>
      <c r="FQ89" s="48"/>
      <c r="FR89" s="6"/>
      <c r="FS89" s="6"/>
      <c r="FT89" s="49"/>
      <c r="FU89" s="46"/>
      <c r="FV89" s="48"/>
      <c r="FW89" s="48"/>
      <c r="FX89" s="6"/>
      <c r="FY89" s="48"/>
      <c r="FZ89" s="48"/>
      <c r="GA89" s="59"/>
      <c r="GI89" s="56"/>
      <c r="GN89" s="57"/>
      <c r="GU89" s="59"/>
      <c r="HC89" s="56"/>
      <c r="HH89" s="57"/>
      <c r="HO89" s="59"/>
      <c r="HW89" s="56"/>
      <c r="IB89" s="57"/>
      <c r="II89" s="59"/>
      <c r="IQ89" s="56"/>
      <c r="IV89" s="57"/>
    </row>
    <row r="90" spans="1:256" s="45" customFormat="1" ht="13.5" customHeight="1">
      <c r="A90" s="63"/>
      <c r="C90" s="5"/>
      <c r="D90" s="6"/>
      <c r="E90" s="46"/>
      <c r="F90" s="47"/>
      <c r="G90" s="48"/>
      <c r="I90" s="47"/>
      <c r="J90" s="48"/>
      <c r="K90" s="46"/>
      <c r="L90" s="48"/>
      <c r="M90" s="48"/>
      <c r="N90" s="6"/>
      <c r="O90" s="6"/>
      <c r="P90" s="49"/>
      <c r="Q90" s="46"/>
      <c r="R90" s="48"/>
      <c r="S90" s="48"/>
      <c r="T90" s="6"/>
      <c r="U90" s="48"/>
      <c r="V90" s="48"/>
      <c r="W90" s="5"/>
      <c r="X90" s="6"/>
      <c r="Y90" s="46"/>
      <c r="Z90" s="47"/>
      <c r="AA90" s="47"/>
      <c r="AC90" s="47"/>
      <c r="AD90" s="47"/>
      <c r="AE90" s="46"/>
      <c r="AF90" s="48"/>
      <c r="AG90" s="48"/>
      <c r="AH90" s="6"/>
      <c r="AI90" s="6"/>
      <c r="AJ90" s="49"/>
      <c r="AK90" s="46"/>
      <c r="AL90" s="6"/>
      <c r="AM90" s="48"/>
      <c r="AN90" s="6"/>
      <c r="AO90" s="48"/>
      <c r="AP90" s="48"/>
      <c r="AQ90" s="5"/>
      <c r="AR90" s="6"/>
      <c r="AS90" s="46"/>
      <c r="AT90" s="47"/>
      <c r="AU90" s="47"/>
      <c r="AW90" s="47"/>
      <c r="AX90" s="47"/>
      <c r="AY90" s="46"/>
      <c r="AZ90" s="48"/>
      <c r="BA90" s="48"/>
      <c r="BB90" s="6"/>
      <c r="BC90" s="6"/>
      <c r="BD90" s="49"/>
      <c r="BE90" s="46"/>
      <c r="BF90" s="48"/>
      <c r="BG90" s="48"/>
      <c r="BH90" s="6"/>
      <c r="BI90" s="48"/>
      <c r="BJ90" s="48"/>
      <c r="BK90" s="5"/>
      <c r="BL90" s="6"/>
      <c r="BM90" s="46"/>
      <c r="BN90" s="47"/>
      <c r="BO90" s="47"/>
      <c r="BQ90" s="47"/>
      <c r="BR90" s="47"/>
      <c r="BS90" s="46"/>
      <c r="BT90" s="48"/>
      <c r="BU90" s="48"/>
      <c r="BV90" s="6"/>
      <c r="BW90" s="6"/>
      <c r="BX90" s="49"/>
      <c r="BY90" s="46"/>
      <c r="BZ90" s="48"/>
      <c r="CA90" s="48"/>
      <c r="CB90" s="6"/>
      <c r="CC90" s="48"/>
      <c r="CD90" s="48"/>
      <c r="CE90" s="46"/>
      <c r="CF90" s="6"/>
      <c r="CG90" s="46"/>
      <c r="CH90" s="47"/>
      <c r="CI90" s="47"/>
      <c r="CK90" s="47"/>
      <c r="CL90" s="47"/>
      <c r="CM90" s="46"/>
      <c r="CN90" s="48"/>
      <c r="CO90" s="48"/>
      <c r="CP90" s="6"/>
      <c r="CQ90" s="6"/>
      <c r="CR90" s="49"/>
      <c r="CS90" s="46"/>
      <c r="CT90" s="48"/>
      <c r="CU90" s="48"/>
      <c r="CV90" s="6"/>
      <c r="CW90" s="48"/>
      <c r="CX90" s="48"/>
      <c r="CY90" s="5"/>
      <c r="CZ90" s="6"/>
      <c r="DA90" s="46"/>
      <c r="DB90" s="47"/>
      <c r="DC90" s="47"/>
      <c r="DE90" s="47"/>
      <c r="DF90" s="47"/>
      <c r="DG90" s="46"/>
      <c r="DH90" s="48"/>
      <c r="DI90" s="48"/>
      <c r="DJ90" s="6"/>
      <c r="DK90" s="6"/>
      <c r="DL90" s="49"/>
      <c r="DM90" s="46"/>
      <c r="DN90" s="48"/>
      <c r="DO90" s="48"/>
      <c r="DP90" s="6"/>
      <c r="DQ90" s="48"/>
      <c r="DR90" s="48"/>
      <c r="DS90" s="5"/>
      <c r="DT90" s="6"/>
      <c r="DU90" s="46"/>
      <c r="DV90" s="47"/>
      <c r="DW90" s="47"/>
      <c r="DY90" s="47"/>
      <c r="DZ90" s="47"/>
      <c r="EA90" s="46"/>
      <c r="EB90" s="6"/>
      <c r="EC90" s="50"/>
      <c r="ED90" s="6"/>
      <c r="EE90" s="6"/>
      <c r="EF90" s="49"/>
      <c r="EG90" s="46"/>
      <c r="EH90" s="48"/>
      <c r="EI90" s="48"/>
      <c r="EJ90" s="6"/>
      <c r="EK90" s="48"/>
      <c r="EL90" s="48"/>
      <c r="EM90" s="5"/>
      <c r="EN90" s="6"/>
      <c r="EO90" s="46"/>
      <c r="EP90" s="47"/>
      <c r="EQ90" s="47"/>
      <c r="ES90" s="47"/>
      <c r="ET90" s="47"/>
      <c r="EU90" s="46"/>
      <c r="EV90" s="48"/>
      <c r="EW90" s="48"/>
      <c r="EX90" s="6"/>
      <c r="EY90" s="6"/>
      <c r="EZ90" s="49"/>
      <c r="FA90" s="46"/>
      <c r="FB90" s="48"/>
      <c r="FC90" s="48"/>
      <c r="FD90" s="6"/>
      <c r="FE90" s="48"/>
      <c r="FF90" s="48"/>
      <c r="FG90" s="5"/>
      <c r="FH90" s="6"/>
      <c r="FI90" s="46"/>
      <c r="FJ90" s="47"/>
      <c r="FK90" s="47"/>
      <c r="FM90" s="47"/>
      <c r="FN90" s="47"/>
      <c r="FO90" s="46"/>
      <c r="FP90" s="48"/>
      <c r="FQ90" s="48"/>
      <c r="FR90" s="6"/>
      <c r="FS90" s="6"/>
      <c r="FT90" s="49"/>
      <c r="FU90" s="46"/>
      <c r="FV90" s="48"/>
      <c r="FW90" s="48"/>
      <c r="FX90" s="6"/>
      <c r="FY90" s="48"/>
      <c r="FZ90" s="48"/>
      <c r="GA90" s="59"/>
      <c r="GI90" s="56"/>
      <c r="GN90" s="57"/>
      <c r="GU90" s="59"/>
      <c r="HC90" s="56"/>
      <c r="HH90" s="57"/>
      <c r="HO90" s="59"/>
      <c r="HW90" s="56"/>
      <c r="IB90" s="57"/>
      <c r="II90" s="59"/>
      <c r="IQ90" s="56"/>
      <c r="IV90" s="57"/>
    </row>
    <row r="91" spans="1:256" s="45" customFormat="1" ht="13.5" customHeight="1">
      <c r="A91" s="63"/>
      <c r="C91" s="5"/>
      <c r="D91" s="6"/>
      <c r="E91" s="46"/>
      <c r="F91" s="47"/>
      <c r="G91" s="48"/>
      <c r="I91" s="47"/>
      <c r="J91" s="48"/>
      <c r="K91" s="46"/>
      <c r="L91" s="48"/>
      <c r="M91" s="48"/>
      <c r="N91" s="6"/>
      <c r="O91" s="6"/>
      <c r="P91" s="49"/>
      <c r="Q91" s="46"/>
      <c r="R91" s="48"/>
      <c r="S91" s="48"/>
      <c r="T91" s="6"/>
      <c r="U91" s="48"/>
      <c r="V91" s="48"/>
      <c r="W91" s="5"/>
      <c r="X91" s="6"/>
      <c r="Y91" s="46"/>
      <c r="Z91" s="47"/>
      <c r="AA91" s="47"/>
      <c r="AC91" s="47"/>
      <c r="AD91" s="47"/>
      <c r="AE91" s="46"/>
      <c r="AF91" s="48"/>
      <c r="AG91" s="48"/>
      <c r="AH91" s="6"/>
      <c r="AI91" s="6"/>
      <c r="AJ91" s="49"/>
      <c r="AK91" s="46"/>
      <c r="AL91" s="6"/>
      <c r="AM91" s="48"/>
      <c r="AN91" s="6"/>
      <c r="AO91" s="48"/>
      <c r="AP91" s="48"/>
      <c r="AQ91" s="5"/>
      <c r="AR91" s="6"/>
      <c r="AS91" s="46"/>
      <c r="AT91" s="47"/>
      <c r="AU91" s="47"/>
      <c r="AW91" s="47"/>
      <c r="AX91" s="47"/>
      <c r="AY91" s="46"/>
      <c r="AZ91" s="48"/>
      <c r="BA91" s="48"/>
      <c r="BB91" s="6"/>
      <c r="BC91" s="6"/>
      <c r="BD91" s="49"/>
      <c r="BE91" s="46"/>
      <c r="BF91" s="48"/>
      <c r="BG91" s="48"/>
      <c r="BH91" s="6"/>
      <c r="BI91" s="48"/>
      <c r="BJ91" s="48"/>
      <c r="BK91" s="5"/>
      <c r="BL91" s="6"/>
      <c r="BM91" s="46"/>
      <c r="BN91" s="47"/>
      <c r="BO91" s="47"/>
      <c r="BQ91" s="47"/>
      <c r="BR91" s="47"/>
      <c r="BS91" s="46"/>
      <c r="BT91" s="48"/>
      <c r="BU91" s="48"/>
      <c r="BV91" s="6"/>
      <c r="BW91" s="6"/>
      <c r="BX91" s="49"/>
      <c r="BY91" s="46"/>
      <c r="BZ91" s="48"/>
      <c r="CA91" s="48"/>
      <c r="CB91" s="6"/>
      <c r="CC91" s="48"/>
      <c r="CD91" s="48"/>
      <c r="CE91" s="46"/>
      <c r="CF91" s="6"/>
      <c r="CG91" s="46"/>
      <c r="CH91" s="47"/>
      <c r="CI91" s="47"/>
      <c r="CK91" s="47"/>
      <c r="CL91" s="47"/>
      <c r="CM91" s="46"/>
      <c r="CN91" s="48"/>
      <c r="CO91" s="48"/>
      <c r="CP91" s="6"/>
      <c r="CQ91" s="6"/>
      <c r="CR91" s="49"/>
      <c r="CS91" s="46"/>
      <c r="CT91" s="48"/>
      <c r="CU91" s="48"/>
      <c r="CV91" s="6"/>
      <c r="CW91" s="48"/>
      <c r="CX91" s="48"/>
      <c r="CY91" s="5"/>
      <c r="CZ91" s="6"/>
      <c r="DA91" s="46"/>
      <c r="DB91" s="47"/>
      <c r="DC91" s="47"/>
      <c r="DE91" s="47"/>
      <c r="DF91" s="47"/>
      <c r="DG91" s="46"/>
      <c r="DH91" s="48"/>
      <c r="DI91" s="48"/>
      <c r="DJ91" s="6"/>
      <c r="DK91" s="6"/>
      <c r="DL91" s="49"/>
      <c r="DM91" s="46"/>
      <c r="DN91" s="48"/>
      <c r="DO91" s="48"/>
      <c r="DP91" s="6"/>
      <c r="DQ91" s="48"/>
      <c r="DR91" s="48"/>
      <c r="DS91" s="5"/>
      <c r="DT91" s="6"/>
      <c r="DU91" s="46"/>
      <c r="DV91" s="47"/>
      <c r="DW91" s="47"/>
      <c r="DY91" s="47"/>
      <c r="DZ91" s="47"/>
      <c r="EA91" s="46"/>
      <c r="EB91" s="6"/>
      <c r="EC91" s="50"/>
      <c r="ED91" s="6"/>
      <c r="EE91" s="6"/>
      <c r="EF91" s="49"/>
      <c r="EG91" s="46"/>
      <c r="EH91" s="48"/>
      <c r="EI91" s="48"/>
      <c r="EJ91" s="6"/>
      <c r="EK91" s="48"/>
      <c r="EL91" s="48"/>
      <c r="EM91" s="5"/>
      <c r="EN91" s="6"/>
      <c r="EO91" s="46"/>
      <c r="EP91" s="47"/>
      <c r="EQ91" s="47"/>
      <c r="ES91" s="47"/>
      <c r="ET91" s="47"/>
      <c r="EU91" s="46"/>
      <c r="EV91" s="48"/>
      <c r="EW91" s="48"/>
      <c r="EX91" s="6"/>
      <c r="EY91" s="6"/>
      <c r="EZ91" s="49"/>
      <c r="FA91" s="46"/>
      <c r="FB91" s="48"/>
      <c r="FC91" s="48"/>
      <c r="FD91" s="6"/>
      <c r="FE91" s="48"/>
      <c r="FF91" s="48"/>
      <c r="FG91" s="5"/>
      <c r="FH91" s="6"/>
      <c r="FI91" s="46"/>
      <c r="FJ91" s="47"/>
      <c r="FK91" s="47"/>
      <c r="FM91" s="47"/>
      <c r="FN91" s="47"/>
      <c r="FO91" s="46"/>
      <c r="FP91" s="48"/>
      <c r="FQ91" s="48"/>
      <c r="FR91" s="6"/>
      <c r="FS91" s="6"/>
      <c r="FT91" s="49"/>
      <c r="FU91" s="46"/>
      <c r="FV91" s="48"/>
      <c r="FW91" s="48"/>
      <c r="FX91" s="6"/>
      <c r="FY91" s="48"/>
      <c r="FZ91" s="48"/>
      <c r="GA91" s="59"/>
      <c r="GI91" s="56"/>
      <c r="GN91" s="57"/>
      <c r="GU91" s="59"/>
      <c r="HC91" s="56"/>
      <c r="HH91" s="57"/>
      <c r="HO91" s="59"/>
      <c r="HW91" s="56"/>
      <c r="IB91" s="57"/>
      <c r="II91" s="59"/>
      <c r="IQ91" s="56"/>
      <c r="IV91" s="57"/>
    </row>
    <row r="92" spans="1:256" s="45" customFormat="1" ht="13.5" customHeight="1">
      <c r="A92" s="63"/>
      <c r="C92" s="5"/>
      <c r="D92" s="6"/>
      <c r="E92" s="46"/>
      <c r="F92" s="47"/>
      <c r="G92" s="48"/>
      <c r="I92" s="47"/>
      <c r="J92" s="48"/>
      <c r="K92" s="46"/>
      <c r="L92" s="48"/>
      <c r="M92" s="48"/>
      <c r="N92" s="6"/>
      <c r="O92" s="6"/>
      <c r="P92" s="49"/>
      <c r="Q92" s="46"/>
      <c r="R92" s="48"/>
      <c r="S92" s="48"/>
      <c r="T92" s="6"/>
      <c r="U92" s="48"/>
      <c r="V92" s="48"/>
      <c r="W92" s="5"/>
      <c r="X92" s="6"/>
      <c r="Y92" s="46"/>
      <c r="Z92" s="47"/>
      <c r="AA92" s="47"/>
      <c r="AC92" s="47"/>
      <c r="AD92" s="47"/>
      <c r="AE92" s="46"/>
      <c r="AF92" s="48"/>
      <c r="AG92" s="48"/>
      <c r="AH92" s="6"/>
      <c r="AI92" s="6"/>
      <c r="AJ92" s="49"/>
      <c r="AK92" s="46"/>
      <c r="AL92" s="6"/>
      <c r="AM92" s="48"/>
      <c r="AN92" s="6"/>
      <c r="AO92" s="48"/>
      <c r="AP92" s="48"/>
      <c r="AQ92" s="5"/>
      <c r="AR92" s="6"/>
      <c r="AS92" s="46"/>
      <c r="AT92" s="47"/>
      <c r="AU92" s="47"/>
      <c r="AW92" s="47"/>
      <c r="AX92" s="47"/>
      <c r="AY92" s="46"/>
      <c r="AZ92" s="48"/>
      <c r="BA92" s="48"/>
      <c r="BB92" s="6"/>
      <c r="BC92" s="6"/>
      <c r="BD92" s="49"/>
      <c r="BE92" s="46"/>
      <c r="BF92" s="48"/>
      <c r="BG92" s="48"/>
      <c r="BH92" s="6"/>
      <c r="BI92" s="48"/>
      <c r="BJ92" s="48"/>
      <c r="BK92" s="5"/>
      <c r="BL92" s="6"/>
      <c r="BM92" s="46"/>
      <c r="BN92" s="47"/>
      <c r="BO92" s="47"/>
      <c r="BQ92" s="47"/>
      <c r="BR92" s="47"/>
      <c r="BS92" s="46"/>
      <c r="BT92" s="48"/>
      <c r="BU92" s="48"/>
      <c r="BV92" s="6"/>
      <c r="BW92" s="6"/>
      <c r="BX92" s="49"/>
      <c r="BY92" s="46"/>
      <c r="BZ92" s="48"/>
      <c r="CA92" s="48"/>
      <c r="CB92" s="6"/>
      <c r="CC92" s="48"/>
      <c r="CD92" s="48"/>
      <c r="CE92" s="46"/>
      <c r="CF92" s="6"/>
      <c r="CG92" s="46"/>
      <c r="CH92" s="47"/>
      <c r="CI92" s="47"/>
      <c r="CK92" s="47"/>
      <c r="CL92" s="47"/>
      <c r="CM92" s="46"/>
      <c r="CN92" s="48"/>
      <c r="CO92" s="48"/>
      <c r="CP92" s="6"/>
      <c r="CQ92" s="6"/>
      <c r="CR92" s="49"/>
      <c r="CS92" s="46"/>
      <c r="CT92" s="48"/>
      <c r="CU92" s="48"/>
      <c r="CV92" s="6"/>
      <c r="CW92" s="48"/>
      <c r="CX92" s="48"/>
      <c r="CY92" s="5"/>
      <c r="CZ92" s="6"/>
      <c r="DA92" s="46"/>
      <c r="DB92" s="47"/>
      <c r="DC92" s="47"/>
      <c r="DE92" s="47"/>
      <c r="DF92" s="47"/>
      <c r="DG92" s="46"/>
      <c r="DH92" s="48"/>
      <c r="DI92" s="48"/>
      <c r="DJ92" s="6"/>
      <c r="DK92" s="6"/>
      <c r="DL92" s="49"/>
      <c r="DM92" s="46"/>
      <c r="DN92" s="48"/>
      <c r="DO92" s="48"/>
      <c r="DP92" s="6"/>
      <c r="DQ92" s="48"/>
      <c r="DR92" s="48"/>
      <c r="DS92" s="5"/>
      <c r="DT92" s="6"/>
      <c r="DU92" s="46"/>
      <c r="DV92" s="47"/>
      <c r="DW92" s="47"/>
      <c r="DY92" s="47"/>
      <c r="DZ92" s="47"/>
      <c r="EA92" s="46"/>
      <c r="EB92" s="6"/>
      <c r="EC92" s="50"/>
      <c r="ED92" s="6"/>
      <c r="EE92" s="6"/>
      <c r="EF92" s="49"/>
      <c r="EG92" s="46"/>
      <c r="EH92" s="48"/>
      <c r="EI92" s="48"/>
      <c r="EJ92" s="6"/>
      <c r="EK92" s="48"/>
      <c r="EL92" s="48"/>
      <c r="EM92" s="5"/>
      <c r="EN92" s="6"/>
      <c r="EO92" s="46"/>
      <c r="EP92" s="47"/>
      <c r="EQ92" s="47"/>
      <c r="ES92" s="47"/>
      <c r="ET92" s="47"/>
      <c r="EU92" s="46"/>
      <c r="EV92" s="48"/>
      <c r="EW92" s="48"/>
      <c r="EX92" s="6"/>
      <c r="EY92" s="6"/>
      <c r="EZ92" s="49"/>
      <c r="FA92" s="46"/>
      <c r="FB92" s="48"/>
      <c r="FC92" s="48"/>
      <c r="FD92" s="6"/>
      <c r="FE92" s="48"/>
      <c r="FF92" s="48"/>
      <c r="FG92" s="5"/>
      <c r="FH92" s="6"/>
      <c r="FI92" s="46"/>
      <c r="FJ92" s="47"/>
      <c r="FK92" s="47"/>
      <c r="FM92" s="47"/>
      <c r="FN92" s="47"/>
      <c r="FO92" s="46"/>
      <c r="FP92" s="48"/>
      <c r="FQ92" s="48"/>
      <c r="FR92" s="6"/>
      <c r="FS92" s="6"/>
      <c r="FT92" s="49"/>
      <c r="FU92" s="46"/>
      <c r="FV92" s="48"/>
      <c r="FW92" s="48"/>
      <c r="FX92" s="6"/>
      <c r="FY92" s="48"/>
      <c r="FZ92" s="48"/>
      <c r="GA92" s="59"/>
      <c r="GI92" s="56"/>
      <c r="GN92" s="57"/>
      <c r="GU92" s="59"/>
      <c r="HC92" s="56"/>
      <c r="HH92" s="57"/>
      <c r="HO92" s="59"/>
      <c r="HW92" s="56"/>
      <c r="IB92" s="57"/>
      <c r="II92" s="59"/>
      <c r="IQ92" s="56"/>
      <c r="IV92" s="57"/>
    </row>
    <row r="93" spans="1:256" s="45" customFormat="1" ht="13.5" customHeight="1">
      <c r="A93" s="63"/>
      <c r="C93" s="5"/>
      <c r="D93" s="6"/>
      <c r="E93" s="46"/>
      <c r="F93" s="47"/>
      <c r="G93" s="48"/>
      <c r="I93" s="47"/>
      <c r="J93" s="48"/>
      <c r="K93" s="46"/>
      <c r="L93" s="48"/>
      <c r="M93" s="48"/>
      <c r="N93" s="6"/>
      <c r="O93" s="6"/>
      <c r="P93" s="49"/>
      <c r="Q93" s="46"/>
      <c r="R93" s="48"/>
      <c r="S93" s="48"/>
      <c r="T93" s="6"/>
      <c r="U93" s="48"/>
      <c r="V93" s="48"/>
      <c r="W93" s="5"/>
      <c r="X93" s="6"/>
      <c r="Y93" s="46"/>
      <c r="Z93" s="47"/>
      <c r="AA93" s="47"/>
      <c r="AC93" s="47"/>
      <c r="AD93" s="47"/>
      <c r="AE93" s="46"/>
      <c r="AF93" s="48"/>
      <c r="AG93" s="48"/>
      <c r="AH93" s="6"/>
      <c r="AI93" s="6"/>
      <c r="AJ93" s="49"/>
      <c r="AK93" s="46"/>
      <c r="AL93" s="6"/>
      <c r="AM93" s="48"/>
      <c r="AN93" s="6"/>
      <c r="AO93" s="48"/>
      <c r="AP93" s="48"/>
      <c r="AQ93" s="5"/>
      <c r="AR93" s="6"/>
      <c r="AS93" s="46"/>
      <c r="AT93" s="47"/>
      <c r="AU93" s="47"/>
      <c r="AW93" s="47"/>
      <c r="AX93" s="47"/>
      <c r="AY93" s="46"/>
      <c r="AZ93" s="48"/>
      <c r="BA93" s="48"/>
      <c r="BB93" s="6"/>
      <c r="BC93" s="6"/>
      <c r="BD93" s="49"/>
      <c r="BE93" s="46"/>
      <c r="BF93" s="48"/>
      <c r="BG93" s="48"/>
      <c r="BH93" s="6"/>
      <c r="BI93" s="48"/>
      <c r="BJ93" s="48"/>
      <c r="BK93" s="5"/>
      <c r="BL93" s="6"/>
      <c r="BM93" s="46"/>
      <c r="BN93" s="47"/>
      <c r="BO93" s="47"/>
      <c r="BQ93" s="47"/>
      <c r="BR93" s="47"/>
      <c r="BS93" s="46"/>
      <c r="BT93" s="48"/>
      <c r="BU93" s="48"/>
      <c r="BV93" s="6"/>
      <c r="BW93" s="6"/>
      <c r="BX93" s="49"/>
      <c r="BY93" s="46"/>
      <c r="BZ93" s="48"/>
      <c r="CA93" s="48"/>
      <c r="CB93" s="6"/>
      <c r="CC93" s="48"/>
      <c r="CD93" s="48"/>
      <c r="CE93" s="46"/>
      <c r="CF93" s="6"/>
      <c r="CG93" s="46"/>
      <c r="CH93" s="47"/>
      <c r="CI93" s="47"/>
      <c r="CK93" s="47"/>
      <c r="CL93" s="47"/>
      <c r="CM93" s="46"/>
      <c r="CN93" s="48"/>
      <c r="CO93" s="48"/>
      <c r="CP93" s="6"/>
      <c r="CQ93" s="6"/>
      <c r="CR93" s="49"/>
      <c r="CS93" s="46"/>
      <c r="CT93" s="48"/>
      <c r="CU93" s="48"/>
      <c r="CV93" s="6"/>
      <c r="CW93" s="48"/>
      <c r="CX93" s="48"/>
      <c r="CY93" s="5"/>
      <c r="CZ93" s="6"/>
      <c r="DA93" s="46"/>
      <c r="DB93" s="47"/>
      <c r="DC93" s="47"/>
      <c r="DE93" s="47"/>
      <c r="DF93" s="47"/>
      <c r="DG93" s="46"/>
      <c r="DH93" s="48"/>
      <c r="DI93" s="48"/>
      <c r="DJ93" s="6"/>
      <c r="DK93" s="6"/>
      <c r="DL93" s="49"/>
      <c r="DM93" s="46"/>
      <c r="DN93" s="48"/>
      <c r="DO93" s="48"/>
      <c r="DP93" s="6"/>
      <c r="DQ93" s="48"/>
      <c r="DR93" s="48"/>
      <c r="DS93" s="5"/>
      <c r="DT93" s="6"/>
      <c r="DU93" s="46"/>
      <c r="DV93" s="47"/>
      <c r="DW93" s="47"/>
      <c r="DY93" s="47"/>
      <c r="DZ93" s="47"/>
      <c r="EA93" s="46"/>
      <c r="EB93" s="6"/>
      <c r="EC93" s="50"/>
      <c r="ED93" s="6"/>
      <c r="EE93" s="6"/>
      <c r="EF93" s="49"/>
      <c r="EG93" s="46"/>
      <c r="EH93" s="48"/>
      <c r="EI93" s="48"/>
      <c r="EJ93" s="6"/>
      <c r="EK93" s="48"/>
      <c r="EL93" s="48"/>
      <c r="EM93" s="5"/>
      <c r="EN93" s="6"/>
      <c r="EO93" s="46"/>
      <c r="EP93" s="47"/>
      <c r="EQ93" s="47"/>
      <c r="ES93" s="47"/>
      <c r="ET93" s="47"/>
      <c r="EU93" s="46"/>
      <c r="EV93" s="48"/>
      <c r="EW93" s="48"/>
      <c r="EX93" s="6"/>
      <c r="EY93" s="6"/>
      <c r="EZ93" s="49"/>
      <c r="FA93" s="46"/>
      <c r="FB93" s="48"/>
      <c r="FC93" s="48"/>
      <c r="FD93" s="6"/>
      <c r="FE93" s="48"/>
      <c r="FF93" s="48"/>
      <c r="FG93" s="5"/>
      <c r="FH93" s="6"/>
      <c r="FI93" s="46"/>
      <c r="FJ93" s="47"/>
      <c r="FK93" s="47"/>
      <c r="FM93" s="47"/>
      <c r="FN93" s="47"/>
      <c r="FO93" s="46"/>
      <c r="FP93" s="48"/>
      <c r="FQ93" s="48"/>
      <c r="FR93" s="6"/>
      <c r="FS93" s="6"/>
      <c r="FT93" s="49"/>
      <c r="FU93" s="46"/>
      <c r="FV93" s="48"/>
      <c r="FW93" s="48"/>
      <c r="FX93" s="6"/>
      <c r="FY93" s="48"/>
      <c r="FZ93" s="48"/>
      <c r="GA93" s="59"/>
      <c r="GI93" s="56"/>
      <c r="GN93" s="57"/>
      <c r="GU93" s="59"/>
      <c r="HC93" s="56"/>
      <c r="HH93" s="57"/>
      <c r="HO93" s="59"/>
      <c r="HW93" s="56"/>
      <c r="IB93" s="57"/>
      <c r="II93" s="59"/>
      <c r="IQ93" s="56"/>
      <c r="IV93" s="57"/>
    </row>
    <row r="94" spans="1:256" s="45" customFormat="1" ht="13.5" customHeight="1">
      <c r="A94" s="63"/>
      <c r="C94" s="5"/>
      <c r="D94" s="6"/>
      <c r="E94" s="46"/>
      <c r="F94" s="47"/>
      <c r="G94" s="48"/>
      <c r="I94" s="47"/>
      <c r="J94" s="48"/>
      <c r="K94" s="46"/>
      <c r="L94" s="48"/>
      <c r="M94" s="48"/>
      <c r="N94" s="6"/>
      <c r="O94" s="6"/>
      <c r="P94" s="49"/>
      <c r="Q94" s="46"/>
      <c r="R94" s="48"/>
      <c r="S94" s="48"/>
      <c r="T94" s="6"/>
      <c r="U94" s="48"/>
      <c r="V94" s="48"/>
      <c r="W94" s="5"/>
      <c r="X94" s="6"/>
      <c r="Y94" s="46"/>
      <c r="Z94" s="47"/>
      <c r="AA94" s="47"/>
      <c r="AC94" s="47"/>
      <c r="AD94" s="47"/>
      <c r="AE94" s="46"/>
      <c r="AF94" s="48"/>
      <c r="AG94" s="48"/>
      <c r="AH94" s="6"/>
      <c r="AI94" s="6"/>
      <c r="AJ94" s="49"/>
      <c r="AK94" s="46"/>
      <c r="AL94" s="6"/>
      <c r="AM94" s="48"/>
      <c r="AN94" s="6"/>
      <c r="AO94" s="48"/>
      <c r="AP94" s="48"/>
      <c r="AQ94" s="5"/>
      <c r="AR94" s="6"/>
      <c r="AS94" s="46"/>
      <c r="AT94" s="47"/>
      <c r="AU94" s="47"/>
      <c r="AW94" s="47"/>
      <c r="AX94" s="47"/>
      <c r="AY94" s="46"/>
      <c r="AZ94" s="48"/>
      <c r="BA94" s="48"/>
      <c r="BB94" s="6"/>
      <c r="BC94" s="6"/>
      <c r="BD94" s="49"/>
      <c r="BE94" s="46"/>
      <c r="BF94" s="48"/>
      <c r="BG94" s="48"/>
      <c r="BH94" s="6"/>
      <c r="BI94" s="48"/>
      <c r="BJ94" s="48"/>
      <c r="BK94" s="5"/>
      <c r="BL94" s="6"/>
      <c r="BM94" s="46"/>
      <c r="BN94" s="47"/>
      <c r="BO94" s="47"/>
      <c r="BQ94" s="47"/>
      <c r="BR94" s="47"/>
      <c r="BS94" s="46"/>
      <c r="BT94" s="48"/>
      <c r="BU94" s="48"/>
      <c r="BV94" s="6"/>
      <c r="BW94" s="6"/>
      <c r="BX94" s="49"/>
      <c r="BY94" s="46"/>
      <c r="BZ94" s="48"/>
      <c r="CA94" s="48"/>
      <c r="CB94" s="6"/>
      <c r="CC94" s="48"/>
      <c r="CD94" s="48"/>
      <c r="CE94" s="46"/>
      <c r="CF94" s="6"/>
      <c r="CG94" s="46"/>
      <c r="CH94" s="47"/>
      <c r="CI94" s="47"/>
      <c r="CK94" s="47"/>
      <c r="CL94" s="47"/>
      <c r="CM94" s="46"/>
      <c r="CN94" s="48"/>
      <c r="CO94" s="48"/>
      <c r="CP94" s="6"/>
      <c r="CQ94" s="6"/>
      <c r="CR94" s="49"/>
      <c r="CS94" s="46"/>
      <c r="CT94" s="48"/>
      <c r="CU94" s="48"/>
      <c r="CV94" s="6"/>
      <c r="CW94" s="48"/>
      <c r="CX94" s="48"/>
      <c r="CY94" s="5"/>
      <c r="CZ94" s="6"/>
      <c r="DA94" s="46"/>
      <c r="DB94" s="47"/>
      <c r="DC94" s="47"/>
      <c r="DE94" s="47"/>
      <c r="DF94" s="47"/>
      <c r="DG94" s="46"/>
      <c r="DH94" s="48"/>
      <c r="DI94" s="48"/>
      <c r="DJ94" s="6"/>
      <c r="DK94" s="6"/>
      <c r="DL94" s="49"/>
      <c r="DM94" s="46"/>
      <c r="DN94" s="48"/>
      <c r="DO94" s="48"/>
      <c r="DP94" s="6"/>
      <c r="DQ94" s="48"/>
      <c r="DR94" s="48"/>
      <c r="DS94" s="5"/>
      <c r="DT94" s="6"/>
      <c r="DU94" s="46"/>
      <c r="DV94" s="47"/>
      <c r="DW94" s="47"/>
      <c r="DY94" s="47"/>
      <c r="DZ94" s="47"/>
      <c r="EA94" s="46"/>
      <c r="EB94" s="6"/>
      <c r="EC94" s="50"/>
      <c r="ED94" s="6"/>
      <c r="EE94" s="6"/>
      <c r="EF94" s="49"/>
      <c r="EG94" s="46"/>
      <c r="EH94" s="48"/>
      <c r="EI94" s="48"/>
      <c r="EJ94" s="6"/>
      <c r="EK94" s="48"/>
      <c r="EL94" s="48"/>
      <c r="EM94" s="5"/>
      <c r="EN94" s="6"/>
      <c r="EO94" s="46"/>
      <c r="EP94" s="47"/>
      <c r="EQ94" s="47"/>
      <c r="ES94" s="47"/>
      <c r="ET94" s="47"/>
      <c r="EU94" s="46"/>
      <c r="EV94" s="48"/>
      <c r="EW94" s="48"/>
      <c r="EX94" s="6"/>
      <c r="EY94" s="6"/>
      <c r="EZ94" s="49"/>
      <c r="FA94" s="46"/>
      <c r="FB94" s="48"/>
      <c r="FC94" s="48"/>
      <c r="FD94" s="6"/>
      <c r="FE94" s="48"/>
      <c r="FF94" s="48"/>
      <c r="FG94" s="5"/>
      <c r="FH94" s="6"/>
      <c r="FI94" s="46"/>
      <c r="FJ94" s="47"/>
      <c r="FK94" s="47"/>
      <c r="FM94" s="47"/>
      <c r="FN94" s="47"/>
      <c r="FO94" s="46"/>
      <c r="FP94" s="48"/>
      <c r="FQ94" s="48"/>
      <c r="FR94" s="6"/>
      <c r="FS94" s="6"/>
      <c r="FT94" s="49"/>
      <c r="FU94" s="46"/>
      <c r="FV94" s="48"/>
      <c r="FW94" s="48"/>
      <c r="FX94" s="6"/>
      <c r="FY94" s="48"/>
      <c r="FZ94" s="48"/>
      <c r="GA94" s="59"/>
      <c r="GI94" s="56"/>
      <c r="GN94" s="57"/>
      <c r="GU94" s="59"/>
      <c r="HC94" s="56"/>
      <c r="HH94" s="57"/>
      <c r="HO94" s="59"/>
      <c r="HW94" s="56"/>
      <c r="IB94" s="57"/>
      <c r="II94" s="59"/>
      <c r="IQ94" s="56"/>
      <c r="IV94" s="57"/>
    </row>
    <row r="95" spans="1:256" s="45" customFormat="1" ht="13.5" customHeight="1">
      <c r="A95" s="63"/>
      <c r="C95" s="5"/>
      <c r="D95" s="6"/>
      <c r="E95" s="46"/>
      <c r="F95" s="47"/>
      <c r="G95" s="48"/>
      <c r="I95" s="47"/>
      <c r="J95" s="48"/>
      <c r="K95" s="46"/>
      <c r="L95" s="48"/>
      <c r="M95" s="48"/>
      <c r="N95" s="6"/>
      <c r="O95" s="6"/>
      <c r="P95" s="49"/>
      <c r="Q95" s="46"/>
      <c r="R95" s="48"/>
      <c r="S95" s="48"/>
      <c r="T95" s="6"/>
      <c r="U95" s="48"/>
      <c r="V95" s="48"/>
      <c r="W95" s="5"/>
      <c r="X95" s="6"/>
      <c r="Y95" s="46"/>
      <c r="Z95" s="47"/>
      <c r="AA95" s="47"/>
      <c r="AC95" s="47"/>
      <c r="AD95" s="47"/>
      <c r="AE95" s="46"/>
      <c r="AF95" s="48"/>
      <c r="AG95" s="48"/>
      <c r="AH95" s="6"/>
      <c r="AI95" s="6"/>
      <c r="AJ95" s="49"/>
      <c r="AK95" s="46"/>
      <c r="AL95" s="6"/>
      <c r="AM95" s="48"/>
      <c r="AN95" s="6"/>
      <c r="AO95" s="48"/>
      <c r="AP95" s="48"/>
      <c r="AQ95" s="5"/>
      <c r="AR95" s="6"/>
      <c r="AS95" s="46"/>
      <c r="AT95" s="47"/>
      <c r="AU95" s="47"/>
      <c r="AW95" s="47"/>
      <c r="AX95" s="47"/>
      <c r="AY95" s="46"/>
      <c r="AZ95" s="48"/>
      <c r="BA95" s="48"/>
      <c r="BB95" s="6"/>
      <c r="BC95" s="6"/>
      <c r="BD95" s="49"/>
      <c r="BE95" s="46"/>
      <c r="BF95" s="48"/>
      <c r="BG95" s="48"/>
      <c r="BH95" s="6"/>
      <c r="BI95" s="48"/>
      <c r="BJ95" s="48"/>
      <c r="BK95" s="5"/>
      <c r="BL95" s="6"/>
      <c r="BM95" s="46"/>
      <c r="BN95" s="47"/>
      <c r="BO95" s="47"/>
      <c r="BQ95" s="47"/>
      <c r="BR95" s="47"/>
      <c r="BS95" s="46"/>
      <c r="BT95" s="48"/>
      <c r="BU95" s="48"/>
      <c r="BV95" s="6"/>
      <c r="BW95" s="6"/>
      <c r="BX95" s="49"/>
      <c r="BY95" s="46"/>
      <c r="BZ95" s="48"/>
      <c r="CA95" s="48"/>
      <c r="CB95" s="6"/>
      <c r="CC95" s="48"/>
      <c r="CD95" s="48"/>
      <c r="CE95" s="46"/>
      <c r="CF95" s="6"/>
      <c r="CG95" s="46"/>
      <c r="CH95" s="47"/>
      <c r="CI95" s="47"/>
      <c r="CK95" s="47"/>
      <c r="CL95" s="47"/>
      <c r="CM95" s="46"/>
      <c r="CN95" s="48"/>
      <c r="CO95" s="48"/>
      <c r="CP95" s="6"/>
      <c r="CQ95" s="6"/>
      <c r="CR95" s="49"/>
      <c r="CS95" s="46"/>
      <c r="CT95" s="48"/>
      <c r="CU95" s="48"/>
      <c r="CV95" s="6"/>
      <c r="CW95" s="48"/>
      <c r="CX95" s="48"/>
      <c r="CY95" s="5"/>
      <c r="CZ95" s="6"/>
      <c r="DA95" s="46"/>
      <c r="DB95" s="47"/>
      <c r="DC95" s="47"/>
      <c r="DE95" s="47"/>
      <c r="DF95" s="47"/>
      <c r="DG95" s="46"/>
      <c r="DH95" s="48"/>
      <c r="DI95" s="48"/>
      <c r="DJ95" s="6"/>
      <c r="DK95" s="6"/>
      <c r="DL95" s="49"/>
      <c r="DM95" s="46"/>
      <c r="DN95" s="48"/>
      <c r="DO95" s="48"/>
      <c r="DP95" s="6"/>
      <c r="DQ95" s="48"/>
      <c r="DR95" s="48"/>
      <c r="DS95" s="5"/>
      <c r="DT95" s="6"/>
      <c r="DU95" s="46"/>
      <c r="DV95" s="47"/>
      <c r="DW95" s="47"/>
      <c r="DY95" s="47"/>
      <c r="DZ95" s="47"/>
      <c r="EA95" s="46"/>
      <c r="EB95" s="6"/>
      <c r="EC95" s="50"/>
      <c r="ED95" s="6"/>
      <c r="EE95" s="6"/>
      <c r="EF95" s="49"/>
      <c r="EG95" s="46"/>
      <c r="EH95" s="48"/>
      <c r="EI95" s="48"/>
      <c r="EJ95" s="6"/>
      <c r="EK95" s="48"/>
      <c r="EL95" s="48"/>
      <c r="EM95" s="5"/>
      <c r="EN95" s="6"/>
      <c r="EO95" s="46"/>
      <c r="EP95" s="47"/>
      <c r="EQ95" s="47"/>
      <c r="ES95" s="47"/>
      <c r="ET95" s="47"/>
      <c r="EU95" s="46"/>
      <c r="EV95" s="48"/>
      <c r="EW95" s="48"/>
      <c r="EX95" s="6"/>
      <c r="EY95" s="6"/>
      <c r="EZ95" s="49"/>
      <c r="FA95" s="46"/>
      <c r="FB95" s="48"/>
      <c r="FC95" s="48"/>
      <c r="FD95" s="6"/>
      <c r="FE95" s="48"/>
      <c r="FF95" s="48"/>
      <c r="FG95" s="5"/>
      <c r="FH95" s="6"/>
      <c r="FI95" s="46"/>
      <c r="FJ95" s="47"/>
      <c r="FK95" s="47"/>
      <c r="FM95" s="47"/>
      <c r="FN95" s="47"/>
      <c r="FO95" s="46"/>
      <c r="FP95" s="48"/>
      <c r="FQ95" s="48"/>
      <c r="FR95" s="6"/>
      <c r="FS95" s="6"/>
      <c r="FT95" s="49"/>
      <c r="FU95" s="46"/>
      <c r="FV95" s="48"/>
      <c r="FW95" s="48"/>
      <c r="FX95" s="6"/>
      <c r="FY95" s="48"/>
      <c r="FZ95" s="48"/>
      <c r="GA95" s="59"/>
      <c r="GI95" s="56"/>
      <c r="GN95" s="57"/>
      <c r="GU95" s="59"/>
      <c r="HC95" s="56"/>
      <c r="HH95" s="57"/>
      <c r="HO95" s="59"/>
      <c r="HW95" s="56"/>
      <c r="IB95" s="57"/>
      <c r="II95" s="59"/>
      <c r="IQ95" s="56"/>
      <c r="IV95" s="57"/>
    </row>
    <row r="96" spans="1:256" s="45" customFormat="1" ht="13.5" customHeight="1">
      <c r="A96" s="63"/>
      <c r="C96" s="5"/>
      <c r="D96" s="6"/>
      <c r="E96" s="46"/>
      <c r="F96" s="47"/>
      <c r="G96" s="48"/>
      <c r="I96" s="47"/>
      <c r="J96" s="48"/>
      <c r="K96" s="46"/>
      <c r="L96" s="48"/>
      <c r="M96" s="48"/>
      <c r="N96" s="6"/>
      <c r="O96" s="6"/>
      <c r="P96" s="49"/>
      <c r="Q96" s="46"/>
      <c r="R96" s="48"/>
      <c r="S96" s="48"/>
      <c r="T96" s="6"/>
      <c r="U96" s="48"/>
      <c r="V96" s="48"/>
      <c r="W96" s="5"/>
      <c r="X96" s="6"/>
      <c r="Y96" s="46"/>
      <c r="Z96" s="47"/>
      <c r="AA96" s="47"/>
      <c r="AC96" s="47"/>
      <c r="AD96" s="47"/>
      <c r="AE96" s="46"/>
      <c r="AF96" s="48"/>
      <c r="AG96" s="48"/>
      <c r="AH96" s="6"/>
      <c r="AI96" s="6"/>
      <c r="AJ96" s="49"/>
      <c r="AK96" s="46"/>
      <c r="AL96" s="6"/>
      <c r="AM96" s="48"/>
      <c r="AN96" s="6"/>
      <c r="AO96" s="48"/>
      <c r="AP96" s="48"/>
      <c r="AQ96" s="5"/>
      <c r="AR96" s="6"/>
      <c r="AS96" s="46"/>
      <c r="AT96" s="47"/>
      <c r="AU96" s="47"/>
      <c r="AW96" s="47"/>
      <c r="AX96" s="47"/>
      <c r="AY96" s="46"/>
      <c r="AZ96" s="48"/>
      <c r="BA96" s="48"/>
      <c r="BB96" s="6"/>
      <c r="BC96" s="6"/>
      <c r="BD96" s="49"/>
      <c r="BE96" s="46"/>
      <c r="BF96" s="48"/>
      <c r="BG96" s="48"/>
      <c r="BH96" s="6"/>
      <c r="BI96" s="48"/>
      <c r="BJ96" s="48"/>
      <c r="BK96" s="5"/>
      <c r="BL96" s="6"/>
      <c r="BM96" s="46"/>
      <c r="BN96" s="47"/>
      <c r="BO96" s="47"/>
      <c r="BQ96" s="47"/>
      <c r="BR96" s="47"/>
      <c r="BS96" s="46"/>
      <c r="BT96" s="48"/>
      <c r="BU96" s="48"/>
      <c r="BV96" s="6"/>
      <c r="BW96" s="6"/>
      <c r="BX96" s="49"/>
      <c r="BY96" s="46"/>
      <c r="BZ96" s="48"/>
      <c r="CA96" s="48"/>
      <c r="CB96" s="6"/>
      <c r="CC96" s="48"/>
      <c r="CD96" s="48"/>
      <c r="CE96" s="46"/>
      <c r="CF96" s="6"/>
      <c r="CG96" s="46"/>
      <c r="CH96" s="47"/>
      <c r="CI96" s="47"/>
      <c r="CK96" s="47"/>
      <c r="CL96" s="47"/>
      <c r="CM96" s="46"/>
      <c r="CN96" s="48"/>
      <c r="CO96" s="48"/>
      <c r="CP96" s="6"/>
      <c r="CQ96" s="6"/>
      <c r="CR96" s="49"/>
      <c r="CS96" s="46"/>
      <c r="CT96" s="48"/>
      <c r="CU96" s="48"/>
      <c r="CV96" s="6"/>
      <c r="CW96" s="48"/>
      <c r="CX96" s="48"/>
      <c r="CY96" s="5"/>
      <c r="CZ96" s="6"/>
      <c r="DA96" s="46"/>
      <c r="DB96" s="47"/>
      <c r="DC96" s="47"/>
      <c r="DE96" s="47"/>
      <c r="DF96" s="47"/>
      <c r="DG96" s="46"/>
      <c r="DH96" s="48"/>
      <c r="DI96" s="48"/>
      <c r="DJ96" s="6"/>
      <c r="DK96" s="6"/>
      <c r="DL96" s="49"/>
      <c r="DM96" s="46"/>
      <c r="DN96" s="48"/>
      <c r="DO96" s="48"/>
      <c r="DP96" s="6"/>
      <c r="DQ96" s="48"/>
      <c r="DR96" s="48"/>
      <c r="DS96" s="5"/>
      <c r="DT96" s="6"/>
      <c r="DU96" s="46"/>
      <c r="DV96" s="47"/>
      <c r="DW96" s="47"/>
      <c r="DY96" s="47"/>
      <c r="DZ96" s="47"/>
      <c r="EA96" s="46"/>
      <c r="EB96" s="6"/>
      <c r="EC96" s="50"/>
      <c r="ED96" s="6"/>
      <c r="EE96" s="6"/>
      <c r="EF96" s="49"/>
      <c r="EG96" s="46"/>
      <c r="EH96" s="48"/>
      <c r="EI96" s="48"/>
      <c r="EJ96" s="6"/>
      <c r="EK96" s="48"/>
      <c r="EL96" s="48"/>
      <c r="EM96" s="5"/>
      <c r="EN96" s="6"/>
      <c r="EO96" s="46"/>
      <c r="EP96" s="47"/>
      <c r="EQ96" s="47"/>
      <c r="ES96" s="47"/>
      <c r="ET96" s="47"/>
      <c r="EU96" s="46"/>
      <c r="EV96" s="48"/>
      <c r="EW96" s="48"/>
      <c r="EX96" s="6"/>
      <c r="EY96" s="6"/>
      <c r="EZ96" s="49"/>
      <c r="FA96" s="46"/>
      <c r="FB96" s="48"/>
      <c r="FC96" s="48"/>
      <c r="FD96" s="6"/>
      <c r="FE96" s="48"/>
      <c r="FF96" s="48"/>
      <c r="FG96" s="5"/>
      <c r="FH96" s="6"/>
      <c r="FI96" s="46"/>
      <c r="FJ96" s="47"/>
      <c r="FK96" s="47"/>
      <c r="FM96" s="47"/>
      <c r="FN96" s="47"/>
      <c r="FO96" s="46"/>
      <c r="FP96" s="48"/>
      <c r="FQ96" s="48"/>
      <c r="FR96" s="6"/>
      <c r="FS96" s="6"/>
      <c r="FT96" s="49"/>
      <c r="FU96" s="46"/>
      <c r="FV96" s="48"/>
      <c r="FW96" s="48"/>
      <c r="FX96" s="6"/>
      <c r="FY96" s="48"/>
      <c r="FZ96" s="48"/>
      <c r="GA96" s="59"/>
      <c r="GI96" s="56"/>
      <c r="GN96" s="57"/>
      <c r="GU96" s="59"/>
      <c r="HC96" s="56"/>
      <c r="HH96" s="57"/>
      <c r="HO96" s="59"/>
      <c r="HW96" s="56"/>
      <c r="IB96" s="57"/>
      <c r="II96" s="59"/>
      <c r="IQ96" s="56"/>
      <c r="IV96" s="57"/>
    </row>
    <row r="97" spans="1:256" s="45" customFormat="1" ht="13.5" customHeight="1">
      <c r="A97" s="63"/>
      <c r="C97" s="5"/>
      <c r="D97" s="6"/>
      <c r="E97" s="46"/>
      <c r="F97" s="47"/>
      <c r="G97" s="48"/>
      <c r="I97" s="47"/>
      <c r="J97" s="48"/>
      <c r="K97" s="46"/>
      <c r="L97" s="48"/>
      <c r="M97" s="48"/>
      <c r="N97" s="6"/>
      <c r="O97" s="6"/>
      <c r="P97" s="49"/>
      <c r="Q97" s="46"/>
      <c r="R97" s="48"/>
      <c r="S97" s="48"/>
      <c r="T97" s="6"/>
      <c r="U97" s="48"/>
      <c r="V97" s="48"/>
      <c r="W97" s="5"/>
      <c r="X97" s="6"/>
      <c r="Y97" s="46"/>
      <c r="Z97" s="47"/>
      <c r="AA97" s="47"/>
      <c r="AC97" s="47"/>
      <c r="AD97" s="47"/>
      <c r="AE97" s="46"/>
      <c r="AF97" s="48"/>
      <c r="AG97" s="48"/>
      <c r="AH97" s="6"/>
      <c r="AI97" s="6"/>
      <c r="AJ97" s="49"/>
      <c r="AK97" s="46"/>
      <c r="AL97" s="6"/>
      <c r="AM97" s="48"/>
      <c r="AN97" s="6"/>
      <c r="AO97" s="48"/>
      <c r="AP97" s="48"/>
      <c r="AQ97" s="5"/>
      <c r="AR97" s="6"/>
      <c r="AS97" s="46"/>
      <c r="AT97" s="47"/>
      <c r="AU97" s="47"/>
      <c r="AW97" s="47"/>
      <c r="AX97" s="47"/>
      <c r="AY97" s="46"/>
      <c r="AZ97" s="48"/>
      <c r="BA97" s="48"/>
      <c r="BB97" s="6"/>
      <c r="BC97" s="6"/>
      <c r="BD97" s="49"/>
      <c r="BE97" s="46"/>
      <c r="BF97" s="48"/>
      <c r="BG97" s="48"/>
      <c r="BH97" s="6"/>
      <c r="BI97" s="48"/>
      <c r="BJ97" s="48"/>
      <c r="BK97" s="5"/>
      <c r="BL97" s="6"/>
      <c r="BM97" s="46"/>
      <c r="BN97" s="47"/>
      <c r="BO97" s="47"/>
      <c r="BQ97" s="47"/>
      <c r="BR97" s="47"/>
      <c r="BS97" s="46"/>
      <c r="BT97" s="48"/>
      <c r="BU97" s="48"/>
      <c r="BV97" s="6"/>
      <c r="BW97" s="6"/>
      <c r="BX97" s="49"/>
      <c r="BY97" s="46"/>
      <c r="BZ97" s="48"/>
      <c r="CA97" s="48"/>
      <c r="CB97" s="6"/>
      <c r="CC97" s="48"/>
      <c r="CD97" s="48"/>
      <c r="CE97" s="46"/>
      <c r="CF97" s="6"/>
      <c r="CG97" s="46"/>
      <c r="CH97" s="47"/>
      <c r="CI97" s="47"/>
      <c r="CK97" s="47"/>
      <c r="CL97" s="47"/>
      <c r="CM97" s="46"/>
      <c r="CN97" s="48"/>
      <c r="CO97" s="48"/>
      <c r="CP97" s="6"/>
      <c r="CQ97" s="6"/>
      <c r="CR97" s="49"/>
      <c r="CS97" s="46"/>
      <c r="CT97" s="48"/>
      <c r="CU97" s="48"/>
      <c r="CV97" s="6"/>
      <c r="CW97" s="48"/>
      <c r="CX97" s="48"/>
      <c r="CY97" s="5"/>
      <c r="CZ97" s="6"/>
      <c r="DA97" s="46"/>
      <c r="DB97" s="47"/>
      <c r="DC97" s="47"/>
      <c r="DE97" s="47"/>
      <c r="DF97" s="47"/>
      <c r="DG97" s="46"/>
      <c r="DH97" s="48"/>
      <c r="DI97" s="48"/>
      <c r="DJ97" s="6"/>
      <c r="DK97" s="6"/>
      <c r="DL97" s="49"/>
      <c r="DM97" s="46"/>
      <c r="DN97" s="48"/>
      <c r="DO97" s="48"/>
      <c r="DP97" s="6"/>
      <c r="DQ97" s="48"/>
      <c r="DR97" s="48"/>
      <c r="DS97" s="5"/>
      <c r="DT97" s="6"/>
      <c r="DU97" s="46"/>
      <c r="DV97" s="47"/>
      <c r="DW97" s="47"/>
      <c r="DY97" s="47"/>
      <c r="DZ97" s="47"/>
      <c r="EA97" s="46"/>
      <c r="EB97" s="6"/>
      <c r="EC97" s="50"/>
      <c r="ED97" s="6"/>
      <c r="EE97" s="6"/>
      <c r="EF97" s="49"/>
      <c r="EG97" s="46"/>
      <c r="EH97" s="48"/>
      <c r="EI97" s="48"/>
      <c r="EJ97" s="6"/>
      <c r="EK97" s="48"/>
      <c r="EL97" s="48"/>
      <c r="EM97" s="5"/>
      <c r="EN97" s="6"/>
      <c r="EO97" s="46"/>
      <c r="EP97" s="47"/>
      <c r="EQ97" s="47"/>
      <c r="ES97" s="47"/>
      <c r="ET97" s="47"/>
      <c r="EU97" s="46"/>
      <c r="EV97" s="48"/>
      <c r="EW97" s="48"/>
      <c r="EX97" s="6"/>
      <c r="EY97" s="6"/>
      <c r="EZ97" s="49"/>
      <c r="FA97" s="46"/>
      <c r="FB97" s="48"/>
      <c r="FC97" s="48"/>
      <c r="FD97" s="6"/>
      <c r="FE97" s="48"/>
      <c r="FF97" s="48"/>
      <c r="FG97" s="5"/>
      <c r="FH97" s="6"/>
      <c r="FI97" s="46"/>
      <c r="FJ97" s="47"/>
      <c r="FK97" s="47"/>
      <c r="FM97" s="47"/>
      <c r="FN97" s="47"/>
      <c r="FO97" s="46"/>
      <c r="FP97" s="48"/>
      <c r="FQ97" s="48"/>
      <c r="FR97" s="6"/>
      <c r="FS97" s="6"/>
      <c r="FT97" s="49"/>
      <c r="FU97" s="46"/>
      <c r="FV97" s="48"/>
      <c r="FW97" s="48"/>
      <c r="FX97" s="6"/>
      <c r="FY97" s="48"/>
      <c r="FZ97" s="48"/>
      <c r="GA97" s="59"/>
      <c r="GI97" s="56"/>
      <c r="GN97" s="57"/>
      <c r="GU97" s="59"/>
      <c r="HC97" s="56"/>
      <c r="HH97" s="57"/>
      <c r="HO97" s="59"/>
      <c r="HW97" s="56"/>
      <c r="IB97" s="57"/>
      <c r="II97" s="59"/>
      <c r="IQ97" s="56"/>
      <c r="IV97" s="57"/>
    </row>
    <row r="98" spans="1:256" s="45" customFormat="1" ht="13.5" customHeight="1">
      <c r="A98" s="63"/>
      <c r="C98" s="5"/>
      <c r="D98" s="6"/>
      <c r="E98" s="46"/>
      <c r="F98" s="47"/>
      <c r="G98" s="48"/>
      <c r="I98" s="47"/>
      <c r="J98" s="48"/>
      <c r="K98" s="46"/>
      <c r="L98" s="48"/>
      <c r="M98" s="48"/>
      <c r="N98" s="6"/>
      <c r="O98" s="6"/>
      <c r="P98" s="49"/>
      <c r="Q98" s="46"/>
      <c r="R98" s="48"/>
      <c r="S98" s="48"/>
      <c r="T98" s="6"/>
      <c r="U98" s="48"/>
      <c r="V98" s="48"/>
      <c r="W98" s="5"/>
      <c r="X98" s="6"/>
      <c r="Y98" s="46"/>
      <c r="Z98" s="47"/>
      <c r="AA98" s="47"/>
      <c r="AC98" s="47"/>
      <c r="AD98" s="47"/>
      <c r="AE98" s="46"/>
      <c r="AF98" s="48"/>
      <c r="AG98" s="48"/>
      <c r="AH98" s="6"/>
      <c r="AI98" s="6"/>
      <c r="AJ98" s="49"/>
      <c r="AK98" s="46"/>
      <c r="AL98" s="6"/>
      <c r="AM98" s="48"/>
      <c r="AN98" s="6"/>
      <c r="AO98" s="48"/>
      <c r="AP98" s="48"/>
      <c r="AQ98" s="5"/>
      <c r="AR98" s="6"/>
      <c r="AS98" s="46"/>
      <c r="AT98" s="47"/>
      <c r="AU98" s="47"/>
      <c r="AW98" s="47"/>
      <c r="AX98" s="47"/>
      <c r="AY98" s="46"/>
      <c r="AZ98" s="48"/>
      <c r="BA98" s="48"/>
      <c r="BB98" s="6"/>
      <c r="BC98" s="6"/>
      <c r="BD98" s="49"/>
      <c r="BE98" s="46"/>
      <c r="BF98" s="48"/>
      <c r="BG98" s="48"/>
      <c r="BH98" s="6"/>
      <c r="BI98" s="48"/>
      <c r="BJ98" s="48"/>
      <c r="BK98" s="5"/>
      <c r="BL98" s="6"/>
      <c r="BM98" s="46"/>
      <c r="BN98" s="47"/>
      <c r="BO98" s="47"/>
      <c r="BQ98" s="47"/>
      <c r="BR98" s="47"/>
      <c r="BS98" s="46"/>
      <c r="BT98" s="48"/>
      <c r="BU98" s="48"/>
      <c r="BV98" s="6"/>
      <c r="BW98" s="6"/>
      <c r="BX98" s="49"/>
      <c r="BY98" s="46"/>
      <c r="BZ98" s="48"/>
      <c r="CA98" s="48"/>
      <c r="CB98" s="6"/>
      <c r="CC98" s="48"/>
      <c r="CD98" s="48"/>
      <c r="CE98" s="46"/>
      <c r="CF98" s="6"/>
      <c r="CG98" s="46"/>
      <c r="CH98" s="47"/>
      <c r="CI98" s="47"/>
      <c r="CK98" s="47"/>
      <c r="CL98" s="47"/>
      <c r="CM98" s="46"/>
      <c r="CN98" s="48"/>
      <c r="CO98" s="48"/>
      <c r="CP98" s="6"/>
      <c r="CQ98" s="6"/>
      <c r="CR98" s="49"/>
      <c r="CS98" s="46"/>
      <c r="CT98" s="48"/>
      <c r="CU98" s="48"/>
      <c r="CV98" s="6"/>
      <c r="CW98" s="48"/>
      <c r="CX98" s="48"/>
      <c r="CY98" s="5"/>
      <c r="CZ98" s="6"/>
      <c r="DA98" s="46"/>
      <c r="DB98" s="47"/>
      <c r="DC98" s="47"/>
      <c r="DE98" s="47"/>
      <c r="DF98" s="47"/>
      <c r="DG98" s="46"/>
      <c r="DH98" s="48"/>
      <c r="DI98" s="48"/>
      <c r="DJ98" s="6"/>
      <c r="DK98" s="6"/>
      <c r="DL98" s="49"/>
      <c r="DM98" s="46"/>
      <c r="DN98" s="48"/>
      <c r="DO98" s="48"/>
      <c r="DP98" s="6"/>
      <c r="DQ98" s="48"/>
      <c r="DR98" s="48"/>
      <c r="DS98" s="5"/>
      <c r="DT98" s="6"/>
      <c r="DU98" s="46"/>
      <c r="DV98" s="47"/>
      <c r="DW98" s="47"/>
      <c r="DY98" s="47"/>
      <c r="DZ98" s="47"/>
      <c r="EA98" s="46"/>
      <c r="EB98" s="6"/>
      <c r="EC98" s="50"/>
      <c r="ED98" s="6"/>
      <c r="EE98" s="6"/>
      <c r="EF98" s="49"/>
      <c r="EG98" s="46"/>
      <c r="EH98" s="48"/>
      <c r="EI98" s="48"/>
      <c r="EJ98" s="6"/>
      <c r="EK98" s="48"/>
      <c r="EL98" s="48"/>
      <c r="EM98" s="5"/>
      <c r="EN98" s="6"/>
      <c r="EO98" s="46"/>
      <c r="EP98" s="47"/>
      <c r="EQ98" s="47"/>
      <c r="ES98" s="47"/>
      <c r="ET98" s="47"/>
      <c r="EU98" s="46"/>
      <c r="EV98" s="48"/>
      <c r="EW98" s="48"/>
      <c r="EX98" s="6"/>
      <c r="EY98" s="6"/>
      <c r="EZ98" s="49"/>
      <c r="FA98" s="46"/>
      <c r="FB98" s="48"/>
      <c r="FC98" s="48"/>
      <c r="FD98" s="6"/>
      <c r="FE98" s="48"/>
      <c r="FF98" s="48"/>
      <c r="FG98" s="5"/>
      <c r="FH98" s="6"/>
      <c r="FI98" s="46"/>
      <c r="FJ98" s="47"/>
      <c r="FK98" s="47"/>
      <c r="FM98" s="47"/>
      <c r="FN98" s="47"/>
      <c r="FO98" s="46"/>
      <c r="FP98" s="48"/>
      <c r="FQ98" s="48"/>
      <c r="FR98" s="6"/>
      <c r="FS98" s="6"/>
      <c r="FT98" s="49"/>
      <c r="FU98" s="46"/>
      <c r="FV98" s="48"/>
      <c r="FW98" s="48"/>
      <c r="FX98" s="6"/>
      <c r="FY98" s="48"/>
      <c r="FZ98" s="48"/>
      <c r="GA98" s="59"/>
      <c r="GI98" s="56"/>
      <c r="GN98" s="57"/>
      <c r="GU98" s="59"/>
      <c r="HC98" s="56"/>
      <c r="HH98" s="57"/>
      <c r="HO98" s="59"/>
      <c r="HW98" s="56"/>
      <c r="IB98" s="57"/>
      <c r="II98" s="59"/>
      <c r="IQ98" s="56"/>
      <c r="IV98" s="57"/>
    </row>
    <row r="99" spans="1:256" s="45" customFormat="1" ht="13.5" customHeight="1">
      <c r="A99" s="63"/>
      <c r="C99" s="5"/>
      <c r="D99" s="6"/>
      <c r="E99" s="46"/>
      <c r="F99" s="47"/>
      <c r="G99" s="48"/>
      <c r="I99" s="47"/>
      <c r="J99" s="48"/>
      <c r="K99" s="46"/>
      <c r="L99" s="48"/>
      <c r="M99" s="48"/>
      <c r="N99" s="6"/>
      <c r="O99" s="6"/>
      <c r="P99" s="49"/>
      <c r="Q99" s="46"/>
      <c r="R99" s="48"/>
      <c r="S99" s="48"/>
      <c r="T99" s="6"/>
      <c r="U99" s="48"/>
      <c r="V99" s="48"/>
      <c r="W99" s="5"/>
      <c r="X99" s="6"/>
      <c r="Y99" s="46"/>
      <c r="Z99" s="47"/>
      <c r="AA99" s="47"/>
      <c r="AC99" s="47"/>
      <c r="AD99" s="47"/>
      <c r="AE99" s="46"/>
      <c r="AF99" s="48"/>
      <c r="AG99" s="48"/>
      <c r="AH99" s="6"/>
      <c r="AI99" s="6"/>
      <c r="AJ99" s="49"/>
      <c r="AK99" s="46"/>
      <c r="AL99" s="6"/>
      <c r="AM99" s="48"/>
      <c r="AN99" s="6"/>
      <c r="AO99" s="48"/>
      <c r="AP99" s="48"/>
      <c r="AQ99" s="5"/>
      <c r="AR99" s="6"/>
      <c r="AS99" s="46"/>
      <c r="AT99" s="47"/>
      <c r="AU99" s="47"/>
      <c r="AW99" s="47"/>
      <c r="AX99" s="47"/>
      <c r="AY99" s="46"/>
      <c r="AZ99" s="48"/>
      <c r="BA99" s="48"/>
      <c r="BB99" s="6"/>
      <c r="BC99" s="6"/>
      <c r="BD99" s="49"/>
      <c r="BE99" s="46"/>
      <c r="BF99" s="48"/>
      <c r="BG99" s="48"/>
      <c r="BH99" s="6"/>
      <c r="BI99" s="48"/>
      <c r="BJ99" s="48"/>
      <c r="BK99" s="5"/>
      <c r="BL99" s="6"/>
      <c r="BM99" s="46"/>
      <c r="BN99" s="47"/>
      <c r="BO99" s="47"/>
      <c r="BQ99" s="47"/>
      <c r="BR99" s="47"/>
      <c r="BS99" s="46"/>
      <c r="BT99" s="48"/>
      <c r="BU99" s="48"/>
      <c r="BV99" s="6"/>
      <c r="BW99" s="6"/>
      <c r="BX99" s="49"/>
      <c r="BY99" s="46"/>
      <c r="BZ99" s="48"/>
      <c r="CA99" s="48"/>
      <c r="CB99" s="6"/>
      <c r="CC99" s="48"/>
      <c r="CD99" s="48"/>
      <c r="CE99" s="46"/>
      <c r="CF99" s="6"/>
      <c r="CG99" s="46"/>
      <c r="CH99" s="47"/>
      <c r="CI99" s="47"/>
      <c r="CK99" s="47"/>
      <c r="CL99" s="47"/>
      <c r="CM99" s="46"/>
      <c r="CN99" s="48"/>
      <c r="CO99" s="48"/>
      <c r="CP99" s="6"/>
      <c r="CQ99" s="6"/>
      <c r="CR99" s="49"/>
      <c r="CS99" s="46"/>
      <c r="CT99" s="48"/>
      <c r="CU99" s="48"/>
      <c r="CV99" s="6"/>
      <c r="CW99" s="48"/>
      <c r="CX99" s="48"/>
      <c r="CY99" s="5"/>
      <c r="CZ99" s="6"/>
      <c r="DA99" s="46"/>
      <c r="DB99" s="47"/>
      <c r="DC99" s="47"/>
      <c r="DE99" s="47"/>
      <c r="DF99" s="47"/>
      <c r="DG99" s="46"/>
      <c r="DH99" s="48"/>
      <c r="DI99" s="48"/>
      <c r="DJ99" s="6"/>
      <c r="DK99" s="6"/>
      <c r="DL99" s="49"/>
      <c r="DM99" s="46"/>
      <c r="DN99" s="48"/>
      <c r="DO99" s="48"/>
      <c r="DP99" s="6"/>
      <c r="DQ99" s="48"/>
      <c r="DR99" s="48"/>
      <c r="DS99" s="5"/>
      <c r="DT99" s="6"/>
      <c r="DU99" s="46"/>
      <c r="DV99" s="47"/>
      <c r="DW99" s="47"/>
      <c r="DY99" s="47"/>
      <c r="DZ99" s="47"/>
      <c r="EA99" s="46"/>
      <c r="EB99" s="6"/>
      <c r="EC99" s="50"/>
      <c r="ED99" s="6"/>
      <c r="EE99" s="6"/>
      <c r="EF99" s="49"/>
      <c r="EG99" s="46"/>
      <c r="EH99" s="48"/>
      <c r="EI99" s="48"/>
      <c r="EJ99" s="6"/>
      <c r="EK99" s="48"/>
      <c r="EL99" s="48"/>
      <c r="EM99" s="5"/>
      <c r="EN99" s="6"/>
      <c r="EO99" s="46"/>
      <c r="EP99" s="47"/>
      <c r="EQ99" s="47"/>
      <c r="ES99" s="47"/>
      <c r="ET99" s="47"/>
      <c r="EU99" s="46"/>
      <c r="EV99" s="48"/>
      <c r="EW99" s="48"/>
      <c r="EX99" s="6"/>
      <c r="EY99" s="6"/>
      <c r="EZ99" s="49"/>
      <c r="FA99" s="46"/>
      <c r="FB99" s="48"/>
      <c r="FC99" s="48"/>
      <c r="FD99" s="6"/>
      <c r="FE99" s="48"/>
      <c r="FF99" s="48"/>
      <c r="FG99" s="5"/>
      <c r="FH99" s="6"/>
      <c r="FI99" s="46"/>
      <c r="FJ99" s="47"/>
      <c r="FK99" s="47"/>
      <c r="FM99" s="47"/>
      <c r="FN99" s="47"/>
      <c r="FO99" s="46"/>
      <c r="FP99" s="48"/>
      <c r="FQ99" s="48"/>
      <c r="FR99" s="6"/>
      <c r="FS99" s="6"/>
      <c r="FT99" s="49"/>
      <c r="FU99" s="46"/>
      <c r="FV99" s="48"/>
      <c r="FW99" s="48"/>
      <c r="FX99" s="6"/>
      <c r="FY99" s="48"/>
      <c r="FZ99" s="48"/>
      <c r="GA99" s="59"/>
      <c r="GI99" s="56"/>
      <c r="GN99" s="57"/>
      <c r="GU99" s="59"/>
      <c r="HC99" s="56"/>
      <c r="HH99" s="57"/>
      <c r="HO99" s="59"/>
      <c r="HW99" s="56"/>
      <c r="IB99" s="57"/>
      <c r="II99" s="59"/>
      <c r="IQ99" s="56"/>
      <c r="IV99" s="57"/>
    </row>
    <row r="100" spans="1:256" s="45" customFormat="1" ht="13.5" customHeight="1">
      <c r="A100" s="63"/>
      <c r="C100" s="5"/>
      <c r="D100" s="6"/>
      <c r="E100" s="46"/>
      <c r="F100" s="47"/>
      <c r="G100" s="48"/>
      <c r="I100" s="47"/>
      <c r="J100" s="48"/>
      <c r="K100" s="46"/>
      <c r="L100" s="48"/>
      <c r="M100" s="48"/>
      <c r="N100" s="6"/>
      <c r="O100" s="6"/>
      <c r="P100" s="49"/>
      <c r="Q100" s="46"/>
      <c r="R100" s="48"/>
      <c r="S100" s="48"/>
      <c r="T100" s="6"/>
      <c r="U100" s="48"/>
      <c r="V100" s="48"/>
      <c r="W100" s="5"/>
      <c r="X100" s="6"/>
      <c r="Y100" s="46"/>
      <c r="Z100" s="47"/>
      <c r="AA100" s="47"/>
      <c r="AC100" s="47"/>
      <c r="AD100" s="47"/>
      <c r="AE100" s="46"/>
      <c r="AF100" s="48"/>
      <c r="AG100" s="48"/>
      <c r="AH100" s="6"/>
      <c r="AI100" s="6"/>
      <c r="AJ100" s="49"/>
      <c r="AK100" s="46"/>
      <c r="AL100" s="6"/>
      <c r="AM100" s="48"/>
      <c r="AN100" s="6"/>
      <c r="AO100" s="48"/>
      <c r="AP100" s="48"/>
      <c r="AQ100" s="5"/>
      <c r="AR100" s="6"/>
      <c r="AS100" s="46"/>
      <c r="AT100" s="47"/>
      <c r="AU100" s="47"/>
      <c r="AW100" s="47"/>
      <c r="AX100" s="47"/>
      <c r="AY100" s="46"/>
      <c r="AZ100" s="48"/>
      <c r="BA100" s="48"/>
      <c r="BB100" s="6"/>
      <c r="BC100" s="6"/>
      <c r="BD100" s="49"/>
      <c r="BE100" s="46"/>
      <c r="BF100" s="48"/>
      <c r="BG100" s="48"/>
      <c r="BH100" s="6"/>
      <c r="BI100" s="48"/>
      <c r="BJ100" s="48"/>
      <c r="BK100" s="5"/>
      <c r="BL100" s="6"/>
      <c r="BM100" s="46"/>
      <c r="BN100" s="47"/>
      <c r="BO100" s="47"/>
      <c r="BQ100" s="47"/>
      <c r="BR100" s="47"/>
      <c r="BS100" s="46"/>
      <c r="BT100" s="48"/>
      <c r="BU100" s="48"/>
      <c r="BV100" s="6"/>
      <c r="BW100" s="6"/>
      <c r="BX100" s="49"/>
      <c r="BY100" s="46"/>
      <c r="BZ100" s="48"/>
      <c r="CA100" s="48"/>
      <c r="CB100" s="6"/>
      <c r="CC100" s="48"/>
      <c r="CD100" s="48"/>
      <c r="CE100" s="46"/>
      <c r="CF100" s="6"/>
      <c r="CG100" s="46"/>
      <c r="CH100" s="47"/>
      <c r="CI100" s="47"/>
      <c r="CK100" s="47"/>
      <c r="CL100" s="47"/>
      <c r="CM100" s="46"/>
      <c r="CN100" s="48"/>
      <c r="CO100" s="48"/>
      <c r="CP100" s="6"/>
      <c r="CQ100" s="6"/>
      <c r="CR100" s="49"/>
      <c r="CS100" s="46"/>
      <c r="CT100" s="48"/>
      <c r="CU100" s="48"/>
      <c r="CV100" s="6"/>
      <c r="CW100" s="48"/>
      <c r="CX100" s="48"/>
      <c r="CY100" s="5"/>
      <c r="CZ100" s="6"/>
      <c r="DA100" s="46"/>
      <c r="DB100" s="47"/>
      <c r="DC100" s="47"/>
      <c r="DE100" s="47"/>
      <c r="DF100" s="47"/>
      <c r="DG100" s="46"/>
      <c r="DH100" s="48"/>
      <c r="DI100" s="48"/>
      <c r="DJ100" s="6"/>
      <c r="DK100" s="6"/>
      <c r="DL100" s="49"/>
      <c r="DM100" s="46"/>
      <c r="DN100" s="48"/>
      <c r="DO100" s="48"/>
      <c r="DP100" s="6"/>
      <c r="DQ100" s="48"/>
      <c r="DR100" s="48"/>
      <c r="DS100" s="5"/>
      <c r="DT100" s="6"/>
      <c r="DU100" s="46"/>
      <c r="DV100" s="47"/>
      <c r="DW100" s="47"/>
      <c r="DY100" s="47"/>
      <c r="DZ100" s="47"/>
      <c r="EA100" s="46"/>
      <c r="EB100" s="6"/>
      <c r="EC100" s="50"/>
      <c r="ED100" s="6"/>
      <c r="EE100" s="6"/>
      <c r="EF100" s="49"/>
      <c r="EG100" s="46"/>
      <c r="EH100" s="48"/>
      <c r="EI100" s="48"/>
      <c r="EJ100" s="6"/>
      <c r="EK100" s="48"/>
      <c r="EL100" s="48"/>
      <c r="EM100" s="5"/>
      <c r="EN100" s="6"/>
      <c r="EO100" s="46"/>
      <c r="EP100" s="47"/>
      <c r="EQ100" s="47"/>
      <c r="ES100" s="47"/>
      <c r="ET100" s="47"/>
      <c r="EU100" s="46"/>
      <c r="EV100" s="48"/>
      <c r="EW100" s="48"/>
      <c r="EX100" s="6"/>
      <c r="EY100" s="6"/>
      <c r="EZ100" s="49"/>
      <c r="FA100" s="46"/>
      <c r="FB100" s="48"/>
      <c r="FC100" s="48"/>
      <c r="FD100" s="6"/>
      <c r="FE100" s="48"/>
      <c r="FF100" s="48"/>
      <c r="FG100" s="5"/>
      <c r="FH100" s="6"/>
      <c r="FI100" s="46"/>
      <c r="FJ100" s="47"/>
      <c r="FK100" s="47"/>
      <c r="FM100" s="47"/>
      <c r="FN100" s="47"/>
      <c r="FO100" s="46"/>
      <c r="FP100" s="48"/>
      <c r="FQ100" s="48"/>
      <c r="FR100" s="6"/>
      <c r="FS100" s="6"/>
      <c r="FT100" s="49"/>
      <c r="FU100" s="46"/>
      <c r="FV100" s="48"/>
      <c r="FW100" s="48"/>
      <c r="FX100" s="6"/>
      <c r="FY100" s="48"/>
      <c r="FZ100" s="48"/>
      <c r="GA100" s="59"/>
      <c r="GI100" s="56"/>
      <c r="GN100" s="57"/>
      <c r="GU100" s="59"/>
      <c r="HC100" s="56"/>
      <c r="HH100" s="57"/>
      <c r="HO100" s="59"/>
      <c r="HW100" s="56"/>
      <c r="IB100" s="57"/>
      <c r="II100" s="59"/>
      <c r="IQ100" s="56"/>
      <c r="IV100" s="57"/>
    </row>
    <row r="101" spans="1:256" s="45" customFormat="1" ht="13.5" customHeight="1">
      <c r="A101" s="64"/>
      <c r="S101" s="47"/>
    </row>
    <row r="102" spans="1:256" s="45" customFormat="1" ht="13.5" customHeight="1">
      <c r="A102" s="64"/>
    </row>
    <row r="103" spans="1:256" s="45" customFormat="1" ht="13.5" customHeight="1">
      <c r="A103" s="64"/>
    </row>
    <row r="104" spans="1:256" s="45" customFormat="1" ht="13.5" customHeight="1">
      <c r="A104" s="64"/>
    </row>
    <row r="105" spans="1:256" s="45" customFormat="1" ht="13.5" customHeight="1">
      <c r="A105" s="64"/>
    </row>
    <row r="106" spans="1:256" s="45" customFormat="1" ht="13.5" customHeight="1">
      <c r="A106" s="64"/>
    </row>
    <row r="107" spans="1:256" s="45" customFormat="1" ht="13.5" customHeight="1">
      <c r="A107" s="64"/>
    </row>
    <row r="108" spans="1:256" s="45" customFormat="1" ht="13.5" customHeight="1">
      <c r="A108" s="64"/>
    </row>
    <row r="109" spans="1:256" s="45" customFormat="1" ht="13.5" customHeight="1">
      <c r="A109" s="64"/>
    </row>
    <row r="110" spans="1:256" s="45" customFormat="1" ht="13.5" customHeight="1">
      <c r="A110" s="64"/>
    </row>
    <row r="111" spans="1:256" s="45" customFormat="1" ht="13.5" customHeight="1">
      <c r="A111" s="64"/>
    </row>
    <row r="112" spans="1:256" s="45" customFormat="1" ht="13.5" customHeight="1">
      <c r="A112" s="64"/>
    </row>
    <row r="113" spans="1:1" s="45" customFormat="1" ht="13.5" customHeight="1">
      <c r="A113" s="64"/>
    </row>
    <row r="114" spans="1:1" s="45" customFormat="1" ht="13.5" customHeight="1">
      <c r="A114" s="64"/>
    </row>
    <row r="115" spans="1:1" s="45" customFormat="1" ht="13.5" customHeight="1">
      <c r="A115" s="64"/>
    </row>
    <row r="116" spans="1:1" s="45" customFormat="1" ht="13.5" customHeight="1">
      <c r="A116" s="64"/>
    </row>
    <row r="117" spans="1:1" s="45" customFormat="1" ht="13.5" customHeight="1">
      <c r="A117" s="64"/>
    </row>
    <row r="118" spans="1:1" s="45" customFormat="1" ht="13.5" customHeight="1">
      <c r="A118" s="64"/>
    </row>
    <row r="119" spans="1:1" s="45" customFormat="1" ht="13.5" customHeight="1">
      <c r="A119" s="64"/>
    </row>
    <row r="120" spans="1:1" s="45" customFormat="1" ht="13.5" customHeight="1">
      <c r="A120" s="64"/>
    </row>
    <row r="121" spans="1:1" s="45" customFormat="1" ht="13.5" customHeight="1">
      <c r="A121" s="64"/>
    </row>
    <row r="122" spans="1:1" s="45" customFormat="1" ht="13.5" customHeight="1">
      <c r="A122" s="64"/>
    </row>
    <row r="123" spans="1:1" s="45" customFormat="1" ht="13.5" customHeight="1">
      <c r="A123" s="64"/>
    </row>
    <row r="124" spans="1:1" s="45" customFormat="1" ht="13.5" customHeight="1">
      <c r="A124" s="64"/>
    </row>
    <row r="125" spans="1:1" s="45" customFormat="1" ht="13.5" customHeight="1">
      <c r="A125" s="64"/>
    </row>
    <row r="126" spans="1:1" s="45" customFormat="1" ht="13.5" customHeight="1">
      <c r="A126" s="64"/>
    </row>
    <row r="127" spans="1:1" s="45" customFormat="1" ht="13.5" customHeight="1">
      <c r="A127" s="64"/>
    </row>
    <row r="128" spans="1:1" s="45" customFormat="1" ht="13.5" customHeight="1">
      <c r="A128" s="64"/>
    </row>
    <row r="129" spans="1:1" s="45" customFormat="1" ht="13.5" customHeight="1">
      <c r="A129" s="64"/>
    </row>
    <row r="130" spans="1:1" s="45" customFormat="1" ht="13.5" customHeight="1">
      <c r="A130" s="64"/>
    </row>
    <row r="131" spans="1:1" s="45" customFormat="1" ht="13.5" customHeight="1">
      <c r="A131" s="64"/>
    </row>
    <row r="132" spans="1:1" s="45" customFormat="1" ht="13.5" customHeight="1">
      <c r="A132" s="64"/>
    </row>
    <row r="133" spans="1:1" s="45" customFormat="1" ht="13.5" customHeight="1">
      <c r="A133" s="64"/>
    </row>
    <row r="134" spans="1:1" s="45" customFormat="1" ht="13.5" customHeight="1">
      <c r="A134" s="64"/>
    </row>
    <row r="135" spans="1:1" s="45" customFormat="1" ht="13.5" customHeight="1">
      <c r="A135" s="64"/>
    </row>
    <row r="136" spans="1:1" s="45" customFormat="1" ht="13.5" customHeight="1">
      <c r="A136" s="64"/>
    </row>
    <row r="137" spans="1:1" s="45" customFormat="1" ht="13.5" customHeight="1">
      <c r="A137" s="64"/>
    </row>
    <row r="138" spans="1:1" s="45" customFormat="1" ht="13.5" customHeight="1">
      <c r="A138" s="64"/>
    </row>
    <row r="139" spans="1:1" s="45" customFormat="1" ht="13.5" customHeight="1">
      <c r="A139" s="64"/>
    </row>
    <row r="140" spans="1:1" s="45" customFormat="1" ht="13.5" customHeight="1">
      <c r="A140" s="64"/>
    </row>
    <row r="141" spans="1:1" s="45" customFormat="1" ht="13.5" customHeight="1">
      <c r="A141" s="64"/>
    </row>
    <row r="142" spans="1:1" s="45" customFormat="1" ht="13.5" customHeight="1">
      <c r="A142" s="64"/>
    </row>
    <row r="143" spans="1:1" s="45" customFormat="1" ht="13.5" customHeight="1">
      <c r="A143" s="64"/>
    </row>
    <row r="144" spans="1:1" s="45" customFormat="1" ht="13.5" customHeight="1">
      <c r="A144" s="64"/>
    </row>
    <row r="145" spans="1:6" s="45" customFormat="1" ht="13.5" customHeight="1">
      <c r="A145" s="64"/>
    </row>
    <row r="146" spans="1:6" s="45" customFormat="1" ht="13.5" customHeight="1">
      <c r="A146" s="64"/>
    </row>
    <row r="147" spans="1:6" s="45" customFormat="1" ht="13.5" customHeight="1">
      <c r="A147" s="64"/>
    </row>
    <row r="148" spans="1:6" s="45" customFormat="1" ht="13.5" customHeight="1">
      <c r="A148" s="64"/>
    </row>
    <row r="149" spans="1:6" s="45" customFormat="1" ht="13.5" customHeight="1">
      <c r="A149" s="64"/>
    </row>
    <row r="150" spans="1:6" s="45" customFormat="1" ht="13.5" customHeight="1">
      <c r="A150" s="64"/>
    </row>
    <row r="151" spans="1:6" s="45" customFormat="1" ht="13.5" customHeight="1">
      <c r="A151" s="64"/>
    </row>
    <row r="152" spans="1:6" s="45" customFormat="1" ht="13.5" customHeight="1">
      <c r="A152" s="64"/>
    </row>
    <row r="153" spans="1:6" s="45" customFormat="1" ht="13.5" customHeight="1">
      <c r="A153" s="64"/>
    </row>
    <row r="154" spans="1:6" s="45" customFormat="1" ht="13.5" customHeight="1">
      <c r="A154" s="64"/>
    </row>
    <row r="155" spans="1:6" s="45" customFormat="1" ht="13.5" customHeight="1">
      <c r="A155" s="64"/>
    </row>
    <row r="156" spans="1:6" s="64" customFormat="1" ht="13.5" customHeight="1">
      <c r="E156" s="45"/>
      <c r="F156" s="45"/>
    </row>
    <row r="157" spans="1:6" s="64" customFormat="1" ht="13.5" customHeight="1">
      <c r="E157" s="45"/>
      <c r="F157" s="45"/>
    </row>
    <row r="158" spans="1:6" s="64" customFormat="1" ht="13.5" customHeight="1">
      <c r="E158" s="45"/>
      <c r="F158" s="45"/>
    </row>
    <row r="159" spans="1:6" s="64" customFormat="1" ht="13.5" customHeight="1">
      <c r="E159" s="45"/>
      <c r="F159" s="45"/>
    </row>
    <row r="160" spans="1:6" s="64" customFormat="1" ht="13.5" customHeight="1">
      <c r="E160" s="45"/>
      <c r="F160" s="45"/>
    </row>
    <row r="161" spans="5:6" s="64" customFormat="1" ht="13.5" customHeight="1">
      <c r="E161" s="45"/>
      <c r="F161" s="45"/>
    </row>
    <row r="162" spans="5:6" s="64" customFormat="1" ht="13.5" customHeight="1">
      <c r="E162" s="45"/>
      <c r="F162" s="45"/>
    </row>
    <row r="163" spans="5:6" s="64" customFormat="1" ht="13.5" customHeight="1">
      <c r="E163" s="45"/>
      <c r="F163" s="45"/>
    </row>
    <row r="164" spans="5:6" s="64" customFormat="1" ht="13.5" customHeight="1">
      <c r="E164" s="45"/>
      <c r="F164" s="45"/>
    </row>
    <row r="165" spans="5:6" s="64" customFormat="1" ht="13.5" customHeight="1">
      <c r="E165" s="45"/>
      <c r="F165" s="45"/>
    </row>
    <row r="166" spans="5:6" s="64" customFormat="1" ht="13.5" customHeight="1">
      <c r="E166" s="45"/>
      <c r="F166" s="45"/>
    </row>
    <row r="167" spans="5:6" s="64" customFormat="1" ht="13.5" customHeight="1">
      <c r="E167" s="45"/>
      <c r="F167" s="45"/>
    </row>
    <row r="168" spans="5:6" s="64" customFormat="1" ht="13.5" customHeight="1">
      <c r="E168" s="45"/>
      <c r="F168" s="45"/>
    </row>
    <row r="169" spans="5:6" s="64" customFormat="1" ht="13.5" customHeight="1">
      <c r="E169" s="45"/>
      <c r="F169" s="45"/>
    </row>
    <row r="170" spans="5:6" s="64" customFormat="1" ht="13.5" customHeight="1">
      <c r="E170" s="45"/>
      <c r="F170" s="45"/>
    </row>
    <row r="171" spans="5:6" s="64" customFormat="1" ht="13.5" customHeight="1">
      <c r="E171" s="45"/>
      <c r="F171" s="45"/>
    </row>
    <row r="172" spans="5:6" s="64" customFormat="1" ht="13.5" customHeight="1">
      <c r="E172" s="45"/>
      <c r="F172" s="45"/>
    </row>
    <row r="173" spans="5:6" s="64" customFormat="1" ht="13.5" customHeight="1">
      <c r="E173" s="45"/>
      <c r="F173" s="45"/>
    </row>
    <row r="174" spans="5:6" s="64" customFormat="1" ht="13.5" customHeight="1">
      <c r="E174" s="45"/>
      <c r="F174" s="45"/>
    </row>
    <row r="175" spans="5:6" s="64" customFormat="1" ht="13.5" customHeight="1">
      <c r="E175" s="45"/>
      <c r="F175" s="45"/>
    </row>
    <row r="176" spans="5:6" s="64" customFormat="1" ht="13.5" customHeight="1">
      <c r="E176" s="45"/>
      <c r="F176" s="45"/>
    </row>
    <row r="177" spans="5:6" s="64" customFormat="1" ht="13.5" customHeight="1">
      <c r="E177" s="45"/>
      <c r="F177" s="45"/>
    </row>
    <row r="178" spans="5:6" s="64" customFormat="1" ht="13.5" customHeight="1">
      <c r="E178" s="45"/>
      <c r="F178" s="45"/>
    </row>
    <row r="179" spans="5:6" s="64" customFormat="1" ht="13.5" customHeight="1">
      <c r="E179" s="45"/>
      <c r="F179" s="45"/>
    </row>
    <row r="180" spans="5:6" s="64" customFormat="1" ht="13.5" customHeight="1">
      <c r="E180" s="45"/>
      <c r="F180" s="45"/>
    </row>
    <row r="181" spans="5:6" s="64" customFormat="1" ht="13.5" customHeight="1">
      <c r="E181" s="45"/>
      <c r="F181" s="45"/>
    </row>
    <row r="182" spans="5:6" s="64" customFormat="1" ht="13.5" customHeight="1">
      <c r="E182" s="45"/>
      <c r="F182" s="45"/>
    </row>
    <row r="183" spans="5:6" s="64" customFormat="1" ht="13.5" customHeight="1">
      <c r="E183" s="45"/>
      <c r="F183" s="45"/>
    </row>
    <row r="184" spans="5:6" s="64" customFormat="1" ht="13.5" customHeight="1">
      <c r="E184" s="45"/>
      <c r="F184" s="45"/>
    </row>
    <row r="185" spans="5:6" s="64" customFormat="1" ht="13.5" customHeight="1">
      <c r="E185" s="45"/>
      <c r="F185" s="45"/>
    </row>
    <row r="186" spans="5:6" s="64" customFormat="1" ht="13.5" customHeight="1">
      <c r="E186" s="45"/>
      <c r="F186" s="45"/>
    </row>
    <row r="187" spans="5:6" s="64" customFormat="1" ht="13.5" customHeight="1">
      <c r="E187" s="45"/>
      <c r="F187" s="45"/>
    </row>
    <row r="188" spans="5:6" s="64" customFormat="1" ht="13.5" customHeight="1"/>
    <row r="189" spans="5:6" s="64" customFormat="1" ht="13.5" customHeight="1"/>
    <row r="190" spans="5:6" s="64" customFormat="1" ht="13.5" customHeight="1"/>
    <row r="191" spans="5:6" s="64" customFormat="1" ht="13.5" customHeight="1"/>
    <row r="192" spans="5:6" s="64" customFormat="1" ht="13.5" customHeight="1"/>
    <row r="193" s="64" customFormat="1" ht="13.5" customHeight="1"/>
    <row r="194" s="64" customFormat="1" ht="13.5" customHeight="1"/>
    <row r="195" s="64" customFormat="1" ht="13.5" customHeight="1"/>
    <row r="196" s="64" customFormat="1" ht="13.5" customHeight="1"/>
    <row r="197" s="64" customFormat="1" ht="13.5" customHeight="1"/>
    <row r="198" s="64" customFormat="1" ht="13.5" customHeight="1"/>
    <row r="199" s="64" customFormat="1" ht="13.5" customHeight="1"/>
    <row r="200" s="64" customFormat="1" ht="13.5" customHeight="1"/>
    <row r="201" s="64" customFormat="1" ht="13.5" customHeight="1"/>
    <row r="202" s="64" customFormat="1" ht="13.5" customHeight="1"/>
    <row r="203" s="64" customFormat="1" ht="13.5" customHeight="1"/>
    <row r="204" s="64" customFormat="1" ht="13.5" customHeight="1"/>
    <row r="205" s="64" customFormat="1" ht="13.5" customHeight="1"/>
    <row r="206" s="64" customFormat="1" ht="13.5" customHeight="1"/>
    <row r="207" s="64" customFormat="1" ht="13.5" customHeight="1"/>
  </sheetData>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info_parties!$A$1:$A$70</xm:f>
          </x14:formula1>
          <xm:sqref>A11:A100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DCDCF0"/>
  </sheetPr>
  <dimension ref="A1:AV43"/>
  <sheetViews>
    <sheetView zoomScaleNormal="100" workbookViewId="0">
      <pane xSplit="1" ySplit="1" topLeftCell="B2" activePane="bottomRight" state="frozen"/>
      <selection activeCell="A9" sqref="A9"/>
      <selection pane="topRight" activeCell="A9" sqref="A9"/>
      <selection pane="bottomLeft" activeCell="A9" sqref="A9"/>
      <selection pane="bottomRight" activeCell="L1" sqref="L1"/>
    </sheetView>
  </sheetViews>
  <sheetFormatPr defaultColWidth="9.109375" defaultRowHeight="13.5" customHeight="1"/>
  <cols>
    <col min="1" max="1" width="21.44140625" style="2" customWidth="1"/>
    <col min="2" max="2" width="12.33203125" style="2" customWidth="1"/>
    <col min="3" max="3" width="11" style="2" customWidth="1"/>
    <col min="4" max="4" width="0.6640625" style="2" customWidth="1"/>
    <col min="5" max="5" width="26.6640625" style="2" customWidth="1"/>
    <col min="6" max="6" width="16.88671875" style="2" customWidth="1"/>
    <col min="7" max="7" width="23.44140625" style="2" customWidth="1"/>
    <col min="8" max="8" width="10.6640625" style="2" customWidth="1"/>
    <col min="9" max="9" width="0.5546875" style="2" customWidth="1"/>
    <col min="10" max="10" width="0.6640625" style="2" customWidth="1"/>
    <col min="11" max="11" width="25" style="2" customWidth="1"/>
    <col min="12" max="16384" width="9.109375" style="2"/>
  </cols>
  <sheetData>
    <row r="1" spans="1:48" ht="30.6">
      <c r="A1" s="67" t="s">
        <v>127</v>
      </c>
      <c r="B1" s="66" t="s">
        <v>115</v>
      </c>
      <c r="C1" s="66" t="s">
        <v>116</v>
      </c>
      <c r="D1" s="104" t="s">
        <v>117</v>
      </c>
      <c r="E1" s="103" t="s">
        <v>169</v>
      </c>
      <c r="F1" s="103" t="s">
        <v>170</v>
      </c>
      <c r="G1" s="66" t="s">
        <v>292</v>
      </c>
      <c r="H1" s="75" t="s">
        <v>293</v>
      </c>
      <c r="I1" s="104" t="s">
        <v>171</v>
      </c>
      <c r="J1" s="104" t="s">
        <v>171</v>
      </c>
      <c r="K1" s="72" t="s">
        <v>172</v>
      </c>
      <c r="L1" s="72" t="s">
        <v>173</v>
      </c>
      <c r="M1" s="105" t="s">
        <v>174</v>
      </c>
      <c r="N1" s="105" t="s">
        <v>175</v>
      </c>
      <c r="O1" s="105" t="s">
        <v>176</v>
      </c>
      <c r="P1" s="105" t="s">
        <v>177</v>
      </c>
      <c r="Q1" s="105" t="s">
        <v>178</v>
      </c>
      <c r="R1" s="105" t="s">
        <v>179</v>
      </c>
      <c r="S1" s="66" t="s">
        <v>180</v>
      </c>
      <c r="T1" s="66" t="s">
        <v>181</v>
      </c>
      <c r="U1" s="66" t="s">
        <v>182</v>
      </c>
      <c r="V1" s="66" t="s">
        <v>183</v>
      </c>
      <c r="W1" s="66" t="s">
        <v>184</v>
      </c>
      <c r="X1" s="66" t="s">
        <v>185</v>
      </c>
      <c r="Y1" s="105" t="s">
        <v>186</v>
      </c>
      <c r="Z1" s="105" t="s">
        <v>187</v>
      </c>
      <c r="AA1" s="105" t="s">
        <v>188</v>
      </c>
      <c r="AB1" s="105" t="s">
        <v>189</v>
      </c>
      <c r="AC1" s="105" t="s">
        <v>190</v>
      </c>
      <c r="AD1" s="105" t="s">
        <v>191</v>
      </c>
      <c r="AE1" s="66" t="s">
        <v>192</v>
      </c>
      <c r="AF1" s="66" t="s">
        <v>193</v>
      </c>
      <c r="AG1" s="66" t="s">
        <v>194</v>
      </c>
      <c r="AH1" s="66" t="s">
        <v>195</v>
      </c>
      <c r="AI1" s="66" t="s">
        <v>196</v>
      </c>
      <c r="AJ1" s="66" t="s">
        <v>197</v>
      </c>
      <c r="AK1" s="105" t="s">
        <v>198</v>
      </c>
      <c r="AL1" s="105" t="s">
        <v>199</v>
      </c>
      <c r="AM1" s="105" t="s">
        <v>200</v>
      </c>
      <c r="AN1" s="105" t="s">
        <v>201</v>
      </c>
      <c r="AO1" s="105" t="s">
        <v>202</v>
      </c>
      <c r="AP1" s="105" t="s">
        <v>203</v>
      </c>
      <c r="AQ1" s="66" t="s">
        <v>204</v>
      </c>
      <c r="AR1" s="66" t="s">
        <v>205</v>
      </c>
      <c r="AS1" s="66" t="s">
        <v>206</v>
      </c>
      <c r="AT1" s="66" t="s">
        <v>207</v>
      </c>
      <c r="AU1" s="66" t="s">
        <v>208</v>
      </c>
      <c r="AV1" s="66" t="s">
        <v>209</v>
      </c>
    </row>
    <row r="2" spans="1:48" ht="13.5" customHeight="1">
      <c r="A2" s="106" t="s">
        <v>296</v>
      </c>
      <c r="B2" s="68" t="s">
        <v>303</v>
      </c>
      <c r="C2" s="68"/>
      <c r="D2" s="107"/>
      <c r="E2" s="90" t="str">
        <f t="shared" ref="E2:E7" si="0">G2&amp;" "&amp;F2</f>
        <v>Democratic Party (Democratic Party, Dem)</v>
      </c>
      <c r="F2" s="103" t="str">
        <f t="shared" ref="F2:F7"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(Democratic Party, Dem)</v>
      </c>
      <c r="G2" s="2" t="s">
        <v>308</v>
      </c>
      <c r="H2" s="2" t="s">
        <v>315</v>
      </c>
      <c r="I2" s="107"/>
      <c r="J2" s="107"/>
      <c r="K2" s="2" t="s">
        <v>308</v>
      </c>
      <c r="M2" s="108"/>
      <c r="O2" s="109"/>
      <c r="P2" s="108"/>
    </row>
    <row r="3" spans="1:48" ht="13.5" customHeight="1">
      <c r="A3" s="106" t="s">
        <v>297</v>
      </c>
      <c r="B3" s="68" t="s">
        <v>304</v>
      </c>
      <c r="C3" s="68"/>
      <c r="D3" s="107"/>
      <c r="E3" s="90" t="str">
        <f t="shared" si="0"/>
        <v>Republican Party (Republican Party, Rep)</v>
      </c>
      <c r="F3" s="103" t="str">
        <f t="shared" si="1"/>
        <v>(Republican Party, Rep)</v>
      </c>
      <c r="G3" s="2" t="s">
        <v>309</v>
      </c>
      <c r="H3" s="2" t="s">
        <v>316</v>
      </c>
      <c r="I3" s="107"/>
      <c r="J3" s="107"/>
      <c r="K3" s="2" t="s">
        <v>309</v>
      </c>
      <c r="M3" s="108"/>
      <c r="O3" s="108"/>
      <c r="P3" s="108"/>
    </row>
    <row r="4" spans="1:48" ht="13.5" customHeight="1">
      <c r="A4" s="106" t="s">
        <v>298</v>
      </c>
      <c r="B4" s="68" t="s">
        <v>305</v>
      </c>
      <c r="C4" s="68"/>
      <c r="D4" s="107"/>
      <c r="E4" s="90" t="str">
        <f t="shared" si="0"/>
        <v>Libertarian Party (Libertarian Party, Lib)</v>
      </c>
      <c r="F4" s="103" t="str">
        <f t="shared" si="1"/>
        <v>(Libertarian Party, Lib)</v>
      </c>
      <c r="G4" s="2" t="s">
        <v>310</v>
      </c>
      <c r="H4" s="2" t="s">
        <v>317</v>
      </c>
      <c r="I4" s="107"/>
      <c r="J4" s="107"/>
      <c r="K4" s="2" t="s">
        <v>310</v>
      </c>
      <c r="M4" s="108"/>
      <c r="O4" s="108"/>
      <c r="P4" s="108"/>
    </row>
    <row r="5" spans="1:48" ht="13.5" customHeight="1">
      <c r="A5" s="106" t="s">
        <v>299</v>
      </c>
      <c r="B5" s="68" t="s">
        <v>306</v>
      </c>
      <c r="C5" s="68"/>
      <c r="D5" s="107"/>
      <c r="E5" s="90" t="str">
        <f t="shared" ref="E5" si="2">G5&amp;" "&amp;F5</f>
        <v>Reform Party (Reform Party, RP)</v>
      </c>
      <c r="F5" s="103" t="str">
        <f t="shared" ref="F5" si="3">"("&amp;K5&amp;", "&amp;H5&amp;")"&amp;IF(M5="","",", known until "&amp;R5&amp;" as "&amp;M5&amp;" ("&amp;N5&amp;", "&amp;O5&amp;IF(P5="","","/ "&amp;P5)&amp;")"&amp;IF(S5="","",", known from "&amp;R5&amp;" until "&amp;X5&amp;" as "&amp;S5&amp;" ("&amp;T5&amp;", "&amp;U5&amp;IF(V5="","","/ "&amp;V5)&amp;")"))&amp;IF(AD5="","",", known from "&amp;X5&amp;" until "&amp;AD5&amp;" as "&amp;Y5&amp;" ("&amp;Z5&amp;", "&amp;AA5&amp;")"&amp;IF(AB5="","","/ "&amp;AB5)&amp;")")&amp;IF(AE5="","",", known from "&amp;AD5&amp;" until "&amp;AJ5&amp;" as "&amp;AE5&amp;" ("&amp;AF5&amp;", "&amp;AG5&amp;IF(AH5="","","/ "&amp;AH5)&amp;")")&amp;IF(AK5="","",", known from "&amp;AJ5&amp;" until "&amp;AP5&amp;" as "&amp;AK5&amp;" ("&amp;AL5&amp;", "&amp;AM5&amp;IF(AN5="","","/ "&amp;AN5)&amp;")")&amp;IF(AQ5="","",", known from "&amp;AP5&amp;" until "&amp;AV5&amp;" as "&amp;AQ5&amp;" ("&amp;AR5&amp;", "&amp;AS5&amp;IF(AT5="","","/ "&amp;AT5)&amp;")")</f>
        <v>(Reform Party, RP)</v>
      </c>
      <c r="G5" s="2" t="s">
        <v>311</v>
      </c>
      <c r="H5" s="2" t="s">
        <v>318</v>
      </c>
      <c r="I5" s="107"/>
      <c r="J5" s="107"/>
      <c r="K5" s="2" t="s">
        <v>311</v>
      </c>
      <c r="M5" s="108"/>
      <c r="O5" s="108"/>
      <c r="P5" s="108"/>
    </row>
    <row r="6" spans="1:48" ht="13.5" customHeight="1">
      <c r="A6" s="106" t="s">
        <v>300</v>
      </c>
      <c r="B6" s="68" t="s">
        <v>307</v>
      </c>
      <c r="C6" s="68"/>
      <c r="D6" s="107"/>
      <c r="E6" s="90" t="str">
        <f t="shared" si="0"/>
        <v>Green Party (Green Party, GP)</v>
      </c>
      <c r="F6" s="103" t="str">
        <f t="shared" si="1"/>
        <v>(Green Party, GP)</v>
      </c>
      <c r="G6" s="2" t="s">
        <v>312</v>
      </c>
      <c r="H6" s="2" t="s">
        <v>319</v>
      </c>
      <c r="I6" s="107"/>
      <c r="J6" s="107"/>
      <c r="K6" s="2" t="s">
        <v>312</v>
      </c>
      <c r="M6" s="108"/>
      <c r="O6" s="110"/>
      <c r="P6" s="108"/>
    </row>
    <row r="7" spans="1:48" ht="13.5" customHeight="1">
      <c r="A7" s="106" t="s">
        <v>301</v>
      </c>
      <c r="B7" s="68"/>
      <c r="C7" s="68"/>
      <c r="D7" s="107"/>
      <c r="E7" s="90" t="str">
        <f t="shared" si="0"/>
        <v>Independent (Independent, Independent)</v>
      </c>
      <c r="F7" s="103" t="str">
        <f t="shared" si="1"/>
        <v>(Independent, Independent)</v>
      </c>
      <c r="G7" s="2" t="s">
        <v>313</v>
      </c>
      <c r="H7" s="2" t="s">
        <v>313</v>
      </c>
      <c r="I7" s="107"/>
      <c r="J7" s="107"/>
      <c r="K7" s="2" t="s">
        <v>313</v>
      </c>
      <c r="M7" s="108"/>
      <c r="O7" s="108"/>
      <c r="P7" s="108"/>
    </row>
    <row r="8" spans="1:48" ht="13.5" customHeight="1">
      <c r="A8" s="106" t="s">
        <v>302</v>
      </c>
      <c r="B8" s="68"/>
      <c r="C8" s="68"/>
      <c r="D8" s="107"/>
      <c r="E8" s="90" t="s">
        <v>314</v>
      </c>
      <c r="F8" s="103" t="s">
        <v>975</v>
      </c>
      <c r="G8" s="68" t="s">
        <v>976</v>
      </c>
      <c r="H8" s="2" t="s">
        <v>314</v>
      </c>
      <c r="I8" s="107"/>
      <c r="J8" s="107"/>
      <c r="K8" s="68" t="s">
        <v>976</v>
      </c>
      <c r="M8" s="108"/>
      <c r="O8" s="108"/>
      <c r="P8" s="108"/>
    </row>
    <row r="9" spans="1:48" ht="13.5" customHeight="1">
      <c r="A9" s="106"/>
      <c r="B9" s="68"/>
      <c r="C9" s="68"/>
      <c r="D9" s="107"/>
      <c r="E9" s="90"/>
      <c r="F9" s="103"/>
      <c r="I9" s="107"/>
      <c r="J9" s="107"/>
      <c r="N9" s="53"/>
      <c r="O9" s="111"/>
      <c r="T9" s="53"/>
    </row>
    <row r="10" spans="1:48" ht="13.5" customHeight="1">
      <c r="A10" s="106"/>
      <c r="B10" s="68"/>
      <c r="C10" s="68"/>
      <c r="D10" s="107"/>
      <c r="E10" s="90"/>
      <c r="F10" s="103"/>
      <c r="I10" s="107"/>
      <c r="J10" s="107"/>
    </row>
    <row r="11" spans="1:48" ht="13.5" customHeight="1">
      <c r="A11" s="106"/>
      <c r="B11" s="68"/>
      <c r="C11" s="68"/>
      <c r="D11" s="107"/>
      <c r="E11" s="90"/>
      <c r="F11" s="103"/>
      <c r="I11" s="107"/>
      <c r="J11" s="107"/>
    </row>
    <row r="12" spans="1:48" ht="13.5" customHeight="1">
      <c r="A12" s="106"/>
      <c r="B12" s="68"/>
      <c r="C12" s="68"/>
      <c r="D12" s="107"/>
      <c r="E12" s="90"/>
      <c r="F12" s="103"/>
      <c r="I12" s="107"/>
      <c r="J12" s="107"/>
    </row>
    <row r="13" spans="1:48" ht="13.5" customHeight="1">
      <c r="A13" s="106"/>
      <c r="B13" s="68"/>
      <c r="C13" s="68"/>
      <c r="D13" s="107"/>
      <c r="E13" s="90"/>
      <c r="F13" s="103"/>
      <c r="I13" s="107"/>
      <c r="J13" s="107"/>
    </row>
    <row r="14" spans="1:48" ht="13.5" customHeight="1">
      <c r="A14" s="106"/>
      <c r="B14" s="68"/>
      <c r="C14" s="68"/>
      <c r="D14" s="107"/>
      <c r="E14" s="90"/>
      <c r="F14" s="103"/>
      <c r="I14" s="107"/>
      <c r="J14" s="107"/>
    </row>
    <row r="15" spans="1:48" ht="13.5" customHeight="1">
      <c r="A15" s="106"/>
      <c r="B15" s="68"/>
      <c r="C15" s="68"/>
      <c r="D15" s="107"/>
      <c r="E15" s="90"/>
      <c r="F15" s="103"/>
      <c r="H15" s="9"/>
      <c r="I15" s="107"/>
      <c r="J15" s="107"/>
    </row>
    <row r="16" spans="1:48" ht="13.5" customHeight="1">
      <c r="A16" s="106"/>
      <c r="B16" s="68"/>
      <c r="C16" s="68"/>
      <c r="D16" s="107"/>
      <c r="E16" s="90"/>
      <c r="F16" s="103"/>
      <c r="I16" s="107"/>
      <c r="J16" s="107"/>
    </row>
    <row r="17" spans="1:12" ht="13.5" customHeight="1">
      <c r="A17" s="106"/>
      <c r="B17" s="68"/>
      <c r="C17" s="68"/>
      <c r="D17" s="107"/>
      <c r="E17" s="90"/>
      <c r="F17" s="103"/>
      <c r="I17" s="107"/>
      <c r="J17" s="107"/>
    </row>
    <row r="18" spans="1:12" ht="13.5" customHeight="1">
      <c r="A18" s="106"/>
      <c r="B18" s="68"/>
      <c r="C18" s="68"/>
      <c r="D18" s="107"/>
      <c r="E18" s="90"/>
      <c r="F18" s="103"/>
      <c r="I18" s="107"/>
      <c r="J18" s="107"/>
    </row>
    <row r="19" spans="1:12" ht="13.5" customHeight="1">
      <c r="A19" s="106"/>
      <c r="B19" s="68"/>
      <c r="C19" s="68"/>
      <c r="D19" s="107"/>
      <c r="E19" s="90"/>
      <c r="F19" s="103"/>
      <c r="I19" s="107"/>
      <c r="J19" s="107"/>
    </row>
    <row r="20" spans="1:12" ht="13.5" customHeight="1">
      <c r="A20" s="106"/>
      <c r="B20" s="68"/>
      <c r="C20" s="68"/>
      <c r="D20" s="107"/>
      <c r="E20" s="90"/>
      <c r="F20" s="103"/>
      <c r="I20" s="107"/>
      <c r="J20" s="107"/>
    </row>
    <row r="21" spans="1:12" ht="13.5" customHeight="1">
      <c r="A21" s="106"/>
      <c r="B21" s="68"/>
      <c r="C21" s="68"/>
      <c r="D21" s="107"/>
      <c r="E21" s="90"/>
      <c r="F21" s="103"/>
      <c r="I21" s="107"/>
      <c r="J21" s="107"/>
    </row>
    <row r="22" spans="1:12" ht="13.5" customHeight="1">
      <c r="A22" s="106"/>
      <c r="B22" s="68"/>
      <c r="C22" s="68"/>
      <c r="D22" s="107"/>
      <c r="E22" s="90"/>
      <c r="F22" s="103"/>
      <c r="G22" s="53"/>
      <c r="H22" s="53"/>
      <c r="I22" s="107"/>
      <c r="J22" s="107"/>
      <c r="K22" s="53"/>
    </row>
    <row r="23" spans="1:12" ht="13.5" customHeight="1">
      <c r="A23" s="106"/>
      <c r="B23" s="68"/>
      <c r="C23" s="68"/>
      <c r="D23" s="107"/>
      <c r="E23" s="90"/>
      <c r="F23" s="103"/>
      <c r="I23" s="107"/>
      <c r="J23" s="107"/>
    </row>
    <row r="24" spans="1:12" ht="13.5" customHeight="1">
      <c r="A24" s="106"/>
      <c r="B24" s="68"/>
      <c r="C24" s="68"/>
      <c r="D24" s="107"/>
      <c r="E24" s="90"/>
      <c r="F24" s="103"/>
      <c r="I24" s="107"/>
      <c r="J24" s="107"/>
    </row>
    <row r="25" spans="1:12" ht="13.5" customHeight="1">
      <c r="A25" s="106"/>
      <c r="B25" s="68"/>
      <c r="C25" s="68"/>
      <c r="D25" s="107"/>
      <c r="E25" s="90"/>
      <c r="F25" s="103"/>
      <c r="I25" s="107"/>
      <c r="J25" s="107"/>
    </row>
    <row r="26" spans="1:12" ht="13.5" customHeight="1">
      <c r="A26" s="106"/>
      <c r="B26" s="68"/>
      <c r="C26" s="68"/>
      <c r="D26" s="107"/>
      <c r="E26" s="90"/>
      <c r="F26" s="103"/>
      <c r="I26" s="107"/>
      <c r="J26" s="107"/>
    </row>
    <row r="27" spans="1:12" ht="13.5" customHeight="1">
      <c r="A27" s="106"/>
      <c r="B27" s="68"/>
      <c r="C27" s="68"/>
      <c r="D27" s="107"/>
      <c r="E27" s="90"/>
      <c r="F27" s="103"/>
      <c r="I27" s="107"/>
      <c r="J27" s="107"/>
    </row>
    <row r="28" spans="1:12" ht="13.5" customHeight="1">
      <c r="A28" s="106"/>
      <c r="B28" s="68"/>
      <c r="C28" s="68"/>
      <c r="D28" s="107"/>
      <c r="E28" s="90"/>
      <c r="F28" s="103"/>
      <c r="I28" s="107"/>
      <c r="J28" s="107"/>
      <c r="K28" s="9"/>
      <c r="L28" s="9"/>
    </row>
    <row r="29" spans="1:12" ht="13.5" customHeight="1">
      <c r="A29" s="106"/>
      <c r="B29" s="68"/>
      <c r="C29" s="68"/>
      <c r="D29" s="107"/>
      <c r="E29" s="90"/>
      <c r="F29" s="103"/>
      <c r="I29" s="107"/>
      <c r="J29" s="107"/>
    </row>
    <row r="30" spans="1:12" ht="13.5" customHeight="1">
      <c r="A30" s="106"/>
      <c r="B30" s="68"/>
      <c r="C30" s="68"/>
      <c r="D30" s="107"/>
      <c r="E30" s="90"/>
      <c r="F30" s="103"/>
      <c r="I30" s="107"/>
      <c r="J30" s="107"/>
    </row>
    <row r="31" spans="1:12" ht="13.5" customHeight="1">
      <c r="A31" s="106"/>
      <c r="B31" s="68"/>
      <c r="C31" s="68"/>
      <c r="D31" s="107"/>
      <c r="E31" s="90"/>
      <c r="F31" s="103"/>
      <c r="I31" s="107"/>
      <c r="J31" s="107"/>
      <c r="K31" s="342"/>
      <c r="L31" s="342"/>
    </row>
    <row r="32" spans="1:12" ht="13.5" customHeight="1">
      <c r="A32" s="106"/>
      <c r="B32" s="68"/>
      <c r="C32" s="68"/>
      <c r="D32" s="107"/>
      <c r="E32" s="90"/>
      <c r="F32" s="103"/>
      <c r="I32" s="107"/>
      <c r="J32" s="107"/>
      <c r="K32" s="342"/>
      <c r="L32" s="342"/>
    </row>
    <row r="33" spans="1:12" ht="13.5" customHeight="1">
      <c r="A33" s="106"/>
      <c r="B33" s="68"/>
      <c r="C33" s="68"/>
      <c r="D33" s="107"/>
      <c r="E33" s="90"/>
      <c r="F33" s="103"/>
      <c r="I33" s="107"/>
      <c r="J33" s="107"/>
    </row>
    <row r="34" spans="1:12" ht="13.5" customHeight="1">
      <c r="A34" s="106"/>
      <c r="B34" s="68"/>
      <c r="C34" s="68"/>
      <c r="D34" s="107"/>
      <c r="E34" s="90"/>
      <c r="F34" s="103"/>
      <c r="I34" s="107"/>
      <c r="J34" s="107"/>
    </row>
    <row r="35" spans="1:12" ht="13.5" customHeight="1">
      <c r="A35" s="106"/>
      <c r="B35" s="68"/>
      <c r="C35" s="68"/>
      <c r="D35" s="107"/>
      <c r="E35" s="90"/>
      <c r="F35" s="103"/>
      <c r="I35" s="107"/>
      <c r="J35" s="107"/>
    </row>
    <row r="36" spans="1:12" ht="13.5" customHeight="1">
      <c r="A36" s="106"/>
      <c r="B36" s="68"/>
      <c r="C36" s="68"/>
      <c r="D36" s="107"/>
      <c r="E36" s="90"/>
      <c r="F36" s="103"/>
      <c r="I36" s="107"/>
      <c r="J36" s="107"/>
    </row>
    <row r="37" spans="1:12" ht="13.5" customHeight="1">
      <c r="A37" s="106"/>
      <c r="B37" s="68"/>
      <c r="C37" s="68"/>
      <c r="D37" s="107"/>
      <c r="E37" s="90"/>
      <c r="F37" s="103"/>
      <c r="I37" s="107"/>
      <c r="J37" s="107"/>
    </row>
    <row r="38" spans="1:12" ht="13.5" customHeight="1">
      <c r="A38" s="106"/>
      <c r="B38" s="68"/>
      <c r="C38" s="68"/>
      <c r="D38" s="107"/>
      <c r="E38" s="90"/>
      <c r="F38" s="103"/>
      <c r="I38" s="107"/>
      <c r="J38" s="107"/>
    </row>
    <row r="39" spans="1:12" ht="13.5" customHeight="1">
      <c r="A39" s="67"/>
      <c r="B39" s="68"/>
      <c r="C39" s="68"/>
      <c r="D39" s="107"/>
      <c r="E39" s="90"/>
      <c r="F39" s="103"/>
      <c r="I39" s="107"/>
      <c r="J39" s="107"/>
    </row>
    <row r="40" spans="1:12" ht="13.5" customHeight="1">
      <c r="A40" s="67"/>
      <c r="B40" s="68"/>
      <c r="C40" s="68"/>
      <c r="D40" s="107"/>
      <c r="E40" s="90"/>
      <c r="F40" s="103"/>
      <c r="I40" s="107"/>
      <c r="J40" s="107"/>
    </row>
    <row r="41" spans="1:12" ht="13.5" customHeight="1">
      <c r="A41" s="67"/>
      <c r="B41" s="68"/>
      <c r="C41" s="68"/>
      <c r="D41" s="107"/>
      <c r="E41" s="90"/>
      <c r="F41" s="103"/>
      <c r="I41" s="107"/>
      <c r="J41" s="107"/>
    </row>
    <row r="42" spans="1:12" ht="13.5" customHeight="1">
      <c r="K42" s="342"/>
      <c r="L42" s="342"/>
    </row>
    <row r="43" spans="1:12" ht="13.5" customHeight="1">
      <c r="K43" s="9"/>
    </row>
  </sheetData>
  <sortState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31:L31"/>
    <mergeCell ref="K32:L32"/>
    <mergeCell ref="K42:L42"/>
  </mergeCells>
  <phoneticPr fontId="0" type="noConversion"/>
  <pageMargins left="0.75" right="0.75" top="1" bottom="1" header="0.5" footer="0.5"/>
  <pageSetup orientation="portrait" horizontalDpi="0"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info_colors!$A$1:$A$102</xm:f>
          </x14:formula1>
          <xm:sqref>B2:C70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DCDCDC"/>
  </sheetPr>
  <dimension ref="A1:DW100"/>
  <sheetViews>
    <sheetView view="pageBreakPreview" zoomScale="106" zoomScaleNormal="40" zoomScaleSheetLayoutView="106" workbookViewId="0">
      <pane xSplit="2" ySplit="10" topLeftCell="C11" activePane="bottomRight" state="frozen"/>
      <selection activeCell="A25" sqref="A25"/>
      <selection pane="topRight" activeCell="A25" sqref="A25"/>
      <selection pane="bottomLeft" activeCell="A25" sqref="A25"/>
      <selection pane="bottomRight" activeCell="A11" sqref="A11"/>
    </sheetView>
  </sheetViews>
  <sheetFormatPr defaultColWidth="9.109375" defaultRowHeight="13.5" customHeight="1"/>
  <cols>
    <col min="1" max="1" width="11.44140625" style="151" customWidth="1"/>
    <col min="2" max="2" width="22.88671875" style="151" customWidth="1"/>
    <col min="3" max="3" width="8.88671875" style="164" customWidth="1"/>
    <col min="4" max="4" width="10.6640625" style="151" customWidth="1"/>
    <col min="5" max="16384" width="9.109375" style="151"/>
  </cols>
  <sheetData>
    <row r="1" spans="1:127" ht="13.5" customHeight="1">
      <c r="A1" s="147" t="s">
        <v>3</v>
      </c>
      <c r="B1" s="147"/>
      <c r="C1" s="148"/>
      <c r="D1" s="149"/>
      <c r="E1" s="149"/>
      <c r="F1" s="149"/>
      <c r="G1" s="150"/>
      <c r="H1" s="148"/>
      <c r="I1" s="149"/>
      <c r="J1" s="149"/>
      <c r="K1" s="149"/>
      <c r="L1" s="150"/>
      <c r="M1" s="148"/>
      <c r="N1" s="149"/>
      <c r="O1" s="149"/>
      <c r="P1" s="149"/>
      <c r="Q1" s="150"/>
      <c r="R1" s="148"/>
      <c r="S1" s="149"/>
      <c r="T1" s="149"/>
      <c r="U1" s="149"/>
      <c r="V1" s="150"/>
      <c r="W1" s="148"/>
      <c r="X1" s="149"/>
      <c r="Y1" s="149"/>
      <c r="Z1" s="149"/>
      <c r="AA1" s="150"/>
      <c r="AB1" s="148"/>
      <c r="AC1" s="149"/>
      <c r="AD1" s="149"/>
      <c r="AE1" s="149"/>
      <c r="AF1" s="150"/>
      <c r="AG1" s="148"/>
      <c r="AH1" s="149"/>
      <c r="AI1" s="149"/>
      <c r="AJ1" s="149"/>
      <c r="AK1" s="150"/>
      <c r="AL1" s="148"/>
      <c r="AM1" s="149"/>
      <c r="AN1" s="149"/>
      <c r="AO1" s="149"/>
      <c r="AP1" s="150"/>
      <c r="AQ1" s="148"/>
      <c r="AR1" s="149"/>
      <c r="AS1" s="149"/>
      <c r="AT1" s="149"/>
      <c r="AU1" s="150"/>
      <c r="AV1" s="148"/>
      <c r="AW1" s="149"/>
      <c r="AX1" s="149"/>
      <c r="AY1" s="149"/>
      <c r="AZ1" s="150"/>
      <c r="BA1" s="148"/>
      <c r="BB1" s="149"/>
      <c r="BC1" s="149"/>
      <c r="BD1" s="149"/>
      <c r="BE1" s="150"/>
      <c r="BF1" s="148"/>
      <c r="BG1" s="149"/>
      <c r="BH1" s="149"/>
      <c r="BI1" s="149"/>
      <c r="BJ1" s="150"/>
      <c r="BK1" s="148"/>
      <c r="BL1" s="149"/>
      <c r="BM1" s="149"/>
      <c r="BN1" s="149"/>
      <c r="BO1" s="150"/>
      <c r="BP1" s="148"/>
      <c r="BQ1" s="149"/>
      <c r="BR1" s="149"/>
      <c r="BS1" s="149"/>
      <c r="BT1" s="150"/>
      <c r="BU1" s="148"/>
      <c r="BV1" s="149"/>
      <c r="BW1" s="149"/>
      <c r="BX1" s="149"/>
      <c r="BY1" s="150"/>
      <c r="BZ1" s="148"/>
      <c r="CA1" s="149"/>
      <c r="CB1" s="149"/>
      <c r="CC1" s="149"/>
      <c r="CD1" s="150"/>
      <c r="CE1" s="148"/>
      <c r="CF1" s="149"/>
      <c r="CG1" s="149"/>
      <c r="CH1" s="149"/>
      <c r="CI1" s="150"/>
      <c r="CJ1" s="148"/>
      <c r="CK1" s="149"/>
      <c r="CL1" s="149"/>
      <c r="CM1" s="149"/>
      <c r="CN1" s="150"/>
      <c r="CO1" s="148"/>
      <c r="CP1" s="149"/>
      <c r="CQ1" s="149"/>
      <c r="CR1" s="149"/>
      <c r="CS1" s="150"/>
      <c r="CT1" s="148"/>
      <c r="CU1" s="149"/>
      <c r="CV1" s="149"/>
      <c r="CW1" s="149"/>
      <c r="CX1" s="150"/>
      <c r="CY1" s="148"/>
      <c r="CZ1" s="149"/>
      <c r="DA1" s="149"/>
      <c r="DB1" s="149"/>
      <c r="DC1" s="150"/>
      <c r="DD1" s="148"/>
      <c r="DE1" s="149"/>
      <c r="DF1" s="149"/>
      <c r="DG1" s="149"/>
      <c r="DH1" s="150"/>
      <c r="DI1" s="148"/>
      <c r="DJ1" s="149"/>
      <c r="DK1" s="149"/>
      <c r="DL1" s="149"/>
      <c r="DM1" s="150"/>
      <c r="DN1" s="148"/>
      <c r="DO1" s="149"/>
      <c r="DP1" s="149"/>
      <c r="DQ1" s="149"/>
      <c r="DR1" s="150"/>
      <c r="DS1" s="148"/>
      <c r="DT1" s="149"/>
      <c r="DU1" s="149"/>
      <c r="DV1" s="149"/>
      <c r="DW1" s="150"/>
    </row>
    <row r="2" spans="1:127" ht="13.5" customHeight="1">
      <c r="A2" s="147" t="s">
        <v>4</v>
      </c>
      <c r="B2" s="147"/>
      <c r="C2" s="152"/>
      <c r="D2" s="149"/>
      <c r="E2" s="149"/>
      <c r="F2" s="149"/>
      <c r="G2" s="150"/>
      <c r="H2" s="152"/>
      <c r="I2" s="149"/>
      <c r="J2" s="149"/>
      <c r="K2" s="149"/>
      <c r="L2" s="150"/>
      <c r="M2" s="152"/>
      <c r="N2" s="149"/>
      <c r="O2" s="149"/>
      <c r="P2" s="149"/>
      <c r="Q2" s="150"/>
      <c r="R2" s="152"/>
      <c r="S2" s="149"/>
      <c r="T2" s="149"/>
      <c r="U2" s="149"/>
      <c r="V2" s="150"/>
      <c r="W2" s="152"/>
      <c r="X2" s="149"/>
      <c r="Y2" s="149"/>
      <c r="Z2" s="149"/>
      <c r="AA2" s="150"/>
      <c r="AB2" s="152"/>
      <c r="AC2" s="149"/>
      <c r="AD2" s="149"/>
      <c r="AE2" s="149"/>
      <c r="AF2" s="150"/>
      <c r="AG2" s="152"/>
      <c r="AH2" s="149"/>
      <c r="AI2" s="149"/>
      <c r="AJ2" s="149"/>
      <c r="AK2" s="150"/>
      <c r="AL2" s="152"/>
      <c r="AM2" s="149"/>
      <c r="AN2" s="149"/>
      <c r="AO2" s="149"/>
      <c r="AP2" s="150"/>
      <c r="AQ2" s="152"/>
      <c r="AR2" s="149"/>
      <c r="AS2" s="149"/>
      <c r="AT2" s="149"/>
      <c r="AU2" s="150"/>
      <c r="AV2" s="152"/>
      <c r="AW2" s="149"/>
      <c r="AX2" s="149"/>
      <c r="AY2" s="149"/>
      <c r="AZ2" s="150"/>
      <c r="BA2" s="152"/>
      <c r="BB2" s="149"/>
      <c r="BC2" s="149"/>
      <c r="BD2" s="149"/>
      <c r="BE2" s="150"/>
      <c r="BF2" s="152"/>
      <c r="BG2" s="149"/>
      <c r="BH2" s="149"/>
      <c r="BI2" s="149"/>
      <c r="BJ2" s="150"/>
      <c r="BK2" s="152"/>
      <c r="BL2" s="149"/>
      <c r="BM2" s="149"/>
      <c r="BN2" s="149"/>
      <c r="BO2" s="150"/>
      <c r="BP2" s="152"/>
      <c r="BQ2" s="149"/>
      <c r="BR2" s="149"/>
      <c r="BS2" s="149"/>
      <c r="BT2" s="150"/>
      <c r="BU2" s="153"/>
      <c r="BV2" s="149"/>
      <c r="BW2" s="149"/>
      <c r="BX2" s="149"/>
      <c r="BY2" s="150"/>
      <c r="BZ2" s="153"/>
      <c r="CA2" s="149"/>
      <c r="CB2" s="149"/>
      <c r="CC2" s="149"/>
      <c r="CD2" s="150"/>
      <c r="CE2" s="153"/>
      <c r="CF2" s="149"/>
      <c r="CG2" s="149"/>
      <c r="CH2" s="149"/>
      <c r="CI2" s="150"/>
      <c r="CJ2" s="153"/>
      <c r="CK2" s="149"/>
      <c r="CL2" s="149"/>
      <c r="CM2" s="149"/>
      <c r="CN2" s="150"/>
      <c r="CO2" s="152"/>
      <c r="CP2" s="149"/>
      <c r="CQ2" s="149"/>
      <c r="CR2" s="149"/>
      <c r="CS2" s="150"/>
      <c r="CT2" s="152"/>
      <c r="CU2" s="149"/>
      <c r="CV2" s="149"/>
      <c r="CW2" s="149"/>
      <c r="CX2" s="150"/>
      <c r="CY2" s="152"/>
      <c r="CZ2" s="149"/>
      <c r="DA2" s="149"/>
      <c r="DB2" s="149"/>
      <c r="DC2" s="150"/>
      <c r="DD2" s="152"/>
      <c r="DE2" s="149"/>
      <c r="DF2" s="149"/>
      <c r="DG2" s="149"/>
      <c r="DH2" s="150"/>
      <c r="DI2" s="152"/>
      <c r="DJ2" s="149"/>
      <c r="DK2" s="149"/>
      <c r="DL2" s="149"/>
      <c r="DM2" s="150"/>
      <c r="DN2" s="152"/>
      <c r="DO2" s="149"/>
      <c r="DP2" s="149"/>
      <c r="DQ2" s="149"/>
      <c r="DR2" s="150"/>
      <c r="DS2" s="152"/>
      <c r="DT2" s="149"/>
      <c r="DU2" s="149"/>
      <c r="DV2" s="149"/>
      <c r="DW2" s="150"/>
    </row>
    <row r="3" spans="1:127" ht="13.5" customHeight="1">
      <c r="A3" s="147" t="s">
        <v>5</v>
      </c>
      <c r="B3" s="147"/>
      <c r="C3" s="152"/>
      <c r="D3" s="149"/>
      <c r="E3" s="149"/>
      <c r="F3" s="149"/>
      <c r="G3" s="150"/>
      <c r="H3" s="152"/>
      <c r="I3" s="149"/>
      <c r="J3" s="149"/>
      <c r="K3" s="149"/>
      <c r="L3" s="150"/>
      <c r="M3" s="152"/>
      <c r="N3" s="149"/>
      <c r="O3" s="149"/>
      <c r="P3" s="149"/>
      <c r="Q3" s="150"/>
      <c r="R3" s="152"/>
      <c r="S3" s="149"/>
      <c r="T3" s="149"/>
      <c r="U3" s="149"/>
      <c r="V3" s="150"/>
      <c r="W3" s="152"/>
      <c r="X3" s="149"/>
      <c r="Y3" s="149"/>
      <c r="Z3" s="149"/>
      <c r="AA3" s="150"/>
      <c r="AB3" s="152"/>
      <c r="AC3" s="149"/>
      <c r="AD3" s="149"/>
      <c r="AE3" s="149"/>
      <c r="AF3" s="150"/>
      <c r="AG3" s="152"/>
      <c r="AH3" s="149"/>
      <c r="AI3" s="149"/>
      <c r="AJ3" s="149"/>
      <c r="AK3" s="150"/>
      <c r="AL3" s="152"/>
      <c r="AM3" s="149"/>
      <c r="AN3" s="149"/>
      <c r="AO3" s="149"/>
      <c r="AP3" s="150"/>
      <c r="AQ3" s="152"/>
      <c r="AR3" s="149"/>
      <c r="AS3" s="149"/>
      <c r="AT3" s="149"/>
      <c r="AU3" s="150"/>
      <c r="AV3" s="152"/>
      <c r="AW3" s="149"/>
      <c r="AX3" s="149"/>
      <c r="AY3" s="149"/>
      <c r="AZ3" s="150"/>
      <c r="BA3" s="152"/>
      <c r="BB3" s="149"/>
      <c r="BC3" s="149"/>
      <c r="BD3" s="149"/>
      <c r="BE3" s="150"/>
      <c r="BF3" s="152"/>
      <c r="BG3" s="149"/>
      <c r="BH3" s="149"/>
      <c r="BI3" s="149"/>
      <c r="BJ3" s="150"/>
      <c r="BK3" s="152"/>
      <c r="BL3" s="149"/>
      <c r="BM3" s="149"/>
      <c r="BN3" s="149"/>
      <c r="BO3" s="150"/>
      <c r="BP3" s="154"/>
      <c r="BQ3" s="149"/>
      <c r="BR3" s="149"/>
      <c r="BS3" s="149"/>
      <c r="BT3" s="150"/>
      <c r="BU3" s="155"/>
      <c r="BV3" s="149"/>
      <c r="BW3" s="149"/>
      <c r="BX3" s="149"/>
      <c r="BY3" s="150"/>
      <c r="BZ3" s="155"/>
      <c r="CA3" s="149"/>
      <c r="CB3" s="149"/>
      <c r="CC3" s="149"/>
      <c r="CD3" s="150"/>
      <c r="CE3" s="155"/>
      <c r="CF3" s="149"/>
      <c r="CG3" s="149"/>
      <c r="CH3" s="149"/>
      <c r="CI3" s="150"/>
      <c r="CJ3" s="155"/>
      <c r="CK3" s="149"/>
      <c r="CL3" s="149"/>
      <c r="CM3" s="149"/>
      <c r="CN3" s="150"/>
      <c r="CO3" s="155"/>
      <c r="CP3" s="149"/>
      <c r="CQ3" s="149"/>
      <c r="CR3" s="149"/>
      <c r="CS3" s="150"/>
      <c r="CT3" s="155"/>
      <c r="CU3" s="149"/>
      <c r="CV3" s="149"/>
      <c r="CW3" s="149"/>
      <c r="CX3" s="150"/>
      <c r="CY3" s="155"/>
      <c r="CZ3" s="149"/>
      <c r="DA3" s="149"/>
      <c r="DB3" s="149"/>
      <c r="DC3" s="150"/>
      <c r="DD3" s="155"/>
      <c r="DE3" s="149"/>
      <c r="DF3" s="149"/>
      <c r="DG3" s="149"/>
      <c r="DH3" s="150"/>
      <c r="DI3" s="155"/>
      <c r="DJ3" s="149"/>
      <c r="DK3" s="149"/>
      <c r="DL3" s="149"/>
      <c r="DM3" s="150"/>
      <c r="DN3" s="155"/>
      <c r="DO3" s="149"/>
      <c r="DP3" s="149"/>
      <c r="DQ3" s="149"/>
      <c r="DR3" s="150"/>
      <c r="DS3" s="155"/>
      <c r="DT3" s="149"/>
      <c r="DU3" s="149"/>
      <c r="DV3" s="149"/>
      <c r="DW3" s="150"/>
    </row>
    <row r="4" spans="1:127" ht="4.5" customHeight="1">
      <c r="A4" s="147"/>
      <c r="B4" s="147"/>
      <c r="C4" s="156"/>
      <c r="D4" s="149"/>
      <c r="E4" s="149"/>
      <c r="F4" s="149"/>
      <c r="G4" s="150"/>
      <c r="H4" s="156"/>
      <c r="I4" s="149"/>
      <c r="J4" s="149"/>
      <c r="K4" s="149"/>
      <c r="L4" s="150"/>
      <c r="M4" s="156"/>
      <c r="N4" s="149"/>
      <c r="O4" s="149"/>
      <c r="P4" s="149"/>
      <c r="Q4" s="150"/>
      <c r="R4" s="156"/>
      <c r="S4" s="149"/>
      <c r="T4" s="149"/>
      <c r="U4" s="149"/>
      <c r="V4" s="150"/>
      <c r="W4" s="156"/>
      <c r="X4" s="149"/>
      <c r="Y4" s="149"/>
      <c r="Z4" s="149"/>
      <c r="AA4" s="150"/>
      <c r="AB4" s="156"/>
      <c r="AC4" s="149"/>
      <c r="AD4" s="149"/>
      <c r="AE4" s="149"/>
      <c r="AF4" s="150"/>
      <c r="AG4" s="156"/>
      <c r="AH4" s="149"/>
      <c r="AI4" s="149"/>
      <c r="AJ4" s="149"/>
      <c r="AK4" s="150"/>
      <c r="AL4" s="156"/>
      <c r="AM4" s="149"/>
      <c r="AN4" s="149"/>
      <c r="AO4" s="149"/>
      <c r="AP4" s="150"/>
      <c r="AQ4" s="156"/>
      <c r="AR4" s="149"/>
      <c r="AS4" s="149"/>
      <c r="AT4" s="149"/>
      <c r="AU4" s="150"/>
      <c r="AV4" s="156"/>
      <c r="AW4" s="149"/>
      <c r="AX4" s="149"/>
      <c r="AY4" s="149"/>
      <c r="AZ4" s="150"/>
      <c r="BA4" s="156"/>
      <c r="BB4" s="149"/>
      <c r="BC4" s="149"/>
      <c r="BD4" s="149"/>
      <c r="BE4" s="150"/>
      <c r="BF4" s="156"/>
      <c r="BG4" s="149"/>
      <c r="BH4" s="149"/>
      <c r="BI4" s="149"/>
      <c r="BJ4" s="150"/>
      <c r="BK4" s="156"/>
      <c r="BL4" s="149"/>
      <c r="BM4" s="149"/>
      <c r="BN4" s="149"/>
      <c r="BO4" s="150"/>
      <c r="BP4" s="156"/>
      <c r="BQ4" s="149"/>
      <c r="BR4" s="149"/>
      <c r="BS4" s="149"/>
      <c r="BT4" s="150"/>
      <c r="BU4" s="156"/>
      <c r="BV4" s="149"/>
      <c r="BW4" s="149"/>
      <c r="BX4" s="149"/>
      <c r="BY4" s="150"/>
      <c r="BZ4" s="156"/>
      <c r="CA4" s="149"/>
      <c r="CB4" s="149"/>
      <c r="CC4" s="149"/>
      <c r="CD4" s="150"/>
      <c r="CE4" s="156"/>
      <c r="CF4" s="149"/>
      <c r="CG4" s="149"/>
      <c r="CH4" s="149"/>
      <c r="CI4" s="150"/>
      <c r="CJ4" s="156"/>
      <c r="CK4" s="149"/>
      <c r="CL4" s="149"/>
      <c r="CM4" s="149"/>
      <c r="CN4" s="150"/>
      <c r="CO4" s="156"/>
      <c r="CP4" s="149"/>
      <c r="CQ4" s="149"/>
      <c r="CR4" s="149"/>
      <c r="CS4" s="150"/>
      <c r="CT4" s="156"/>
      <c r="CU4" s="149"/>
      <c r="CV4" s="149"/>
      <c r="CW4" s="149"/>
      <c r="CX4" s="150"/>
      <c r="CY4" s="156"/>
      <c r="CZ4" s="149"/>
      <c r="DA4" s="149"/>
      <c r="DB4" s="149"/>
      <c r="DC4" s="150"/>
      <c r="DD4" s="156"/>
      <c r="DE4" s="149"/>
      <c r="DF4" s="149"/>
      <c r="DG4" s="149"/>
      <c r="DH4" s="150"/>
      <c r="DI4" s="156"/>
      <c r="DJ4" s="149"/>
      <c r="DK4" s="149"/>
      <c r="DL4" s="149"/>
      <c r="DM4" s="150"/>
      <c r="DN4" s="156"/>
      <c r="DO4" s="149"/>
      <c r="DP4" s="149"/>
      <c r="DQ4" s="149"/>
      <c r="DR4" s="150"/>
      <c r="DS4" s="156"/>
      <c r="DT4" s="149"/>
      <c r="DU4" s="149"/>
      <c r="DV4" s="149"/>
      <c r="DW4" s="150"/>
    </row>
    <row r="5" spans="1:127" ht="4.5" customHeight="1">
      <c r="A5" s="147"/>
      <c r="B5" s="147"/>
      <c r="C5" s="157"/>
      <c r="D5" s="149"/>
      <c r="E5" s="149"/>
      <c r="F5" s="149"/>
      <c r="G5" s="150"/>
      <c r="H5" s="157"/>
      <c r="I5" s="149"/>
      <c r="J5" s="149"/>
      <c r="K5" s="149"/>
      <c r="L5" s="150"/>
      <c r="M5" s="157"/>
      <c r="N5" s="149"/>
      <c r="O5" s="149"/>
      <c r="P5" s="149"/>
      <c r="Q5" s="150"/>
      <c r="R5" s="157"/>
      <c r="S5" s="149"/>
      <c r="T5" s="149"/>
      <c r="U5" s="149"/>
      <c r="V5" s="150"/>
      <c r="W5" s="157"/>
      <c r="X5" s="149"/>
      <c r="Y5" s="149"/>
      <c r="Z5" s="149"/>
      <c r="AA5" s="150"/>
      <c r="AB5" s="157"/>
      <c r="AC5" s="149"/>
      <c r="AD5" s="149"/>
      <c r="AE5" s="149"/>
      <c r="AF5" s="150"/>
      <c r="AG5" s="157"/>
      <c r="AH5" s="149"/>
      <c r="AI5" s="149"/>
      <c r="AJ5" s="149"/>
      <c r="AK5" s="150"/>
      <c r="AL5" s="157"/>
      <c r="AM5" s="149"/>
      <c r="AN5" s="149"/>
      <c r="AO5" s="149"/>
      <c r="AP5" s="150"/>
      <c r="AQ5" s="157"/>
      <c r="AR5" s="149"/>
      <c r="AS5" s="149"/>
      <c r="AT5" s="149"/>
      <c r="AU5" s="150"/>
      <c r="AV5" s="157"/>
      <c r="AW5" s="149"/>
      <c r="AX5" s="149"/>
      <c r="AY5" s="149"/>
      <c r="AZ5" s="150"/>
      <c r="BA5" s="157"/>
      <c r="BB5" s="149"/>
      <c r="BC5" s="149"/>
      <c r="BD5" s="149"/>
      <c r="BE5" s="150"/>
      <c r="BF5" s="157"/>
      <c r="BG5" s="149"/>
      <c r="BH5" s="149"/>
      <c r="BI5" s="149"/>
      <c r="BJ5" s="150"/>
      <c r="BK5" s="157"/>
      <c r="BL5" s="149"/>
      <c r="BM5" s="149"/>
      <c r="BN5" s="149"/>
      <c r="BO5" s="150"/>
      <c r="BP5" s="157"/>
      <c r="BQ5" s="149"/>
      <c r="BR5" s="149"/>
      <c r="BS5" s="149"/>
      <c r="BT5" s="150"/>
      <c r="BU5" s="157"/>
      <c r="BV5" s="149"/>
      <c r="BW5" s="149"/>
      <c r="BX5" s="149"/>
      <c r="BY5" s="150"/>
      <c r="BZ5" s="157"/>
      <c r="CA5" s="149"/>
      <c r="CB5" s="149"/>
      <c r="CC5" s="149"/>
      <c r="CD5" s="150"/>
      <c r="CE5" s="157"/>
      <c r="CF5" s="149"/>
      <c r="CG5" s="149"/>
      <c r="CH5" s="149"/>
      <c r="CI5" s="150"/>
      <c r="CJ5" s="157"/>
      <c r="CK5" s="149"/>
      <c r="CL5" s="149"/>
      <c r="CM5" s="149"/>
      <c r="CN5" s="150"/>
      <c r="CO5" s="157"/>
      <c r="CP5" s="149"/>
      <c r="CQ5" s="149"/>
      <c r="CR5" s="149"/>
      <c r="CS5" s="150"/>
      <c r="CT5" s="157"/>
      <c r="CU5" s="149"/>
      <c r="CV5" s="149"/>
      <c r="CW5" s="149"/>
      <c r="CX5" s="150"/>
      <c r="CY5" s="157"/>
      <c r="CZ5" s="149"/>
      <c r="DA5" s="149"/>
      <c r="DB5" s="149"/>
      <c r="DC5" s="150"/>
      <c r="DD5" s="157"/>
      <c r="DE5" s="149"/>
      <c r="DF5" s="149"/>
      <c r="DG5" s="149"/>
      <c r="DH5" s="150"/>
      <c r="DI5" s="157"/>
      <c r="DJ5" s="149"/>
      <c r="DK5" s="149"/>
      <c r="DL5" s="149"/>
      <c r="DM5" s="150"/>
      <c r="DN5" s="157"/>
      <c r="DO5" s="149"/>
      <c r="DP5" s="149"/>
      <c r="DQ5" s="149"/>
      <c r="DR5" s="150"/>
      <c r="DS5" s="157"/>
      <c r="DT5" s="149"/>
      <c r="DU5" s="149"/>
      <c r="DV5" s="149"/>
      <c r="DW5" s="150"/>
    </row>
    <row r="6" spans="1:127" ht="4.5" customHeight="1">
      <c r="A6" s="147"/>
      <c r="B6" s="147"/>
      <c r="C6" s="157"/>
      <c r="D6" s="149"/>
      <c r="E6" s="149"/>
      <c r="F6" s="149"/>
      <c r="G6" s="150"/>
      <c r="H6" s="157"/>
      <c r="I6" s="149"/>
      <c r="J6" s="149"/>
      <c r="K6" s="149"/>
      <c r="L6" s="150"/>
      <c r="M6" s="157"/>
      <c r="N6" s="149"/>
      <c r="O6" s="149"/>
      <c r="P6" s="149"/>
      <c r="Q6" s="150"/>
      <c r="R6" s="157"/>
      <c r="S6" s="149"/>
      <c r="T6" s="149"/>
      <c r="U6" s="149"/>
      <c r="V6" s="150"/>
      <c r="W6" s="157"/>
      <c r="X6" s="149"/>
      <c r="Y6" s="149"/>
      <c r="Z6" s="149"/>
      <c r="AA6" s="150"/>
      <c r="AB6" s="157"/>
      <c r="AC6" s="149"/>
      <c r="AD6" s="149"/>
      <c r="AE6" s="149"/>
      <c r="AF6" s="150"/>
      <c r="AG6" s="157"/>
      <c r="AH6" s="149"/>
      <c r="AI6" s="149"/>
      <c r="AJ6" s="149"/>
      <c r="AK6" s="150"/>
      <c r="AL6" s="157"/>
      <c r="AM6" s="149"/>
      <c r="AN6" s="149"/>
      <c r="AO6" s="149"/>
      <c r="AP6" s="150"/>
      <c r="AQ6" s="157"/>
      <c r="AR6" s="149"/>
      <c r="AS6" s="149"/>
      <c r="AT6" s="149"/>
      <c r="AU6" s="150"/>
      <c r="AV6" s="157"/>
      <c r="AW6" s="149"/>
      <c r="AX6" s="149"/>
      <c r="AY6" s="149"/>
      <c r="AZ6" s="150"/>
      <c r="BA6" s="157"/>
      <c r="BB6" s="149"/>
      <c r="BC6" s="149"/>
      <c r="BD6" s="149"/>
      <c r="BE6" s="150"/>
      <c r="BF6" s="157"/>
      <c r="BG6" s="149"/>
      <c r="BH6" s="149"/>
      <c r="BI6" s="149"/>
      <c r="BJ6" s="150"/>
      <c r="BK6" s="157"/>
      <c r="BL6" s="149"/>
      <c r="BM6" s="149"/>
      <c r="BN6" s="149"/>
      <c r="BO6" s="150"/>
      <c r="BP6" s="157"/>
      <c r="BQ6" s="149"/>
      <c r="BR6" s="149"/>
      <c r="BS6" s="149"/>
      <c r="BT6" s="150"/>
      <c r="BU6" s="157"/>
      <c r="BV6" s="149"/>
      <c r="BW6" s="149"/>
      <c r="BX6" s="149"/>
      <c r="BY6" s="150"/>
      <c r="BZ6" s="157"/>
      <c r="CA6" s="149"/>
      <c r="CB6" s="149"/>
      <c r="CC6" s="149"/>
      <c r="CD6" s="150"/>
      <c r="CE6" s="157"/>
      <c r="CF6" s="149"/>
      <c r="CG6" s="149"/>
      <c r="CH6" s="149"/>
      <c r="CI6" s="150"/>
      <c r="CJ6" s="157"/>
      <c r="CK6" s="149"/>
      <c r="CL6" s="149"/>
      <c r="CM6" s="149"/>
      <c r="CN6" s="150"/>
      <c r="CO6" s="157"/>
      <c r="CP6" s="149"/>
      <c r="CQ6" s="149"/>
      <c r="CR6" s="149"/>
      <c r="CS6" s="150"/>
      <c r="CT6" s="157"/>
      <c r="CU6" s="149"/>
      <c r="CV6" s="149"/>
      <c r="CW6" s="149"/>
      <c r="CX6" s="150"/>
      <c r="CY6" s="157"/>
      <c r="CZ6" s="149"/>
      <c r="DA6" s="149"/>
      <c r="DB6" s="149"/>
      <c r="DC6" s="150"/>
      <c r="DD6" s="157"/>
      <c r="DE6" s="149"/>
      <c r="DF6" s="149"/>
      <c r="DG6" s="149"/>
      <c r="DH6" s="150"/>
      <c r="DI6" s="157"/>
      <c r="DJ6" s="149"/>
      <c r="DK6" s="149"/>
      <c r="DL6" s="149"/>
      <c r="DM6" s="150"/>
      <c r="DN6" s="157"/>
      <c r="DO6" s="149"/>
      <c r="DP6" s="149"/>
      <c r="DQ6" s="149"/>
      <c r="DR6" s="150"/>
      <c r="DS6" s="157"/>
      <c r="DT6" s="149"/>
      <c r="DU6" s="149"/>
      <c r="DV6" s="149"/>
      <c r="DW6" s="150"/>
    </row>
    <row r="7" spans="1:127" ht="4.5" customHeight="1">
      <c r="A7" s="147"/>
      <c r="B7" s="147"/>
      <c r="C7" s="157"/>
      <c r="D7" s="149"/>
      <c r="E7" s="149"/>
      <c r="F7" s="149"/>
      <c r="G7" s="150"/>
      <c r="H7" s="157"/>
      <c r="I7" s="149"/>
      <c r="J7" s="149"/>
      <c r="K7" s="149"/>
      <c r="L7" s="150"/>
      <c r="M7" s="157"/>
      <c r="N7" s="149"/>
      <c r="O7" s="149"/>
      <c r="P7" s="149"/>
      <c r="Q7" s="150"/>
      <c r="R7" s="157"/>
      <c r="S7" s="149"/>
      <c r="T7" s="149"/>
      <c r="U7" s="149"/>
      <c r="V7" s="150"/>
      <c r="W7" s="157"/>
      <c r="X7" s="149"/>
      <c r="Y7" s="149"/>
      <c r="Z7" s="149"/>
      <c r="AA7" s="150"/>
      <c r="AB7" s="157"/>
      <c r="AC7" s="149"/>
      <c r="AD7" s="149"/>
      <c r="AE7" s="149"/>
      <c r="AF7" s="150"/>
      <c r="AG7" s="157"/>
      <c r="AH7" s="149"/>
      <c r="AI7" s="149"/>
      <c r="AJ7" s="149"/>
      <c r="AK7" s="150"/>
      <c r="AL7" s="157"/>
      <c r="AM7" s="149"/>
      <c r="AN7" s="149"/>
      <c r="AO7" s="149"/>
      <c r="AP7" s="150"/>
      <c r="AQ7" s="157"/>
      <c r="AR7" s="149"/>
      <c r="AS7" s="149"/>
      <c r="AT7" s="149"/>
      <c r="AU7" s="150"/>
      <c r="AV7" s="157"/>
      <c r="AW7" s="149"/>
      <c r="AX7" s="149"/>
      <c r="AY7" s="149"/>
      <c r="AZ7" s="150"/>
      <c r="BA7" s="157"/>
      <c r="BB7" s="149"/>
      <c r="BC7" s="149"/>
      <c r="BD7" s="149"/>
      <c r="BE7" s="150"/>
      <c r="BF7" s="157"/>
      <c r="BG7" s="149"/>
      <c r="BH7" s="149"/>
      <c r="BI7" s="149"/>
      <c r="BJ7" s="150"/>
      <c r="BK7" s="157"/>
      <c r="BL7" s="149"/>
      <c r="BM7" s="149"/>
      <c r="BN7" s="149"/>
      <c r="BO7" s="150"/>
      <c r="BP7" s="157"/>
      <c r="BQ7" s="149"/>
      <c r="BR7" s="149"/>
      <c r="BS7" s="149"/>
      <c r="BT7" s="150"/>
      <c r="BU7" s="157"/>
      <c r="BV7" s="149"/>
      <c r="BW7" s="149"/>
      <c r="BX7" s="149"/>
      <c r="BY7" s="150"/>
      <c r="BZ7" s="157"/>
      <c r="CA7" s="149"/>
      <c r="CB7" s="149"/>
      <c r="CC7" s="149"/>
      <c r="CD7" s="150"/>
      <c r="CE7" s="157"/>
      <c r="CF7" s="149"/>
      <c r="CG7" s="149"/>
      <c r="CH7" s="149"/>
      <c r="CI7" s="150"/>
      <c r="CJ7" s="157"/>
      <c r="CK7" s="149"/>
      <c r="CL7" s="149"/>
      <c r="CM7" s="149"/>
      <c r="CN7" s="150"/>
      <c r="CO7" s="157"/>
      <c r="CP7" s="149"/>
      <c r="CQ7" s="149"/>
      <c r="CR7" s="149"/>
      <c r="CS7" s="150"/>
      <c r="CT7" s="157"/>
      <c r="CU7" s="149"/>
      <c r="CV7" s="149"/>
      <c r="CW7" s="149"/>
      <c r="CX7" s="150"/>
      <c r="CY7" s="157"/>
      <c r="CZ7" s="149"/>
      <c r="DA7" s="149"/>
      <c r="DB7" s="149"/>
      <c r="DC7" s="150"/>
      <c r="DD7" s="157"/>
      <c r="DE7" s="149"/>
      <c r="DF7" s="149"/>
      <c r="DG7" s="149"/>
      <c r="DH7" s="150"/>
      <c r="DI7" s="157"/>
      <c r="DJ7" s="149"/>
      <c r="DK7" s="149"/>
      <c r="DL7" s="149"/>
      <c r="DM7" s="150"/>
      <c r="DN7" s="157"/>
      <c r="DO7" s="149"/>
      <c r="DP7" s="149"/>
      <c r="DQ7" s="149"/>
      <c r="DR7" s="150"/>
      <c r="DS7" s="157"/>
      <c r="DT7" s="149"/>
      <c r="DU7" s="149"/>
      <c r="DV7" s="149"/>
      <c r="DW7" s="150"/>
    </row>
    <row r="8" spans="1:127" ht="4.5" customHeight="1">
      <c r="A8" s="147"/>
      <c r="B8" s="147"/>
      <c r="C8" s="157"/>
      <c r="D8" s="149"/>
      <c r="E8" s="149"/>
      <c r="F8" s="149"/>
      <c r="G8" s="150"/>
      <c r="H8" s="157"/>
      <c r="I8" s="149"/>
      <c r="J8" s="149"/>
      <c r="K8" s="149"/>
      <c r="L8" s="150"/>
      <c r="M8" s="157"/>
      <c r="N8" s="149"/>
      <c r="O8" s="149"/>
      <c r="P8" s="149"/>
      <c r="Q8" s="150"/>
      <c r="R8" s="157"/>
      <c r="S8" s="149"/>
      <c r="T8" s="149"/>
      <c r="U8" s="149"/>
      <c r="V8" s="150"/>
      <c r="W8" s="157"/>
      <c r="X8" s="149"/>
      <c r="Y8" s="149"/>
      <c r="Z8" s="149"/>
      <c r="AA8" s="150"/>
      <c r="AB8" s="157"/>
      <c r="AC8" s="149"/>
      <c r="AD8" s="149"/>
      <c r="AE8" s="149"/>
      <c r="AF8" s="150"/>
      <c r="AG8" s="157"/>
      <c r="AH8" s="149"/>
      <c r="AI8" s="149"/>
      <c r="AJ8" s="149"/>
      <c r="AK8" s="150"/>
      <c r="AL8" s="157"/>
      <c r="AM8" s="149"/>
      <c r="AN8" s="149"/>
      <c r="AO8" s="149"/>
      <c r="AP8" s="150"/>
      <c r="AQ8" s="157"/>
      <c r="AR8" s="149"/>
      <c r="AS8" s="149"/>
      <c r="AT8" s="149"/>
      <c r="AU8" s="150"/>
      <c r="AV8" s="157"/>
      <c r="AW8" s="149"/>
      <c r="AX8" s="149"/>
      <c r="AY8" s="149"/>
      <c r="AZ8" s="150"/>
      <c r="BA8" s="157"/>
      <c r="BB8" s="149"/>
      <c r="BC8" s="149"/>
      <c r="BD8" s="149"/>
      <c r="BE8" s="150"/>
      <c r="BF8" s="157"/>
      <c r="BG8" s="149"/>
      <c r="BH8" s="149"/>
      <c r="BI8" s="149"/>
      <c r="BJ8" s="150"/>
      <c r="BK8" s="157"/>
      <c r="BL8" s="149"/>
      <c r="BM8" s="149"/>
      <c r="BN8" s="149"/>
      <c r="BO8" s="150"/>
      <c r="BP8" s="157"/>
      <c r="BQ8" s="149"/>
      <c r="BR8" s="149"/>
      <c r="BS8" s="149"/>
      <c r="BT8" s="150"/>
      <c r="BU8" s="157"/>
      <c r="BV8" s="149"/>
      <c r="BW8" s="149"/>
      <c r="BX8" s="149"/>
      <c r="BY8" s="150"/>
      <c r="BZ8" s="157"/>
      <c r="CA8" s="149"/>
      <c r="CB8" s="149"/>
      <c r="CC8" s="149"/>
      <c r="CD8" s="150"/>
      <c r="CE8" s="157"/>
      <c r="CF8" s="149"/>
      <c r="CG8" s="149"/>
      <c r="CH8" s="149"/>
      <c r="CI8" s="150"/>
      <c r="CJ8" s="157"/>
      <c r="CK8" s="149"/>
      <c r="CL8" s="149"/>
      <c r="CM8" s="149"/>
      <c r="CN8" s="150"/>
      <c r="CO8" s="157"/>
      <c r="CP8" s="149"/>
      <c r="CQ8" s="149"/>
      <c r="CR8" s="149"/>
      <c r="CS8" s="150"/>
      <c r="CT8" s="157"/>
      <c r="CU8" s="149"/>
      <c r="CV8" s="149"/>
      <c r="CW8" s="149"/>
      <c r="CX8" s="150"/>
      <c r="CY8" s="157"/>
      <c r="CZ8" s="149"/>
      <c r="DA8" s="149"/>
      <c r="DB8" s="149"/>
      <c r="DC8" s="150"/>
      <c r="DD8" s="157"/>
      <c r="DE8" s="149"/>
      <c r="DF8" s="149"/>
      <c r="DG8" s="149"/>
      <c r="DH8" s="150"/>
      <c r="DI8" s="157"/>
      <c r="DJ8" s="149"/>
      <c r="DK8" s="149"/>
      <c r="DL8" s="149"/>
      <c r="DM8" s="150"/>
      <c r="DN8" s="157"/>
      <c r="DO8" s="149"/>
      <c r="DP8" s="149"/>
      <c r="DQ8" s="149"/>
      <c r="DR8" s="150"/>
      <c r="DS8" s="157"/>
      <c r="DT8" s="149"/>
      <c r="DU8" s="149"/>
      <c r="DV8" s="149"/>
      <c r="DW8" s="150"/>
    </row>
    <row r="9" spans="1:127" ht="13.5" customHeight="1">
      <c r="A9" s="147" t="s">
        <v>6</v>
      </c>
      <c r="B9" s="147"/>
      <c r="C9" s="152"/>
      <c r="D9" s="149"/>
      <c r="E9" s="149"/>
      <c r="F9" s="149"/>
      <c r="G9" s="150"/>
      <c r="H9" s="152"/>
      <c r="I9" s="149"/>
      <c r="J9" s="149"/>
      <c r="K9" s="149"/>
      <c r="L9" s="150"/>
      <c r="M9" s="152"/>
      <c r="N9" s="149"/>
      <c r="O9" s="149"/>
      <c r="P9" s="149"/>
      <c r="Q9" s="150"/>
      <c r="R9" s="152"/>
      <c r="S9" s="149"/>
      <c r="T9" s="149"/>
      <c r="U9" s="149"/>
      <c r="V9" s="150"/>
      <c r="W9" s="152"/>
      <c r="X9" s="149"/>
      <c r="Y9" s="149"/>
      <c r="Z9" s="149"/>
      <c r="AA9" s="150"/>
      <c r="AB9" s="152"/>
      <c r="AC9" s="149"/>
      <c r="AD9" s="149"/>
      <c r="AE9" s="149"/>
      <c r="AF9" s="150"/>
      <c r="AG9" s="155"/>
      <c r="AH9" s="149"/>
      <c r="AI9" s="149"/>
      <c r="AJ9" s="149"/>
      <c r="AK9" s="150"/>
      <c r="AL9" s="155"/>
      <c r="AM9" s="149"/>
      <c r="AN9" s="149"/>
      <c r="AO9" s="149"/>
      <c r="AP9" s="150"/>
      <c r="AQ9" s="152"/>
      <c r="AR9" s="149"/>
      <c r="AS9" s="149"/>
      <c r="AT9" s="149"/>
      <c r="AU9" s="150"/>
      <c r="AV9" s="152"/>
      <c r="AW9" s="149"/>
      <c r="AX9" s="149"/>
      <c r="AY9" s="149"/>
      <c r="AZ9" s="150"/>
      <c r="BA9" s="152"/>
      <c r="BB9" s="149"/>
      <c r="BC9" s="149"/>
      <c r="BD9" s="149"/>
      <c r="BE9" s="150"/>
      <c r="BF9" s="152"/>
      <c r="BG9" s="149"/>
      <c r="BH9" s="149"/>
      <c r="BI9" s="149"/>
      <c r="BJ9" s="150"/>
      <c r="BK9" s="152"/>
      <c r="BL9" s="149"/>
      <c r="BM9" s="149"/>
      <c r="BN9" s="149"/>
      <c r="BO9" s="150"/>
      <c r="BP9" s="155"/>
      <c r="BQ9" s="149"/>
      <c r="BR9" s="149"/>
      <c r="BS9" s="149"/>
      <c r="BT9" s="150"/>
      <c r="BU9" s="155"/>
      <c r="BV9" s="149"/>
      <c r="BW9" s="149"/>
      <c r="BX9" s="149"/>
      <c r="BY9" s="150"/>
      <c r="BZ9" s="155"/>
      <c r="CA9" s="149"/>
      <c r="CB9" s="149"/>
      <c r="CC9" s="149"/>
      <c r="CD9" s="150"/>
      <c r="CE9" s="155"/>
      <c r="CF9" s="149"/>
      <c r="CG9" s="149"/>
      <c r="CH9" s="149"/>
      <c r="CI9" s="150"/>
      <c r="CJ9" s="155"/>
      <c r="CK9" s="149"/>
      <c r="CL9" s="149"/>
      <c r="CM9" s="149"/>
      <c r="CN9" s="150"/>
      <c r="CO9" s="155"/>
      <c r="CP9" s="149"/>
      <c r="CQ9" s="149"/>
      <c r="CR9" s="149"/>
      <c r="CS9" s="150"/>
      <c r="CT9" s="155"/>
      <c r="CU9" s="149"/>
      <c r="CV9" s="149"/>
      <c r="CW9" s="149"/>
      <c r="CX9" s="150"/>
      <c r="CY9" s="155"/>
      <c r="CZ9" s="149"/>
      <c r="DA9" s="149"/>
      <c r="DB9" s="149"/>
      <c r="DC9" s="150"/>
      <c r="DD9" s="155"/>
      <c r="DE9" s="149"/>
      <c r="DF9" s="149"/>
      <c r="DG9" s="149"/>
      <c r="DH9" s="150"/>
      <c r="DI9" s="155"/>
      <c r="DJ9" s="149"/>
      <c r="DK9" s="149"/>
      <c r="DL9" s="149"/>
      <c r="DM9" s="150"/>
      <c r="DN9" s="155"/>
      <c r="DO9" s="149"/>
      <c r="DP9" s="149"/>
      <c r="DQ9" s="149"/>
      <c r="DR9" s="150"/>
      <c r="DS9" s="155"/>
      <c r="DT9" s="149"/>
      <c r="DU9" s="149"/>
      <c r="DV9" s="149"/>
      <c r="DW9" s="150"/>
    </row>
    <row r="10" spans="1:127" ht="30.6">
      <c r="A10" s="147" t="s">
        <v>131</v>
      </c>
      <c r="B10" s="147" t="s">
        <v>7</v>
      </c>
      <c r="C10" s="158" t="s">
        <v>93</v>
      </c>
      <c r="D10" s="159" t="s">
        <v>94</v>
      </c>
      <c r="E10" s="159" t="s">
        <v>8</v>
      </c>
      <c r="F10" s="159" t="s">
        <v>95</v>
      </c>
      <c r="G10" s="159" t="s">
        <v>9</v>
      </c>
      <c r="H10" s="158" t="s">
        <v>93</v>
      </c>
      <c r="I10" s="159" t="s">
        <v>94</v>
      </c>
      <c r="J10" s="159" t="s">
        <v>8</v>
      </c>
      <c r="K10" s="159" t="s">
        <v>95</v>
      </c>
      <c r="L10" s="159" t="s">
        <v>9</v>
      </c>
      <c r="M10" s="158" t="s">
        <v>93</v>
      </c>
      <c r="N10" s="159" t="s">
        <v>94</v>
      </c>
      <c r="O10" s="159" t="s">
        <v>8</v>
      </c>
      <c r="P10" s="159" t="s">
        <v>95</v>
      </c>
      <c r="Q10" s="159" t="s">
        <v>9</v>
      </c>
      <c r="R10" s="158" t="s">
        <v>93</v>
      </c>
      <c r="S10" s="159" t="s">
        <v>94</v>
      </c>
      <c r="T10" s="159" t="s">
        <v>8</v>
      </c>
      <c r="U10" s="159" t="s">
        <v>95</v>
      </c>
      <c r="V10" s="159" t="s">
        <v>9</v>
      </c>
      <c r="W10" s="158" t="s">
        <v>93</v>
      </c>
      <c r="X10" s="159" t="s">
        <v>94</v>
      </c>
      <c r="Y10" s="159" t="s">
        <v>8</v>
      </c>
      <c r="Z10" s="159" t="s">
        <v>95</v>
      </c>
      <c r="AA10" s="159" t="s">
        <v>9</v>
      </c>
      <c r="AB10" s="158" t="s">
        <v>93</v>
      </c>
      <c r="AC10" s="159" t="s">
        <v>94</v>
      </c>
      <c r="AD10" s="159" t="s">
        <v>8</v>
      </c>
      <c r="AE10" s="159" t="s">
        <v>95</v>
      </c>
      <c r="AF10" s="159" t="s">
        <v>9</v>
      </c>
      <c r="AG10" s="158" t="s">
        <v>93</v>
      </c>
      <c r="AH10" s="159" t="s">
        <v>94</v>
      </c>
      <c r="AI10" s="159" t="s">
        <v>8</v>
      </c>
      <c r="AJ10" s="159" t="s">
        <v>95</v>
      </c>
      <c r="AK10" s="159" t="s">
        <v>9</v>
      </c>
      <c r="AL10" s="158" t="s">
        <v>93</v>
      </c>
      <c r="AM10" s="159" t="s">
        <v>94</v>
      </c>
      <c r="AN10" s="159" t="s">
        <v>8</v>
      </c>
      <c r="AO10" s="159" t="s">
        <v>95</v>
      </c>
      <c r="AP10" s="159" t="s">
        <v>9</v>
      </c>
      <c r="AQ10" s="158" t="s">
        <v>93</v>
      </c>
      <c r="AR10" s="159" t="s">
        <v>94</v>
      </c>
      <c r="AS10" s="159" t="s">
        <v>8</v>
      </c>
      <c r="AT10" s="159" t="s">
        <v>95</v>
      </c>
      <c r="AU10" s="159" t="s">
        <v>9</v>
      </c>
      <c r="AV10" s="158" t="s">
        <v>93</v>
      </c>
      <c r="AW10" s="159" t="s">
        <v>94</v>
      </c>
      <c r="AX10" s="159" t="s">
        <v>8</v>
      </c>
      <c r="AY10" s="159" t="s">
        <v>95</v>
      </c>
      <c r="AZ10" s="159" t="s">
        <v>9</v>
      </c>
      <c r="BA10" s="158" t="s">
        <v>93</v>
      </c>
      <c r="BB10" s="159" t="s">
        <v>94</v>
      </c>
      <c r="BC10" s="159" t="s">
        <v>8</v>
      </c>
      <c r="BD10" s="159" t="s">
        <v>95</v>
      </c>
      <c r="BE10" s="159" t="s">
        <v>9</v>
      </c>
      <c r="BF10" s="158" t="s">
        <v>93</v>
      </c>
      <c r="BG10" s="159" t="s">
        <v>94</v>
      </c>
      <c r="BH10" s="159" t="s">
        <v>8</v>
      </c>
      <c r="BI10" s="159" t="s">
        <v>95</v>
      </c>
      <c r="BJ10" s="159" t="s">
        <v>9</v>
      </c>
      <c r="BK10" s="158" t="s">
        <v>93</v>
      </c>
      <c r="BL10" s="159" t="s">
        <v>94</v>
      </c>
      <c r="BM10" s="159" t="s">
        <v>8</v>
      </c>
      <c r="BN10" s="159" t="s">
        <v>95</v>
      </c>
      <c r="BO10" s="159" t="s">
        <v>9</v>
      </c>
      <c r="BP10" s="158" t="s">
        <v>93</v>
      </c>
      <c r="BQ10" s="159" t="s">
        <v>94</v>
      </c>
      <c r="BR10" s="159" t="s">
        <v>8</v>
      </c>
      <c r="BS10" s="159" t="s">
        <v>95</v>
      </c>
      <c r="BT10" s="159" t="s">
        <v>9</v>
      </c>
      <c r="BU10" s="158" t="s">
        <v>93</v>
      </c>
      <c r="BV10" s="159" t="s">
        <v>94</v>
      </c>
      <c r="BW10" s="159" t="s">
        <v>8</v>
      </c>
      <c r="BX10" s="159" t="s">
        <v>95</v>
      </c>
      <c r="BY10" s="159" t="s">
        <v>9</v>
      </c>
      <c r="BZ10" s="158" t="s">
        <v>93</v>
      </c>
      <c r="CA10" s="159" t="s">
        <v>94</v>
      </c>
      <c r="CB10" s="159" t="s">
        <v>8</v>
      </c>
      <c r="CC10" s="159" t="s">
        <v>95</v>
      </c>
      <c r="CD10" s="159" t="s">
        <v>9</v>
      </c>
      <c r="CE10" s="158" t="s">
        <v>93</v>
      </c>
      <c r="CF10" s="159" t="s">
        <v>94</v>
      </c>
      <c r="CG10" s="159" t="s">
        <v>8</v>
      </c>
      <c r="CH10" s="159" t="s">
        <v>95</v>
      </c>
      <c r="CI10" s="159" t="s">
        <v>9</v>
      </c>
      <c r="CJ10" s="158" t="s">
        <v>93</v>
      </c>
      <c r="CK10" s="159" t="s">
        <v>94</v>
      </c>
      <c r="CL10" s="159" t="s">
        <v>8</v>
      </c>
      <c r="CM10" s="159" t="s">
        <v>95</v>
      </c>
      <c r="CN10" s="159" t="s">
        <v>9</v>
      </c>
      <c r="CO10" s="158" t="s">
        <v>93</v>
      </c>
      <c r="CP10" s="159" t="s">
        <v>94</v>
      </c>
      <c r="CQ10" s="159" t="s">
        <v>8</v>
      </c>
      <c r="CR10" s="159" t="s">
        <v>95</v>
      </c>
      <c r="CS10" s="159" t="s">
        <v>9</v>
      </c>
      <c r="CT10" s="158" t="s">
        <v>93</v>
      </c>
      <c r="CU10" s="159" t="s">
        <v>94</v>
      </c>
      <c r="CV10" s="159" t="s">
        <v>8</v>
      </c>
      <c r="CW10" s="159" t="s">
        <v>95</v>
      </c>
      <c r="CX10" s="159" t="s">
        <v>9</v>
      </c>
      <c r="CY10" s="158"/>
      <c r="CZ10" s="159"/>
      <c r="DA10" s="159"/>
      <c r="DB10" s="159"/>
      <c r="DC10" s="159"/>
      <c r="DD10" s="158"/>
      <c r="DE10" s="159"/>
      <c r="DF10" s="159"/>
      <c r="DG10" s="159"/>
      <c r="DH10" s="159"/>
      <c r="DI10" s="158"/>
      <c r="DJ10" s="159"/>
      <c r="DK10" s="159"/>
      <c r="DL10" s="159"/>
      <c r="DM10" s="159"/>
      <c r="DN10" s="158"/>
      <c r="DO10" s="159"/>
      <c r="DP10" s="159"/>
      <c r="DQ10" s="159"/>
      <c r="DR10" s="159"/>
      <c r="DS10" s="158"/>
      <c r="DT10" s="159"/>
      <c r="DU10" s="159"/>
      <c r="DV10" s="159"/>
      <c r="DW10" s="159"/>
    </row>
    <row r="11" spans="1:127" ht="13.5" customHeight="1">
      <c r="A11" s="160"/>
      <c r="B11" s="160"/>
      <c r="C11" s="148"/>
      <c r="D11" s="160"/>
      <c r="E11" s="161"/>
      <c r="G11" s="162"/>
      <c r="H11" s="148"/>
      <c r="I11" s="160"/>
      <c r="J11" s="161"/>
      <c r="L11" s="162"/>
      <c r="M11" s="148"/>
      <c r="N11" s="160"/>
      <c r="O11" s="161"/>
      <c r="Q11" s="162"/>
      <c r="R11" s="148"/>
      <c r="S11" s="160"/>
      <c r="T11" s="161"/>
      <c r="V11" s="162"/>
      <c r="W11" s="148"/>
      <c r="X11" s="160"/>
      <c r="Y11" s="161"/>
      <c r="AA11" s="162"/>
      <c r="AB11" s="148"/>
      <c r="AC11" s="160"/>
      <c r="AD11" s="161"/>
      <c r="AF11" s="162"/>
      <c r="AG11" s="148"/>
      <c r="AH11" s="160"/>
      <c r="AI11" s="161"/>
      <c r="AK11" s="162"/>
      <c r="AL11" s="148"/>
      <c r="AM11" s="160"/>
      <c r="AN11" s="161"/>
      <c r="AP11" s="162"/>
      <c r="AQ11" s="148"/>
      <c r="AR11" s="160"/>
      <c r="AS11" s="161"/>
      <c r="AU11" s="162"/>
      <c r="AV11" s="148"/>
      <c r="AW11" s="160"/>
      <c r="AX11" s="161"/>
      <c r="AZ11" s="162"/>
      <c r="BA11" s="148"/>
      <c r="BB11" s="160"/>
      <c r="BC11" s="161"/>
      <c r="BE11" s="162"/>
      <c r="BF11" s="148"/>
      <c r="BG11" s="160"/>
      <c r="BH11" s="161"/>
      <c r="BJ11" s="162"/>
      <c r="BK11" s="148"/>
      <c r="BL11" s="160"/>
      <c r="BM11" s="161"/>
      <c r="BO11" s="162"/>
      <c r="BP11" s="148"/>
      <c r="BQ11" s="160"/>
      <c r="BR11" s="161"/>
      <c r="BT11" s="162"/>
      <c r="BU11" s="148"/>
      <c r="BV11" s="160"/>
      <c r="BW11" s="161"/>
      <c r="BY11" s="162"/>
      <c r="BZ11" s="148"/>
      <c r="CA11" s="160"/>
      <c r="CB11" s="161"/>
      <c r="CD11" s="162"/>
      <c r="CE11" s="148"/>
      <c r="CF11" s="160"/>
      <c r="CG11" s="161"/>
      <c r="CI11" s="162"/>
      <c r="CJ11" s="148"/>
      <c r="CK11" s="160"/>
      <c r="CL11" s="161"/>
      <c r="CN11" s="162"/>
      <c r="CO11" s="148"/>
      <c r="CP11" s="160"/>
      <c r="CQ11" s="161"/>
      <c r="CS11" s="162"/>
      <c r="CT11" s="148"/>
      <c r="CU11" s="160"/>
      <c r="CV11" s="161"/>
      <c r="CX11" s="162"/>
      <c r="CY11" s="148"/>
      <c r="CZ11" s="160"/>
      <c r="DA11" s="161"/>
      <c r="DC11" s="161"/>
      <c r="DD11" s="148"/>
      <c r="DE11" s="160"/>
      <c r="DF11" s="161"/>
      <c r="DH11" s="162"/>
      <c r="DI11" s="148"/>
      <c r="DJ11" s="160"/>
      <c r="DK11" s="161"/>
      <c r="DM11" s="162"/>
      <c r="DN11" s="148"/>
      <c r="DO11" s="160"/>
      <c r="DP11" s="161"/>
      <c r="DR11" s="162"/>
      <c r="DS11" s="148"/>
      <c r="DT11" s="160"/>
      <c r="DU11" s="161"/>
      <c r="DW11" s="162"/>
    </row>
    <row r="12" spans="1:127" ht="13.5" customHeight="1">
      <c r="A12" s="160"/>
      <c r="B12" s="160"/>
      <c r="C12" s="148"/>
      <c r="D12" s="160"/>
      <c r="E12" s="161"/>
      <c r="G12" s="162"/>
      <c r="H12" s="148"/>
      <c r="I12" s="160"/>
      <c r="J12" s="161"/>
      <c r="L12" s="162"/>
      <c r="M12" s="148"/>
      <c r="N12" s="160"/>
      <c r="O12" s="161"/>
      <c r="Q12" s="162"/>
      <c r="R12" s="148"/>
      <c r="S12" s="160"/>
      <c r="T12" s="161"/>
      <c r="V12" s="162"/>
      <c r="W12" s="148"/>
      <c r="X12" s="160"/>
      <c r="Y12" s="161"/>
      <c r="AA12" s="162"/>
      <c r="AB12" s="148"/>
      <c r="AC12" s="160"/>
      <c r="AD12" s="161"/>
      <c r="AF12" s="162"/>
      <c r="AG12" s="148"/>
      <c r="AH12" s="160"/>
      <c r="AI12" s="161"/>
      <c r="AK12" s="162"/>
      <c r="AL12" s="148"/>
      <c r="AM12" s="160"/>
      <c r="AN12" s="161"/>
      <c r="AP12" s="162"/>
      <c r="AQ12" s="148"/>
      <c r="AR12" s="160"/>
      <c r="AS12" s="161"/>
      <c r="AU12" s="162"/>
      <c r="AV12" s="148"/>
      <c r="AW12" s="160"/>
      <c r="AX12" s="161"/>
      <c r="AZ12" s="162"/>
      <c r="BA12" s="148"/>
      <c r="BB12" s="160"/>
      <c r="BC12" s="161"/>
      <c r="BE12" s="162"/>
      <c r="BF12" s="148"/>
      <c r="BG12" s="160"/>
      <c r="BH12" s="161"/>
      <c r="BJ12" s="162"/>
      <c r="BK12" s="148"/>
      <c r="BL12" s="160"/>
      <c r="BM12" s="161"/>
      <c r="BO12" s="162"/>
      <c r="BP12" s="148"/>
      <c r="BQ12" s="160"/>
      <c r="BR12" s="162"/>
      <c r="BT12" s="162"/>
      <c r="BU12" s="148"/>
      <c r="BV12" s="160"/>
      <c r="BW12" s="161"/>
      <c r="BY12" s="162"/>
      <c r="BZ12" s="148"/>
      <c r="CA12" s="160"/>
      <c r="CB12" s="161"/>
      <c r="CD12" s="162"/>
      <c r="CE12" s="148"/>
      <c r="CF12" s="160"/>
      <c r="CG12" s="161"/>
      <c r="CI12" s="162"/>
      <c r="CJ12" s="148"/>
      <c r="CK12" s="160"/>
      <c r="CL12" s="161"/>
      <c r="CN12" s="162"/>
      <c r="CO12" s="148"/>
      <c r="CP12" s="160"/>
      <c r="CQ12" s="161"/>
      <c r="CS12" s="162"/>
      <c r="CT12" s="148"/>
      <c r="CU12" s="160"/>
      <c r="CV12" s="161"/>
      <c r="CX12" s="162"/>
      <c r="CY12" s="148"/>
      <c r="CZ12" s="160"/>
      <c r="DA12" s="161"/>
      <c r="DC12" s="162"/>
      <c r="DD12" s="148"/>
      <c r="DE12" s="160"/>
      <c r="DF12" s="161"/>
      <c r="DH12" s="162"/>
      <c r="DI12" s="148"/>
      <c r="DJ12" s="160"/>
      <c r="DK12" s="161"/>
      <c r="DM12" s="162"/>
      <c r="DN12" s="148"/>
      <c r="DO12" s="160"/>
      <c r="DP12" s="161"/>
      <c r="DR12" s="162"/>
      <c r="DS12" s="148"/>
      <c r="DT12" s="160"/>
      <c r="DU12" s="161"/>
      <c r="DW12" s="162"/>
    </row>
    <row r="13" spans="1:127" ht="13.5" customHeight="1">
      <c r="A13" s="163"/>
      <c r="B13" s="160"/>
      <c r="C13" s="148"/>
      <c r="D13" s="160"/>
      <c r="E13" s="161"/>
      <c r="G13" s="162"/>
      <c r="H13" s="148"/>
      <c r="I13" s="160"/>
      <c r="J13" s="161"/>
      <c r="L13" s="162"/>
      <c r="M13" s="148"/>
      <c r="N13" s="160"/>
      <c r="O13" s="161"/>
      <c r="Q13" s="162"/>
      <c r="R13" s="148"/>
      <c r="S13" s="160"/>
      <c r="T13" s="161"/>
      <c r="V13" s="162"/>
      <c r="W13" s="148"/>
      <c r="X13" s="160"/>
      <c r="Y13" s="161"/>
      <c r="AA13" s="162"/>
      <c r="AB13" s="148"/>
      <c r="AC13" s="160"/>
      <c r="AD13" s="161"/>
      <c r="AF13" s="162"/>
      <c r="AG13" s="148"/>
      <c r="AH13" s="160"/>
      <c r="AI13" s="161"/>
      <c r="AK13" s="162"/>
      <c r="AL13" s="148"/>
      <c r="AM13" s="160"/>
      <c r="AN13" s="161"/>
      <c r="AP13" s="162"/>
      <c r="AQ13" s="148"/>
      <c r="AR13" s="160"/>
      <c r="AS13" s="161"/>
      <c r="AU13" s="162"/>
      <c r="AV13" s="148"/>
      <c r="AW13" s="160"/>
      <c r="AX13" s="161"/>
      <c r="AZ13" s="162"/>
      <c r="BA13" s="148"/>
      <c r="BB13" s="160"/>
      <c r="BC13" s="161"/>
      <c r="BE13" s="162"/>
      <c r="BF13" s="148"/>
      <c r="BG13" s="160"/>
      <c r="BH13" s="161"/>
      <c r="BJ13" s="162"/>
      <c r="BK13" s="148"/>
      <c r="BL13" s="160"/>
      <c r="BM13" s="161"/>
      <c r="BO13" s="162"/>
      <c r="BP13" s="148"/>
      <c r="BQ13" s="160"/>
      <c r="BR13" s="161"/>
      <c r="BT13" s="162"/>
      <c r="BU13" s="148"/>
      <c r="BV13" s="160"/>
      <c r="BW13" s="161"/>
      <c r="BY13" s="162"/>
      <c r="BZ13" s="148"/>
      <c r="CA13" s="160"/>
      <c r="CB13" s="161"/>
      <c r="CD13" s="162"/>
      <c r="CE13" s="148"/>
      <c r="CF13" s="160"/>
      <c r="CG13" s="161"/>
      <c r="CI13" s="162"/>
      <c r="CJ13" s="148"/>
      <c r="CK13" s="160"/>
      <c r="CL13" s="161"/>
      <c r="CN13" s="162"/>
      <c r="CO13" s="148"/>
      <c r="CP13" s="160"/>
      <c r="CQ13" s="161"/>
      <c r="CS13" s="162"/>
      <c r="CT13" s="148"/>
      <c r="CU13" s="160"/>
      <c r="CV13" s="161"/>
      <c r="CX13" s="161"/>
      <c r="CY13" s="148"/>
      <c r="CZ13" s="160"/>
      <c r="DA13" s="161"/>
      <c r="DC13" s="162"/>
      <c r="DD13" s="148"/>
      <c r="DE13" s="160"/>
      <c r="DF13" s="161"/>
      <c r="DH13" s="162"/>
      <c r="DI13" s="148"/>
      <c r="DJ13" s="160"/>
      <c r="DK13" s="161"/>
      <c r="DM13" s="162"/>
      <c r="DN13" s="148"/>
      <c r="DO13" s="160"/>
      <c r="DP13" s="161"/>
      <c r="DR13" s="162"/>
      <c r="DS13" s="148"/>
      <c r="DT13" s="160"/>
      <c r="DU13" s="161"/>
      <c r="DW13" s="162"/>
    </row>
    <row r="14" spans="1:127" ht="13.5" customHeight="1">
      <c r="A14" s="160"/>
      <c r="B14" s="160"/>
      <c r="C14" s="148"/>
      <c r="D14" s="160"/>
      <c r="E14" s="161"/>
      <c r="G14" s="162"/>
      <c r="H14" s="148"/>
      <c r="I14" s="160"/>
      <c r="J14" s="161"/>
      <c r="L14" s="162"/>
      <c r="M14" s="148"/>
      <c r="N14" s="160"/>
      <c r="O14" s="161"/>
      <c r="Q14" s="162"/>
      <c r="R14" s="148"/>
      <c r="S14" s="160"/>
      <c r="T14" s="161"/>
      <c r="V14" s="162"/>
      <c r="W14" s="148"/>
      <c r="X14" s="160"/>
      <c r="Y14" s="161"/>
      <c r="AA14" s="162"/>
      <c r="AB14" s="148"/>
      <c r="AC14" s="160"/>
      <c r="AD14" s="161"/>
      <c r="AF14" s="162"/>
      <c r="AG14" s="148"/>
      <c r="AH14" s="160"/>
      <c r="AI14" s="161"/>
      <c r="AK14" s="162"/>
      <c r="AL14" s="148"/>
      <c r="AM14" s="160"/>
      <c r="AN14" s="161"/>
      <c r="AP14" s="162"/>
      <c r="AQ14" s="148"/>
      <c r="AR14" s="160"/>
      <c r="AS14" s="161"/>
      <c r="AU14" s="162"/>
      <c r="AV14" s="148"/>
      <c r="AW14" s="160"/>
      <c r="AX14" s="161"/>
      <c r="AZ14" s="162"/>
      <c r="BA14" s="148"/>
      <c r="BB14" s="160"/>
      <c r="BC14" s="161"/>
      <c r="BE14" s="162"/>
      <c r="BF14" s="148"/>
      <c r="BG14" s="160"/>
      <c r="BH14" s="161"/>
      <c r="BJ14" s="162"/>
      <c r="BK14" s="148"/>
      <c r="BL14" s="160"/>
      <c r="BM14" s="161"/>
      <c r="BO14" s="162"/>
      <c r="BP14" s="148"/>
      <c r="BQ14" s="160"/>
      <c r="BR14" s="161"/>
      <c r="BT14" s="162"/>
      <c r="BU14" s="148"/>
      <c r="BV14" s="160"/>
      <c r="BW14" s="161"/>
      <c r="BY14" s="162"/>
      <c r="BZ14" s="148"/>
      <c r="CA14" s="160"/>
      <c r="CB14" s="161"/>
      <c r="CD14" s="162"/>
      <c r="CE14" s="148"/>
      <c r="CF14" s="160"/>
      <c r="CG14" s="161"/>
      <c r="CI14" s="162"/>
      <c r="CJ14" s="148"/>
      <c r="CK14" s="160"/>
      <c r="CL14" s="161"/>
      <c r="CN14" s="162"/>
      <c r="CO14" s="148"/>
      <c r="CP14" s="160"/>
      <c r="CQ14" s="161"/>
      <c r="CS14" s="162"/>
      <c r="CT14" s="148"/>
      <c r="CU14" s="160"/>
      <c r="CV14" s="161"/>
      <c r="CX14" s="162"/>
      <c r="CY14" s="148"/>
      <c r="CZ14" s="160"/>
      <c r="DA14" s="161"/>
      <c r="DC14" s="162"/>
      <c r="DD14" s="148"/>
      <c r="DE14" s="160"/>
      <c r="DF14" s="161"/>
      <c r="DH14" s="162"/>
      <c r="DI14" s="148"/>
      <c r="DJ14" s="160"/>
      <c r="DK14" s="161"/>
      <c r="DM14" s="162"/>
      <c r="DN14" s="148"/>
      <c r="DO14" s="160"/>
      <c r="DP14" s="161"/>
      <c r="DR14" s="162"/>
      <c r="DS14" s="148"/>
      <c r="DT14" s="160"/>
      <c r="DU14" s="161"/>
      <c r="DW14" s="162"/>
    </row>
    <row r="15" spans="1:127" ht="13.5" customHeight="1">
      <c r="A15" s="160"/>
      <c r="B15" s="160"/>
      <c r="C15" s="148"/>
      <c r="D15" s="160"/>
      <c r="E15" s="161"/>
      <c r="G15" s="162"/>
      <c r="H15" s="148"/>
      <c r="I15" s="160"/>
      <c r="J15" s="161"/>
      <c r="L15" s="162"/>
      <c r="M15" s="148"/>
      <c r="N15" s="160"/>
      <c r="O15" s="161"/>
      <c r="Q15" s="162"/>
      <c r="R15" s="148"/>
      <c r="S15" s="160"/>
      <c r="T15" s="161"/>
      <c r="V15" s="162"/>
      <c r="W15" s="148"/>
      <c r="X15" s="160"/>
      <c r="Y15" s="161"/>
      <c r="AA15" s="162"/>
      <c r="AB15" s="148"/>
      <c r="AC15" s="160"/>
      <c r="AD15" s="161"/>
      <c r="AF15" s="162"/>
      <c r="AG15" s="148"/>
      <c r="AH15" s="160"/>
      <c r="AI15" s="161"/>
      <c r="AK15" s="162"/>
      <c r="AL15" s="148"/>
      <c r="AM15" s="160"/>
      <c r="AN15" s="161"/>
      <c r="AP15" s="162"/>
      <c r="AQ15" s="148"/>
      <c r="AR15" s="160"/>
      <c r="AS15" s="161"/>
      <c r="AU15" s="162"/>
      <c r="AV15" s="148"/>
      <c r="AW15" s="160"/>
      <c r="AX15" s="161"/>
      <c r="AZ15" s="162"/>
      <c r="BA15" s="148"/>
      <c r="BB15" s="160"/>
      <c r="BC15" s="161"/>
      <c r="BE15" s="162"/>
      <c r="BF15" s="148"/>
      <c r="BG15" s="160"/>
      <c r="BH15" s="161"/>
      <c r="BJ15" s="162"/>
      <c r="BK15" s="148"/>
      <c r="BL15" s="160"/>
      <c r="BM15" s="161"/>
      <c r="BO15" s="162"/>
      <c r="BP15" s="148"/>
      <c r="BQ15" s="160"/>
      <c r="BR15" s="161"/>
      <c r="BT15" s="162"/>
      <c r="BU15" s="148"/>
      <c r="BV15" s="160"/>
      <c r="BW15" s="161"/>
      <c r="BY15" s="162"/>
      <c r="BZ15" s="148"/>
      <c r="CA15" s="160"/>
      <c r="CB15" s="161"/>
      <c r="CD15" s="162"/>
      <c r="CE15" s="148"/>
      <c r="CF15" s="160"/>
      <c r="CG15" s="161"/>
      <c r="CI15" s="162"/>
      <c r="CJ15" s="148"/>
      <c r="CK15" s="160"/>
      <c r="CL15" s="161"/>
      <c r="CN15" s="162"/>
      <c r="CO15" s="148"/>
      <c r="CP15" s="160"/>
      <c r="CQ15" s="161"/>
      <c r="CS15" s="162"/>
      <c r="CT15" s="148"/>
      <c r="CU15" s="160"/>
      <c r="CV15" s="161"/>
      <c r="CX15" s="161"/>
      <c r="CY15" s="148"/>
      <c r="CZ15" s="160"/>
      <c r="DA15" s="161"/>
      <c r="DC15" s="162"/>
      <c r="DD15" s="148"/>
      <c r="DE15" s="160"/>
      <c r="DF15" s="161"/>
      <c r="DH15" s="162"/>
      <c r="DI15" s="148"/>
      <c r="DJ15" s="160"/>
      <c r="DK15" s="161"/>
      <c r="DM15" s="162"/>
      <c r="DN15" s="148"/>
      <c r="DO15" s="160"/>
      <c r="DP15" s="161"/>
      <c r="DR15" s="162"/>
      <c r="DS15" s="148"/>
      <c r="DT15" s="160"/>
      <c r="DU15" s="161"/>
      <c r="DW15" s="162"/>
    </row>
    <row r="16" spans="1:127" ht="13.5" customHeight="1">
      <c r="A16" s="160"/>
      <c r="B16" s="160"/>
      <c r="C16" s="148"/>
      <c r="D16" s="160"/>
      <c r="E16" s="161"/>
      <c r="G16" s="162"/>
      <c r="H16" s="148"/>
      <c r="I16" s="160"/>
      <c r="J16" s="161"/>
      <c r="L16" s="162"/>
      <c r="M16" s="148"/>
      <c r="N16" s="160"/>
      <c r="O16" s="161"/>
      <c r="Q16" s="162"/>
      <c r="R16" s="148"/>
      <c r="S16" s="160"/>
      <c r="T16" s="161"/>
      <c r="V16" s="162"/>
      <c r="W16" s="148"/>
      <c r="X16" s="160"/>
      <c r="Y16" s="161"/>
      <c r="AA16" s="162"/>
      <c r="AB16" s="148"/>
      <c r="AC16" s="160"/>
      <c r="AD16" s="161"/>
      <c r="AF16" s="162"/>
      <c r="AG16" s="148"/>
      <c r="AH16" s="160"/>
      <c r="AI16" s="161"/>
      <c r="AK16" s="162"/>
      <c r="AL16" s="148"/>
      <c r="AM16" s="160"/>
      <c r="AN16" s="161"/>
      <c r="AP16" s="162"/>
      <c r="AQ16" s="148"/>
      <c r="AR16" s="160"/>
      <c r="AS16" s="161"/>
      <c r="AU16" s="162"/>
      <c r="AV16" s="148"/>
      <c r="AW16" s="160"/>
      <c r="AX16" s="161"/>
      <c r="AZ16" s="162"/>
      <c r="BA16" s="148"/>
      <c r="BB16" s="160"/>
      <c r="BC16" s="161"/>
      <c r="BE16" s="162"/>
      <c r="BF16" s="148"/>
      <c r="BG16" s="160"/>
      <c r="BH16" s="161"/>
      <c r="BJ16" s="162"/>
      <c r="BK16" s="148"/>
      <c r="BL16" s="160"/>
      <c r="BM16" s="161"/>
      <c r="BO16" s="162"/>
      <c r="BP16" s="148"/>
      <c r="BQ16" s="160"/>
      <c r="BR16" s="161"/>
      <c r="BT16" s="162"/>
      <c r="BU16" s="148"/>
      <c r="BV16" s="160"/>
      <c r="BW16" s="161"/>
      <c r="BY16" s="162"/>
      <c r="BZ16" s="148"/>
      <c r="CA16" s="160"/>
      <c r="CB16" s="161"/>
      <c r="CD16" s="162"/>
      <c r="CE16" s="148"/>
      <c r="CF16" s="160"/>
      <c r="CG16" s="161"/>
      <c r="CI16" s="162"/>
      <c r="CJ16" s="148"/>
      <c r="CK16" s="160"/>
      <c r="CL16" s="161"/>
      <c r="CN16" s="162"/>
      <c r="CO16" s="148"/>
      <c r="CP16" s="160"/>
      <c r="CQ16" s="161"/>
      <c r="CS16" s="162"/>
      <c r="CT16" s="148"/>
      <c r="CU16" s="160"/>
      <c r="CV16" s="161"/>
      <c r="CX16" s="161"/>
      <c r="CY16" s="148"/>
      <c r="CZ16" s="160"/>
      <c r="DA16" s="161"/>
      <c r="DC16" s="162"/>
      <c r="DD16" s="148"/>
      <c r="DE16" s="160"/>
      <c r="DF16" s="161"/>
      <c r="DH16" s="162"/>
      <c r="DI16" s="148"/>
      <c r="DJ16" s="160"/>
      <c r="DK16" s="161"/>
      <c r="DM16" s="162"/>
      <c r="DN16" s="148"/>
      <c r="DO16" s="160"/>
      <c r="DP16" s="161"/>
      <c r="DR16" s="162"/>
      <c r="DS16" s="148"/>
      <c r="DT16" s="160"/>
      <c r="DU16" s="161"/>
      <c r="DW16" s="162"/>
    </row>
    <row r="17" spans="1:127" ht="13.5" customHeight="1">
      <c r="A17" s="160"/>
      <c r="B17" s="160"/>
      <c r="C17" s="148"/>
      <c r="D17" s="160"/>
      <c r="E17" s="161"/>
      <c r="G17" s="162"/>
      <c r="H17" s="148"/>
      <c r="I17" s="160"/>
      <c r="J17" s="161"/>
      <c r="L17" s="162"/>
      <c r="M17" s="148"/>
      <c r="N17" s="160"/>
      <c r="O17" s="161"/>
      <c r="Q17" s="162"/>
      <c r="R17" s="148"/>
      <c r="S17" s="160"/>
      <c r="T17" s="161"/>
      <c r="V17" s="162"/>
      <c r="W17" s="148"/>
      <c r="X17" s="160"/>
      <c r="Y17" s="161"/>
      <c r="AA17" s="162"/>
      <c r="AB17" s="148"/>
      <c r="AC17" s="160"/>
      <c r="AD17" s="161"/>
      <c r="AF17" s="162"/>
      <c r="AG17" s="148"/>
      <c r="AH17" s="160"/>
      <c r="AI17" s="161"/>
      <c r="AK17" s="162"/>
      <c r="AL17" s="148"/>
      <c r="AM17" s="160"/>
      <c r="AN17" s="161"/>
      <c r="AP17" s="162"/>
      <c r="AQ17" s="148"/>
      <c r="AR17" s="160"/>
      <c r="AS17" s="161"/>
      <c r="AU17" s="162"/>
      <c r="AV17" s="148"/>
      <c r="AW17" s="160"/>
      <c r="AX17" s="161"/>
      <c r="AZ17" s="162"/>
      <c r="BA17" s="148"/>
      <c r="BB17" s="160"/>
      <c r="BC17" s="161"/>
      <c r="BE17" s="162"/>
      <c r="BF17" s="148"/>
      <c r="BG17" s="160"/>
      <c r="BH17" s="161"/>
      <c r="BJ17" s="162"/>
      <c r="BK17" s="148"/>
      <c r="BL17" s="160"/>
      <c r="BM17" s="161"/>
      <c r="BO17" s="162"/>
      <c r="BP17" s="148"/>
      <c r="BQ17" s="160"/>
      <c r="BR17" s="161"/>
      <c r="BT17" s="162"/>
      <c r="BU17" s="148"/>
      <c r="BV17" s="160"/>
      <c r="BW17" s="161"/>
      <c r="BY17" s="162"/>
      <c r="BZ17" s="148"/>
      <c r="CA17" s="160"/>
      <c r="CB17" s="161"/>
      <c r="CD17" s="162"/>
      <c r="CE17" s="148"/>
      <c r="CF17" s="160"/>
      <c r="CG17" s="161"/>
      <c r="CI17" s="162"/>
      <c r="CJ17" s="148"/>
      <c r="CK17" s="160"/>
      <c r="CL17" s="161"/>
      <c r="CN17" s="162"/>
      <c r="CO17" s="148"/>
      <c r="CP17" s="160"/>
      <c r="CQ17" s="161"/>
      <c r="CS17" s="162"/>
      <c r="CT17" s="148"/>
      <c r="CU17" s="160"/>
      <c r="CV17" s="161"/>
      <c r="CX17" s="162"/>
      <c r="CY17" s="148"/>
      <c r="CZ17" s="160"/>
      <c r="DA17" s="161"/>
      <c r="DC17" s="162"/>
      <c r="DD17" s="148"/>
      <c r="DE17" s="160"/>
      <c r="DF17" s="161"/>
      <c r="DH17" s="162"/>
      <c r="DI17" s="148"/>
      <c r="DJ17" s="160"/>
      <c r="DK17" s="161"/>
      <c r="DM17" s="162"/>
      <c r="DN17" s="148"/>
      <c r="DO17" s="160"/>
      <c r="DP17" s="161"/>
      <c r="DR17" s="162"/>
      <c r="DS17" s="148"/>
      <c r="DT17" s="160"/>
      <c r="DU17" s="161"/>
      <c r="DW17" s="162"/>
    </row>
    <row r="18" spans="1:127" ht="13.5" customHeight="1">
      <c r="A18" s="160"/>
      <c r="B18" s="160"/>
      <c r="C18" s="148"/>
      <c r="D18" s="160"/>
      <c r="E18" s="161"/>
      <c r="G18" s="162"/>
      <c r="H18" s="148"/>
      <c r="I18" s="160"/>
      <c r="J18" s="161"/>
      <c r="L18" s="162"/>
      <c r="M18" s="148"/>
      <c r="N18" s="160"/>
      <c r="O18" s="161"/>
      <c r="Q18" s="162"/>
      <c r="R18" s="148"/>
      <c r="S18" s="160"/>
      <c r="T18" s="161"/>
      <c r="V18" s="162"/>
      <c r="W18" s="148"/>
      <c r="X18" s="160"/>
      <c r="Y18" s="161"/>
      <c r="AA18" s="162"/>
      <c r="AB18" s="148"/>
      <c r="AC18" s="160"/>
      <c r="AD18" s="161"/>
      <c r="AF18" s="162"/>
      <c r="AG18" s="148"/>
      <c r="AH18" s="160"/>
      <c r="AI18" s="161"/>
      <c r="AK18" s="162"/>
      <c r="AL18" s="148"/>
      <c r="AM18" s="160"/>
      <c r="AN18" s="161"/>
      <c r="AP18" s="162"/>
      <c r="AQ18" s="148"/>
      <c r="AR18" s="160"/>
      <c r="AS18" s="161"/>
      <c r="AU18" s="162"/>
      <c r="AV18" s="148"/>
      <c r="AW18" s="160"/>
      <c r="AX18" s="161"/>
      <c r="AZ18" s="162"/>
      <c r="BA18" s="148"/>
      <c r="BB18" s="160"/>
      <c r="BC18" s="161"/>
      <c r="BE18" s="162"/>
      <c r="BF18" s="148"/>
      <c r="BG18" s="160"/>
      <c r="BH18" s="161"/>
      <c r="BJ18" s="162"/>
      <c r="BK18" s="148"/>
      <c r="BL18" s="160"/>
      <c r="BM18" s="161"/>
      <c r="BO18" s="162"/>
      <c r="BP18" s="148"/>
      <c r="BQ18" s="160"/>
      <c r="BR18" s="161"/>
      <c r="BT18" s="162"/>
      <c r="BU18" s="148"/>
      <c r="BV18" s="160"/>
      <c r="BW18" s="161"/>
      <c r="BY18" s="162"/>
      <c r="BZ18" s="148"/>
      <c r="CA18" s="160"/>
      <c r="CB18" s="161"/>
      <c r="CD18" s="162"/>
      <c r="CE18" s="148"/>
      <c r="CF18" s="160"/>
      <c r="CG18" s="161"/>
      <c r="CI18" s="162"/>
      <c r="CJ18" s="148"/>
      <c r="CK18" s="160"/>
      <c r="CL18" s="161"/>
      <c r="CN18" s="162"/>
      <c r="CO18" s="148"/>
      <c r="CP18" s="160"/>
      <c r="CQ18" s="161"/>
      <c r="CS18" s="162"/>
      <c r="CT18" s="148"/>
      <c r="CU18" s="160"/>
      <c r="CV18" s="161"/>
      <c r="CX18" s="161"/>
      <c r="CY18" s="148"/>
      <c r="CZ18" s="160"/>
      <c r="DA18" s="161"/>
      <c r="DC18" s="161"/>
      <c r="DD18" s="148"/>
      <c r="DE18" s="160"/>
      <c r="DF18" s="161"/>
      <c r="DH18" s="162"/>
      <c r="DI18" s="148"/>
      <c r="DJ18" s="160"/>
      <c r="DK18" s="161"/>
      <c r="DM18" s="162"/>
      <c r="DN18" s="148"/>
      <c r="DO18" s="160"/>
      <c r="DP18" s="161"/>
      <c r="DR18" s="162"/>
      <c r="DS18" s="148"/>
      <c r="DT18" s="160"/>
      <c r="DU18" s="161"/>
      <c r="DW18" s="162"/>
    </row>
    <row r="19" spans="1:127" ht="13.5" customHeight="1">
      <c r="A19" s="160"/>
      <c r="B19" s="160"/>
      <c r="C19" s="148"/>
      <c r="D19" s="160"/>
      <c r="E19" s="161"/>
      <c r="G19" s="162"/>
      <c r="H19" s="148"/>
      <c r="I19" s="160"/>
      <c r="J19" s="161"/>
      <c r="L19" s="162"/>
      <c r="M19" s="148"/>
      <c r="N19" s="160"/>
      <c r="O19" s="161"/>
      <c r="Q19" s="162"/>
      <c r="R19" s="148"/>
      <c r="S19" s="160"/>
      <c r="T19" s="161"/>
      <c r="V19" s="162"/>
      <c r="W19" s="148"/>
      <c r="X19" s="160"/>
      <c r="Y19" s="161"/>
      <c r="AA19" s="162"/>
      <c r="AB19" s="148"/>
      <c r="AC19" s="160"/>
      <c r="AD19" s="161"/>
      <c r="AF19" s="162"/>
      <c r="AG19" s="148"/>
      <c r="AH19" s="160"/>
      <c r="AI19" s="161"/>
      <c r="AK19" s="162"/>
      <c r="AL19" s="148"/>
      <c r="AM19" s="160"/>
      <c r="AN19" s="161"/>
      <c r="AP19" s="162"/>
      <c r="AQ19" s="148"/>
      <c r="AR19" s="160"/>
      <c r="AS19" s="161"/>
      <c r="AU19" s="162"/>
      <c r="AV19" s="148"/>
      <c r="AW19" s="160"/>
      <c r="AX19" s="161"/>
      <c r="AZ19" s="162"/>
      <c r="BA19" s="148"/>
      <c r="BB19" s="160"/>
      <c r="BC19" s="161"/>
      <c r="BE19" s="162"/>
      <c r="BF19" s="148"/>
      <c r="BG19" s="160"/>
      <c r="BH19" s="161"/>
      <c r="BJ19" s="162"/>
      <c r="BK19" s="148"/>
      <c r="BL19" s="160"/>
      <c r="BM19" s="161"/>
      <c r="BO19" s="162"/>
      <c r="BP19" s="148"/>
      <c r="BQ19" s="160"/>
      <c r="BR19" s="161"/>
      <c r="BT19" s="162"/>
      <c r="BU19" s="148"/>
      <c r="BV19" s="160"/>
      <c r="BW19" s="161"/>
      <c r="BY19" s="162"/>
      <c r="BZ19" s="148"/>
      <c r="CA19" s="160"/>
      <c r="CB19" s="161"/>
      <c r="CD19" s="162"/>
      <c r="CE19" s="148"/>
      <c r="CF19" s="160"/>
      <c r="CG19" s="161"/>
      <c r="CI19" s="162"/>
      <c r="CJ19" s="148"/>
      <c r="CK19" s="160"/>
      <c r="CL19" s="161"/>
      <c r="CN19" s="162"/>
      <c r="CO19" s="148"/>
      <c r="CP19" s="160"/>
      <c r="CQ19" s="161"/>
      <c r="CS19" s="162"/>
      <c r="CT19" s="148"/>
      <c r="CU19" s="160"/>
      <c r="CV19" s="161"/>
      <c r="CX19" s="162"/>
      <c r="CY19" s="148"/>
      <c r="CZ19" s="160"/>
      <c r="DA19" s="161"/>
      <c r="DC19" s="162"/>
      <c r="DD19" s="148"/>
      <c r="DE19" s="160"/>
      <c r="DF19" s="161"/>
      <c r="DH19" s="162"/>
      <c r="DI19" s="148"/>
      <c r="DJ19" s="160"/>
      <c r="DK19" s="161"/>
      <c r="DM19" s="162"/>
      <c r="DN19" s="148"/>
      <c r="DO19" s="160"/>
      <c r="DP19" s="161"/>
      <c r="DR19" s="162"/>
      <c r="DS19" s="148"/>
      <c r="DT19" s="160"/>
      <c r="DU19" s="161"/>
      <c r="DW19" s="162"/>
    </row>
    <row r="20" spans="1:127" ht="13.5" customHeight="1">
      <c r="A20" s="160"/>
      <c r="B20" s="160"/>
      <c r="C20" s="148"/>
      <c r="D20" s="160"/>
      <c r="E20" s="161"/>
      <c r="G20" s="162"/>
      <c r="H20" s="148"/>
      <c r="I20" s="160"/>
      <c r="J20" s="161"/>
      <c r="L20" s="162"/>
      <c r="M20" s="148"/>
      <c r="N20" s="160"/>
      <c r="O20" s="161"/>
      <c r="Q20" s="162"/>
      <c r="R20" s="148"/>
      <c r="S20" s="160"/>
      <c r="T20" s="161"/>
      <c r="V20" s="162"/>
      <c r="W20" s="148"/>
      <c r="X20" s="160"/>
      <c r="Y20" s="161"/>
      <c r="AA20" s="162"/>
      <c r="AB20" s="148"/>
      <c r="AC20" s="160"/>
      <c r="AD20" s="161"/>
      <c r="AF20" s="162"/>
      <c r="AG20" s="148"/>
      <c r="AH20" s="160"/>
      <c r="AI20" s="161"/>
      <c r="AK20" s="162"/>
      <c r="AL20" s="148"/>
      <c r="AM20" s="160"/>
      <c r="AN20" s="161"/>
      <c r="AP20" s="162"/>
      <c r="AQ20" s="148"/>
      <c r="AR20" s="160"/>
      <c r="AS20" s="161"/>
      <c r="AU20" s="162"/>
      <c r="AV20" s="148"/>
      <c r="AW20" s="160"/>
      <c r="AX20" s="161"/>
      <c r="AZ20" s="162"/>
      <c r="BA20" s="148"/>
      <c r="BB20" s="160"/>
      <c r="BC20" s="161"/>
      <c r="BE20" s="162"/>
      <c r="BF20" s="148"/>
      <c r="BG20" s="160"/>
      <c r="BH20" s="161"/>
      <c r="BJ20" s="162"/>
      <c r="BK20" s="148"/>
      <c r="BL20" s="160"/>
      <c r="BM20" s="161"/>
      <c r="BO20" s="162"/>
      <c r="BP20" s="148"/>
      <c r="BQ20" s="160"/>
      <c r="BR20" s="161"/>
      <c r="BT20" s="162"/>
      <c r="BU20" s="148"/>
      <c r="BV20" s="160"/>
      <c r="BW20" s="161"/>
      <c r="BY20" s="162"/>
      <c r="BZ20" s="148"/>
      <c r="CA20" s="160"/>
      <c r="CB20" s="161"/>
      <c r="CD20" s="162"/>
      <c r="CE20" s="148"/>
      <c r="CF20" s="160"/>
      <c r="CG20" s="161"/>
      <c r="CI20" s="162"/>
      <c r="CJ20" s="148"/>
      <c r="CK20" s="160"/>
      <c r="CL20" s="161"/>
      <c r="CN20" s="162"/>
      <c r="CO20" s="148"/>
      <c r="CP20" s="160"/>
      <c r="CQ20" s="161"/>
      <c r="CS20" s="162"/>
      <c r="CT20" s="148"/>
      <c r="CU20" s="160"/>
      <c r="CV20" s="161"/>
      <c r="CX20" s="162"/>
      <c r="CY20" s="148"/>
      <c r="CZ20" s="160"/>
      <c r="DA20" s="161"/>
      <c r="DC20" s="162"/>
      <c r="DD20" s="148"/>
      <c r="DE20" s="160"/>
      <c r="DF20" s="161"/>
      <c r="DH20" s="162"/>
      <c r="DI20" s="148"/>
      <c r="DJ20" s="160"/>
      <c r="DK20" s="161"/>
      <c r="DM20" s="162"/>
      <c r="DN20" s="148"/>
      <c r="DO20" s="160"/>
      <c r="DP20" s="161"/>
      <c r="DR20" s="162"/>
      <c r="DS20" s="148"/>
      <c r="DT20" s="160"/>
      <c r="DU20" s="161"/>
      <c r="DW20" s="162"/>
    </row>
    <row r="21" spans="1:127" ht="13.5" customHeight="1">
      <c r="A21" s="160"/>
      <c r="B21" s="160"/>
      <c r="C21" s="148"/>
      <c r="D21" s="160"/>
      <c r="E21" s="161"/>
      <c r="G21" s="162"/>
      <c r="H21" s="148"/>
      <c r="I21" s="160"/>
      <c r="J21" s="161"/>
      <c r="L21" s="162"/>
      <c r="M21" s="148"/>
      <c r="N21" s="160"/>
      <c r="O21" s="161"/>
      <c r="Q21" s="162"/>
      <c r="R21" s="148"/>
      <c r="S21" s="160"/>
      <c r="T21" s="161"/>
      <c r="V21" s="162"/>
      <c r="W21" s="148"/>
      <c r="X21" s="160"/>
      <c r="Y21" s="161"/>
      <c r="AA21" s="162"/>
      <c r="AB21" s="148"/>
      <c r="AC21" s="160"/>
      <c r="AD21" s="161"/>
      <c r="AF21" s="162"/>
      <c r="AG21" s="148"/>
      <c r="AH21" s="160"/>
      <c r="AI21" s="161"/>
      <c r="AK21" s="162"/>
      <c r="AL21" s="148"/>
      <c r="AM21" s="160"/>
      <c r="AN21" s="161"/>
      <c r="AP21" s="162"/>
      <c r="AQ21" s="148"/>
      <c r="AR21" s="160"/>
      <c r="AS21" s="161"/>
      <c r="AU21" s="162"/>
      <c r="AV21" s="148"/>
      <c r="AW21" s="160"/>
      <c r="AX21" s="161"/>
      <c r="AZ21" s="162"/>
      <c r="BA21" s="148"/>
      <c r="BB21" s="160"/>
      <c r="BC21" s="161"/>
      <c r="BE21" s="162"/>
      <c r="BF21" s="148"/>
      <c r="BG21" s="160"/>
      <c r="BH21" s="161"/>
      <c r="BJ21" s="162"/>
      <c r="BK21" s="148"/>
      <c r="BL21" s="160"/>
      <c r="BM21" s="161"/>
      <c r="BO21" s="162"/>
      <c r="BP21" s="148"/>
      <c r="BQ21" s="160"/>
      <c r="BR21" s="161"/>
      <c r="BT21" s="162"/>
      <c r="BU21" s="148"/>
      <c r="BV21" s="160"/>
      <c r="BW21" s="161"/>
      <c r="BY21" s="162"/>
      <c r="BZ21" s="148"/>
      <c r="CA21" s="160"/>
      <c r="CB21" s="161"/>
      <c r="CD21" s="162"/>
      <c r="CE21" s="148"/>
      <c r="CF21" s="160"/>
      <c r="CG21" s="161"/>
      <c r="CI21" s="162"/>
      <c r="CJ21" s="148"/>
      <c r="CK21" s="160"/>
      <c r="CL21" s="161"/>
      <c r="CN21" s="162"/>
      <c r="CO21" s="148"/>
      <c r="CP21" s="160"/>
      <c r="CQ21" s="161"/>
      <c r="CS21" s="162"/>
      <c r="CT21" s="148"/>
      <c r="CU21" s="160"/>
      <c r="CV21" s="161"/>
      <c r="CX21" s="162"/>
      <c r="CY21" s="148"/>
      <c r="CZ21" s="160"/>
      <c r="DA21" s="161"/>
      <c r="DC21" s="162"/>
      <c r="DD21" s="148"/>
      <c r="DE21" s="160"/>
      <c r="DF21" s="161"/>
      <c r="DH21" s="162"/>
      <c r="DI21" s="148"/>
      <c r="DJ21" s="160"/>
      <c r="DK21" s="161"/>
      <c r="DM21" s="162"/>
      <c r="DN21" s="148"/>
      <c r="DO21" s="160"/>
      <c r="DP21" s="161"/>
      <c r="DR21" s="162"/>
      <c r="DS21" s="148"/>
      <c r="DT21" s="160"/>
      <c r="DU21" s="161"/>
      <c r="DW21" s="162"/>
    </row>
    <row r="22" spans="1:127" ht="13.5" customHeight="1">
      <c r="A22" s="160"/>
      <c r="B22" s="160"/>
      <c r="C22" s="148"/>
      <c r="D22" s="160"/>
      <c r="E22" s="161"/>
      <c r="G22" s="162"/>
      <c r="H22" s="148"/>
      <c r="I22" s="160"/>
      <c r="J22" s="161"/>
      <c r="L22" s="162"/>
      <c r="M22" s="148"/>
      <c r="N22" s="160"/>
      <c r="O22" s="161"/>
      <c r="Q22" s="162"/>
      <c r="R22" s="148"/>
      <c r="S22" s="160"/>
      <c r="T22" s="161"/>
      <c r="V22" s="162"/>
      <c r="W22" s="148"/>
      <c r="X22" s="160"/>
      <c r="Y22" s="161"/>
      <c r="AA22" s="162"/>
      <c r="AB22" s="148"/>
      <c r="AC22" s="160"/>
      <c r="AD22" s="161"/>
      <c r="AF22" s="162"/>
      <c r="AG22" s="148"/>
      <c r="AH22" s="160"/>
      <c r="AI22" s="161"/>
      <c r="AK22" s="162"/>
      <c r="AL22" s="148"/>
      <c r="AM22" s="160"/>
      <c r="AN22" s="161"/>
      <c r="AP22" s="162"/>
      <c r="AQ22" s="148"/>
      <c r="AR22" s="160"/>
      <c r="AS22" s="161"/>
      <c r="AU22" s="162"/>
      <c r="AV22" s="148"/>
      <c r="AW22" s="160"/>
      <c r="AX22" s="161"/>
      <c r="AZ22" s="162"/>
      <c r="BA22" s="148"/>
      <c r="BB22" s="160"/>
      <c r="BC22" s="161"/>
      <c r="BE22" s="162"/>
      <c r="BF22" s="148"/>
      <c r="BG22" s="160"/>
      <c r="BH22" s="161"/>
      <c r="BJ22" s="162"/>
      <c r="BK22" s="148"/>
      <c r="BL22" s="160"/>
      <c r="BM22" s="161"/>
      <c r="BO22" s="162"/>
      <c r="BP22" s="148"/>
      <c r="BQ22" s="160"/>
      <c r="BR22" s="161"/>
      <c r="BT22" s="162"/>
      <c r="BU22" s="148"/>
      <c r="BV22" s="160"/>
      <c r="BW22" s="161"/>
      <c r="BY22" s="162"/>
      <c r="BZ22" s="148"/>
      <c r="CA22" s="160"/>
      <c r="CB22" s="161"/>
      <c r="CD22" s="162"/>
      <c r="CE22" s="148"/>
      <c r="CF22" s="160"/>
      <c r="CG22" s="161"/>
      <c r="CI22" s="162"/>
      <c r="CJ22" s="148"/>
      <c r="CK22" s="160"/>
      <c r="CL22" s="161"/>
      <c r="CN22" s="162"/>
      <c r="CO22" s="148"/>
      <c r="CP22" s="160"/>
      <c r="CQ22" s="161"/>
      <c r="CS22" s="162"/>
      <c r="CT22" s="148"/>
      <c r="CU22" s="160"/>
      <c r="CV22" s="161"/>
      <c r="CX22" s="162"/>
      <c r="CY22" s="148"/>
      <c r="CZ22" s="160"/>
      <c r="DA22" s="161"/>
      <c r="DC22" s="162"/>
      <c r="DD22" s="148"/>
      <c r="DE22" s="160"/>
      <c r="DF22" s="161"/>
      <c r="DH22" s="162"/>
      <c r="DI22" s="148"/>
      <c r="DJ22" s="160"/>
      <c r="DK22" s="161"/>
      <c r="DM22" s="162"/>
      <c r="DN22" s="148"/>
      <c r="DO22" s="160"/>
      <c r="DP22" s="161"/>
      <c r="DR22" s="162"/>
      <c r="DS22" s="148"/>
      <c r="DT22" s="160"/>
      <c r="DU22" s="161"/>
      <c r="DW22" s="162"/>
    </row>
    <row r="23" spans="1:127" ht="13.5" customHeight="1">
      <c r="A23" s="160"/>
      <c r="B23" s="160"/>
      <c r="C23" s="148"/>
      <c r="D23" s="160"/>
      <c r="E23" s="161"/>
      <c r="G23" s="162"/>
      <c r="H23" s="148"/>
      <c r="I23" s="160"/>
      <c r="J23" s="161"/>
      <c r="L23" s="162"/>
      <c r="M23" s="148"/>
      <c r="N23" s="160"/>
      <c r="O23" s="161"/>
      <c r="Q23" s="162"/>
      <c r="R23" s="148"/>
      <c r="S23" s="160"/>
      <c r="T23" s="161"/>
      <c r="V23" s="162"/>
      <c r="W23" s="148"/>
      <c r="X23" s="160"/>
      <c r="Y23" s="161"/>
      <c r="AA23" s="162"/>
      <c r="AB23" s="148"/>
      <c r="AC23" s="160"/>
      <c r="AD23" s="161"/>
      <c r="AF23" s="162"/>
      <c r="AG23" s="148"/>
      <c r="AH23" s="160"/>
      <c r="AI23" s="161"/>
      <c r="AK23" s="162"/>
      <c r="AL23" s="148"/>
      <c r="AM23" s="160"/>
      <c r="AN23" s="161"/>
      <c r="AP23" s="162"/>
      <c r="AQ23" s="148"/>
      <c r="AR23" s="160"/>
      <c r="AS23" s="161"/>
      <c r="AU23" s="162"/>
      <c r="AV23" s="148"/>
      <c r="AW23" s="160"/>
      <c r="AX23" s="161"/>
      <c r="AZ23" s="162"/>
      <c r="BA23" s="148"/>
      <c r="BB23" s="160"/>
      <c r="BC23" s="161"/>
      <c r="BE23" s="162"/>
      <c r="BF23" s="148"/>
      <c r="BG23" s="160"/>
      <c r="BH23" s="161"/>
      <c r="BJ23" s="162"/>
      <c r="BK23" s="148"/>
      <c r="BL23" s="160"/>
      <c r="BM23" s="161"/>
      <c r="BO23" s="162"/>
      <c r="BP23" s="148"/>
      <c r="BQ23" s="160"/>
      <c r="BR23" s="161"/>
      <c r="BT23" s="162"/>
      <c r="BU23" s="148"/>
      <c r="BV23" s="160"/>
      <c r="BW23" s="161"/>
      <c r="BY23" s="162"/>
      <c r="BZ23" s="148"/>
      <c r="CA23" s="160"/>
      <c r="CB23" s="161"/>
      <c r="CD23" s="162"/>
      <c r="CE23" s="148"/>
      <c r="CF23" s="160"/>
      <c r="CG23" s="161"/>
      <c r="CI23" s="162"/>
      <c r="CJ23" s="148"/>
      <c r="CK23" s="160"/>
      <c r="CL23" s="161"/>
      <c r="CN23" s="162"/>
      <c r="CO23" s="148"/>
      <c r="CP23" s="160"/>
      <c r="CQ23" s="161"/>
      <c r="CS23" s="162"/>
      <c r="CT23" s="148"/>
      <c r="CU23" s="160"/>
      <c r="CV23" s="161"/>
      <c r="CX23" s="162"/>
      <c r="CY23" s="148"/>
      <c r="CZ23" s="160"/>
      <c r="DA23" s="161"/>
      <c r="DC23" s="162"/>
      <c r="DD23" s="148"/>
      <c r="DE23" s="160"/>
      <c r="DF23" s="161"/>
      <c r="DH23" s="162"/>
      <c r="DI23" s="148"/>
      <c r="DJ23" s="160"/>
      <c r="DK23" s="161"/>
      <c r="DM23" s="162"/>
      <c r="DN23" s="148"/>
      <c r="DO23" s="160"/>
      <c r="DP23" s="161"/>
      <c r="DR23" s="162"/>
      <c r="DS23" s="148"/>
      <c r="DT23" s="160"/>
      <c r="DU23" s="161"/>
      <c r="DW23" s="162"/>
    </row>
    <row r="24" spans="1:127" ht="13.5" customHeight="1">
      <c r="A24" s="160"/>
      <c r="B24" s="160"/>
      <c r="C24" s="148"/>
      <c r="D24" s="160"/>
      <c r="E24" s="161"/>
      <c r="G24" s="162"/>
      <c r="H24" s="148"/>
      <c r="I24" s="160"/>
      <c r="J24" s="161"/>
      <c r="L24" s="162"/>
      <c r="M24" s="148"/>
      <c r="N24" s="160"/>
      <c r="O24" s="161"/>
      <c r="Q24" s="162"/>
      <c r="R24" s="148"/>
      <c r="S24" s="160"/>
      <c r="T24" s="161"/>
      <c r="V24" s="162"/>
      <c r="W24" s="148"/>
      <c r="X24" s="160"/>
      <c r="Y24" s="161"/>
      <c r="AA24" s="162"/>
      <c r="AB24" s="148"/>
      <c r="AC24" s="160"/>
      <c r="AD24" s="161"/>
      <c r="AF24" s="162"/>
      <c r="AG24" s="148"/>
      <c r="AH24" s="160"/>
      <c r="AI24" s="161"/>
      <c r="AK24" s="162"/>
      <c r="AL24" s="148"/>
      <c r="AM24" s="160"/>
      <c r="AN24" s="161"/>
      <c r="AP24" s="162"/>
      <c r="AQ24" s="148"/>
      <c r="AR24" s="160"/>
      <c r="AS24" s="161"/>
      <c r="AU24" s="162"/>
      <c r="AV24" s="148"/>
      <c r="AW24" s="160"/>
      <c r="AX24" s="161"/>
      <c r="AZ24" s="162"/>
      <c r="BA24" s="148"/>
      <c r="BB24" s="160"/>
      <c r="BC24" s="161"/>
      <c r="BE24" s="162"/>
      <c r="BF24" s="148"/>
      <c r="BG24" s="160"/>
      <c r="BH24" s="161"/>
      <c r="BJ24" s="162"/>
      <c r="BK24" s="148"/>
      <c r="BL24" s="160"/>
      <c r="BM24" s="161"/>
      <c r="BO24" s="162"/>
      <c r="BP24" s="148"/>
      <c r="BQ24" s="160"/>
      <c r="BR24" s="161"/>
      <c r="BT24" s="162"/>
      <c r="BU24" s="148"/>
      <c r="BV24" s="160"/>
      <c r="BW24" s="161"/>
      <c r="BY24" s="162"/>
      <c r="BZ24" s="148"/>
      <c r="CA24" s="160"/>
      <c r="CB24" s="161"/>
      <c r="CD24" s="162"/>
      <c r="CE24" s="148"/>
      <c r="CF24" s="160"/>
      <c r="CG24" s="161"/>
      <c r="CI24" s="162"/>
      <c r="CJ24" s="148"/>
      <c r="CK24" s="160"/>
      <c r="CL24" s="161"/>
      <c r="CN24" s="162"/>
      <c r="CO24" s="148"/>
      <c r="CP24" s="160"/>
      <c r="CQ24" s="161"/>
      <c r="CS24" s="162"/>
      <c r="CT24" s="148"/>
      <c r="CU24" s="160"/>
      <c r="CV24" s="161"/>
      <c r="CX24" s="162"/>
      <c r="CY24" s="148"/>
      <c r="CZ24" s="160"/>
      <c r="DA24" s="161"/>
      <c r="DC24" s="162"/>
      <c r="DD24" s="148"/>
      <c r="DE24" s="160"/>
      <c r="DF24" s="161"/>
      <c r="DH24" s="162"/>
      <c r="DI24" s="148"/>
      <c r="DJ24" s="160"/>
      <c r="DK24" s="161"/>
      <c r="DM24" s="162"/>
      <c r="DN24" s="148"/>
      <c r="DO24" s="160"/>
      <c r="DP24" s="161"/>
      <c r="DR24" s="162"/>
      <c r="DS24" s="148"/>
      <c r="DT24" s="160"/>
      <c r="DU24" s="161"/>
      <c r="DW24" s="162"/>
    </row>
    <row r="25" spans="1:127" ht="13.5" customHeight="1">
      <c r="A25" s="160"/>
      <c r="B25" s="160"/>
      <c r="C25" s="148"/>
      <c r="D25" s="160"/>
      <c r="E25" s="161"/>
      <c r="G25" s="162"/>
      <c r="H25" s="148"/>
      <c r="I25" s="160"/>
      <c r="J25" s="161"/>
      <c r="L25" s="162"/>
      <c r="M25" s="148"/>
      <c r="N25" s="160"/>
      <c r="O25" s="161"/>
      <c r="Q25" s="162"/>
      <c r="R25" s="148"/>
      <c r="S25" s="160"/>
      <c r="T25" s="161"/>
      <c r="V25" s="162"/>
      <c r="W25" s="148"/>
      <c r="X25" s="160"/>
      <c r="Y25" s="161"/>
      <c r="AA25" s="162"/>
      <c r="AB25" s="148"/>
      <c r="AC25" s="160"/>
      <c r="AD25" s="161"/>
      <c r="AF25" s="162"/>
      <c r="AG25" s="148"/>
      <c r="AH25" s="160"/>
      <c r="AI25" s="161"/>
      <c r="AK25" s="162"/>
      <c r="AL25" s="148"/>
      <c r="AM25" s="160"/>
      <c r="AN25" s="161"/>
      <c r="AP25" s="162"/>
      <c r="AQ25" s="148"/>
      <c r="AR25" s="160"/>
      <c r="AS25" s="161"/>
      <c r="AU25" s="162"/>
      <c r="AV25" s="148"/>
      <c r="AW25" s="160"/>
      <c r="AX25" s="161"/>
      <c r="AZ25" s="162"/>
      <c r="BA25" s="148"/>
      <c r="BB25" s="160"/>
      <c r="BC25" s="161"/>
      <c r="BE25" s="162"/>
      <c r="BF25" s="148"/>
      <c r="BG25" s="160"/>
      <c r="BH25" s="161"/>
      <c r="BJ25" s="162"/>
      <c r="BK25" s="148"/>
      <c r="BL25" s="160"/>
      <c r="BM25" s="161"/>
      <c r="BO25" s="162"/>
      <c r="BP25" s="148"/>
      <c r="BQ25" s="160"/>
      <c r="BR25" s="161"/>
      <c r="BT25" s="162"/>
      <c r="BU25" s="148"/>
      <c r="BV25" s="160"/>
      <c r="BW25" s="161"/>
      <c r="BY25" s="162"/>
      <c r="BZ25" s="148"/>
      <c r="CA25" s="160"/>
      <c r="CB25" s="161"/>
      <c r="CD25" s="162"/>
      <c r="CE25" s="148"/>
      <c r="CF25" s="160"/>
      <c r="CG25" s="161"/>
      <c r="CI25" s="162"/>
      <c r="CJ25" s="148"/>
      <c r="CK25" s="160"/>
      <c r="CL25" s="161"/>
      <c r="CN25" s="162"/>
      <c r="CO25" s="148"/>
      <c r="CP25" s="160"/>
      <c r="CQ25" s="161"/>
      <c r="CS25" s="162"/>
      <c r="CT25" s="148"/>
      <c r="CU25" s="160"/>
      <c r="CV25" s="161"/>
      <c r="CX25" s="162"/>
      <c r="CY25" s="148"/>
      <c r="CZ25" s="160"/>
      <c r="DA25" s="161"/>
      <c r="DC25" s="162"/>
      <c r="DD25" s="148"/>
      <c r="DE25" s="160"/>
      <c r="DF25" s="161"/>
      <c r="DH25" s="162"/>
      <c r="DI25" s="148"/>
      <c r="DJ25" s="160"/>
      <c r="DK25" s="161"/>
      <c r="DM25" s="162"/>
      <c r="DN25" s="148"/>
      <c r="DO25" s="160"/>
      <c r="DP25" s="161"/>
      <c r="DR25" s="162"/>
      <c r="DS25" s="148"/>
      <c r="DT25" s="160"/>
      <c r="DU25" s="161"/>
      <c r="DW25" s="162"/>
    </row>
    <row r="26" spans="1:127" ht="13.5" customHeight="1">
      <c r="A26" s="160"/>
      <c r="B26" s="160"/>
      <c r="C26" s="148"/>
      <c r="D26" s="160"/>
      <c r="E26" s="161"/>
      <c r="G26" s="162"/>
      <c r="H26" s="148"/>
      <c r="I26" s="160"/>
      <c r="J26" s="161"/>
      <c r="L26" s="162"/>
      <c r="M26" s="148"/>
      <c r="N26" s="160"/>
      <c r="O26" s="161"/>
      <c r="Q26" s="162"/>
      <c r="R26" s="148"/>
      <c r="S26" s="160"/>
      <c r="T26" s="161"/>
      <c r="V26" s="162"/>
      <c r="W26" s="148"/>
      <c r="X26" s="160"/>
      <c r="Y26" s="161"/>
      <c r="AA26" s="162"/>
      <c r="AB26" s="148"/>
      <c r="AC26" s="160"/>
      <c r="AD26" s="161"/>
      <c r="AF26" s="162"/>
      <c r="AG26" s="148"/>
      <c r="AH26" s="160"/>
      <c r="AI26" s="161"/>
      <c r="AK26" s="162"/>
      <c r="AL26" s="148"/>
      <c r="AM26" s="160"/>
      <c r="AN26" s="161"/>
      <c r="AP26" s="162"/>
      <c r="AQ26" s="148"/>
      <c r="AR26" s="160"/>
      <c r="AS26" s="161"/>
      <c r="AU26" s="162"/>
      <c r="AV26" s="148"/>
      <c r="AW26" s="160"/>
      <c r="AX26" s="161"/>
      <c r="AZ26" s="162"/>
      <c r="BA26" s="148"/>
      <c r="BB26" s="160"/>
      <c r="BC26" s="161"/>
      <c r="BE26" s="162"/>
      <c r="BF26" s="148"/>
      <c r="BG26" s="160"/>
      <c r="BH26" s="161"/>
      <c r="BJ26" s="162"/>
      <c r="BK26" s="148"/>
      <c r="BL26" s="160"/>
      <c r="BM26" s="161"/>
      <c r="BO26" s="162"/>
      <c r="BP26" s="148"/>
      <c r="BQ26" s="160"/>
      <c r="BR26" s="161"/>
      <c r="BT26" s="162"/>
      <c r="BU26" s="148"/>
      <c r="BV26" s="160"/>
      <c r="BW26" s="161"/>
      <c r="BY26" s="162"/>
      <c r="BZ26" s="148"/>
      <c r="CA26" s="160"/>
      <c r="CB26" s="161"/>
      <c r="CD26" s="162"/>
      <c r="CE26" s="148"/>
      <c r="CF26" s="160"/>
      <c r="CG26" s="161"/>
      <c r="CI26" s="162"/>
      <c r="CJ26" s="148"/>
      <c r="CK26" s="160"/>
      <c r="CL26" s="161"/>
      <c r="CN26" s="162"/>
      <c r="CO26" s="148"/>
      <c r="CP26" s="160"/>
      <c r="CQ26" s="161"/>
      <c r="CS26" s="162"/>
      <c r="CT26" s="148"/>
      <c r="CU26" s="160"/>
      <c r="CV26" s="161"/>
      <c r="CX26" s="162"/>
      <c r="CY26" s="148"/>
      <c r="CZ26" s="160"/>
      <c r="DA26" s="161"/>
      <c r="DC26" s="162"/>
      <c r="DD26" s="148"/>
      <c r="DE26" s="160"/>
      <c r="DF26" s="161"/>
      <c r="DH26" s="162"/>
      <c r="DI26" s="148"/>
      <c r="DJ26" s="160"/>
      <c r="DK26" s="161"/>
      <c r="DM26" s="162"/>
      <c r="DN26" s="148"/>
      <c r="DO26" s="160"/>
      <c r="DP26" s="161"/>
      <c r="DR26" s="162"/>
      <c r="DS26" s="148"/>
      <c r="DT26" s="160"/>
      <c r="DU26" s="161"/>
      <c r="DW26" s="162"/>
    </row>
    <row r="27" spans="1:127" ht="13.5" customHeight="1">
      <c r="A27" s="160"/>
      <c r="B27" s="160"/>
      <c r="C27" s="148"/>
      <c r="D27" s="160"/>
      <c r="E27" s="161"/>
      <c r="G27" s="162"/>
      <c r="H27" s="148"/>
      <c r="I27" s="160"/>
      <c r="J27" s="161"/>
      <c r="L27" s="162"/>
      <c r="M27" s="148"/>
      <c r="N27" s="160"/>
      <c r="O27" s="161"/>
      <c r="Q27" s="162"/>
      <c r="R27" s="148"/>
      <c r="S27" s="160"/>
      <c r="T27" s="161"/>
      <c r="V27" s="162"/>
      <c r="W27" s="148"/>
      <c r="X27" s="160"/>
      <c r="Y27" s="161"/>
      <c r="AA27" s="162"/>
      <c r="AB27" s="148"/>
      <c r="AC27" s="160"/>
      <c r="AD27" s="161"/>
      <c r="AF27" s="162"/>
      <c r="AG27" s="148"/>
      <c r="AH27" s="160"/>
      <c r="AI27" s="161"/>
      <c r="AK27" s="162"/>
      <c r="AL27" s="148"/>
      <c r="AM27" s="160"/>
      <c r="AN27" s="161"/>
      <c r="AP27" s="162"/>
      <c r="AQ27" s="148"/>
      <c r="AR27" s="160"/>
      <c r="AS27" s="161"/>
      <c r="AU27" s="162"/>
      <c r="AV27" s="148"/>
      <c r="AW27" s="160"/>
      <c r="AX27" s="161"/>
      <c r="AZ27" s="162"/>
      <c r="BA27" s="148"/>
      <c r="BB27" s="160"/>
      <c r="BC27" s="161"/>
      <c r="BE27" s="162"/>
      <c r="BF27" s="148"/>
      <c r="BG27" s="160"/>
      <c r="BH27" s="161"/>
      <c r="BJ27" s="162"/>
      <c r="BK27" s="148"/>
      <c r="BL27" s="160"/>
      <c r="BM27" s="161"/>
      <c r="BO27" s="162"/>
      <c r="BP27" s="148"/>
      <c r="BQ27" s="160"/>
      <c r="BR27" s="161"/>
      <c r="BT27" s="162"/>
      <c r="BU27" s="148"/>
      <c r="BV27" s="160"/>
      <c r="BW27" s="161"/>
      <c r="BY27" s="162"/>
      <c r="BZ27" s="148"/>
      <c r="CA27" s="160"/>
      <c r="CB27" s="161"/>
      <c r="CD27" s="162"/>
      <c r="CE27" s="148"/>
      <c r="CF27" s="160"/>
      <c r="CG27" s="161"/>
      <c r="CI27" s="162"/>
      <c r="CJ27" s="148"/>
      <c r="CK27" s="160"/>
      <c r="CL27" s="161"/>
      <c r="CN27" s="162"/>
      <c r="CO27" s="148"/>
      <c r="CP27" s="160"/>
      <c r="CQ27" s="161"/>
      <c r="CS27" s="162"/>
      <c r="CT27" s="148"/>
      <c r="CU27" s="160"/>
      <c r="CV27" s="161"/>
      <c r="CX27" s="162"/>
      <c r="CY27" s="148"/>
      <c r="CZ27" s="160"/>
      <c r="DA27" s="161"/>
      <c r="DC27" s="162"/>
      <c r="DD27" s="148"/>
      <c r="DE27" s="160"/>
      <c r="DF27" s="161"/>
      <c r="DH27" s="162"/>
      <c r="DI27" s="148"/>
      <c r="DJ27" s="160"/>
      <c r="DK27" s="161"/>
      <c r="DM27" s="162"/>
      <c r="DN27" s="148"/>
      <c r="DO27" s="160"/>
      <c r="DP27" s="161"/>
      <c r="DR27" s="162"/>
      <c r="DS27" s="148"/>
      <c r="DT27" s="160"/>
      <c r="DU27" s="161"/>
      <c r="DW27" s="162"/>
    </row>
    <row r="28" spans="1:127" ht="13.5" customHeight="1">
      <c r="A28" s="160"/>
      <c r="B28" s="160"/>
      <c r="C28" s="148"/>
      <c r="D28" s="160"/>
      <c r="E28" s="161"/>
      <c r="G28" s="162"/>
      <c r="H28" s="148"/>
      <c r="I28" s="160"/>
      <c r="J28" s="161"/>
      <c r="L28" s="162"/>
      <c r="M28" s="148"/>
      <c r="N28" s="160"/>
      <c r="O28" s="161"/>
      <c r="Q28" s="162"/>
      <c r="R28" s="148"/>
      <c r="S28" s="160"/>
      <c r="T28" s="161"/>
      <c r="V28" s="162"/>
      <c r="W28" s="148"/>
      <c r="X28" s="160"/>
      <c r="Y28" s="161"/>
      <c r="AA28" s="162"/>
      <c r="AB28" s="148"/>
      <c r="AC28" s="160"/>
      <c r="AD28" s="161"/>
      <c r="AF28" s="162"/>
      <c r="AG28" s="148"/>
      <c r="AH28" s="160"/>
      <c r="AI28" s="161"/>
      <c r="AK28" s="162"/>
      <c r="AL28" s="148"/>
      <c r="AM28" s="160"/>
      <c r="AN28" s="161"/>
      <c r="AP28" s="162"/>
      <c r="AQ28" s="148"/>
      <c r="AR28" s="160"/>
      <c r="AS28" s="161"/>
      <c r="AU28" s="162"/>
      <c r="AV28" s="148"/>
      <c r="AW28" s="160"/>
      <c r="AX28" s="161"/>
      <c r="AZ28" s="162"/>
      <c r="BA28" s="148"/>
      <c r="BB28" s="160"/>
      <c r="BC28" s="161"/>
      <c r="BE28" s="162"/>
      <c r="BF28" s="148"/>
      <c r="BG28" s="160"/>
      <c r="BH28" s="161"/>
      <c r="BJ28" s="162"/>
      <c r="BK28" s="148"/>
      <c r="BL28" s="160"/>
      <c r="BM28" s="161"/>
      <c r="BO28" s="162"/>
      <c r="BP28" s="148"/>
      <c r="BQ28" s="160"/>
      <c r="BR28" s="161"/>
      <c r="BT28" s="162"/>
      <c r="BU28" s="148"/>
      <c r="BV28" s="160"/>
      <c r="BW28" s="161"/>
      <c r="BY28" s="162"/>
      <c r="BZ28" s="148"/>
      <c r="CA28" s="160"/>
      <c r="CB28" s="161"/>
      <c r="CD28" s="162"/>
      <c r="CE28" s="148"/>
      <c r="CF28" s="160"/>
      <c r="CG28" s="161"/>
      <c r="CI28" s="162"/>
      <c r="CJ28" s="148"/>
      <c r="CK28" s="160"/>
      <c r="CL28" s="161"/>
      <c r="CN28" s="162"/>
      <c r="CO28" s="148"/>
      <c r="CP28" s="160"/>
      <c r="CQ28" s="161"/>
      <c r="CS28" s="162"/>
      <c r="CT28" s="148"/>
      <c r="CU28" s="160"/>
      <c r="CV28" s="161"/>
      <c r="CX28" s="162"/>
      <c r="CY28" s="148"/>
      <c r="CZ28" s="160"/>
      <c r="DA28" s="161"/>
      <c r="DC28" s="162"/>
      <c r="DD28" s="148"/>
      <c r="DE28" s="160"/>
      <c r="DF28" s="161"/>
      <c r="DH28" s="162"/>
      <c r="DI28" s="148"/>
      <c r="DJ28" s="160"/>
      <c r="DK28" s="161"/>
      <c r="DM28" s="162"/>
      <c r="DN28" s="148"/>
      <c r="DO28" s="160"/>
      <c r="DP28" s="161"/>
      <c r="DR28" s="162"/>
      <c r="DS28" s="148"/>
      <c r="DT28" s="160"/>
      <c r="DU28" s="161"/>
      <c r="DW28" s="162"/>
    </row>
    <row r="29" spans="1:127" ht="13.5" customHeight="1">
      <c r="A29" s="160"/>
      <c r="B29" s="160"/>
      <c r="C29" s="148"/>
      <c r="D29" s="160"/>
      <c r="E29" s="161"/>
      <c r="G29" s="162"/>
      <c r="H29" s="148"/>
      <c r="I29" s="160"/>
      <c r="J29" s="161"/>
      <c r="L29" s="162"/>
      <c r="M29" s="148"/>
      <c r="N29" s="160"/>
      <c r="O29" s="161"/>
      <c r="Q29" s="162"/>
      <c r="R29" s="148"/>
      <c r="S29" s="160"/>
      <c r="T29" s="161"/>
      <c r="V29" s="162"/>
      <c r="W29" s="148"/>
      <c r="X29" s="160"/>
      <c r="Y29" s="161"/>
      <c r="AA29" s="162"/>
      <c r="AB29" s="148"/>
      <c r="AC29" s="160"/>
      <c r="AD29" s="161"/>
      <c r="AF29" s="162"/>
      <c r="AG29" s="148"/>
      <c r="AH29" s="160"/>
      <c r="AI29" s="161"/>
      <c r="AK29" s="162"/>
      <c r="AL29" s="148"/>
      <c r="AM29" s="160"/>
      <c r="AN29" s="161"/>
      <c r="AP29" s="162"/>
      <c r="AQ29" s="148"/>
      <c r="AR29" s="160"/>
      <c r="AS29" s="161"/>
      <c r="AU29" s="162"/>
      <c r="AV29" s="148"/>
      <c r="AW29" s="160"/>
      <c r="AX29" s="161"/>
      <c r="AZ29" s="162"/>
      <c r="BA29" s="148"/>
      <c r="BB29" s="160"/>
      <c r="BC29" s="161"/>
      <c r="BE29" s="162"/>
      <c r="BF29" s="148"/>
      <c r="BG29" s="160"/>
      <c r="BH29" s="161"/>
      <c r="BJ29" s="162"/>
      <c r="BK29" s="148"/>
      <c r="BL29" s="160"/>
      <c r="BM29" s="161"/>
      <c r="BO29" s="162"/>
      <c r="BP29" s="148"/>
      <c r="BQ29" s="160"/>
      <c r="BR29" s="161"/>
      <c r="BT29" s="162"/>
      <c r="BU29" s="148"/>
      <c r="BV29" s="160"/>
      <c r="BW29" s="161"/>
      <c r="BY29" s="162"/>
      <c r="BZ29" s="148"/>
      <c r="CA29" s="160"/>
      <c r="CB29" s="161"/>
      <c r="CD29" s="162"/>
      <c r="CE29" s="148"/>
      <c r="CF29" s="160"/>
      <c r="CG29" s="161"/>
      <c r="CI29" s="162"/>
      <c r="CJ29" s="148"/>
      <c r="CK29" s="160"/>
      <c r="CL29" s="161"/>
      <c r="CN29" s="162"/>
      <c r="CO29" s="148"/>
      <c r="CP29" s="160"/>
      <c r="CQ29" s="161"/>
      <c r="CS29" s="162"/>
      <c r="CT29" s="148"/>
      <c r="CU29" s="160"/>
      <c r="CV29" s="161"/>
      <c r="CX29" s="162"/>
      <c r="CY29" s="148"/>
      <c r="CZ29" s="160"/>
      <c r="DA29" s="161"/>
      <c r="DC29" s="162"/>
      <c r="DD29" s="148"/>
      <c r="DE29" s="160"/>
      <c r="DF29" s="161"/>
      <c r="DH29" s="162"/>
      <c r="DI29" s="148"/>
      <c r="DJ29" s="160"/>
      <c r="DK29" s="161"/>
      <c r="DM29" s="162"/>
      <c r="DN29" s="148"/>
      <c r="DO29" s="160"/>
      <c r="DP29" s="161"/>
      <c r="DR29" s="162"/>
      <c r="DS29" s="148"/>
      <c r="DT29" s="160"/>
      <c r="DU29" s="161"/>
      <c r="DW29" s="162"/>
    </row>
    <row r="30" spans="1:127" ht="13.5" customHeight="1">
      <c r="A30" s="160"/>
      <c r="B30" s="160"/>
      <c r="C30" s="148"/>
      <c r="D30" s="160"/>
      <c r="E30" s="161"/>
      <c r="G30" s="162"/>
      <c r="H30" s="148"/>
      <c r="I30" s="160"/>
      <c r="J30" s="161"/>
      <c r="L30" s="162"/>
      <c r="M30" s="148"/>
      <c r="N30" s="160"/>
      <c r="O30" s="161"/>
      <c r="Q30" s="162"/>
      <c r="R30" s="148"/>
      <c r="S30" s="160"/>
      <c r="T30" s="161"/>
      <c r="V30" s="162"/>
      <c r="W30" s="148"/>
      <c r="X30" s="160"/>
      <c r="Y30" s="161"/>
      <c r="AA30" s="162"/>
      <c r="AB30" s="148"/>
      <c r="AC30" s="160"/>
      <c r="AD30" s="161"/>
      <c r="AF30" s="162"/>
      <c r="AG30" s="148"/>
      <c r="AH30" s="160"/>
      <c r="AI30" s="161"/>
      <c r="AK30" s="162"/>
      <c r="AL30" s="148"/>
      <c r="AM30" s="160"/>
      <c r="AN30" s="161"/>
      <c r="AP30" s="162"/>
      <c r="AQ30" s="148"/>
      <c r="AR30" s="160"/>
      <c r="AS30" s="161"/>
      <c r="AU30" s="162"/>
      <c r="AV30" s="148"/>
      <c r="AW30" s="160"/>
      <c r="AX30" s="161"/>
      <c r="AZ30" s="162"/>
      <c r="BA30" s="148"/>
      <c r="BB30" s="160"/>
      <c r="BC30" s="161"/>
      <c r="BE30" s="162"/>
      <c r="BF30" s="148"/>
      <c r="BG30" s="160"/>
      <c r="BH30" s="161"/>
      <c r="BJ30" s="162"/>
      <c r="BK30" s="148"/>
      <c r="BL30" s="160"/>
      <c r="BM30" s="161"/>
      <c r="BO30" s="162"/>
      <c r="BP30" s="148"/>
      <c r="BQ30" s="160"/>
      <c r="BR30" s="161"/>
      <c r="BT30" s="162"/>
      <c r="BU30" s="148"/>
      <c r="BV30" s="160"/>
      <c r="BW30" s="161"/>
      <c r="BY30" s="162"/>
      <c r="BZ30" s="148"/>
      <c r="CA30" s="160"/>
      <c r="CB30" s="161"/>
      <c r="CD30" s="162"/>
      <c r="CE30" s="148"/>
      <c r="CF30" s="160"/>
      <c r="CG30" s="161"/>
      <c r="CI30" s="162"/>
      <c r="CJ30" s="148"/>
      <c r="CK30" s="160"/>
      <c r="CL30" s="161"/>
      <c r="CN30" s="162"/>
      <c r="CO30" s="148"/>
      <c r="CP30" s="160"/>
      <c r="CQ30" s="161"/>
      <c r="CS30" s="162"/>
      <c r="CT30" s="148"/>
      <c r="CU30" s="160"/>
      <c r="CV30" s="161"/>
      <c r="CX30" s="162"/>
      <c r="CY30" s="148"/>
      <c r="CZ30" s="160"/>
      <c r="DA30" s="161"/>
      <c r="DC30" s="162"/>
      <c r="DD30" s="148"/>
      <c r="DE30" s="160"/>
      <c r="DF30" s="161"/>
      <c r="DH30" s="162"/>
      <c r="DI30" s="148"/>
      <c r="DJ30" s="160"/>
      <c r="DK30" s="161"/>
      <c r="DM30" s="162"/>
      <c r="DN30" s="148"/>
      <c r="DO30" s="160"/>
      <c r="DP30" s="161"/>
      <c r="DR30" s="162"/>
      <c r="DS30" s="148"/>
      <c r="DT30" s="160"/>
      <c r="DU30" s="161"/>
      <c r="DW30" s="162"/>
    </row>
    <row r="31" spans="1:127" ht="13.5" customHeight="1">
      <c r="A31" s="160"/>
      <c r="B31" s="160"/>
      <c r="C31" s="148"/>
      <c r="D31" s="160"/>
      <c r="E31" s="161"/>
      <c r="G31" s="162"/>
      <c r="H31" s="148"/>
      <c r="I31" s="160"/>
      <c r="J31" s="161"/>
      <c r="L31" s="162"/>
      <c r="M31" s="148"/>
      <c r="N31" s="160"/>
      <c r="O31" s="161"/>
      <c r="Q31" s="162"/>
      <c r="R31" s="148"/>
      <c r="S31" s="160"/>
      <c r="T31" s="161"/>
      <c r="V31" s="162"/>
      <c r="W31" s="148"/>
      <c r="X31" s="160"/>
      <c r="Y31" s="161"/>
      <c r="AA31" s="162"/>
      <c r="AB31" s="148"/>
      <c r="AC31" s="160"/>
      <c r="AD31" s="161"/>
      <c r="AF31" s="162"/>
      <c r="AG31" s="148"/>
      <c r="AH31" s="160"/>
      <c r="AI31" s="161"/>
      <c r="AK31" s="162"/>
      <c r="AL31" s="148"/>
      <c r="AM31" s="160"/>
      <c r="AN31" s="161"/>
      <c r="AP31" s="162"/>
      <c r="AQ31" s="148"/>
      <c r="AR31" s="160"/>
      <c r="AS31" s="161"/>
      <c r="AU31" s="162"/>
      <c r="AV31" s="148"/>
      <c r="AW31" s="160"/>
      <c r="AX31" s="161"/>
      <c r="AZ31" s="162"/>
      <c r="BA31" s="148"/>
      <c r="BB31" s="160"/>
      <c r="BC31" s="161"/>
      <c r="BE31" s="162"/>
      <c r="BF31" s="148"/>
      <c r="BG31" s="160"/>
      <c r="BH31" s="161"/>
      <c r="BJ31" s="162"/>
      <c r="BK31" s="148"/>
      <c r="BL31" s="160"/>
      <c r="BM31" s="161"/>
      <c r="BO31" s="162"/>
      <c r="BP31" s="148"/>
      <c r="BQ31" s="160"/>
      <c r="BR31" s="161"/>
      <c r="BT31" s="162"/>
      <c r="BU31" s="148"/>
      <c r="BV31" s="160"/>
      <c r="BW31" s="161"/>
      <c r="BY31" s="162"/>
      <c r="BZ31" s="148"/>
      <c r="CA31" s="160"/>
      <c r="CB31" s="161"/>
      <c r="CD31" s="162"/>
      <c r="CE31" s="148"/>
      <c r="CF31" s="160"/>
      <c r="CG31" s="161"/>
      <c r="CI31" s="162"/>
      <c r="CJ31" s="148"/>
      <c r="CK31" s="160"/>
      <c r="CL31" s="161"/>
      <c r="CN31" s="162"/>
      <c r="CO31" s="148"/>
      <c r="CP31" s="160"/>
      <c r="CQ31" s="161"/>
      <c r="CS31" s="162"/>
      <c r="CT31" s="148"/>
      <c r="CU31" s="160"/>
      <c r="CV31" s="161"/>
      <c r="CX31" s="162"/>
      <c r="CY31" s="148"/>
      <c r="CZ31" s="160"/>
      <c r="DA31" s="161"/>
      <c r="DC31" s="162"/>
      <c r="DD31" s="148"/>
      <c r="DE31" s="160"/>
      <c r="DF31" s="161"/>
      <c r="DH31" s="162"/>
      <c r="DI31" s="148"/>
      <c r="DJ31" s="160"/>
      <c r="DK31" s="161"/>
      <c r="DM31" s="162"/>
      <c r="DN31" s="148"/>
      <c r="DO31" s="160"/>
      <c r="DP31" s="161"/>
      <c r="DR31" s="162"/>
      <c r="DS31" s="148"/>
      <c r="DT31" s="160"/>
      <c r="DU31" s="161"/>
      <c r="DW31" s="162"/>
    </row>
    <row r="32" spans="1:127" ht="13.5" customHeight="1">
      <c r="A32" s="160"/>
      <c r="B32" s="160"/>
      <c r="C32" s="148"/>
      <c r="D32" s="160"/>
      <c r="E32" s="161"/>
      <c r="G32" s="162"/>
      <c r="H32" s="148"/>
      <c r="I32" s="160"/>
      <c r="J32" s="161"/>
      <c r="L32" s="162"/>
      <c r="M32" s="148"/>
      <c r="N32" s="160"/>
      <c r="O32" s="161"/>
      <c r="Q32" s="162"/>
      <c r="R32" s="148"/>
      <c r="S32" s="160"/>
      <c r="T32" s="161"/>
      <c r="V32" s="162"/>
      <c r="W32" s="148"/>
      <c r="X32" s="160"/>
      <c r="Y32" s="161"/>
      <c r="AA32" s="162"/>
      <c r="AB32" s="148"/>
      <c r="AC32" s="160"/>
      <c r="AD32" s="161"/>
      <c r="AF32" s="162"/>
      <c r="AG32" s="148"/>
      <c r="AH32" s="160"/>
      <c r="AI32" s="161"/>
      <c r="AK32" s="162"/>
      <c r="AL32" s="148"/>
      <c r="AM32" s="160"/>
      <c r="AN32" s="161"/>
      <c r="AP32" s="162"/>
      <c r="AQ32" s="148"/>
      <c r="AR32" s="160"/>
      <c r="AS32" s="161"/>
      <c r="AU32" s="162"/>
      <c r="AV32" s="148"/>
      <c r="AW32" s="160"/>
      <c r="AX32" s="161"/>
      <c r="AZ32" s="162"/>
      <c r="BA32" s="148"/>
      <c r="BB32" s="160"/>
      <c r="BC32" s="161"/>
      <c r="BE32" s="162"/>
      <c r="BF32" s="148"/>
      <c r="BG32" s="160"/>
      <c r="BH32" s="161"/>
      <c r="BJ32" s="162"/>
      <c r="BK32" s="148"/>
      <c r="BL32" s="160"/>
      <c r="BM32" s="161"/>
      <c r="BO32" s="162"/>
      <c r="BP32" s="148"/>
      <c r="BQ32" s="160"/>
      <c r="BR32" s="161"/>
      <c r="BT32" s="162"/>
      <c r="BU32" s="148"/>
      <c r="BV32" s="160"/>
      <c r="BW32" s="161"/>
      <c r="BY32" s="162"/>
      <c r="BZ32" s="148"/>
      <c r="CA32" s="160"/>
      <c r="CB32" s="161"/>
      <c r="CD32" s="162"/>
      <c r="CE32" s="148"/>
      <c r="CF32" s="160"/>
      <c r="CG32" s="161"/>
      <c r="CI32" s="162"/>
      <c r="CJ32" s="148"/>
      <c r="CK32" s="160"/>
      <c r="CL32" s="161"/>
      <c r="CN32" s="162"/>
      <c r="CO32" s="148"/>
      <c r="CP32" s="160"/>
      <c r="CQ32" s="161"/>
      <c r="CS32" s="162"/>
      <c r="CT32" s="148"/>
      <c r="CU32" s="160"/>
      <c r="CV32" s="161"/>
      <c r="CX32" s="162"/>
      <c r="CY32" s="148"/>
      <c r="CZ32" s="160"/>
      <c r="DA32" s="161"/>
      <c r="DC32" s="162"/>
      <c r="DD32" s="148"/>
      <c r="DE32" s="160"/>
      <c r="DF32" s="161"/>
      <c r="DH32" s="162"/>
      <c r="DI32" s="148"/>
      <c r="DJ32" s="160"/>
      <c r="DK32" s="161"/>
      <c r="DM32" s="162"/>
      <c r="DN32" s="148"/>
      <c r="DO32" s="160"/>
      <c r="DP32" s="161"/>
      <c r="DR32" s="162"/>
      <c r="DS32" s="148"/>
      <c r="DT32" s="160"/>
      <c r="DU32" s="161"/>
      <c r="DW32" s="162"/>
    </row>
    <row r="33" spans="1:127" ht="13.5" customHeight="1">
      <c r="A33" s="160"/>
      <c r="B33" s="160"/>
      <c r="C33" s="148"/>
      <c r="D33" s="160"/>
      <c r="E33" s="161"/>
      <c r="G33" s="162"/>
      <c r="H33" s="148"/>
      <c r="I33" s="160"/>
      <c r="J33" s="161"/>
      <c r="L33" s="162"/>
      <c r="M33" s="148"/>
      <c r="N33" s="160"/>
      <c r="O33" s="161"/>
      <c r="Q33" s="162"/>
      <c r="R33" s="148"/>
      <c r="S33" s="160"/>
      <c r="T33" s="161"/>
      <c r="V33" s="162"/>
      <c r="W33" s="148"/>
      <c r="X33" s="160"/>
      <c r="Y33" s="161"/>
      <c r="AA33" s="162"/>
      <c r="AB33" s="148"/>
      <c r="AC33" s="160"/>
      <c r="AD33" s="161"/>
      <c r="AF33" s="162"/>
      <c r="AG33" s="148"/>
      <c r="AH33" s="160"/>
      <c r="AI33" s="161"/>
      <c r="AK33" s="162"/>
      <c r="AL33" s="148"/>
      <c r="AM33" s="160"/>
      <c r="AN33" s="161"/>
      <c r="AP33" s="162"/>
      <c r="AQ33" s="148"/>
      <c r="AR33" s="160"/>
      <c r="AS33" s="161"/>
      <c r="AU33" s="162"/>
      <c r="AV33" s="148"/>
      <c r="AW33" s="160"/>
      <c r="AX33" s="161"/>
      <c r="AZ33" s="162"/>
      <c r="BA33" s="148"/>
      <c r="BB33" s="160"/>
      <c r="BC33" s="161"/>
      <c r="BE33" s="162"/>
      <c r="BF33" s="148"/>
      <c r="BG33" s="160"/>
      <c r="BH33" s="161"/>
      <c r="BJ33" s="162"/>
      <c r="BK33" s="148"/>
      <c r="BL33" s="160"/>
      <c r="BM33" s="161"/>
      <c r="BO33" s="162"/>
      <c r="BP33" s="148"/>
      <c r="BQ33" s="160"/>
      <c r="BR33" s="161"/>
      <c r="BT33" s="162"/>
      <c r="BU33" s="148"/>
      <c r="BV33" s="160"/>
      <c r="BW33" s="161"/>
      <c r="BY33" s="162"/>
      <c r="BZ33" s="148"/>
      <c r="CA33" s="160"/>
      <c r="CB33" s="161"/>
      <c r="CD33" s="162"/>
      <c r="CE33" s="148"/>
      <c r="CF33" s="160"/>
      <c r="CG33" s="161"/>
      <c r="CI33" s="162"/>
      <c r="CJ33" s="148"/>
      <c r="CK33" s="160"/>
      <c r="CL33" s="161"/>
      <c r="CN33" s="162"/>
      <c r="CO33" s="148"/>
      <c r="CP33" s="160"/>
      <c r="CQ33" s="161"/>
      <c r="CS33" s="162"/>
      <c r="CT33" s="148"/>
      <c r="CU33" s="160"/>
      <c r="CV33" s="161"/>
      <c r="CX33" s="162"/>
      <c r="CY33" s="148"/>
      <c r="CZ33" s="160"/>
      <c r="DA33" s="161"/>
      <c r="DC33" s="162"/>
      <c r="DD33" s="148"/>
      <c r="DE33" s="160"/>
      <c r="DF33" s="161"/>
      <c r="DH33" s="162"/>
      <c r="DI33" s="148"/>
      <c r="DJ33" s="160"/>
      <c r="DK33" s="161"/>
      <c r="DM33" s="162"/>
      <c r="DN33" s="148"/>
      <c r="DO33" s="160"/>
      <c r="DP33" s="161"/>
      <c r="DR33" s="162"/>
      <c r="DS33" s="148"/>
      <c r="DT33" s="160"/>
      <c r="DU33" s="161"/>
      <c r="DW33" s="162"/>
    </row>
    <row r="34" spans="1:127" ht="13.5" customHeight="1">
      <c r="A34" s="160"/>
      <c r="B34" s="160"/>
      <c r="C34" s="148"/>
      <c r="D34" s="160"/>
      <c r="E34" s="161"/>
      <c r="G34" s="162"/>
      <c r="H34" s="148"/>
      <c r="I34" s="160"/>
      <c r="J34" s="161"/>
      <c r="L34" s="162"/>
      <c r="M34" s="148"/>
      <c r="N34" s="160"/>
      <c r="O34" s="161"/>
      <c r="Q34" s="162"/>
      <c r="R34" s="148"/>
      <c r="S34" s="160"/>
      <c r="T34" s="161"/>
      <c r="V34" s="162"/>
      <c r="W34" s="148"/>
      <c r="X34" s="160"/>
      <c r="Y34" s="161"/>
      <c r="AA34" s="162"/>
      <c r="AB34" s="148"/>
      <c r="AC34" s="160"/>
      <c r="AD34" s="161"/>
      <c r="AF34" s="162"/>
      <c r="AG34" s="148"/>
      <c r="AH34" s="160"/>
      <c r="AI34" s="161"/>
      <c r="AK34" s="162"/>
      <c r="AL34" s="148"/>
      <c r="AM34" s="160"/>
      <c r="AN34" s="161"/>
      <c r="AP34" s="162"/>
      <c r="AQ34" s="148"/>
      <c r="AR34" s="160"/>
      <c r="AS34" s="161"/>
      <c r="AU34" s="162"/>
      <c r="AV34" s="148"/>
      <c r="AW34" s="160"/>
      <c r="AX34" s="161"/>
      <c r="AZ34" s="162"/>
      <c r="BA34" s="148"/>
      <c r="BB34" s="160"/>
      <c r="BC34" s="161"/>
      <c r="BE34" s="162"/>
      <c r="BF34" s="148"/>
      <c r="BG34" s="160"/>
      <c r="BH34" s="161"/>
      <c r="BJ34" s="162"/>
      <c r="BK34" s="148"/>
      <c r="BL34" s="160"/>
      <c r="BM34" s="161"/>
      <c r="BO34" s="162"/>
      <c r="BP34" s="148"/>
      <c r="BQ34" s="160"/>
      <c r="BR34" s="161"/>
      <c r="BT34" s="162"/>
      <c r="BU34" s="148"/>
      <c r="BV34" s="160"/>
      <c r="BW34" s="161"/>
      <c r="BY34" s="162"/>
      <c r="BZ34" s="148"/>
      <c r="CA34" s="160"/>
      <c r="CB34" s="161"/>
      <c r="CD34" s="162"/>
      <c r="CE34" s="148"/>
      <c r="CF34" s="160"/>
      <c r="CG34" s="161"/>
      <c r="CI34" s="162"/>
      <c r="CJ34" s="148"/>
      <c r="CK34" s="160"/>
      <c r="CL34" s="161"/>
      <c r="CN34" s="162"/>
      <c r="CO34" s="148"/>
      <c r="CP34" s="160"/>
      <c r="CQ34" s="161"/>
      <c r="CS34" s="162"/>
      <c r="CT34" s="148"/>
      <c r="CU34" s="160"/>
      <c r="CV34" s="161"/>
      <c r="CX34" s="162"/>
      <c r="CY34" s="148"/>
      <c r="CZ34" s="160"/>
      <c r="DA34" s="161"/>
      <c r="DC34" s="162"/>
      <c r="DD34" s="148"/>
      <c r="DE34" s="160"/>
      <c r="DF34" s="161"/>
      <c r="DH34" s="162"/>
      <c r="DI34" s="148"/>
      <c r="DJ34" s="160"/>
      <c r="DK34" s="161"/>
      <c r="DM34" s="162"/>
      <c r="DN34" s="148"/>
      <c r="DO34" s="160"/>
      <c r="DP34" s="161"/>
      <c r="DR34" s="162"/>
      <c r="DS34" s="148"/>
      <c r="DT34" s="160"/>
      <c r="DU34" s="161"/>
      <c r="DW34" s="162"/>
    </row>
    <row r="35" spans="1:127" ht="13.5" customHeight="1">
      <c r="A35" s="160"/>
      <c r="B35" s="160"/>
      <c r="C35" s="148"/>
      <c r="D35" s="160"/>
      <c r="E35" s="161"/>
      <c r="G35" s="162"/>
      <c r="H35" s="148"/>
      <c r="I35" s="160"/>
      <c r="J35" s="161"/>
      <c r="L35" s="162"/>
      <c r="M35" s="148"/>
      <c r="N35" s="160"/>
      <c r="O35" s="161"/>
      <c r="Q35" s="162"/>
      <c r="R35" s="148"/>
      <c r="S35" s="160"/>
      <c r="T35" s="161"/>
      <c r="V35" s="162"/>
      <c r="W35" s="148"/>
      <c r="X35" s="160"/>
      <c r="Y35" s="161"/>
      <c r="AA35" s="162"/>
      <c r="AB35" s="148"/>
      <c r="AC35" s="160"/>
      <c r="AD35" s="161"/>
      <c r="AF35" s="162"/>
      <c r="AG35" s="148"/>
      <c r="AH35" s="160"/>
      <c r="AI35" s="161"/>
      <c r="AK35" s="162"/>
      <c r="AL35" s="148"/>
      <c r="AM35" s="160"/>
      <c r="AN35" s="161"/>
      <c r="AP35" s="162"/>
      <c r="AQ35" s="148"/>
      <c r="AR35" s="160"/>
      <c r="AS35" s="161"/>
      <c r="AU35" s="162"/>
      <c r="AV35" s="148"/>
      <c r="AW35" s="160"/>
      <c r="AX35" s="161"/>
      <c r="AZ35" s="162"/>
      <c r="BA35" s="148"/>
      <c r="BB35" s="160"/>
      <c r="BC35" s="161"/>
      <c r="BE35" s="162"/>
      <c r="BF35" s="148"/>
      <c r="BG35" s="160"/>
      <c r="BH35" s="161"/>
      <c r="BJ35" s="162"/>
      <c r="BK35" s="148"/>
      <c r="BL35" s="160"/>
      <c r="BM35" s="161"/>
      <c r="BO35" s="162"/>
      <c r="BP35" s="148"/>
      <c r="BQ35" s="160"/>
      <c r="BR35" s="161"/>
      <c r="BT35" s="162"/>
      <c r="BU35" s="148"/>
      <c r="BV35" s="160"/>
      <c r="BW35" s="161"/>
      <c r="BY35" s="162"/>
      <c r="BZ35" s="148"/>
      <c r="CA35" s="160"/>
      <c r="CB35" s="161"/>
      <c r="CD35" s="162"/>
      <c r="CE35" s="148"/>
      <c r="CF35" s="160"/>
      <c r="CG35" s="161"/>
      <c r="CI35" s="162"/>
      <c r="CJ35" s="148"/>
      <c r="CK35" s="160"/>
      <c r="CL35" s="161"/>
      <c r="CN35" s="162"/>
      <c r="CO35" s="148"/>
      <c r="CP35" s="160"/>
      <c r="CQ35" s="161"/>
      <c r="CS35" s="162"/>
      <c r="CT35" s="148"/>
      <c r="CU35" s="160"/>
      <c r="CV35" s="161"/>
      <c r="CX35" s="162"/>
      <c r="CY35" s="148"/>
      <c r="CZ35" s="160"/>
      <c r="DA35" s="161"/>
      <c r="DC35" s="162"/>
      <c r="DD35" s="148"/>
      <c r="DE35" s="160"/>
      <c r="DF35" s="161"/>
      <c r="DH35" s="162"/>
      <c r="DI35" s="148"/>
      <c r="DJ35" s="160"/>
      <c r="DK35" s="161"/>
      <c r="DM35" s="162"/>
      <c r="DN35" s="148"/>
      <c r="DO35" s="160"/>
      <c r="DP35" s="161"/>
      <c r="DR35" s="162"/>
      <c r="DS35" s="148"/>
      <c r="DT35" s="160"/>
      <c r="DU35" s="161"/>
      <c r="DW35" s="162"/>
    </row>
    <row r="36" spans="1:127" ht="13.5" customHeight="1">
      <c r="A36" s="160"/>
      <c r="B36" s="160"/>
      <c r="C36" s="148"/>
      <c r="D36" s="160"/>
      <c r="E36" s="161"/>
      <c r="G36" s="162"/>
      <c r="H36" s="148"/>
      <c r="I36" s="160"/>
      <c r="J36" s="161"/>
      <c r="L36" s="162"/>
      <c r="M36" s="148"/>
      <c r="N36" s="160"/>
      <c r="O36" s="161"/>
      <c r="Q36" s="162"/>
      <c r="R36" s="148"/>
      <c r="S36" s="160"/>
      <c r="T36" s="161"/>
      <c r="V36" s="162"/>
      <c r="W36" s="148"/>
      <c r="X36" s="160"/>
      <c r="Y36" s="161"/>
      <c r="AA36" s="162"/>
      <c r="AB36" s="148"/>
      <c r="AC36" s="160"/>
      <c r="AD36" s="161"/>
      <c r="AF36" s="162"/>
      <c r="AG36" s="148"/>
      <c r="AH36" s="160"/>
      <c r="AI36" s="161"/>
      <c r="AK36" s="162"/>
      <c r="AL36" s="148"/>
      <c r="AM36" s="160"/>
      <c r="AN36" s="161"/>
      <c r="AP36" s="162"/>
      <c r="AQ36" s="148"/>
      <c r="AR36" s="160"/>
      <c r="AS36" s="161"/>
      <c r="AU36" s="162"/>
      <c r="AV36" s="148"/>
      <c r="AW36" s="160"/>
      <c r="AX36" s="161"/>
      <c r="AZ36" s="162"/>
      <c r="BA36" s="148"/>
      <c r="BB36" s="160"/>
      <c r="BC36" s="161"/>
      <c r="BE36" s="162"/>
      <c r="BF36" s="148"/>
      <c r="BG36" s="160"/>
      <c r="BH36" s="161"/>
      <c r="BJ36" s="162"/>
      <c r="BK36" s="148"/>
      <c r="BL36" s="160"/>
      <c r="BM36" s="161"/>
      <c r="BO36" s="162"/>
      <c r="BP36" s="148"/>
      <c r="BQ36" s="160"/>
      <c r="BR36" s="161"/>
      <c r="BT36" s="162"/>
      <c r="BU36" s="148"/>
      <c r="BV36" s="160"/>
      <c r="BW36" s="161"/>
      <c r="BY36" s="162"/>
      <c r="BZ36" s="148"/>
      <c r="CA36" s="160"/>
      <c r="CB36" s="161"/>
      <c r="CD36" s="162"/>
      <c r="CE36" s="148"/>
      <c r="CF36" s="160"/>
      <c r="CG36" s="161"/>
      <c r="CI36" s="162"/>
      <c r="CJ36" s="148"/>
      <c r="CK36" s="160"/>
      <c r="CL36" s="161"/>
      <c r="CN36" s="162"/>
      <c r="CO36" s="148"/>
      <c r="CP36" s="160"/>
      <c r="CQ36" s="161"/>
      <c r="CS36" s="162"/>
      <c r="CT36" s="148"/>
      <c r="CU36" s="160"/>
      <c r="CV36" s="161"/>
      <c r="CX36" s="162"/>
      <c r="CY36" s="148"/>
      <c r="CZ36" s="160"/>
      <c r="DA36" s="161"/>
      <c r="DC36" s="162"/>
      <c r="DD36" s="148"/>
      <c r="DE36" s="160"/>
      <c r="DF36" s="161"/>
      <c r="DH36" s="162"/>
      <c r="DI36" s="148"/>
      <c r="DJ36" s="160"/>
      <c r="DK36" s="161"/>
      <c r="DM36" s="162"/>
      <c r="DN36" s="148"/>
      <c r="DO36" s="160"/>
      <c r="DP36" s="161"/>
      <c r="DR36" s="162"/>
      <c r="DS36" s="148"/>
      <c r="DT36" s="160"/>
      <c r="DU36" s="161"/>
      <c r="DW36" s="162"/>
    </row>
    <row r="37" spans="1:127" ht="13.5" customHeight="1">
      <c r="A37" s="160"/>
      <c r="B37" s="160"/>
      <c r="C37" s="148"/>
      <c r="D37" s="160"/>
      <c r="E37" s="161"/>
      <c r="G37" s="162"/>
      <c r="H37" s="148"/>
      <c r="I37" s="160"/>
      <c r="J37" s="161"/>
      <c r="L37" s="162"/>
      <c r="M37" s="148"/>
      <c r="N37" s="160"/>
      <c r="O37" s="161"/>
      <c r="Q37" s="162"/>
      <c r="R37" s="148"/>
      <c r="S37" s="160"/>
      <c r="T37" s="161"/>
      <c r="V37" s="162"/>
      <c r="W37" s="148"/>
      <c r="X37" s="160"/>
      <c r="Y37" s="161"/>
      <c r="AA37" s="162"/>
      <c r="AB37" s="148"/>
      <c r="AC37" s="160"/>
      <c r="AD37" s="161"/>
      <c r="AF37" s="162"/>
      <c r="AG37" s="148"/>
      <c r="AH37" s="160"/>
      <c r="AI37" s="161"/>
      <c r="AK37" s="162"/>
      <c r="AL37" s="148"/>
      <c r="AM37" s="160"/>
      <c r="AN37" s="161"/>
      <c r="AP37" s="162"/>
      <c r="AQ37" s="148"/>
      <c r="AR37" s="160"/>
      <c r="AS37" s="161"/>
      <c r="AU37" s="162"/>
      <c r="AV37" s="148"/>
      <c r="AW37" s="160"/>
      <c r="AX37" s="161"/>
      <c r="AZ37" s="162"/>
      <c r="BA37" s="148"/>
      <c r="BB37" s="160"/>
      <c r="BC37" s="161"/>
      <c r="BE37" s="162"/>
      <c r="BF37" s="148"/>
      <c r="BG37" s="160"/>
      <c r="BH37" s="161"/>
      <c r="BJ37" s="162"/>
      <c r="BK37" s="148"/>
      <c r="BL37" s="160"/>
      <c r="BM37" s="161"/>
      <c r="BO37" s="162"/>
      <c r="BP37" s="148"/>
      <c r="BQ37" s="160"/>
      <c r="BR37" s="161"/>
      <c r="BT37" s="162"/>
      <c r="BU37" s="148"/>
      <c r="BV37" s="160"/>
      <c r="BW37" s="161"/>
      <c r="BY37" s="162"/>
      <c r="BZ37" s="148"/>
      <c r="CA37" s="160"/>
      <c r="CB37" s="161"/>
      <c r="CD37" s="162"/>
      <c r="CE37" s="148"/>
      <c r="CF37" s="160"/>
      <c r="CG37" s="161"/>
      <c r="CI37" s="162"/>
      <c r="CJ37" s="148"/>
      <c r="CK37" s="160"/>
      <c r="CL37" s="161"/>
      <c r="CN37" s="162"/>
      <c r="CO37" s="148"/>
      <c r="CP37" s="160"/>
      <c r="CQ37" s="161"/>
      <c r="CS37" s="162"/>
      <c r="CT37" s="148"/>
      <c r="CU37" s="160"/>
      <c r="CV37" s="161"/>
      <c r="CX37" s="162"/>
      <c r="CY37" s="148"/>
      <c r="CZ37" s="160"/>
      <c r="DA37" s="161"/>
      <c r="DC37" s="162"/>
      <c r="DD37" s="148"/>
      <c r="DE37" s="160"/>
      <c r="DF37" s="161"/>
      <c r="DH37" s="162"/>
      <c r="DI37" s="148"/>
      <c r="DJ37" s="160"/>
      <c r="DK37" s="161"/>
      <c r="DM37" s="162"/>
      <c r="DN37" s="148"/>
      <c r="DO37" s="160"/>
      <c r="DP37" s="161"/>
      <c r="DR37" s="162"/>
      <c r="DS37" s="148"/>
      <c r="DT37" s="160"/>
      <c r="DU37" s="161"/>
      <c r="DW37" s="162"/>
    </row>
    <row r="38" spans="1:127" ht="13.5" customHeight="1">
      <c r="A38" s="160"/>
      <c r="B38" s="160"/>
      <c r="C38" s="148"/>
      <c r="D38" s="160"/>
      <c r="E38" s="161"/>
      <c r="G38" s="162"/>
      <c r="H38" s="148"/>
      <c r="I38" s="160"/>
      <c r="J38" s="161"/>
      <c r="L38" s="162"/>
      <c r="M38" s="148"/>
      <c r="N38" s="160"/>
      <c r="O38" s="161"/>
      <c r="Q38" s="162"/>
      <c r="R38" s="148"/>
      <c r="S38" s="160"/>
      <c r="T38" s="161"/>
      <c r="V38" s="162"/>
      <c r="W38" s="148"/>
      <c r="X38" s="160"/>
      <c r="Y38" s="161"/>
      <c r="AA38" s="162"/>
      <c r="AB38" s="148"/>
      <c r="AC38" s="160"/>
      <c r="AD38" s="161"/>
      <c r="AF38" s="162"/>
      <c r="AG38" s="148"/>
      <c r="AH38" s="160"/>
      <c r="AI38" s="161"/>
      <c r="AK38" s="162"/>
      <c r="AL38" s="148"/>
      <c r="AM38" s="160"/>
      <c r="AN38" s="161"/>
      <c r="AP38" s="162"/>
      <c r="AQ38" s="148"/>
      <c r="AR38" s="160"/>
      <c r="AS38" s="161"/>
      <c r="AU38" s="162"/>
      <c r="AV38" s="148"/>
      <c r="AW38" s="160"/>
      <c r="AX38" s="161"/>
      <c r="AZ38" s="162"/>
      <c r="BA38" s="148"/>
      <c r="BB38" s="160"/>
      <c r="BC38" s="161"/>
      <c r="BE38" s="162"/>
      <c r="BF38" s="148"/>
      <c r="BG38" s="160"/>
      <c r="BH38" s="161"/>
      <c r="BJ38" s="162"/>
      <c r="BK38" s="148"/>
      <c r="BL38" s="160"/>
      <c r="BM38" s="161"/>
      <c r="BO38" s="162"/>
      <c r="BP38" s="148"/>
      <c r="BQ38" s="160"/>
      <c r="BR38" s="161"/>
      <c r="BT38" s="162"/>
      <c r="BU38" s="148"/>
      <c r="BV38" s="160"/>
      <c r="BW38" s="161"/>
      <c r="BY38" s="162"/>
      <c r="BZ38" s="148"/>
      <c r="CA38" s="160"/>
      <c r="CB38" s="161"/>
      <c r="CD38" s="162"/>
      <c r="CE38" s="148"/>
      <c r="CF38" s="160"/>
      <c r="CG38" s="161"/>
      <c r="CI38" s="162"/>
      <c r="CJ38" s="148"/>
      <c r="CK38" s="160"/>
      <c r="CL38" s="161"/>
      <c r="CN38" s="162"/>
      <c r="CO38" s="148"/>
      <c r="CP38" s="160"/>
      <c r="CQ38" s="161"/>
      <c r="CS38" s="162"/>
      <c r="CT38" s="148"/>
      <c r="CU38" s="160"/>
      <c r="CV38" s="161"/>
      <c r="CX38" s="162"/>
      <c r="CY38" s="148"/>
      <c r="CZ38" s="160"/>
      <c r="DA38" s="161"/>
      <c r="DC38" s="162"/>
      <c r="DD38" s="148"/>
      <c r="DE38" s="160"/>
      <c r="DF38" s="161"/>
      <c r="DH38" s="162"/>
      <c r="DI38" s="148"/>
      <c r="DJ38" s="160"/>
      <c r="DK38" s="161"/>
      <c r="DM38" s="162"/>
      <c r="DN38" s="148"/>
      <c r="DO38" s="160"/>
      <c r="DP38" s="161"/>
      <c r="DR38" s="162"/>
      <c r="DS38" s="148"/>
      <c r="DT38" s="160"/>
      <c r="DU38" s="161"/>
      <c r="DW38" s="162"/>
    </row>
    <row r="39" spans="1:127" ht="13.5" customHeight="1">
      <c r="A39" s="160"/>
      <c r="B39" s="160"/>
      <c r="C39" s="148"/>
      <c r="D39" s="160"/>
      <c r="E39" s="161"/>
      <c r="G39" s="162"/>
      <c r="H39" s="148"/>
      <c r="I39" s="160"/>
      <c r="J39" s="161"/>
      <c r="L39" s="162"/>
      <c r="M39" s="148"/>
      <c r="N39" s="160"/>
      <c r="O39" s="161"/>
      <c r="Q39" s="162"/>
      <c r="R39" s="148"/>
      <c r="S39" s="160"/>
      <c r="T39" s="161"/>
      <c r="V39" s="162"/>
      <c r="W39" s="148"/>
      <c r="X39" s="160"/>
      <c r="Y39" s="161"/>
      <c r="AA39" s="162"/>
      <c r="AB39" s="148"/>
      <c r="AC39" s="160"/>
      <c r="AD39" s="161"/>
      <c r="AF39" s="162"/>
      <c r="AG39" s="148"/>
      <c r="AH39" s="160"/>
      <c r="AI39" s="161"/>
      <c r="AK39" s="162"/>
      <c r="AL39" s="148"/>
      <c r="AM39" s="160"/>
      <c r="AN39" s="161"/>
      <c r="AP39" s="162"/>
      <c r="AQ39" s="148"/>
      <c r="AR39" s="160"/>
      <c r="AS39" s="161"/>
      <c r="AU39" s="162"/>
      <c r="AV39" s="148"/>
      <c r="AW39" s="160"/>
      <c r="AX39" s="161"/>
      <c r="AZ39" s="162"/>
      <c r="BA39" s="148"/>
      <c r="BB39" s="160"/>
      <c r="BC39" s="161"/>
      <c r="BE39" s="162"/>
      <c r="BF39" s="148"/>
      <c r="BG39" s="160"/>
      <c r="BH39" s="161"/>
      <c r="BJ39" s="162"/>
      <c r="BK39" s="148"/>
      <c r="BL39" s="160"/>
      <c r="BM39" s="161"/>
      <c r="BO39" s="162"/>
      <c r="BP39" s="148"/>
      <c r="BQ39" s="160"/>
      <c r="BR39" s="161"/>
      <c r="BT39" s="162"/>
      <c r="BU39" s="148"/>
      <c r="BV39" s="160"/>
      <c r="BW39" s="161"/>
      <c r="BY39" s="162"/>
      <c r="BZ39" s="148"/>
      <c r="CA39" s="160"/>
      <c r="CB39" s="161"/>
      <c r="CD39" s="162"/>
      <c r="CE39" s="148"/>
      <c r="CF39" s="160"/>
      <c r="CG39" s="161"/>
      <c r="CI39" s="162"/>
      <c r="CJ39" s="148"/>
      <c r="CK39" s="160"/>
      <c r="CL39" s="161"/>
      <c r="CN39" s="162"/>
      <c r="CO39" s="148"/>
      <c r="CP39" s="160"/>
      <c r="CQ39" s="161"/>
      <c r="CS39" s="162"/>
      <c r="CT39" s="148"/>
      <c r="CU39" s="160"/>
      <c r="CV39" s="161"/>
      <c r="CX39" s="162"/>
      <c r="CY39" s="148"/>
      <c r="CZ39" s="160"/>
      <c r="DA39" s="161"/>
      <c r="DC39" s="162"/>
      <c r="DD39" s="148"/>
      <c r="DE39" s="160"/>
      <c r="DF39" s="161"/>
      <c r="DH39" s="162"/>
      <c r="DI39" s="148"/>
      <c r="DJ39" s="160"/>
      <c r="DK39" s="161"/>
      <c r="DM39" s="162"/>
      <c r="DN39" s="148"/>
      <c r="DO39" s="160"/>
      <c r="DP39" s="161"/>
      <c r="DR39" s="162"/>
      <c r="DS39" s="148"/>
      <c r="DT39" s="160"/>
      <c r="DU39" s="161"/>
      <c r="DW39" s="162"/>
    </row>
    <row r="40" spans="1:127" ht="13.5" customHeight="1">
      <c r="A40" s="160"/>
      <c r="B40" s="160"/>
      <c r="C40" s="148"/>
      <c r="D40" s="160"/>
      <c r="E40" s="161"/>
      <c r="G40" s="162"/>
      <c r="H40" s="148"/>
      <c r="I40" s="160"/>
      <c r="J40" s="161"/>
      <c r="L40" s="162"/>
      <c r="M40" s="148"/>
      <c r="N40" s="160"/>
      <c r="O40" s="161"/>
      <c r="Q40" s="162"/>
      <c r="R40" s="148"/>
      <c r="S40" s="160"/>
      <c r="T40" s="161"/>
      <c r="V40" s="162"/>
      <c r="W40" s="148"/>
      <c r="X40" s="160"/>
      <c r="Y40" s="161"/>
      <c r="AA40" s="162"/>
      <c r="AB40" s="148"/>
      <c r="AC40" s="160"/>
      <c r="AD40" s="161"/>
      <c r="AF40" s="162"/>
      <c r="AG40" s="148"/>
      <c r="AH40" s="160"/>
      <c r="AI40" s="161"/>
      <c r="AK40" s="162"/>
      <c r="AL40" s="148"/>
      <c r="AM40" s="160"/>
      <c r="AN40" s="161"/>
      <c r="AP40" s="162"/>
      <c r="AQ40" s="148"/>
      <c r="AR40" s="160"/>
      <c r="AS40" s="161"/>
      <c r="AU40" s="162"/>
      <c r="AV40" s="148"/>
      <c r="AW40" s="160"/>
      <c r="AX40" s="161"/>
      <c r="AZ40" s="162"/>
      <c r="BA40" s="148"/>
      <c r="BB40" s="160"/>
      <c r="BC40" s="161"/>
      <c r="BE40" s="162"/>
      <c r="BF40" s="148"/>
      <c r="BG40" s="160"/>
      <c r="BH40" s="161"/>
      <c r="BJ40" s="162"/>
      <c r="BK40" s="148"/>
      <c r="BL40" s="160"/>
      <c r="BM40" s="161"/>
      <c r="BO40" s="162"/>
      <c r="BP40" s="148"/>
      <c r="BQ40" s="160"/>
      <c r="BR40" s="161"/>
      <c r="BT40" s="162"/>
      <c r="BU40" s="148"/>
      <c r="BV40" s="160"/>
      <c r="BW40" s="161"/>
      <c r="BY40" s="162"/>
      <c r="BZ40" s="148"/>
      <c r="CA40" s="160"/>
      <c r="CB40" s="161"/>
      <c r="CD40" s="162"/>
      <c r="CE40" s="148"/>
      <c r="CF40" s="160"/>
      <c r="CG40" s="161"/>
      <c r="CI40" s="162"/>
      <c r="CJ40" s="148"/>
      <c r="CK40" s="160"/>
      <c r="CL40" s="161"/>
      <c r="CN40" s="162"/>
      <c r="CO40" s="148"/>
      <c r="CP40" s="160"/>
      <c r="CQ40" s="161"/>
      <c r="CS40" s="162"/>
      <c r="CT40" s="148"/>
      <c r="CU40" s="160"/>
      <c r="CV40" s="161"/>
      <c r="CX40" s="162"/>
      <c r="CY40" s="148"/>
      <c r="CZ40" s="160"/>
      <c r="DA40" s="161"/>
      <c r="DC40" s="162"/>
      <c r="DD40" s="148"/>
      <c r="DE40" s="160"/>
      <c r="DF40" s="161"/>
      <c r="DH40" s="162"/>
      <c r="DI40" s="148"/>
      <c r="DJ40" s="160"/>
      <c r="DK40" s="161"/>
      <c r="DM40" s="162"/>
      <c r="DN40" s="148"/>
      <c r="DO40" s="160"/>
      <c r="DP40" s="161"/>
      <c r="DR40" s="162"/>
      <c r="DS40" s="148"/>
      <c r="DT40" s="160"/>
      <c r="DU40" s="161"/>
      <c r="DW40" s="162"/>
    </row>
    <row r="41" spans="1:127" ht="13.5" customHeight="1">
      <c r="A41" s="160"/>
      <c r="B41" s="160"/>
      <c r="C41" s="148"/>
      <c r="D41" s="160"/>
      <c r="E41" s="161"/>
      <c r="G41" s="162"/>
      <c r="H41" s="148"/>
      <c r="I41" s="160"/>
      <c r="J41" s="161"/>
      <c r="L41" s="162"/>
      <c r="M41" s="148"/>
      <c r="N41" s="160"/>
      <c r="O41" s="161"/>
      <c r="Q41" s="162"/>
      <c r="R41" s="148"/>
      <c r="S41" s="160"/>
      <c r="T41" s="161"/>
      <c r="V41" s="162"/>
      <c r="W41" s="148"/>
      <c r="X41" s="160"/>
      <c r="Y41" s="161"/>
      <c r="AA41" s="162"/>
      <c r="AB41" s="148"/>
      <c r="AC41" s="160"/>
      <c r="AD41" s="161"/>
      <c r="AF41" s="162"/>
      <c r="AG41" s="148"/>
      <c r="AH41" s="160"/>
      <c r="AI41" s="161"/>
      <c r="AK41" s="162"/>
      <c r="AL41" s="148"/>
      <c r="AM41" s="160"/>
      <c r="AN41" s="161"/>
      <c r="AP41" s="162"/>
      <c r="AQ41" s="148"/>
      <c r="AR41" s="160"/>
      <c r="AS41" s="161"/>
      <c r="AU41" s="162"/>
      <c r="AV41" s="148"/>
      <c r="AW41" s="160"/>
      <c r="AX41" s="161"/>
      <c r="AZ41" s="162"/>
      <c r="BA41" s="148"/>
      <c r="BB41" s="160"/>
      <c r="BC41" s="161"/>
      <c r="BE41" s="162"/>
      <c r="BF41" s="148"/>
      <c r="BG41" s="160"/>
      <c r="BH41" s="161"/>
      <c r="BJ41" s="162"/>
      <c r="BK41" s="148"/>
      <c r="BL41" s="160"/>
      <c r="BM41" s="161"/>
      <c r="BO41" s="162"/>
      <c r="BP41" s="148"/>
      <c r="BQ41" s="160"/>
      <c r="BR41" s="161"/>
      <c r="BT41" s="162"/>
      <c r="BU41" s="148"/>
      <c r="BV41" s="160"/>
      <c r="BW41" s="161"/>
      <c r="BY41" s="162"/>
      <c r="BZ41" s="148"/>
      <c r="CA41" s="160"/>
      <c r="CB41" s="161"/>
      <c r="CD41" s="162"/>
      <c r="CE41" s="148"/>
      <c r="CF41" s="160"/>
      <c r="CG41" s="161"/>
      <c r="CI41" s="162"/>
      <c r="CJ41" s="148"/>
      <c r="CK41" s="160"/>
      <c r="CL41" s="161"/>
      <c r="CN41" s="162"/>
      <c r="CO41" s="148"/>
      <c r="CP41" s="160"/>
      <c r="CQ41" s="161"/>
      <c r="CS41" s="162"/>
      <c r="CT41" s="148"/>
      <c r="CU41" s="160"/>
      <c r="CV41" s="161"/>
      <c r="CX41" s="162"/>
      <c r="CY41" s="148"/>
      <c r="CZ41" s="160"/>
      <c r="DA41" s="161"/>
      <c r="DC41" s="162"/>
      <c r="DD41" s="148"/>
      <c r="DE41" s="160"/>
      <c r="DF41" s="161"/>
      <c r="DH41" s="162"/>
      <c r="DI41" s="148"/>
      <c r="DJ41" s="160"/>
      <c r="DK41" s="161"/>
      <c r="DM41" s="162"/>
      <c r="DN41" s="148"/>
      <c r="DO41" s="160"/>
      <c r="DP41" s="161"/>
      <c r="DR41" s="162"/>
      <c r="DS41" s="148"/>
      <c r="DT41" s="160"/>
      <c r="DU41" s="161"/>
      <c r="DW41" s="162"/>
    </row>
    <row r="42" spans="1:127" ht="13.5" customHeight="1">
      <c r="A42" s="160"/>
      <c r="B42" s="160"/>
      <c r="C42" s="148"/>
      <c r="D42" s="160"/>
      <c r="E42" s="161"/>
      <c r="G42" s="162"/>
      <c r="H42" s="148"/>
      <c r="I42" s="160"/>
      <c r="J42" s="161"/>
      <c r="L42" s="162"/>
      <c r="M42" s="148"/>
      <c r="N42" s="160"/>
      <c r="O42" s="161"/>
      <c r="Q42" s="162"/>
      <c r="R42" s="148"/>
      <c r="S42" s="160"/>
      <c r="T42" s="161"/>
      <c r="V42" s="162"/>
      <c r="W42" s="148"/>
      <c r="X42" s="160"/>
      <c r="Y42" s="161"/>
      <c r="AA42" s="162"/>
      <c r="AB42" s="148"/>
      <c r="AC42" s="160"/>
      <c r="AD42" s="161"/>
      <c r="AF42" s="162"/>
      <c r="AG42" s="148"/>
      <c r="AH42" s="160"/>
      <c r="AI42" s="161"/>
      <c r="AK42" s="162"/>
      <c r="AL42" s="148"/>
      <c r="AM42" s="160"/>
      <c r="AN42" s="161"/>
      <c r="AP42" s="162"/>
      <c r="AQ42" s="148"/>
      <c r="AR42" s="160"/>
      <c r="AS42" s="161"/>
      <c r="AU42" s="162"/>
      <c r="AV42" s="148"/>
      <c r="AW42" s="160"/>
      <c r="AX42" s="161"/>
      <c r="AZ42" s="162"/>
      <c r="BA42" s="148"/>
      <c r="BB42" s="160"/>
      <c r="BC42" s="161"/>
      <c r="BE42" s="162"/>
      <c r="BF42" s="148"/>
      <c r="BG42" s="160"/>
      <c r="BH42" s="161"/>
      <c r="BJ42" s="162"/>
      <c r="BK42" s="148"/>
      <c r="BL42" s="160"/>
      <c r="BM42" s="161"/>
      <c r="BO42" s="162"/>
      <c r="BP42" s="148"/>
      <c r="BQ42" s="160"/>
      <c r="BR42" s="161"/>
      <c r="BT42" s="162"/>
      <c r="BU42" s="148"/>
      <c r="BV42" s="160"/>
      <c r="BW42" s="161"/>
      <c r="BY42" s="162"/>
      <c r="BZ42" s="148"/>
      <c r="CA42" s="160"/>
      <c r="CB42" s="161"/>
      <c r="CD42" s="162"/>
      <c r="CE42" s="148"/>
      <c r="CF42" s="160"/>
      <c r="CG42" s="161"/>
      <c r="CI42" s="162"/>
      <c r="CJ42" s="148"/>
      <c r="CK42" s="160"/>
      <c r="CL42" s="161"/>
      <c r="CN42" s="162"/>
      <c r="CO42" s="148"/>
      <c r="CP42" s="160"/>
      <c r="CQ42" s="161"/>
      <c r="CS42" s="162"/>
      <c r="CT42" s="148"/>
      <c r="CU42" s="160"/>
      <c r="CV42" s="161"/>
      <c r="CX42" s="162"/>
      <c r="CY42" s="148"/>
      <c r="CZ42" s="160"/>
      <c r="DA42" s="161"/>
      <c r="DC42" s="162"/>
      <c r="DD42" s="148"/>
      <c r="DE42" s="160"/>
      <c r="DF42" s="161"/>
      <c r="DH42" s="162"/>
      <c r="DI42" s="148"/>
      <c r="DJ42" s="160"/>
      <c r="DK42" s="161"/>
      <c r="DM42" s="162"/>
      <c r="DN42" s="148"/>
      <c r="DO42" s="160"/>
      <c r="DP42" s="161"/>
      <c r="DR42" s="162"/>
      <c r="DS42" s="148"/>
      <c r="DT42" s="160"/>
      <c r="DU42" s="161"/>
      <c r="DW42" s="162"/>
    </row>
    <row r="43" spans="1:127" ht="13.5" customHeight="1">
      <c r="A43" s="160"/>
      <c r="B43" s="160"/>
      <c r="C43" s="148"/>
      <c r="D43" s="160"/>
      <c r="E43" s="161"/>
      <c r="G43" s="162"/>
      <c r="H43" s="148"/>
      <c r="I43" s="160"/>
      <c r="J43" s="161"/>
      <c r="L43" s="162"/>
      <c r="M43" s="148"/>
      <c r="N43" s="160"/>
      <c r="O43" s="161"/>
      <c r="Q43" s="162"/>
      <c r="R43" s="148"/>
      <c r="S43" s="160"/>
      <c r="T43" s="161"/>
      <c r="V43" s="162"/>
      <c r="W43" s="148"/>
      <c r="X43" s="160"/>
      <c r="Y43" s="161"/>
      <c r="AA43" s="162"/>
      <c r="AB43" s="148"/>
      <c r="AC43" s="160"/>
      <c r="AD43" s="161"/>
      <c r="AF43" s="162"/>
      <c r="AG43" s="148"/>
      <c r="AH43" s="160"/>
      <c r="AI43" s="161"/>
      <c r="AK43" s="162"/>
      <c r="AL43" s="148"/>
      <c r="AM43" s="160"/>
      <c r="AN43" s="161"/>
      <c r="AP43" s="162"/>
      <c r="AQ43" s="148"/>
      <c r="AR43" s="160"/>
      <c r="AS43" s="161"/>
      <c r="AU43" s="162"/>
      <c r="AV43" s="148"/>
      <c r="AW43" s="160"/>
      <c r="AX43" s="161"/>
      <c r="AZ43" s="162"/>
      <c r="BA43" s="148"/>
      <c r="BB43" s="160"/>
      <c r="BC43" s="161"/>
      <c r="BE43" s="162"/>
      <c r="BF43" s="148"/>
      <c r="BG43" s="160"/>
      <c r="BH43" s="161"/>
      <c r="BJ43" s="162"/>
      <c r="BK43" s="148"/>
      <c r="BL43" s="160"/>
      <c r="BM43" s="161"/>
      <c r="BO43" s="162"/>
      <c r="BP43" s="148"/>
      <c r="BQ43" s="160"/>
      <c r="BR43" s="161"/>
      <c r="BT43" s="162"/>
      <c r="BU43" s="148"/>
      <c r="BV43" s="160"/>
      <c r="BW43" s="161"/>
      <c r="BY43" s="162"/>
      <c r="BZ43" s="148"/>
      <c r="CA43" s="160"/>
      <c r="CB43" s="161"/>
      <c r="CD43" s="162"/>
      <c r="CE43" s="148"/>
      <c r="CF43" s="160"/>
      <c r="CG43" s="161"/>
      <c r="CI43" s="162"/>
      <c r="CJ43" s="148"/>
      <c r="CK43" s="160"/>
      <c r="CL43" s="161"/>
      <c r="CN43" s="162"/>
      <c r="CO43" s="148"/>
      <c r="CP43" s="160"/>
      <c r="CQ43" s="161"/>
      <c r="CS43" s="162"/>
      <c r="CT43" s="148"/>
      <c r="CU43" s="160"/>
      <c r="CV43" s="161"/>
      <c r="CX43" s="162"/>
      <c r="CY43" s="148"/>
      <c r="CZ43" s="160"/>
      <c r="DA43" s="161"/>
      <c r="DC43" s="162"/>
      <c r="DD43" s="148"/>
      <c r="DE43" s="160"/>
      <c r="DF43" s="161"/>
      <c r="DH43" s="162"/>
      <c r="DI43" s="148"/>
      <c r="DJ43" s="160"/>
      <c r="DK43" s="161"/>
      <c r="DM43" s="162"/>
      <c r="DN43" s="148"/>
      <c r="DO43" s="160"/>
      <c r="DP43" s="161"/>
      <c r="DR43" s="162"/>
      <c r="DS43" s="148"/>
      <c r="DT43" s="160"/>
      <c r="DU43" s="161"/>
      <c r="DW43" s="162"/>
    </row>
    <row r="44" spans="1:127" ht="13.5" customHeight="1">
      <c r="A44" s="160"/>
      <c r="B44" s="160"/>
      <c r="C44" s="148"/>
      <c r="D44" s="160"/>
      <c r="E44" s="161"/>
      <c r="G44" s="162"/>
      <c r="H44" s="148"/>
      <c r="I44" s="160"/>
      <c r="J44" s="161"/>
      <c r="L44" s="162"/>
      <c r="M44" s="148"/>
      <c r="N44" s="160"/>
      <c r="O44" s="161"/>
      <c r="Q44" s="162"/>
      <c r="R44" s="148"/>
      <c r="S44" s="160"/>
      <c r="T44" s="161"/>
      <c r="V44" s="162"/>
      <c r="W44" s="148"/>
      <c r="X44" s="160"/>
      <c r="Y44" s="161"/>
      <c r="AA44" s="162"/>
      <c r="AB44" s="148"/>
      <c r="AC44" s="160"/>
      <c r="AD44" s="161"/>
      <c r="AF44" s="162"/>
      <c r="AG44" s="148"/>
      <c r="AH44" s="160"/>
      <c r="AI44" s="161"/>
      <c r="AK44" s="162"/>
      <c r="AL44" s="148"/>
      <c r="AM44" s="160"/>
      <c r="AN44" s="161"/>
      <c r="AP44" s="162"/>
      <c r="AQ44" s="148"/>
      <c r="AR44" s="160"/>
      <c r="AS44" s="161"/>
      <c r="AU44" s="162"/>
      <c r="AV44" s="148"/>
      <c r="AW44" s="160"/>
      <c r="AX44" s="161"/>
      <c r="AZ44" s="162"/>
      <c r="BA44" s="148"/>
      <c r="BB44" s="160"/>
      <c r="BC44" s="161"/>
      <c r="BE44" s="162"/>
      <c r="BF44" s="148"/>
      <c r="BG44" s="160"/>
      <c r="BH44" s="161"/>
      <c r="BJ44" s="162"/>
      <c r="BK44" s="148"/>
      <c r="BL44" s="160"/>
      <c r="BM44" s="161"/>
      <c r="BO44" s="162"/>
      <c r="BP44" s="148"/>
      <c r="BQ44" s="160"/>
      <c r="BR44" s="161"/>
      <c r="BT44" s="162"/>
      <c r="BU44" s="148"/>
      <c r="BV44" s="160"/>
      <c r="BW44" s="161"/>
      <c r="BY44" s="162"/>
      <c r="BZ44" s="148"/>
      <c r="CA44" s="160"/>
      <c r="CB44" s="161"/>
      <c r="CD44" s="162"/>
      <c r="CE44" s="148"/>
      <c r="CF44" s="160"/>
      <c r="CG44" s="161"/>
      <c r="CI44" s="162"/>
      <c r="CJ44" s="148"/>
      <c r="CK44" s="160"/>
      <c r="CL44" s="161"/>
      <c r="CN44" s="162"/>
      <c r="CO44" s="148"/>
      <c r="CP44" s="160"/>
      <c r="CQ44" s="161"/>
      <c r="CS44" s="162"/>
      <c r="CT44" s="148"/>
      <c r="CU44" s="160"/>
      <c r="CV44" s="161"/>
      <c r="CX44" s="162"/>
      <c r="CY44" s="148"/>
      <c r="CZ44" s="160"/>
      <c r="DA44" s="161"/>
      <c r="DC44" s="162"/>
      <c r="DD44" s="148"/>
      <c r="DE44" s="160"/>
      <c r="DF44" s="161"/>
      <c r="DH44" s="162"/>
      <c r="DI44" s="148"/>
      <c r="DJ44" s="160"/>
      <c r="DK44" s="161"/>
      <c r="DM44" s="162"/>
      <c r="DN44" s="148"/>
      <c r="DO44" s="160"/>
      <c r="DP44" s="161"/>
      <c r="DR44" s="162"/>
      <c r="DS44" s="148"/>
      <c r="DT44" s="160"/>
      <c r="DU44" s="161"/>
      <c r="DW44" s="162"/>
    </row>
    <row r="45" spans="1:127" ht="13.5" customHeight="1">
      <c r="A45" s="160"/>
      <c r="B45" s="160"/>
      <c r="C45" s="148"/>
      <c r="D45" s="160"/>
      <c r="E45" s="161"/>
      <c r="G45" s="162"/>
      <c r="H45" s="148"/>
      <c r="I45" s="160"/>
      <c r="J45" s="161"/>
      <c r="L45" s="162"/>
      <c r="M45" s="148"/>
      <c r="N45" s="160"/>
      <c r="O45" s="161"/>
      <c r="Q45" s="162"/>
      <c r="R45" s="148"/>
      <c r="S45" s="160"/>
      <c r="T45" s="161"/>
      <c r="V45" s="162"/>
      <c r="W45" s="148"/>
      <c r="X45" s="160"/>
      <c r="Y45" s="161"/>
      <c r="AA45" s="162"/>
      <c r="AB45" s="148"/>
      <c r="AC45" s="160"/>
      <c r="AD45" s="161"/>
      <c r="AF45" s="162"/>
      <c r="AG45" s="148"/>
      <c r="AH45" s="160"/>
      <c r="AI45" s="161"/>
      <c r="AK45" s="162"/>
      <c r="AL45" s="148"/>
      <c r="AM45" s="160"/>
      <c r="AN45" s="161"/>
      <c r="AP45" s="162"/>
      <c r="AQ45" s="148"/>
      <c r="AR45" s="160"/>
      <c r="AS45" s="161"/>
      <c r="AU45" s="162"/>
      <c r="AV45" s="148"/>
      <c r="AW45" s="160"/>
      <c r="AX45" s="161"/>
      <c r="AZ45" s="162"/>
      <c r="BA45" s="148"/>
      <c r="BB45" s="160"/>
      <c r="BC45" s="161"/>
      <c r="BE45" s="162"/>
      <c r="BF45" s="148"/>
      <c r="BG45" s="160"/>
      <c r="BH45" s="161"/>
      <c r="BJ45" s="162"/>
      <c r="BK45" s="148"/>
      <c r="BL45" s="160"/>
      <c r="BM45" s="161"/>
      <c r="BO45" s="162"/>
      <c r="BP45" s="148"/>
      <c r="BQ45" s="160"/>
      <c r="BR45" s="161"/>
      <c r="BT45" s="162"/>
      <c r="BU45" s="148"/>
      <c r="BV45" s="160"/>
      <c r="BW45" s="161"/>
      <c r="BY45" s="162"/>
      <c r="BZ45" s="148"/>
      <c r="CA45" s="160"/>
      <c r="CB45" s="161"/>
      <c r="CD45" s="162"/>
      <c r="CE45" s="148"/>
      <c r="CF45" s="160"/>
      <c r="CG45" s="161"/>
      <c r="CI45" s="162"/>
      <c r="CJ45" s="148"/>
      <c r="CK45" s="160"/>
      <c r="CL45" s="161"/>
      <c r="CN45" s="162"/>
      <c r="CO45" s="148"/>
      <c r="CP45" s="160"/>
      <c r="CQ45" s="161"/>
      <c r="CS45" s="162"/>
      <c r="CT45" s="148"/>
      <c r="CU45" s="160"/>
      <c r="CV45" s="161"/>
      <c r="CX45" s="162"/>
      <c r="CY45" s="148"/>
      <c r="CZ45" s="160"/>
      <c r="DA45" s="161"/>
      <c r="DC45" s="162"/>
      <c r="DD45" s="148"/>
      <c r="DE45" s="160"/>
      <c r="DF45" s="161"/>
      <c r="DH45" s="162"/>
      <c r="DI45" s="148"/>
      <c r="DJ45" s="160"/>
      <c r="DK45" s="161"/>
      <c r="DM45" s="162"/>
      <c r="DN45" s="148"/>
      <c r="DO45" s="160"/>
      <c r="DP45" s="161"/>
      <c r="DR45" s="162"/>
      <c r="DS45" s="148"/>
      <c r="DT45" s="160"/>
      <c r="DU45" s="161"/>
      <c r="DW45" s="162"/>
    </row>
    <row r="46" spans="1:127" ht="13.5" customHeight="1">
      <c r="A46" s="160"/>
      <c r="B46" s="160"/>
      <c r="C46" s="148"/>
      <c r="D46" s="160"/>
      <c r="E46" s="161"/>
      <c r="G46" s="162"/>
      <c r="H46" s="148"/>
      <c r="I46" s="160"/>
      <c r="J46" s="161"/>
      <c r="L46" s="162"/>
      <c r="M46" s="148"/>
      <c r="N46" s="160"/>
      <c r="O46" s="161"/>
      <c r="Q46" s="162"/>
      <c r="R46" s="148"/>
      <c r="S46" s="160"/>
      <c r="T46" s="161"/>
      <c r="V46" s="162"/>
      <c r="W46" s="148"/>
      <c r="X46" s="160"/>
      <c r="Y46" s="161"/>
      <c r="AA46" s="162"/>
      <c r="AB46" s="148"/>
      <c r="AC46" s="160"/>
      <c r="AD46" s="161"/>
      <c r="AF46" s="162"/>
      <c r="AG46" s="148"/>
      <c r="AH46" s="160"/>
      <c r="AI46" s="161"/>
      <c r="AK46" s="162"/>
      <c r="AL46" s="148"/>
      <c r="AM46" s="160"/>
      <c r="AN46" s="161"/>
      <c r="AP46" s="162"/>
      <c r="AQ46" s="148"/>
      <c r="AR46" s="160"/>
      <c r="AS46" s="161"/>
      <c r="AU46" s="162"/>
      <c r="AV46" s="148"/>
      <c r="AW46" s="160"/>
      <c r="AX46" s="161"/>
      <c r="AZ46" s="162"/>
      <c r="BA46" s="148"/>
      <c r="BB46" s="160"/>
      <c r="BC46" s="161"/>
      <c r="BE46" s="162"/>
      <c r="BF46" s="148"/>
      <c r="BG46" s="160"/>
      <c r="BH46" s="161"/>
      <c r="BJ46" s="162"/>
      <c r="BK46" s="148"/>
      <c r="BL46" s="160"/>
      <c r="BM46" s="161"/>
      <c r="BO46" s="162"/>
      <c r="BP46" s="148"/>
      <c r="BQ46" s="160"/>
      <c r="BR46" s="161"/>
      <c r="BT46" s="162"/>
      <c r="BU46" s="148"/>
      <c r="BV46" s="160"/>
      <c r="BW46" s="161"/>
      <c r="BY46" s="162"/>
      <c r="BZ46" s="148"/>
      <c r="CA46" s="160"/>
      <c r="CB46" s="161"/>
      <c r="CD46" s="162"/>
      <c r="CE46" s="148"/>
      <c r="CF46" s="160"/>
      <c r="CG46" s="161"/>
      <c r="CI46" s="162"/>
      <c r="CJ46" s="148"/>
      <c r="CK46" s="160"/>
      <c r="CL46" s="161"/>
      <c r="CN46" s="162"/>
      <c r="CO46" s="148"/>
      <c r="CP46" s="160"/>
      <c r="CQ46" s="161"/>
      <c r="CS46" s="162"/>
      <c r="CT46" s="148"/>
      <c r="CU46" s="160"/>
      <c r="CV46" s="161"/>
      <c r="CX46" s="162"/>
      <c r="CY46" s="148"/>
      <c r="CZ46" s="160"/>
      <c r="DA46" s="161"/>
      <c r="DC46" s="162"/>
      <c r="DD46" s="148"/>
      <c r="DE46" s="160"/>
      <c r="DF46" s="161"/>
      <c r="DH46" s="162"/>
      <c r="DI46" s="148"/>
      <c r="DJ46" s="160"/>
      <c r="DK46" s="161"/>
      <c r="DM46" s="162"/>
      <c r="DN46" s="148"/>
      <c r="DO46" s="160"/>
      <c r="DP46" s="161"/>
      <c r="DR46" s="162"/>
      <c r="DS46" s="148"/>
      <c r="DT46" s="160"/>
      <c r="DU46" s="161"/>
      <c r="DW46" s="162"/>
    </row>
    <row r="47" spans="1:127" ht="13.5" customHeight="1">
      <c r="A47" s="160"/>
      <c r="B47" s="160"/>
      <c r="C47" s="148"/>
      <c r="D47" s="160"/>
      <c r="E47" s="161"/>
      <c r="G47" s="162"/>
      <c r="H47" s="148"/>
      <c r="I47" s="160"/>
      <c r="J47" s="161"/>
      <c r="L47" s="162"/>
      <c r="M47" s="148"/>
      <c r="N47" s="160"/>
      <c r="O47" s="161"/>
      <c r="Q47" s="162"/>
      <c r="R47" s="148"/>
      <c r="S47" s="160"/>
      <c r="T47" s="161"/>
      <c r="V47" s="162"/>
      <c r="W47" s="148"/>
      <c r="X47" s="160"/>
      <c r="Y47" s="161"/>
      <c r="AA47" s="162"/>
      <c r="AB47" s="148"/>
      <c r="AC47" s="160"/>
      <c r="AD47" s="161"/>
      <c r="AF47" s="162"/>
      <c r="AG47" s="148"/>
      <c r="AH47" s="160"/>
      <c r="AI47" s="161"/>
      <c r="AK47" s="162"/>
      <c r="AL47" s="148"/>
      <c r="AM47" s="160"/>
      <c r="AN47" s="161"/>
      <c r="AP47" s="162"/>
      <c r="AQ47" s="148"/>
      <c r="AR47" s="160"/>
      <c r="AS47" s="161"/>
      <c r="AU47" s="162"/>
      <c r="AV47" s="148"/>
      <c r="AW47" s="160"/>
      <c r="AX47" s="161"/>
      <c r="AZ47" s="162"/>
      <c r="BA47" s="148"/>
      <c r="BB47" s="160"/>
      <c r="BC47" s="161"/>
      <c r="BE47" s="162"/>
      <c r="BF47" s="148"/>
      <c r="BG47" s="160"/>
      <c r="BH47" s="161"/>
      <c r="BJ47" s="162"/>
      <c r="BK47" s="148"/>
      <c r="BL47" s="160"/>
      <c r="BM47" s="161"/>
      <c r="BO47" s="162"/>
      <c r="BP47" s="148"/>
      <c r="BQ47" s="160"/>
      <c r="BR47" s="161"/>
      <c r="BT47" s="162"/>
      <c r="BU47" s="148"/>
      <c r="BV47" s="160"/>
      <c r="BW47" s="161"/>
      <c r="BY47" s="162"/>
      <c r="BZ47" s="148"/>
      <c r="CA47" s="160"/>
      <c r="CB47" s="161"/>
      <c r="CD47" s="162"/>
      <c r="CE47" s="148"/>
      <c r="CF47" s="160"/>
      <c r="CG47" s="161"/>
      <c r="CI47" s="162"/>
      <c r="CJ47" s="148"/>
      <c r="CK47" s="160"/>
      <c r="CL47" s="161"/>
      <c r="CN47" s="162"/>
      <c r="CO47" s="148"/>
      <c r="CP47" s="160"/>
      <c r="CQ47" s="161"/>
      <c r="CS47" s="162"/>
      <c r="CT47" s="148"/>
      <c r="CU47" s="160"/>
      <c r="CV47" s="161"/>
      <c r="CX47" s="162"/>
      <c r="CY47" s="148"/>
      <c r="CZ47" s="160"/>
      <c r="DA47" s="161"/>
      <c r="DC47" s="162"/>
      <c r="DD47" s="148"/>
      <c r="DE47" s="160"/>
      <c r="DF47" s="161"/>
      <c r="DH47" s="162"/>
      <c r="DI47" s="148"/>
      <c r="DJ47" s="160"/>
      <c r="DK47" s="161"/>
      <c r="DM47" s="162"/>
      <c r="DN47" s="148"/>
      <c r="DO47" s="160"/>
      <c r="DP47" s="161"/>
      <c r="DR47" s="162"/>
      <c r="DS47" s="148"/>
      <c r="DT47" s="160"/>
      <c r="DU47" s="161"/>
      <c r="DW47" s="162"/>
    </row>
    <row r="48" spans="1:127" ht="13.5" customHeight="1">
      <c r="A48" s="160"/>
      <c r="B48" s="160"/>
      <c r="C48" s="148"/>
      <c r="D48" s="160"/>
      <c r="E48" s="161"/>
      <c r="G48" s="162"/>
      <c r="H48" s="148"/>
      <c r="I48" s="160"/>
      <c r="J48" s="161"/>
      <c r="L48" s="162"/>
      <c r="M48" s="148"/>
      <c r="N48" s="160"/>
      <c r="O48" s="161"/>
      <c r="Q48" s="162"/>
      <c r="R48" s="148"/>
      <c r="S48" s="160"/>
      <c r="T48" s="161"/>
      <c r="V48" s="162"/>
      <c r="W48" s="148"/>
      <c r="X48" s="160"/>
      <c r="Y48" s="161"/>
      <c r="AA48" s="162"/>
      <c r="AB48" s="148"/>
      <c r="AC48" s="160"/>
      <c r="AD48" s="161"/>
      <c r="AF48" s="162"/>
      <c r="AG48" s="148"/>
      <c r="AH48" s="160"/>
      <c r="AI48" s="161"/>
      <c r="AK48" s="162"/>
      <c r="AL48" s="148"/>
      <c r="AM48" s="160"/>
      <c r="AN48" s="161"/>
      <c r="AP48" s="162"/>
      <c r="AQ48" s="148"/>
      <c r="AR48" s="160"/>
      <c r="AS48" s="161"/>
      <c r="AU48" s="162"/>
      <c r="AV48" s="148"/>
      <c r="AW48" s="160"/>
      <c r="AX48" s="161"/>
      <c r="AZ48" s="162"/>
      <c r="BA48" s="148"/>
      <c r="BB48" s="160"/>
      <c r="BC48" s="161"/>
      <c r="BE48" s="162"/>
      <c r="BF48" s="148"/>
      <c r="BG48" s="160"/>
      <c r="BH48" s="161"/>
      <c r="BJ48" s="162"/>
      <c r="BK48" s="148"/>
      <c r="BL48" s="160"/>
      <c r="BM48" s="161"/>
      <c r="BO48" s="162"/>
      <c r="BP48" s="148"/>
      <c r="BQ48" s="160"/>
      <c r="BR48" s="161"/>
      <c r="BT48" s="162"/>
      <c r="BU48" s="148"/>
      <c r="BV48" s="160"/>
      <c r="BW48" s="161"/>
      <c r="BY48" s="162"/>
      <c r="BZ48" s="148"/>
      <c r="CA48" s="160"/>
      <c r="CB48" s="161"/>
      <c r="CD48" s="162"/>
      <c r="CE48" s="148"/>
      <c r="CF48" s="160"/>
      <c r="CG48" s="161"/>
      <c r="CI48" s="162"/>
      <c r="CJ48" s="148"/>
      <c r="CK48" s="160"/>
      <c r="CL48" s="161"/>
      <c r="CN48" s="162"/>
      <c r="CO48" s="148"/>
      <c r="CP48" s="160"/>
      <c r="CQ48" s="161"/>
      <c r="CS48" s="162"/>
      <c r="CT48" s="148"/>
      <c r="CU48" s="160"/>
      <c r="CV48" s="161"/>
      <c r="CX48" s="162"/>
      <c r="CY48" s="148"/>
      <c r="CZ48" s="160"/>
      <c r="DA48" s="161"/>
      <c r="DC48" s="162"/>
      <c r="DD48" s="148"/>
      <c r="DE48" s="160"/>
      <c r="DF48" s="161"/>
      <c r="DH48" s="162"/>
      <c r="DI48" s="148"/>
      <c r="DJ48" s="160"/>
      <c r="DK48" s="161"/>
      <c r="DM48" s="162"/>
      <c r="DN48" s="148"/>
      <c r="DO48" s="160"/>
      <c r="DP48" s="161"/>
      <c r="DR48" s="162"/>
      <c r="DS48" s="148"/>
      <c r="DT48" s="160"/>
      <c r="DU48" s="161"/>
      <c r="DW48" s="162"/>
    </row>
    <row r="49" spans="1:127" ht="13.5" customHeight="1">
      <c r="A49" s="160"/>
      <c r="B49" s="160"/>
      <c r="C49" s="148"/>
      <c r="D49" s="160"/>
      <c r="E49" s="161"/>
      <c r="G49" s="162"/>
      <c r="H49" s="148"/>
      <c r="I49" s="160"/>
      <c r="J49" s="161"/>
      <c r="L49" s="162"/>
      <c r="M49" s="148"/>
      <c r="N49" s="160"/>
      <c r="O49" s="161"/>
      <c r="Q49" s="162"/>
      <c r="R49" s="148"/>
      <c r="S49" s="160"/>
      <c r="T49" s="161"/>
      <c r="V49" s="162"/>
      <c r="W49" s="148"/>
      <c r="X49" s="160"/>
      <c r="Y49" s="161"/>
      <c r="AA49" s="162"/>
      <c r="AB49" s="148"/>
      <c r="AC49" s="160"/>
      <c r="AD49" s="161"/>
      <c r="AF49" s="162"/>
      <c r="AG49" s="148"/>
      <c r="AH49" s="160"/>
      <c r="AI49" s="161"/>
      <c r="AK49" s="162"/>
      <c r="AL49" s="148"/>
      <c r="AM49" s="160"/>
      <c r="AN49" s="161"/>
      <c r="AP49" s="162"/>
      <c r="AQ49" s="148"/>
      <c r="AR49" s="160"/>
      <c r="AS49" s="161"/>
      <c r="AU49" s="162"/>
      <c r="AV49" s="148"/>
      <c r="AW49" s="160"/>
      <c r="AX49" s="161"/>
      <c r="AZ49" s="162"/>
      <c r="BA49" s="148"/>
      <c r="BB49" s="160"/>
      <c r="BC49" s="161"/>
      <c r="BE49" s="162"/>
      <c r="BF49" s="148"/>
      <c r="BG49" s="160"/>
      <c r="BH49" s="161"/>
      <c r="BJ49" s="162"/>
      <c r="BK49" s="148"/>
      <c r="BL49" s="160"/>
      <c r="BM49" s="161"/>
      <c r="BO49" s="162"/>
      <c r="BP49" s="148"/>
      <c r="BQ49" s="160"/>
      <c r="BR49" s="161"/>
      <c r="BT49" s="162"/>
      <c r="BU49" s="148"/>
      <c r="BV49" s="160"/>
      <c r="BW49" s="161"/>
      <c r="BY49" s="162"/>
      <c r="BZ49" s="148"/>
      <c r="CA49" s="160"/>
      <c r="CB49" s="161"/>
      <c r="CD49" s="162"/>
      <c r="CE49" s="148"/>
      <c r="CF49" s="160"/>
      <c r="CG49" s="161"/>
      <c r="CI49" s="162"/>
      <c r="CJ49" s="148"/>
      <c r="CK49" s="160"/>
      <c r="CL49" s="161"/>
      <c r="CN49" s="162"/>
      <c r="CO49" s="148"/>
      <c r="CP49" s="160"/>
      <c r="CQ49" s="161"/>
      <c r="CS49" s="162"/>
      <c r="CT49" s="148"/>
      <c r="CU49" s="160"/>
      <c r="CV49" s="161"/>
      <c r="CX49" s="162"/>
      <c r="CY49" s="148"/>
      <c r="CZ49" s="160"/>
      <c r="DA49" s="161"/>
      <c r="DC49" s="162"/>
      <c r="DD49" s="148"/>
      <c r="DE49" s="160"/>
      <c r="DF49" s="161"/>
      <c r="DH49" s="162"/>
      <c r="DI49" s="148"/>
      <c r="DJ49" s="160"/>
      <c r="DK49" s="161"/>
      <c r="DM49" s="162"/>
      <c r="DN49" s="148"/>
      <c r="DO49" s="160"/>
      <c r="DP49" s="161"/>
      <c r="DR49" s="162"/>
      <c r="DS49" s="148"/>
      <c r="DT49" s="160"/>
      <c r="DU49" s="161"/>
      <c r="DW49" s="162"/>
    </row>
    <row r="50" spans="1:127" ht="13.5" customHeight="1">
      <c r="A50" s="160"/>
      <c r="B50" s="160"/>
      <c r="C50" s="148"/>
      <c r="D50" s="160"/>
      <c r="E50" s="161"/>
      <c r="G50" s="162"/>
      <c r="H50" s="148"/>
      <c r="I50" s="160"/>
      <c r="J50" s="161"/>
      <c r="L50" s="162"/>
      <c r="M50" s="148"/>
      <c r="N50" s="160"/>
      <c r="O50" s="161"/>
      <c r="Q50" s="162"/>
      <c r="R50" s="148"/>
      <c r="S50" s="160"/>
      <c r="T50" s="161"/>
      <c r="V50" s="162"/>
      <c r="W50" s="148"/>
      <c r="X50" s="160"/>
      <c r="Y50" s="161"/>
      <c r="AA50" s="162"/>
      <c r="AB50" s="148"/>
      <c r="AC50" s="160"/>
      <c r="AD50" s="161"/>
      <c r="AF50" s="162"/>
      <c r="AG50" s="148"/>
      <c r="AH50" s="160"/>
      <c r="AI50" s="161"/>
      <c r="AK50" s="162"/>
      <c r="AL50" s="148"/>
      <c r="AM50" s="160"/>
      <c r="AN50" s="161"/>
      <c r="AP50" s="162"/>
      <c r="AQ50" s="148"/>
      <c r="AR50" s="160"/>
      <c r="AS50" s="161"/>
      <c r="AU50" s="162"/>
      <c r="AV50" s="148"/>
      <c r="AW50" s="160"/>
      <c r="AX50" s="161"/>
      <c r="AZ50" s="162"/>
      <c r="BA50" s="148"/>
      <c r="BB50" s="160"/>
      <c r="BC50" s="161"/>
      <c r="BE50" s="162"/>
      <c r="BF50" s="148"/>
      <c r="BG50" s="160"/>
      <c r="BH50" s="161"/>
      <c r="BJ50" s="162"/>
      <c r="BK50" s="148"/>
      <c r="BL50" s="160"/>
      <c r="BM50" s="161"/>
      <c r="BO50" s="162"/>
      <c r="BP50" s="148"/>
      <c r="BQ50" s="160"/>
      <c r="BR50" s="161"/>
      <c r="BT50" s="162"/>
      <c r="BU50" s="148"/>
      <c r="BV50" s="160"/>
      <c r="BW50" s="161"/>
      <c r="BY50" s="162"/>
      <c r="BZ50" s="148"/>
      <c r="CA50" s="160"/>
      <c r="CB50" s="161"/>
      <c r="CD50" s="162"/>
      <c r="CE50" s="148"/>
      <c r="CF50" s="160"/>
      <c r="CG50" s="161"/>
      <c r="CI50" s="162"/>
      <c r="CJ50" s="148"/>
      <c r="CK50" s="160"/>
      <c r="CL50" s="161"/>
      <c r="CN50" s="162"/>
      <c r="CO50" s="148"/>
      <c r="CP50" s="160"/>
      <c r="CQ50" s="161"/>
      <c r="CS50" s="162"/>
      <c r="CT50" s="148"/>
      <c r="CU50" s="160"/>
      <c r="CV50" s="161"/>
      <c r="CX50" s="162"/>
      <c r="CY50" s="148"/>
      <c r="CZ50" s="160"/>
      <c r="DA50" s="161"/>
      <c r="DC50" s="162"/>
      <c r="DD50" s="148"/>
      <c r="DE50" s="160"/>
      <c r="DF50" s="161"/>
      <c r="DH50" s="162"/>
      <c r="DI50" s="148"/>
      <c r="DJ50" s="160"/>
      <c r="DK50" s="161"/>
      <c r="DM50" s="162"/>
      <c r="DN50" s="148"/>
      <c r="DO50" s="160"/>
      <c r="DP50" s="161"/>
      <c r="DR50" s="162"/>
      <c r="DS50" s="148"/>
      <c r="DT50" s="160"/>
      <c r="DU50" s="161"/>
      <c r="DW50" s="162"/>
    </row>
    <row r="51" spans="1:127" ht="13.5" customHeight="1">
      <c r="A51" s="160"/>
      <c r="B51" s="160"/>
      <c r="C51" s="148"/>
      <c r="D51" s="160"/>
      <c r="E51" s="161"/>
      <c r="G51" s="162"/>
      <c r="H51" s="148"/>
      <c r="I51" s="160"/>
      <c r="J51" s="161"/>
      <c r="L51" s="162"/>
      <c r="M51" s="148"/>
      <c r="N51" s="160"/>
      <c r="O51" s="161"/>
      <c r="Q51" s="162"/>
      <c r="R51" s="148"/>
      <c r="S51" s="160"/>
      <c r="T51" s="161"/>
      <c r="V51" s="162"/>
      <c r="W51" s="148"/>
      <c r="X51" s="160"/>
      <c r="Y51" s="161"/>
      <c r="AA51" s="162"/>
      <c r="AB51" s="148"/>
      <c r="AC51" s="160"/>
      <c r="AD51" s="161"/>
      <c r="AF51" s="162"/>
      <c r="AG51" s="148"/>
      <c r="AH51" s="160"/>
      <c r="AI51" s="161"/>
      <c r="AK51" s="162"/>
      <c r="AL51" s="148"/>
      <c r="AM51" s="160"/>
      <c r="AN51" s="161"/>
      <c r="AP51" s="162"/>
      <c r="AQ51" s="148"/>
      <c r="AR51" s="160"/>
      <c r="AS51" s="161"/>
      <c r="AU51" s="162"/>
      <c r="AV51" s="148"/>
      <c r="AW51" s="160"/>
      <c r="AX51" s="161"/>
      <c r="AZ51" s="162"/>
      <c r="BA51" s="148"/>
      <c r="BB51" s="160"/>
      <c r="BC51" s="161"/>
      <c r="BE51" s="162"/>
      <c r="BF51" s="148"/>
      <c r="BG51" s="160"/>
      <c r="BH51" s="161"/>
      <c r="BJ51" s="162"/>
      <c r="BK51" s="148"/>
      <c r="BL51" s="160"/>
      <c r="BM51" s="161"/>
      <c r="BO51" s="162"/>
      <c r="BP51" s="148"/>
      <c r="BQ51" s="160"/>
      <c r="BR51" s="161"/>
      <c r="BT51" s="162"/>
      <c r="BU51" s="148"/>
      <c r="BV51" s="160"/>
      <c r="BW51" s="161"/>
      <c r="BY51" s="162"/>
      <c r="BZ51" s="148"/>
      <c r="CA51" s="160"/>
      <c r="CB51" s="161"/>
      <c r="CD51" s="162"/>
      <c r="CE51" s="148"/>
      <c r="CF51" s="160"/>
      <c r="CG51" s="161"/>
      <c r="CI51" s="162"/>
      <c r="CJ51" s="148"/>
      <c r="CK51" s="160"/>
      <c r="CL51" s="161"/>
      <c r="CN51" s="162"/>
      <c r="CO51" s="148"/>
      <c r="CP51" s="160"/>
      <c r="CQ51" s="161"/>
      <c r="CS51" s="162"/>
      <c r="CT51" s="148"/>
      <c r="CU51" s="160"/>
      <c r="CV51" s="161"/>
      <c r="CX51" s="162"/>
      <c r="CY51" s="148"/>
      <c r="CZ51" s="160"/>
      <c r="DA51" s="161"/>
      <c r="DC51" s="162"/>
      <c r="DD51" s="148"/>
      <c r="DE51" s="160"/>
      <c r="DF51" s="161"/>
      <c r="DH51" s="162"/>
      <c r="DI51" s="148"/>
      <c r="DJ51" s="160"/>
      <c r="DK51" s="161"/>
      <c r="DM51" s="162"/>
      <c r="DN51" s="148"/>
      <c r="DO51" s="160"/>
      <c r="DP51" s="161"/>
      <c r="DR51" s="162"/>
      <c r="DS51" s="148"/>
      <c r="DT51" s="160"/>
      <c r="DU51" s="161"/>
      <c r="DW51" s="162"/>
    </row>
    <row r="52" spans="1:127" ht="13.5" customHeight="1">
      <c r="A52" s="160"/>
      <c r="B52" s="160"/>
      <c r="C52" s="148"/>
      <c r="D52" s="160"/>
      <c r="E52" s="161"/>
      <c r="G52" s="162"/>
      <c r="H52" s="148"/>
      <c r="I52" s="160"/>
      <c r="J52" s="161"/>
      <c r="L52" s="162"/>
      <c r="M52" s="148"/>
      <c r="N52" s="160"/>
      <c r="O52" s="161"/>
      <c r="Q52" s="162"/>
      <c r="R52" s="148"/>
      <c r="S52" s="160"/>
      <c r="T52" s="161"/>
      <c r="V52" s="162"/>
      <c r="W52" s="148"/>
      <c r="X52" s="160"/>
      <c r="Y52" s="161"/>
      <c r="AA52" s="162"/>
      <c r="AB52" s="148"/>
      <c r="AC52" s="160"/>
      <c r="AD52" s="161"/>
      <c r="AF52" s="162"/>
      <c r="AG52" s="148"/>
      <c r="AH52" s="160"/>
      <c r="AI52" s="161"/>
      <c r="AK52" s="162"/>
      <c r="AL52" s="148"/>
      <c r="AM52" s="160"/>
      <c r="AN52" s="161"/>
      <c r="AP52" s="162"/>
      <c r="AQ52" s="148"/>
      <c r="AR52" s="160"/>
      <c r="AS52" s="161"/>
      <c r="AU52" s="162"/>
      <c r="AV52" s="148"/>
      <c r="AW52" s="160"/>
      <c r="AX52" s="161"/>
      <c r="AZ52" s="162"/>
      <c r="BA52" s="148"/>
      <c r="BB52" s="160"/>
      <c r="BC52" s="161"/>
      <c r="BE52" s="162"/>
      <c r="BF52" s="148"/>
      <c r="BG52" s="160"/>
      <c r="BH52" s="161"/>
      <c r="BJ52" s="162"/>
      <c r="BK52" s="148"/>
      <c r="BL52" s="160"/>
      <c r="BM52" s="161"/>
      <c r="BO52" s="162"/>
      <c r="BP52" s="148"/>
      <c r="BQ52" s="160"/>
      <c r="BR52" s="161"/>
      <c r="BT52" s="162"/>
      <c r="BU52" s="148"/>
      <c r="BV52" s="160"/>
      <c r="BW52" s="161"/>
      <c r="BY52" s="162"/>
      <c r="BZ52" s="148"/>
      <c r="CA52" s="160"/>
      <c r="CB52" s="161"/>
      <c r="CD52" s="162"/>
      <c r="CE52" s="148"/>
      <c r="CF52" s="160"/>
      <c r="CG52" s="161"/>
      <c r="CI52" s="162"/>
      <c r="CJ52" s="148"/>
      <c r="CK52" s="160"/>
      <c r="CL52" s="161"/>
      <c r="CN52" s="162"/>
      <c r="CO52" s="148"/>
      <c r="CP52" s="160"/>
      <c r="CQ52" s="161"/>
      <c r="CS52" s="162"/>
      <c r="CT52" s="148"/>
      <c r="CU52" s="160"/>
      <c r="CV52" s="161"/>
      <c r="CX52" s="162"/>
      <c r="CY52" s="148"/>
      <c r="CZ52" s="160"/>
      <c r="DA52" s="161"/>
      <c r="DC52" s="162"/>
      <c r="DD52" s="148"/>
      <c r="DE52" s="160"/>
      <c r="DF52" s="161"/>
      <c r="DH52" s="162"/>
      <c r="DI52" s="148"/>
      <c r="DJ52" s="160"/>
      <c r="DK52" s="161"/>
      <c r="DM52" s="162"/>
      <c r="DN52" s="148"/>
      <c r="DO52" s="160"/>
      <c r="DP52" s="161"/>
      <c r="DR52" s="162"/>
      <c r="DS52" s="148"/>
      <c r="DT52" s="160"/>
      <c r="DU52" s="161"/>
      <c r="DW52" s="162"/>
    </row>
    <row r="53" spans="1:127" ht="13.5" customHeight="1">
      <c r="A53" s="160"/>
      <c r="B53" s="160"/>
      <c r="C53" s="148"/>
      <c r="D53" s="160"/>
      <c r="E53" s="161"/>
      <c r="G53" s="162"/>
      <c r="H53" s="148"/>
      <c r="I53" s="160"/>
      <c r="J53" s="161"/>
      <c r="L53" s="162"/>
      <c r="M53" s="148"/>
      <c r="N53" s="160"/>
      <c r="O53" s="161"/>
      <c r="Q53" s="162"/>
      <c r="R53" s="148"/>
      <c r="S53" s="160"/>
      <c r="T53" s="161"/>
      <c r="V53" s="162"/>
      <c r="W53" s="148"/>
      <c r="X53" s="160"/>
      <c r="Y53" s="161"/>
      <c r="AA53" s="162"/>
      <c r="AB53" s="148"/>
      <c r="AC53" s="160"/>
      <c r="AD53" s="161"/>
      <c r="AF53" s="162"/>
      <c r="AG53" s="148"/>
      <c r="AH53" s="160"/>
      <c r="AI53" s="161"/>
      <c r="AK53" s="162"/>
      <c r="AL53" s="148"/>
      <c r="AM53" s="160"/>
      <c r="AN53" s="161"/>
      <c r="AP53" s="162"/>
      <c r="AQ53" s="148"/>
      <c r="AR53" s="160"/>
      <c r="AS53" s="161"/>
      <c r="AU53" s="162"/>
      <c r="AV53" s="148"/>
      <c r="AW53" s="160"/>
      <c r="AX53" s="161"/>
      <c r="AZ53" s="162"/>
      <c r="BA53" s="148"/>
      <c r="BB53" s="160"/>
      <c r="BC53" s="161"/>
      <c r="BE53" s="162"/>
      <c r="BF53" s="148"/>
      <c r="BG53" s="160"/>
      <c r="BH53" s="161"/>
      <c r="BJ53" s="162"/>
      <c r="BK53" s="148"/>
      <c r="BL53" s="160"/>
      <c r="BM53" s="161"/>
      <c r="BO53" s="162"/>
      <c r="BP53" s="148"/>
      <c r="BQ53" s="160"/>
      <c r="BR53" s="161"/>
      <c r="BT53" s="162"/>
      <c r="BU53" s="148"/>
      <c r="BV53" s="160"/>
      <c r="BW53" s="161"/>
      <c r="BY53" s="162"/>
      <c r="BZ53" s="148"/>
      <c r="CA53" s="160"/>
      <c r="CB53" s="161"/>
      <c r="CD53" s="162"/>
      <c r="CE53" s="148"/>
      <c r="CF53" s="160"/>
      <c r="CG53" s="161"/>
      <c r="CI53" s="162"/>
      <c r="CJ53" s="148"/>
      <c r="CK53" s="160"/>
      <c r="CL53" s="161"/>
      <c r="CN53" s="162"/>
      <c r="CO53" s="148"/>
      <c r="CP53" s="160"/>
      <c r="CQ53" s="161"/>
      <c r="CS53" s="162"/>
      <c r="CT53" s="148"/>
      <c r="CU53" s="160"/>
      <c r="CV53" s="161"/>
      <c r="CX53" s="162"/>
      <c r="CY53" s="148"/>
      <c r="CZ53" s="160"/>
      <c r="DA53" s="161"/>
      <c r="DC53" s="162"/>
      <c r="DD53" s="148"/>
      <c r="DE53" s="160"/>
      <c r="DF53" s="161"/>
      <c r="DH53" s="162"/>
      <c r="DI53" s="148"/>
      <c r="DJ53" s="160"/>
      <c r="DK53" s="161"/>
      <c r="DM53" s="162"/>
      <c r="DN53" s="148"/>
      <c r="DO53" s="160"/>
      <c r="DP53" s="161"/>
      <c r="DR53" s="162"/>
      <c r="DS53" s="148"/>
      <c r="DT53" s="160"/>
      <c r="DU53" s="161"/>
      <c r="DW53" s="162"/>
    </row>
    <row r="54" spans="1:127" ht="13.5" customHeight="1">
      <c r="A54" s="160"/>
      <c r="B54" s="160"/>
      <c r="C54" s="148"/>
      <c r="D54" s="160"/>
      <c r="E54" s="161"/>
      <c r="G54" s="162"/>
      <c r="H54" s="148"/>
      <c r="I54" s="160"/>
      <c r="J54" s="161"/>
      <c r="L54" s="162"/>
      <c r="M54" s="148"/>
      <c r="N54" s="160"/>
      <c r="O54" s="161"/>
      <c r="Q54" s="162"/>
      <c r="R54" s="148"/>
      <c r="S54" s="160"/>
      <c r="T54" s="161"/>
      <c r="V54" s="162"/>
      <c r="W54" s="148"/>
      <c r="X54" s="160"/>
      <c r="Y54" s="161"/>
      <c r="AA54" s="162"/>
      <c r="AB54" s="148"/>
      <c r="AC54" s="160"/>
      <c r="AD54" s="161"/>
      <c r="AF54" s="162"/>
      <c r="AG54" s="148"/>
      <c r="AH54" s="160"/>
      <c r="AI54" s="161"/>
      <c r="AK54" s="162"/>
      <c r="AL54" s="148"/>
      <c r="AM54" s="160"/>
      <c r="AN54" s="161"/>
      <c r="AP54" s="162"/>
      <c r="AQ54" s="148"/>
      <c r="AR54" s="160"/>
      <c r="AS54" s="161"/>
      <c r="AU54" s="162"/>
      <c r="AV54" s="148"/>
      <c r="AW54" s="160"/>
      <c r="AX54" s="161"/>
      <c r="AZ54" s="162"/>
      <c r="BA54" s="148"/>
      <c r="BB54" s="160"/>
      <c r="BC54" s="161"/>
      <c r="BE54" s="162"/>
      <c r="BF54" s="148"/>
      <c r="BG54" s="160"/>
      <c r="BH54" s="161"/>
      <c r="BJ54" s="162"/>
      <c r="BK54" s="148"/>
      <c r="BL54" s="160"/>
      <c r="BM54" s="161"/>
      <c r="BO54" s="162"/>
      <c r="BP54" s="148"/>
      <c r="BQ54" s="160"/>
      <c r="BR54" s="161"/>
      <c r="BT54" s="162"/>
      <c r="BU54" s="148"/>
      <c r="BV54" s="160"/>
      <c r="BW54" s="161"/>
      <c r="BY54" s="162"/>
      <c r="BZ54" s="148"/>
      <c r="CA54" s="160"/>
      <c r="CB54" s="161"/>
      <c r="CD54" s="162"/>
      <c r="CE54" s="148"/>
      <c r="CF54" s="160"/>
      <c r="CG54" s="161"/>
      <c r="CI54" s="162"/>
      <c r="CJ54" s="148"/>
      <c r="CK54" s="160"/>
      <c r="CL54" s="161"/>
      <c r="CN54" s="162"/>
      <c r="CO54" s="148"/>
      <c r="CP54" s="160"/>
      <c r="CQ54" s="161"/>
      <c r="CS54" s="162"/>
      <c r="CT54" s="148"/>
      <c r="CU54" s="160"/>
      <c r="CV54" s="161"/>
      <c r="CX54" s="162"/>
      <c r="CY54" s="148"/>
      <c r="CZ54" s="160"/>
      <c r="DA54" s="161"/>
      <c r="DC54" s="162"/>
      <c r="DD54" s="148"/>
      <c r="DE54" s="160"/>
      <c r="DF54" s="161"/>
      <c r="DH54" s="162"/>
      <c r="DI54" s="148"/>
      <c r="DJ54" s="160"/>
      <c r="DK54" s="161"/>
      <c r="DM54" s="162"/>
      <c r="DN54" s="148"/>
      <c r="DO54" s="160"/>
      <c r="DP54" s="161"/>
      <c r="DR54" s="162"/>
      <c r="DS54" s="148"/>
      <c r="DT54" s="160"/>
      <c r="DU54" s="161"/>
      <c r="DW54" s="162"/>
    </row>
    <row r="55" spans="1:127" ht="13.5" customHeight="1">
      <c r="A55" s="160"/>
      <c r="B55" s="160"/>
      <c r="C55" s="148"/>
      <c r="D55" s="160"/>
      <c r="E55" s="161"/>
      <c r="G55" s="162"/>
      <c r="H55" s="148"/>
      <c r="I55" s="160"/>
      <c r="J55" s="161"/>
      <c r="L55" s="162"/>
      <c r="M55" s="148"/>
      <c r="N55" s="160"/>
      <c r="O55" s="161"/>
      <c r="Q55" s="162"/>
      <c r="R55" s="148"/>
      <c r="S55" s="160"/>
      <c r="T55" s="161"/>
      <c r="V55" s="162"/>
      <c r="W55" s="148"/>
      <c r="X55" s="160"/>
      <c r="Y55" s="161"/>
      <c r="AA55" s="162"/>
      <c r="AB55" s="148"/>
      <c r="AC55" s="160"/>
      <c r="AD55" s="161"/>
      <c r="AF55" s="162"/>
      <c r="AG55" s="148"/>
      <c r="AH55" s="160"/>
      <c r="AI55" s="161"/>
      <c r="AK55" s="162"/>
      <c r="AL55" s="148"/>
      <c r="AM55" s="160"/>
      <c r="AN55" s="161"/>
      <c r="AP55" s="162"/>
      <c r="AQ55" s="148"/>
      <c r="AR55" s="160"/>
      <c r="AS55" s="161"/>
      <c r="AU55" s="162"/>
      <c r="AV55" s="148"/>
      <c r="AW55" s="160"/>
      <c r="AX55" s="161"/>
      <c r="AZ55" s="162"/>
      <c r="BA55" s="148"/>
      <c r="BB55" s="160"/>
      <c r="BC55" s="161"/>
      <c r="BE55" s="162"/>
      <c r="BF55" s="148"/>
      <c r="BG55" s="160"/>
      <c r="BH55" s="161"/>
      <c r="BJ55" s="162"/>
      <c r="BK55" s="148"/>
      <c r="BL55" s="160"/>
      <c r="BM55" s="161"/>
      <c r="BO55" s="162"/>
      <c r="BP55" s="148"/>
      <c r="BQ55" s="160"/>
      <c r="BR55" s="161"/>
      <c r="BT55" s="162"/>
      <c r="BU55" s="148"/>
      <c r="BV55" s="160"/>
      <c r="BW55" s="161"/>
      <c r="BY55" s="162"/>
      <c r="BZ55" s="148"/>
      <c r="CA55" s="160"/>
      <c r="CB55" s="161"/>
      <c r="CD55" s="162"/>
      <c r="CE55" s="148"/>
      <c r="CF55" s="160"/>
      <c r="CG55" s="161"/>
      <c r="CI55" s="162"/>
      <c r="CJ55" s="148"/>
      <c r="CK55" s="160"/>
      <c r="CL55" s="161"/>
      <c r="CN55" s="162"/>
      <c r="CO55" s="148"/>
      <c r="CP55" s="160"/>
      <c r="CQ55" s="161"/>
      <c r="CS55" s="162"/>
      <c r="CT55" s="148"/>
      <c r="CU55" s="160"/>
      <c r="CV55" s="161"/>
      <c r="CX55" s="162"/>
      <c r="CY55" s="148"/>
      <c r="CZ55" s="160"/>
      <c r="DA55" s="161"/>
      <c r="DC55" s="162"/>
      <c r="DD55" s="148"/>
      <c r="DE55" s="160"/>
      <c r="DF55" s="161"/>
      <c r="DH55" s="162"/>
      <c r="DI55" s="148"/>
      <c r="DJ55" s="160"/>
      <c r="DK55" s="161"/>
      <c r="DM55" s="162"/>
      <c r="DN55" s="148"/>
      <c r="DO55" s="160"/>
      <c r="DP55" s="161"/>
      <c r="DR55" s="162"/>
      <c r="DS55" s="148"/>
      <c r="DT55" s="160"/>
      <c r="DU55" s="161"/>
      <c r="DW55" s="162"/>
    </row>
    <row r="56" spans="1:127" ht="13.5" customHeight="1">
      <c r="A56" s="160"/>
      <c r="B56" s="160"/>
      <c r="C56" s="148"/>
      <c r="D56" s="160"/>
      <c r="E56" s="161"/>
      <c r="G56" s="162"/>
      <c r="H56" s="148"/>
      <c r="I56" s="160"/>
      <c r="J56" s="161"/>
      <c r="L56" s="162"/>
      <c r="M56" s="148"/>
      <c r="N56" s="160"/>
      <c r="O56" s="161"/>
      <c r="Q56" s="162"/>
      <c r="R56" s="148"/>
      <c r="S56" s="160"/>
      <c r="T56" s="161"/>
      <c r="V56" s="162"/>
      <c r="W56" s="148"/>
      <c r="X56" s="160"/>
      <c r="Y56" s="161"/>
      <c r="AA56" s="162"/>
      <c r="AB56" s="148"/>
      <c r="AC56" s="160"/>
      <c r="AD56" s="161"/>
      <c r="AF56" s="162"/>
      <c r="AG56" s="148"/>
      <c r="AH56" s="160"/>
      <c r="AI56" s="161"/>
      <c r="AK56" s="162"/>
      <c r="AL56" s="148"/>
      <c r="AM56" s="160"/>
      <c r="AN56" s="161"/>
      <c r="AP56" s="162"/>
      <c r="AQ56" s="148"/>
      <c r="AR56" s="160"/>
      <c r="AS56" s="161"/>
      <c r="AU56" s="162"/>
      <c r="AV56" s="148"/>
      <c r="AW56" s="160"/>
      <c r="AX56" s="161"/>
      <c r="AZ56" s="162"/>
      <c r="BA56" s="148"/>
      <c r="BB56" s="160"/>
      <c r="BC56" s="161"/>
      <c r="BE56" s="162"/>
      <c r="BF56" s="148"/>
      <c r="BG56" s="160"/>
      <c r="BH56" s="161"/>
      <c r="BJ56" s="162"/>
      <c r="BK56" s="148"/>
      <c r="BL56" s="160"/>
      <c r="BM56" s="161"/>
      <c r="BO56" s="162"/>
      <c r="BP56" s="148"/>
      <c r="BQ56" s="160"/>
      <c r="BR56" s="161"/>
      <c r="BT56" s="162"/>
      <c r="BU56" s="148"/>
      <c r="BV56" s="160"/>
      <c r="BW56" s="161"/>
      <c r="BY56" s="162"/>
      <c r="BZ56" s="148"/>
      <c r="CA56" s="160"/>
      <c r="CB56" s="161"/>
      <c r="CD56" s="162"/>
      <c r="CE56" s="148"/>
      <c r="CF56" s="160"/>
      <c r="CG56" s="161"/>
      <c r="CI56" s="162"/>
      <c r="CJ56" s="148"/>
      <c r="CK56" s="160"/>
      <c r="CL56" s="161"/>
      <c r="CN56" s="162"/>
      <c r="CO56" s="148"/>
      <c r="CP56" s="160"/>
      <c r="CQ56" s="161"/>
      <c r="CS56" s="162"/>
      <c r="CT56" s="148"/>
      <c r="CU56" s="160"/>
      <c r="CV56" s="161"/>
      <c r="CX56" s="162"/>
      <c r="CY56" s="148"/>
      <c r="CZ56" s="160"/>
      <c r="DA56" s="161"/>
      <c r="DC56" s="162"/>
      <c r="DD56" s="148"/>
      <c r="DE56" s="160"/>
      <c r="DF56" s="161"/>
      <c r="DH56" s="162"/>
      <c r="DI56" s="148"/>
      <c r="DJ56" s="160"/>
      <c r="DK56" s="161"/>
      <c r="DM56" s="162"/>
      <c r="DN56" s="148"/>
      <c r="DO56" s="160"/>
      <c r="DP56" s="161"/>
      <c r="DR56" s="162"/>
      <c r="DS56" s="148"/>
      <c r="DT56" s="160"/>
      <c r="DU56" s="161"/>
      <c r="DW56" s="162"/>
    </row>
    <row r="57" spans="1:127" ht="13.5" customHeight="1">
      <c r="A57" s="160"/>
      <c r="B57" s="160"/>
      <c r="C57" s="148"/>
      <c r="D57" s="160"/>
      <c r="E57" s="161"/>
      <c r="G57" s="162"/>
      <c r="H57" s="148"/>
      <c r="I57" s="160"/>
      <c r="J57" s="161"/>
      <c r="L57" s="162"/>
      <c r="M57" s="148"/>
      <c r="N57" s="160"/>
      <c r="O57" s="161"/>
      <c r="Q57" s="162"/>
      <c r="R57" s="148"/>
      <c r="S57" s="160"/>
      <c r="T57" s="161"/>
      <c r="V57" s="162"/>
      <c r="W57" s="148"/>
      <c r="X57" s="160"/>
      <c r="Y57" s="161"/>
      <c r="AA57" s="162"/>
      <c r="AB57" s="148"/>
      <c r="AC57" s="160"/>
      <c r="AD57" s="161"/>
      <c r="AF57" s="162"/>
      <c r="AG57" s="148"/>
      <c r="AH57" s="160"/>
      <c r="AI57" s="161"/>
      <c r="AK57" s="162"/>
      <c r="AL57" s="148"/>
      <c r="AM57" s="160"/>
      <c r="AN57" s="161"/>
      <c r="AP57" s="162"/>
      <c r="AQ57" s="148"/>
      <c r="AR57" s="160"/>
      <c r="AS57" s="161"/>
      <c r="AU57" s="162"/>
      <c r="AV57" s="148"/>
      <c r="AW57" s="160"/>
      <c r="AX57" s="161"/>
      <c r="AZ57" s="162"/>
      <c r="BA57" s="148"/>
      <c r="BB57" s="160"/>
      <c r="BC57" s="161"/>
      <c r="BE57" s="162"/>
      <c r="BF57" s="148"/>
      <c r="BG57" s="160"/>
      <c r="BH57" s="161"/>
      <c r="BJ57" s="162"/>
      <c r="BK57" s="148"/>
      <c r="BL57" s="160"/>
      <c r="BM57" s="161"/>
      <c r="BO57" s="162"/>
      <c r="BP57" s="148"/>
      <c r="BQ57" s="160"/>
      <c r="BR57" s="161"/>
      <c r="BT57" s="162"/>
      <c r="BU57" s="148"/>
      <c r="BV57" s="160"/>
      <c r="BW57" s="161"/>
      <c r="BY57" s="162"/>
      <c r="BZ57" s="148"/>
      <c r="CA57" s="160"/>
      <c r="CB57" s="161"/>
      <c r="CD57" s="162"/>
      <c r="CE57" s="148"/>
      <c r="CF57" s="160"/>
      <c r="CG57" s="161"/>
      <c r="CI57" s="162"/>
      <c r="CJ57" s="148"/>
      <c r="CK57" s="160"/>
      <c r="CL57" s="161"/>
      <c r="CN57" s="162"/>
      <c r="CO57" s="148"/>
      <c r="CP57" s="160"/>
      <c r="CQ57" s="161"/>
      <c r="CS57" s="162"/>
      <c r="CT57" s="148"/>
      <c r="CU57" s="160"/>
      <c r="CV57" s="161"/>
      <c r="CX57" s="162"/>
      <c r="CY57" s="148"/>
      <c r="CZ57" s="160"/>
      <c r="DA57" s="161"/>
      <c r="DC57" s="162"/>
      <c r="DD57" s="148"/>
      <c r="DE57" s="160"/>
      <c r="DF57" s="161"/>
      <c r="DH57" s="162"/>
      <c r="DI57" s="148"/>
      <c r="DJ57" s="160"/>
      <c r="DK57" s="161"/>
      <c r="DM57" s="162"/>
      <c r="DN57" s="148"/>
      <c r="DO57" s="160"/>
      <c r="DP57" s="161"/>
      <c r="DR57" s="162"/>
      <c r="DS57" s="148"/>
      <c r="DT57" s="160"/>
      <c r="DU57" s="161"/>
      <c r="DW57" s="162"/>
    </row>
    <row r="58" spans="1:127" ht="13.5" customHeight="1">
      <c r="A58" s="160"/>
      <c r="B58" s="160"/>
      <c r="C58" s="148"/>
      <c r="D58" s="160"/>
      <c r="E58" s="161"/>
      <c r="G58" s="162"/>
      <c r="H58" s="148"/>
      <c r="I58" s="160"/>
      <c r="J58" s="161"/>
      <c r="L58" s="162"/>
      <c r="M58" s="148"/>
      <c r="N58" s="160"/>
      <c r="O58" s="161"/>
      <c r="Q58" s="162"/>
      <c r="R58" s="148"/>
      <c r="S58" s="160"/>
      <c r="T58" s="161"/>
      <c r="V58" s="162"/>
      <c r="W58" s="148"/>
      <c r="X58" s="160"/>
      <c r="Y58" s="161"/>
      <c r="AA58" s="162"/>
      <c r="AB58" s="148"/>
      <c r="AC58" s="160"/>
      <c r="AD58" s="161"/>
      <c r="AF58" s="162"/>
      <c r="AG58" s="148"/>
      <c r="AH58" s="160"/>
      <c r="AI58" s="161"/>
      <c r="AK58" s="162"/>
      <c r="AL58" s="148"/>
      <c r="AM58" s="160"/>
      <c r="AN58" s="161"/>
      <c r="AP58" s="162"/>
      <c r="AQ58" s="148"/>
      <c r="AR58" s="160"/>
      <c r="AS58" s="161"/>
      <c r="AU58" s="162"/>
      <c r="AV58" s="148"/>
      <c r="AW58" s="160"/>
      <c r="AX58" s="161"/>
      <c r="AZ58" s="162"/>
      <c r="BA58" s="148"/>
      <c r="BB58" s="160"/>
      <c r="BC58" s="161"/>
      <c r="BE58" s="162"/>
      <c r="BF58" s="148"/>
      <c r="BG58" s="160"/>
      <c r="BH58" s="161"/>
      <c r="BJ58" s="162"/>
      <c r="BK58" s="148"/>
      <c r="BL58" s="160"/>
      <c r="BM58" s="161"/>
      <c r="BO58" s="162"/>
      <c r="BP58" s="148"/>
      <c r="BQ58" s="160"/>
      <c r="BR58" s="161"/>
      <c r="BT58" s="162"/>
      <c r="BU58" s="148"/>
      <c r="BV58" s="160"/>
      <c r="BW58" s="161"/>
      <c r="BY58" s="162"/>
      <c r="BZ58" s="148"/>
      <c r="CA58" s="160"/>
      <c r="CB58" s="161"/>
      <c r="CD58" s="162"/>
      <c r="CE58" s="148"/>
      <c r="CF58" s="160"/>
      <c r="CG58" s="161"/>
      <c r="CI58" s="162"/>
      <c r="CJ58" s="148"/>
      <c r="CK58" s="160"/>
      <c r="CL58" s="161"/>
      <c r="CN58" s="162"/>
      <c r="CO58" s="148"/>
      <c r="CP58" s="160"/>
      <c r="CQ58" s="161"/>
      <c r="CS58" s="162"/>
      <c r="CT58" s="148"/>
      <c r="CU58" s="160"/>
      <c r="CV58" s="161"/>
      <c r="CX58" s="162"/>
      <c r="CY58" s="148"/>
      <c r="CZ58" s="160"/>
      <c r="DA58" s="161"/>
      <c r="DC58" s="162"/>
      <c r="DD58" s="148"/>
      <c r="DE58" s="160"/>
      <c r="DF58" s="161"/>
      <c r="DH58" s="162"/>
      <c r="DI58" s="148"/>
      <c r="DJ58" s="160"/>
      <c r="DK58" s="161"/>
      <c r="DM58" s="162"/>
      <c r="DN58" s="148"/>
      <c r="DO58" s="160"/>
      <c r="DP58" s="161"/>
      <c r="DR58" s="162"/>
      <c r="DS58" s="148"/>
      <c r="DT58" s="160"/>
      <c r="DU58" s="161"/>
      <c r="DW58" s="162"/>
    </row>
    <row r="59" spans="1:127" ht="13.5" customHeight="1">
      <c r="A59" s="160"/>
      <c r="B59" s="160"/>
      <c r="C59" s="148"/>
      <c r="D59" s="160"/>
      <c r="E59" s="161"/>
      <c r="G59" s="162"/>
      <c r="H59" s="148"/>
      <c r="I59" s="160"/>
      <c r="J59" s="161"/>
      <c r="L59" s="162"/>
      <c r="M59" s="148"/>
      <c r="N59" s="160"/>
      <c r="O59" s="161"/>
      <c r="Q59" s="162"/>
      <c r="R59" s="148"/>
      <c r="S59" s="160"/>
      <c r="T59" s="161"/>
      <c r="V59" s="162"/>
      <c r="W59" s="148"/>
      <c r="X59" s="160"/>
      <c r="Y59" s="161"/>
      <c r="AA59" s="162"/>
      <c r="AB59" s="148"/>
      <c r="AC59" s="160"/>
      <c r="AD59" s="161"/>
      <c r="AF59" s="162"/>
      <c r="AG59" s="148"/>
      <c r="AH59" s="160"/>
      <c r="AI59" s="161"/>
      <c r="AK59" s="162"/>
      <c r="AL59" s="148"/>
      <c r="AM59" s="160"/>
      <c r="AN59" s="161"/>
      <c r="AP59" s="162"/>
      <c r="AQ59" s="148"/>
      <c r="AR59" s="160"/>
      <c r="AS59" s="161"/>
      <c r="AU59" s="162"/>
      <c r="AV59" s="148"/>
      <c r="AW59" s="160"/>
      <c r="AX59" s="161"/>
      <c r="AZ59" s="162"/>
      <c r="BA59" s="148"/>
      <c r="BB59" s="160"/>
      <c r="BC59" s="161"/>
      <c r="BE59" s="162"/>
      <c r="BF59" s="148"/>
      <c r="BG59" s="160"/>
      <c r="BH59" s="161"/>
      <c r="BJ59" s="162"/>
      <c r="BK59" s="148"/>
      <c r="BL59" s="160"/>
      <c r="BM59" s="161"/>
      <c r="BO59" s="162"/>
      <c r="BP59" s="148"/>
      <c r="BQ59" s="160"/>
      <c r="BR59" s="161"/>
      <c r="BT59" s="162"/>
      <c r="BU59" s="148"/>
      <c r="BV59" s="160"/>
      <c r="BW59" s="161"/>
      <c r="BY59" s="162"/>
      <c r="BZ59" s="148"/>
      <c r="CA59" s="160"/>
      <c r="CB59" s="161"/>
      <c r="CD59" s="162"/>
      <c r="CE59" s="148"/>
      <c r="CF59" s="160"/>
      <c r="CG59" s="161"/>
      <c r="CI59" s="162"/>
      <c r="CJ59" s="148"/>
      <c r="CK59" s="160"/>
      <c r="CL59" s="161"/>
      <c r="CN59" s="162"/>
      <c r="CO59" s="148"/>
      <c r="CP59" s="160"/>
      <c r="CQ59" s="161"/>
      <c r="CS59" s="162"/>
      <c r="CT59" s="148"/>
      <c r="CU59" s="160"/>
      <c r="CV59" s="161"/>
      <c r="CX59" s="162"/>
      <c r="CY59" s="148"/>
      <c r="CZ59" s="160"/>
      <c r="DA59" s="161"/>
      <c r="DC59" s="162"/>
      <c r="DD59" s="148"/>
      <c r="DE59" s="160"/>
      <c r="DF59" s="161"/>
      <c r="DH59" s="162"/>
      <c r="DI59" s="148"/>
      <c r="DJ59" s="160"/>
      <c r="DK59" s="161"/>
      <c r="DM59" s="162"/>
      <c r="DN59" s="148"/>
      <c r="DO59" s="160"/>
      <c r="DP59" s="161"/>
      <c r="DR59" s="162"/>
      <c r="DS59" s="148"/>
      <c r="DT59" s="160"/>
      <c r="DU59" s="161"/>
      <c r="DW59" s="162"/>
    </row>
    <row r="60" spans="1:127" ht="13.5" customHeight="1">
      <c r="A60" s="160"/>
      <c r="B60" s="160"/>
      <c r="C60" s="148"/>
      <c r="D60" s="160"/>
      <c r="E60" s="161"/>
      <c r="G60" s="162"/>
      <c r="H60" s="148"/>
      <c r="I60" s="160"/>
      <c r="J60" s="161"/>
      <c r="L60" s="162"/>
      <c r="M60" s="148"/>
      <c r="N60" s="160"/>
      <c r="O60" s="161"/>
      <c r="Q60" s="162"/>
      <c r="R60" s="148"/>
      <c r="S60" s="160"/>
      <c r="T60" s="161"/>
      <c r="V60" s="162"/>
      <c r="W60" s="148"/>
      <c r="X60" s="160"/>
      <c r="Y60" s="161"/>
      <c r="AA60" s="162"/>
      <c r="AB60" s="148"/>
      <c r="AC60" s="160"/>
      <c r="AD60" s="161"/>
      <c r="AF60" s="162"/>
      <c r="AG60" s="148"/>
      <c r="AH60" s="160"/>
      <c r="AI60" s="161"/>
      <c r="AK60" s="162"/>
      <c r="AL60" s="148"/>
      <c r="AM60" s="160"/>
      <c r="AN60" s="161"/>
      <c r="AP60" s="162"/>
      <c r="AQ60" s="148"/>
      <c r="AR60" s="160"/>
      <c r="AS60" s="161"/>
      <c r="AU60" s="162"/>
      <c r="AV60" s="148"/>
      <c r="AW60" s="160"/>
      <c r="AX60" s="161"/>
      <c r="AZ60" s="162"/>
      <c r="BA60" s="148"/>
      <c r="BB60" s="160"/>
      <c r="BC60" s="161"/>
      <c r="BE60" s="162"/>
      <c r="BF60" s="148"/>
      <c r="BG60" s="160"/>
      <c r="BH60" s="161"/>
      <c r="BJ60" s="162"/>
      <c r="BK60" s="148"/>
      <c r="BL60" s="160"/>
      <c r="BM60" s="161"/>
      <c r="BO60" s="162"/>
      <c r="BP60" s="148"/>
      <c r="BQ60" s="160"/>
      <c r="BR60" s="161"/>
      <c r="BT60" s="162"/>
      <c r="BU60" s="148"/>
      <c r="BV60" s="160"/>
      <c r="BW60" s="161"/>
      <c r="BY60" s="162"/>
      <c r="BZ60" s="148"/>
      <c r="CA60" s="160"/>
      <c r="CB60" s="161"/>
      <c r="CD60" s="162"/>
      <c r="CE60" s="148"/>
      <c r="CF60" s="160"/>
      <c r="CG60" s="161"/>
      <c r="CI60" s="162"/>
      <c r="CJ60" s="148"/>
      <c r="CK60" s="160"/>
      <c r="CL60" s="161"/>
      <c r="CN60" s="162"/>
      <c r="CO60" s="148"/>
      <c r="CP60" s="160"/>
      <c r="CQ60" s="161"/>
      <c r="CS60" s="162"/>
      <c r="CT60" s="148"/>
      <c r="CU60" s="160"/>
      <c r="CV60" s="161"/>
      <c r="CX60" s="162"/>
      <c r="CY60" s="148"/>
      <c r="CZ60" s="160"/>
      <c r="DA60" s="161"/>
      <c r="DC60" s="162"/>
      <c r="DD60" s="148"/>
      <c r="DE60" s="160"/>
      <c r="DF60" s="161"/>
      <c r="DH60" s="162"/>
      <c r="DI60" s="148"/>
      <c r="DJ60" s="160"/>
      <c r="DK60" s="161"/>
      <c r="DM60" s="162"/>
      <c r="DN60" s="148"/>
      <c r="DO60" s="160"/>
      <c r="DP60" s="161"/>
      <c r="DR60" s="162"/>
      <c r="DS60" s="148"/>
      <c r="DT60" s="160"/>
      <c r="DU60" s="161"/>
      <c r="DW60" s="162"/>
    </row>
    <row r="61" spans="1:127" ht="13.5" customHeight="1">
      <c r="A61" s="160"/>
      <c r="B61" s="160"/>
      <c r="C61" s="148"/>
      <c r="D61" s="160"/>
      <c r="E61" s="161"/>
      <c r="G61" s="162"/>
      <c r="H61" s="148"/>
      <c r="I61" s="160"/>
      <c r="J61" s="161"/>
      <c r="L61" s="162"/>
      <c r="M61" s="148"/>
      <c r="N61" s="160"/>
      <c r="O61" s="161"/>
      <c r="Q61" s="162"/>
      <c r="R61" s="148"/>
      <c r="S61" s="160"/>
      <c r="T61" s="161"/>
      <c r="V61" s="162"/>
      <c r="W61" s="148"/>
      <c r="X61" s="160"/>
      <c r="Y61" s="161"/>
      <c r="AA61" s="162"/>
      <c r="AB61" s="148"/>
      <c r="AC61" s="160"/>
      <c r="AD61" s="161"/>
      <c r="AF61" s="162"/>
      <c r="AG61" s="148"/>
      <c r="AH61" s="160"/>
      <c r="AI61" s="161"/>
      <c r="AK61" s="162"/>
      <c r="AL61" s="148"/>
      <c r="AM61" s="160"/>
      <c r="AN61" s="161"/>
      <c r="AP61" s="162"/>
      <c r="AQ61" s="148"/>
      <c r="AR61" s="160"/>
      <c r="AS61" s="161"/>
      <c r="AU61" s="162"/>
      <c r="AV61" s="148"/>
      <c r="AW61" s="160"/>
      <c r="AX61" s="161"/>
      <c r="AZ61" s="162"/>
      <c r="BA61" s="148"/>
      <c r="BB61" s="160"/>
      <c r="BC61" s="161"/>
      <c r="BE61" s="162"/>
      <c r="BF61" s="148"/>
      <c r="BG61" s="160"/>
      <c r="BH61" s="161"/>
      <c r="BJ61" s="162"/>
      <c r="BK61" s="148"/>
      <c r="BL61" s="160"/>
      <c r="BM61" s="161"/>
      <c r="BO61" s="162"/>
      <c r="BP61" s="148"/>
      <c r="BQ61" s="160"/>
      <c r="BR61" s="161"/>
      <c r="BT61" s="162"/>
      <c r="BU61" s="148"/>
      <c r="BV61" s="160"/>
      <c r="BW61" s="161"/>
      <c r="BY61" s="162"/>
      <c r="BZ61" s="148"/>
      <c r="CA61" s="160"/>
      <c r="CB61" s="161"/>
      <c r="CD61" s="162"/>
      <c r="CE61" s="148"/>
      <c r="CF61" s="160"/>
      <c r="CG61" s="161"/>
      <c r="CI61" s="162"/>
      <c r="CJ61" s="148"/>
      <c r="CK61" s="160"/>
      <c r="CL61" s="161"/>
      <c r="CN61" s="162"/>
      <c r="CO61" s="148"/>
      <c r="CP61" s="160"/>
      <c r="CQ61" s="161"/>
      <c r="CS61" s="162"/>
      <c r="CT61" s="148"/>
      <c r="CU61" s="160"/>
      <c r="CV61" s="161"/>
      <c r="CX61" s="162"/>
      <c r="CY61" s="148"/>
      <c r="CZ61" s="160"/>
      <c r="DA61" s="161"/>
      <c r="DC61" s="162"/>
      <c r="DD61" s="148"/>
      <c r="DE61" s="160"/>
      <c r="DF61" s="161"/>
      <c r="DH61" s="162"/>
      <c r="DI61" s="148"/>
      <c r="DJ61" s="160"/>
      <c r="DK61" s="161"/>
      <c r="DM61" s="162"/>
      <c r="DN61" s="148"/>
      <c r="DO61" s="160"/>
      <c r="DP61" s="161"/>
      <c r="DR61" s="162"/>
      <c r="DS61" s="148"/>
      <c r="DT61" s="160"/>
      <c r="DU61" s="161"/>
      <c r="DW61" s="162"/>
    </row>
    <row r="62" spans="1:127" ht="13.5" customHeight="1">
      <c r="A62" s="160"/>
      <c r="B62" s="160"/>
      <c r="C62" s="148"/>
      <c r="D62" s="160"/>
      <c r="E62" s="161"/>
      <c r="G62" s="162"/>
      <c r="H62" s="148"/>
      <c r="I62" s="160"/>
      <c r="J62" s="161"/>
      <c r="L62" s="162"/>
      <c r="M62" s="148"/>
      <c r="N62" s="160"/>
      <c r="O62" s="161"/>
      <c r="Q62" s="162"/>
      <c r="R62" s="148"/>
      <c r="S62" s="160"/>
      <c r="T62" s="161"/>
      <c r="V62" s="162"/>
      <c r="W62" s="148"/>
      <c r="X62" s="160"/>
      <c r="Y62" s="161"/>
      <c r="AA62" s="162"/>
      <c r="AB62" s="148"/>
      <c r="AC62" s="160"/>
      <c r="AD62" s="161"/>
      <c r="AF62" s="162"/>
      <c r="AG62" s="148"/>
      <c r="AH62" s="160"/>
      <c r="AI62" s="161"/>
      <c r="AK62" s="162"/>
      <c r="AL62" s="148"/>
      <c r="AM62" s="160"/>
      <c r="AN62" s="161"/>
      <c r="AP62" s="162"/>
      <c r="AQ62" s="148"/>
      <c r="AR62" s="160"/>
      <c r="AS62" s="161"/>
      <c r="AU62" s="162"/>
      <c r="AV62" s="148"/>
      <c r="AW62" s="160"/>
      <c r="AX62" s="161"/>
      <c r="AZ62" s="162"/>
      <c r="BA62" s="148"/>
      <c r="BB62" s="160"/>
      <c r="BC62" s="161"/>
      <c r="BE62" s="162"/>
      <c r="BF62" s="148"/>
      <c r="BG62" s="160"/>
      <c r="BH62" s="161"/>
      <c r="BJ62" s="162"/>
      <c r="BK62" s="148"/>
      <c r="BL62" s="160"/>
      <c r="BM62" s="161"/>
      <c r="BO62" s="162"/>
      <c r="BP62" s="148"/>
      <c r="BQ62" s="160"/>
      <c r="BR62" s="161"/>
      <c r="BT62" s="162"/>
      <c r="BU62" s="148"/>
      <c r="BV62" s="160"/>
      <c r="BW62" s="161"/>
      <c r="BY62" s="162"/>
      <c r="BZ62" s="148"/>
      <c r="CA62" s="160"/>
      <c r="CB62" s="161"/>
      <c r="CD62" s="162"/>
      <c r="CE62" s="148"/>
      <c r="CF62" s="160"/>
      <c r="CG62" s="161"/>
      <c r="CI62" s="162"/>
      <c r="CJ62" s="148"/>
      <c r="CK62" s="160"/>
      <c r="CL62" s="161"/>
      <c r="CN62" s="162"/>
      <c r="CO62" s="148"/>
      <c r="CP62" s="160"/>
      <c r="CQ62" s="161"/>
      <c r="CS62" s="162"/>
      <c r="CT62" s="148"/>
      <c r="CU62" s="160"/>
      <c r="CV62" s="161"/>
      <c r="CX62" s="162"/>
      <c r="CY62" s="148"/>
      <c r="CZ62" s="160"/>
      <c r="DA62" s="161"/>
      <c r="DC62" s="162"/>
      <c r="DD62" s="148"/>
      <c r="DE62" s="160"/>
      <c r="DF62" s="161"/>
      <c r="DH62" s="162"/>
      <c r="DI62" s="148"/>
      <c r="DJ62" s="160"/>
      <c r="DK62" s="161"/>
      <c r="DM62" s="162"/>
      <c r="DN62" s="148"/>
      <c r="DO62" s="160"/>
      <c r="DP62" s="161"/>
      <c r="DR62" s="162"/>
      <c r="DS62" s="148"/>
      <c r="DT62" s="160"/>
      <c r="DU62" s="161"/>
      <c r="DW62" s="162"/>
    </row>
    <row r="63" spans="1:127" ht="13.5" customHeight="1">
      <c r="A63" s="160"/>
      <c r="B63" s="160"/>
      <c r="C63" s="148"/>
      <c r="D63" s="160"/>
      <c r="E63" s="161"/>
      <c r="G63" s="162"/>
      <c r="H63" s="148"/>
      <c r="I63" s="160"/>
      <c r="J63" s="161"/>
      <c r="L63" s="162"/>
      <c r="M63" s="148"/>
      <c r="N63" s="160"/>
      <c r="O63" s="161"/>
      <c r="Q63" s="162"/>
      <c r="R63" s="148"/>
      <c r="S63" s="160"/>
      <c r="T63" s="161"/>
      <c r="V63" s="162"/>
      <c r="W63" s="148"/>
      <c r="X63" s="160"/>
      <c r="Y63" s="161"/>
      <c r="AA63" s="162"/>
      <c r="AB63" s="148"/>
      <c r="AC63" s="160"/>
      <c r="AD63" s="161"/>
      <c r="AF63" s="162"/>
      <c r="AG63" s="148"/>
      <c r="AH63" s="160"/>
      <c r="AI63" s="161"/>
      <c r="AK63" s="162"/>
      <c r="AL63" s="148"/>
      <c r="AM63" s="160"/>
      <c r="AN63" s="161"/>
      <c r="AP63" s="162"/>
      <c r="AQ63" s="148"/>
      <c r="AR63" s="160"/>
      <c r="AS63" s="161"/>
      <c r="AU63" s="162"/>
      <c r="AV63" s="148"/>
      <c r="AW63" s="160"/>
      <c r="AX63" s="161"/>
      <c r="AZ63" s="162"/>
      <c r="BA63" s="148"/>
      <c r="BB63" s="160"/>
      <c r="BC63" s="161"/>
      <c r="BE63" s="162"/>
      <c r="BF63" s="148"/>
      <c r="BG63" s="160"/>
      <c r="BH63" s="161"/>
      <c r="BJ63" s="162"/>
      <c r="BK63" s="148"/>
      <c r="BL63" s="160"/>
      <c r="BM63" s="161"/>
      <c r="BO63" s="162"/>
      <c r="BP63" s="148"/>
      <c r="BQ63" s="160"/>
      <c r="BR63" s="161"/>
      <c r="BT63" s="162"/>
      <c r="BU63" s="148"/>
      <c r="BV63" s="160"/>
      <c r="BW63" s="161"/>
      <c r="BY63" s="162"/>
      <c r="BZ63" s="148"/>
      <c r="CA63" s="160"/>
      <c r="CB63" s="161"/>
      <c r="CD63" s="162"/>
      <c r="CE63" s="148"/>
      <c r="CF63" s="160"/>
      <c r="CG63" s="161"/>
      <c r="CI63" s="162"/>
      <c r="CJ63" s="148"/>
      <c r="CK63" s="160"/>
      <c r="CL63" s="161"/>
      <c r="CN63" s="162"/>
      <c r="CO63" s="148"/>
      <c r="CP63" s="160"/>
      <c r="CQ63" s="161"/>
      <c r="CS63" s="162"/>
      <c r="CT63" s="148"/>
      <c r="CU63" s="160"/>
      <c r="CV63" s="161"/>
      <c r="CX63" s="162"/>
      <c r="CY63" s="148"/>
      <c r="CZ63" s="160"/>
      <c r="DA63" s="161"/>
      <c r="DC63" s="162"/>
      <c r="DD63" s="148"/>
      <c r="DE63" s="160"/>
      <c r="DF63" s="161"/>
      <c r="DH63" s="162"/>
      <c r="DI63" s="148"/>
      <c r="DJ63" s="160"/>
      <c r="DK63" s="161"/>
      <c r="DM63" s="162"/>
      <c r="DN63" s="148"/>
      <c r="DO63" s="160"/>
      <c r="DP63" s="161"/>
      <c r="DR63" s="162"/>
      <c r="DS63" s="148"/>
      <c r="DT63" s="160"/>
      <c r="DU63" s="161"/>
      <c r="DW63" s="162"/>
    </row>
    <row r="64" spans="1:127" ht="13.5" customHeight="1">
      <c r="A64" s="160"/>
      <c r="B64" s="160"/>
      <c r="C64" s="148"/>
      <c r="D64" s="160"/>
      <c r="E64" s="161"/>
      <c r="G64" s="162"/>
      <c r="H64" s="148"/>
      <c r="I64" s="160"/>
      <c r="J64" s="161"/>
      <c r="L64" s="162"/>
      <c r="M64" s="148"/>
      <c r="N64" s="160"/>
      <c r="O64" s="161"/>
      <c r="Q64" s="162"/>
      <c r="R64" s="148"/>
      <c r="S64" s="160"/>
      <c r="T64" s="161"/>
      <c r="V64" s="162"/>
      <c r="W64" s="148"/>
      <c r="X64" s="160"/>
      <c r="Y64" s="161"/>
      <c r="AA64" s="162"/>
      <c r="AB64" s="148"/>
      <c r="AC64" s="160"/>
      <c r="AD64" s="161"/>
      <c r="AF64" s="162"/>
      <c r="AG64" s="148"/>
      <c r="AH64" s="160"/>
      <c r="AI64" s="161"/>
      <c r="AK64" s="162"/>
      <c r="AL64" s="148"/>
      <c r="AM64" s="160"/>
      <c r="AN64" s="161"/>
      <c r="AP64" s="162"/>
      <c r="AQ64" s="148"/>
      <c r="AR64" s="160"/>
      <c r="AS64" s="161"/>
      <c r="AU64" s="162"/>
      <c r="AV64" s="148"/>
      <c r="AW64" s="160"/>
      <c r="AX64" s="161"/>
      <c r="AZ64" s="162"/>
      <c r="BA64" s="148"/>
      <c r="BB64" s="160"/>
      <c r="BC64" s="161"/>
      <c r="BE64" s="162"/>
      <c r="BF64" s="148"/>
      <c r="BG64" s="160"/>
      <c r="BH64" s="161"/>
      <c r="BJ64" s="162"/>
      <c r="BK64" s="148"/>
      <c r="BL64" s="160"/>
      <c r="BM64" s="161"/>
      <c r="BO64" s="162"/>
      <c r="BP64" s="148"/>
      <c r="BQ64" s="160"/>
      <c r="BR64" s="161"/>
      <c r="BT64" s="162"/>
      <c r="BU64" s="148"/>
      <c r="BV64" s="160"/>
      <c r="BW64" s="161"/>
      <c r="BY64" s="162"/>
      <c r="BZ64" s="148"/>
      <c r="CA64" s="160"/>
      <c r="CB64" s="161"/>
      <c r="CD64" s="162"/>
      <c r="CE64" s="148"/>
      <c r="CF64" s="160"/>
      <c r="CG64" s="161"/>
      <c r="CI64" s="162"/>
      <c r="CJ64" s="148"/>
      <c r="CK64" s="160"/>
      <c r="CL64" s="161"/>
      <c r="CN64" s="162"/>
      <c r="CO64" s="148"/>
      <c r="CP64" s="160"/>
      <c r="CQ64" s="161"/>
      <c r="CS64" s="162"/>
      <c r="CT64" s="148"/>
      <c r="CU64" s="160"/>
      <c r="CV64" s="161"/>
      <c r="CX64" s="162"/>
      <c r="CY64" s="148"/>
      <c r="CZ64" s="160"/>
      <c r="DA64" s="161"/>
      <c r="DC64" s="162"/>
      <c r="DD64" s="148"/>
      <c r="DE64" s="160"/>
      <c r="DF64" s="161"/>
      <c r="DH64" s="162"/>
      <c r="DI64" s="148"/>
      <c r="DJ64" s="160"/>
      <c r="DK64" s="161"/>
      <c r="DM64" s="162"/>
      <c r="DN64" s="148"/>
      <c r="DO64" s="160"/>
      <c r="DP64" s="161"/>
      <c r="DR64" s="162"/>
      <c r="DS64" s="148"/>
      <c r="DT64" s="160"/>
      <c r="DU64" s="161"/>
      <c r="DW64" s="162"/>
    </row>
    <row r="65" spans="1:127" ht="13.5" customHeight="1">
      <c r="A65" s="160"/>
      <c r="B65" s="160"/>
      <c r="C65" s="148"/>
      <c r="D65" s="160"/>
      <c r="E65" s="161"/>
      <c r="G65" s="162"/>
      <c r="H65" s="148"/>
      <c r="I65" s="160"/>
      <c r="J65" s="161"/>
      <c r="L65" s="162"/>
      <c r="M65" s="148"/>
      <c r="N65" s="160"/>
      <c r="O65" s="161"/>
      <c r="Q65" s="162"/>
      <c r="R65" s="148"/>
      <c r="S65" s="160"/>
      <c r="T65" s="161"/>
      <c r="V65" s="162"/>
      <c r="W65" s="148"/>
      <c r="X65" s="160"/>
      <c r="Y65" s="161"/>
      <c r="AA65" s="162"/>
      <c r="AB65" s="148"/>
      <c r="AC65" s="160"/>
      <c r="AD65" s="161"/>
      <c r="AF65" s="162"/>
      <c r="AG65" s="148"/>
      <c r="AH65" s="160"/>
      <c r="AI65" s="161"/>
      <c r="AK65" s="162"/>
      <c r="AL65" s="148"/>
      <c r="AM65" s="160"/>
      <c r="AN65" s="161"/>
      <c r="AP65" s="162"/>
      <c r="AQ65" s="148"/>
      <c r="AR65" s="160"/>
      <c r="AS65" s="161"/>
      <c r="AU65" s="162"/>
      <c r="AV65" s="148"/>
      <c r="AW65" s="160"/>
      <c r="AX65" s="161"/>
      <c r="AZ65" s="162"/>
      <c r="BA65" s="148"/>
      <c r="BB65" s="160"/>
      <c r="BC65" s="161"/>
      <c r="BE65" s="162"/>
      <c r="BF65" s="148"/>
      <c r="BG65" s="160"/>
      <c r="BH65" s="161"/>
      <c r="BJ65" s="162"/>
      <c r="BK65" s="148"/>
      <c r="BL65" s="160"/>
      <c r="BM65" s="161"/>
      <c r="BO65" s="162"/>
      <c r="BP65" s="148"/>
      <c r="BQ65" s="160"/>
      <c r="BR65" s="161"/>
      <c r="BT65" s="162"/>
      <c r="BU65" s="148"/>
      <c r="BV65" s="160"/>
      <c r="BW65" s="161"/>
      <c r="BY65" s="162"/>
      <c r="BZ65" s="148"/>
      <c r="CA65" s="160"/>
      <c r="CB65" s="161"/>
      <c r="CD65" s="162"/>
      <c r="CE65" s="148"/>
      <c r="CF65" s="160"/>
      <c r="CG65" s="161"/>
      <c r="CI65" s="162"/>
      <c r="CJ65" s="148"/>
      <c r="CK65" s="160"/>
      <c r="CL65" s="161"/>
      <c r="CN65" s="162"/>
      <c r="CO65" s="148"/>
      <c r="CP65" s="160"/>
      <c r="CQ65" s="161"/>
      <c r="CS65" s="162"/>
      <c r="CT65" s="148"/>
      <c r="CU65" s="160"/>
      <c r="CV65" s="161"/>
      <c r="CX65" s="162"/>
      <c r="CY65" s="148"/>
      <c r="CZ65" s="160"/>
      <c r="DA65" s="161"/>
      <c r="DC65" s="162"/>
      <c r="DD65" s="148"/>
      <c r="DE65" s="160"/>
      <c r="DF65" s="161"/>
      <c r="DH65" s="162"/>
      <c r="DI65" s="148"/>
      <c r="DJ65" s="160"/>
      <c r="DK65" s="161"/>
      <c r="DM65" s="162"/>
      <c r="DN65" s="148"/>
      <c r="DO65" s="160"/>
      <c r="DP65" s="161"/>
      <c r="DR65" s="162"/>
      <c r="DS65" s="148"/>
      <c r="DT65" s="160"/>
      <c r="DU65" s="161"/>
      <c r="DW65" s="162"/>
    </row>
    <row r="66" spans="1:127" ht="13.5" customHeight="1">
      <c r="A66" s="160"/>
      <c r="B66" s="160"/>
      <c r="C66" s="148"/>
      <c r="D66" s="160"/>
      <c r="E66" s="161"/>
      <c r="G66" s="162"/>
      <c r="H66" s="148"/>
      <c r="I66" s="160"/>
      <c r="J66" s="161"/>
      <c r="L66" s="162"/>
      <c r="M66" s="148"/>
      <c r="N66" s="160"/>
      <c r="O66" s="161"/>
      <c r="Q66" s="162"/>
      <c r="R66" s="148"/>
      <c r="S66" s="160"/>
      <c r="T66" s="161"/>
      <c r="V66" s="162"/>
      <c r="W66" s="148"/>
      <c r="X66" s="160"/>
      <c r="Y66" s="161"/>
      <c r="AA66" s="162"/>
      <c r="AB66" s="148"/>
      <c r="AC66" s="160"/>
      <c r="AD66" s="161"/>
      <c r="AF66" s="162"/>
      <c r="AG66" s="148"/>
      <c r="AH66" s="160"/>
      <c r="AI66" s="161"/>
      <c r="AK66" s="162"/>
      <c r="AL66" s="148"/>
      <c r="AM66" s="160"/>
      <c r="AN66" s="161"/>
      <c r="AP66" s="162"/>
      <c r="AQ66" s="148"/>
      <c r="AR66" s="160"/>
      <c r="AS66" s="161"/>
      <c r="AU66" s="162"/>
      <c r="AV66" s="148"/>
      <c r="AW66" s="160"/>
      <c r="AX66" s="161"/>
      <c r="AZ66" s="162"/>
      <c r="BA66" s="148"/>
      <c r="BB66" s="160"/>
      <c r="BC66" s="161"/>
      <c r="BE66" s="162"/>
      <c r="BF66" s="148"/>
      <c r="BG66" s="160"/>
      <c r="BH66" s="161"/>
      <c r="BJ66" s="162"/>
      <c r="BK66" s="148"/>
      <c r="BL66" s="160"/>
      <c r="BM66" s="161"/>
      <c r="BO66" s="162"/>
      <c r="BP66" s="148"/>
      <c r="BQ66" s="160"/>
      <c r="BR66" s="161"/>
      <c r="BT66" s="162"/>
      <c r="BU66" s="148"/>
      <c r="BV66" s="160"/>
      <c r="BW66" s="161"/>
      <c r="BY66" s="162"/>
      <c r="BZ66" s="148"/>
      <c r="CA66" s="160"/>
      <c r="CB66" s="161"/>
      <c r="CD66" s="162"/>
      <c r="CE66" s="148"/>
      <c r="CF66" s="160"/>
      <c r="CG66" s="161"/>
      <c r="CI66" s="162"/>
      <c r="CJ66" s="148"/>
      <c r="CK66" s="160"/>
      <c r="CL66" s="161"/>
      <c r="CN66" s="162"/>
      <c r="CO66" s="148"/>
      <c r="CP66" s="160"/>
      <c r="CQ66" s="161"/>
      <c r="CS66" s="162"/>
      <c r="CT66" s="148"/>
      <c r="CU66" s="160"/>
      <c r="CV66" s="161"/>
      <c r="CX66" s="162"/>
      <c r="CY66" s="148"/>
      <c r="CZ66" s="160"/>
      <c r="DA66" s="161"/>
      <c r="DC66" s="162"/>
      <c r="DD66" s="148"/>
      <c r="DE66" s="160"/>
      <c r="DF66" s="161"/>
      <c r="DH66" s="162"/>
      <c r="DI66" s="148"/>
      <c r="DJ66" s="160"/>
      <c r="DK66" s="161"/>
      <c r="DM66" s="162"/>
      <c r="DN66" s="148"/>
      <c r="DO66" s="160"/>
      <c r="DP66" s="161"/>
      <c r="DR66" s="162"/>
      <c r="DS66" s="148"/>
      <c r="DT66" s="160"/>
      <c r="DU66" s="161"/>
      <c r="DW66" s="162"/>
    </row>
    <row r="67" spans="1:127" ht="13.5" customHeight="1">
      <c r="A67" s="160"/>
      <c r="B67" s="160"/>
      <c r="C67" s="148"/>
      <c r="D67" s="160"/>
      <c r="E67" s="161"/>
      <c r="G67" s="162"/>
      <c r="H67" s="148"/>
      <c r="I67" s="160"/>
      <c r="J67" s="161"/>
      <c r="L67" s="162"/>
      <c r="M67" s="148"/>
      <c r="N67" s="160"/>
      <c r="O67" s="161"/>
      <c r="Q67" s="162"/>
      <c r="R67" s="148"/>
      <c r="S67" s="160"/>
      <c r="T67" s="161"/>
      <c r="V67" s="162"/>
      <c r="W67" s="148"/>
      <c r="X67" s="160"/>
      <c r="Y67" s="161"/>
      <c r="AA67" s="162"/>
      <c r="AB67" s="148"/>
      <c r="AC67" s="160"/>
      <c r="AD67" s="161"/>
      <c r="AF67" s="162"/>
      <c r="AG67" s="148"/>
      <c r="AH67" s="160"/>
      <c r="AI67" s="161"/>
      <c r="AK67" s="162"/>
      <c r="AL67" s="148"/>
      <c r="AM67" s="160"/>
      <c r="AN67" s="161"/>
      <c r="AP67" s="162"/>
      <c r="AQ67" s="148"/>
      <c r="AR67" s="160"/>
      <c r="AS67" s="161"/>
      <c r="AU67" s="162"/>
      <c r="AV67" s="148"/>
      <c r="AW67" s="160"/>
      <c r="AX67" s="161"/>
      <c r="AZ67" s="162"/>
      <c r="BA67" s="148"/>
      <c r="BB67" s="160"/>
      <c r="BC67" s="161"/>
      <c r="BE67" s="162"/>
      <c r="BF67" s="148"/>
      <c r="BG67" s="160"/>
      <c r="BH67" s="161"/>
      <c r="BJ67" s="162"/>
      <c r="BK67" s="148"/>
      <c r="BL67" s="160"/>
      <c r="BM67" s="161"/>
      <c r="BO67" s="162"/>
      <c r="BP67" s="148"/>
      <c r="BQ67" s="160"/>
      <c r="BR67" s="161"/>
      <c r="BT67" s="162"/>
      <c r="BU67" s="148"/>
      <c r="BV67" s="160"/>
      <c r="BW67" s="161"/>
      <c r="BY67" s="162"/>
      <c r="BZ67" s="148"/>
      <c r="CA67" s="160"/>
      <c r="CB67" s="161"/>
      <c r="CD67" s="162"/>
      <c r="CE67" s="148"/>
      <c r="CF67" s="160"/>
      <c r="CG67" s="161"/>
      <c r="CI67" s="162"/>
      <c r="CJ67" s="148"/>
      <c r="CK67" s="160"/>
      <c r="CL67" s="161"/>
      <c r="CN67" s="162"/>
      <c r="CO67" s="148"/>
      <c r="CP67" s="160"/>
      <c r="CQ67" s="161"/>
      <c r="CS67" s="162"/>
      <c r="CT67" s="148"/>
      <c r="CU67" s="160"/>
      <c r="CV67" s="161"/>
      <c r="CX67" s="162"/>
      <c r="CY67" s="148"/>
      <c r="CZ67" s="160"/>
      <c r="DA67" s="161"/>
      <c r="DC67" s="162"/>
      <c r="DD67" s="148"/>
      <c r="DE67" s="160"/>
      <c r="DF67" s="161"/>
      <c r="DH67" s="162"/>
      <c r="DI67" s="148"/>
      <c r="DJ67" s="160"/>
      <c r="DK67" s="161"/>
      <c r="DM67" s="162"/>
      <c r="DN67" s="148"/>
      <c r="DO67" s="160"/>
      <c r="DP67" s="161"/>
      <c r="DR67" s="162"/>
      <c r="DS67" s="148"/>
      <c r="DT67" s="160"/>
      <c r="DU67" s="161"/>
      <c r="DW67" s="162"/>
    </row>
    <row r="68" spans="1:127" ht="13.5" customHeight="1">
      <c r="A68" s="160"/>
      <c r="B68" s="160"/>
      <c r="C68" s="148"/>
      <c r="D68" s="160"/>
      <c r="E68" s="161"/>
      <c r="G68" s="162"/>
      <c r="H68" s="148"/>
      <c r="I68" s="160"/>
      <c r="J68" s="161"/>
      <c r="L68" s="162"/>
      <c r="M68" s="148"/>
      <c r="N68" s="160"/>
      <c r="O68" s="161"/>
      <c r="Q68" s="162"/>
      <c r="R68" s="148"/>
      <c r="S68" s="160"/>
      <c r="T68" s="161"/>
      <c r="V68" s="162"/>
      <c r="W68" s="148"/>
      <c r="X68" s="160"/>
      <c r="Y68" s="161"/>
      <c r="AA68" s="162"/>
      <c r="AB68" s="148"/>
      <c r="AC68" s="160"/>
      <c r="AD68" s="161"/>
      <c r="AF68" s="162"/>
      <c r="AG68" s="148"/>
      <c r="AH68" s="160"/>
      <c r="AI68" s="161"/>
      <c r="AK68" s="162"/>
      <c r="AL68" s="148"/>
      <c r="AM68" s="160"/>
      <c r="AN68" s="161"/>
      <c r="AP68" s="162"/>
      <c r="AQ68" s="148"/>
      <c r="AR68" s="160"/>
      <c r="AS68" s="161"/>
      <c r="AU68" s="162"/>
      <c r="AV68" s="148"/>
      <c r="AW68" s="160"/>
      <c r="AX68" s="161"/>
      <c r="AZ68" s="162"/>
      <c r="BA68" s="148"/>
      <c r="BB68" s="160"/>
      <c r="BC68" s="161"/>
      <c r="BE68" s="162"/>
      <c r="BF68" s="148"/>
      <c r="BG68" s="160"/>
      <c r="BH68" s="161"/>
      <c r="BJ68" s="162"/>
      <c r="BK68" s="148"/>
      <c r="BL68" s="160"/>
      <c r="BM68" s="161"/>
      <c r="BO68" s="162"/>
      <c r="BP68" s="148"/>
      <c r="BQ68" s="160"/>
      <c r="BR68" s="161"/>
      <c r="BT68" s="162"/>
      <c r="BU68" s="148"/>
      <c r="BV68" s="160"/>
      <c r="BW68" s="161"/>
      <c r="BY68" s="162"/>
      <c r="BZ68" s="148"/>
      <c r="CA68" s="160"/>
      <c r="CB68" s="161"/>
      <c r="CD68" s="162"/>
      <c r="CE68" s="148"/>
      <c r="CF68" s="160"/>
      <c r="CG68" s="161"/>
      <c r="CI68" s="162"/>
      <c r="CJ68" s="148"/>
      <c r="CK68" s="160"/>
      <c r="CL68" s="161"/>
      <c r="CN68" s="162"/>
      <c r="CO68" s="148"/>
      <c r="CP68" s="160"/>
      <c r="CQ68" s="161"/>
      <c r="CS68" s="162"/>
      <c r="CT68" s="148"/>
      <c r="CU68" s="160"/>
      <c r="CV68" s="161"/>
      <c r="CX68" s="162"/>
      <c r="CY68" s="148"/>
      <c r="CZ68" s="160"/>
      <c r="DA68" s="161"/>
      <c r="DC68" s="162"/>
      <c r="DD68" s="148"/>
      <c r="DE68" s="160"/>
      <c r="DF68" s="161"/>
      <c r="DH68" s="162"/>
      <c r="DI68" s="148"/>
      <c r="DJ68" s="160"/>
      <c r="DK68" s="161"/>
      <c r="DM68" s="162"/>
      <c r="DN68" s="148"/>
      <c r="DO68" s="160"/>
      <c r="DP68" s="161"/>
      <c r="DR68" s="162"/>
      <c r="DS68" s="148"/>
      <c r="DT68" s="160"/>
      <c r="DU68" s="161"/>
      <c r="DW68" s="162"/>
    </row>
    <row r="69" spans="1:127" ht="13.5" customHeight="1">
      <c r="A69" s="160"/>
      <c r="B69" s="160"/>
      <c r="C69" s="148"/>
      <c r="D69" s="160"/>
      <c r="E69" s="161"/>
      <c r="G69" s="162"/>
      <c r="H69" s="148"/>
      <c r="I69" s="160"/>
      <c r="J69" s="161"/>
      <c r="L69" s="162"/>
      <c r="M69" s="148"/>
      <c r="N69" s="160"/>
      <c r="O69" s="161"/>
      <c r="Q69" s="162"/>
      <c r="R69" s="148"/>
      <c r="S69" s="160"/>
      <c r="T69" s="161"/>
      <c r="V69" s="162"/>
      <c r="W69" s="148"/>
      <c r="X69" s="160"/>
      <c r="Y69" s="161"/>
      <c r="AA69" s="162"/>
      <c r="AB69" s="148"/>
      <c r="AC69" s="160"/>
      <c r="AD69" s="161"/>
      <c r="AF69" s="162"/>
      <c r="AG69" s="148"/>
      <c r="AH69" s="160"/>
      <c r="AI69" s="161"/>
      <c r="AK69" s="162"/>
      <c r="AL69" s="148"/>
      <c r="AM69" s="160"/>
      <c r="AN69" s="161"/>
      <c r="AP69" s="162"/>
      <c r="AQ69" s="148"/>
      <c r="AR69" s="160"/>
      <c r="AS69" s="161"/>
      <c r="AU69" s="162"/>
      <c r="AV69" s="148"/>
      <c r="AW69" s="160"/>
      <c r="AX69" s="161"/>
      <c r="AZ69" s="162"/>
      <c r="BA69" s="148"/>
      <c r="BB69" s="160"/>
      <c r="BC69" s="161"/>
      <c r="BE69" s="162"/>
      <c r="BF69" s="148"/>
      <c r="BG69" s="160"/>
      <c r="BH69" s="161"/>
      <c r="BJ69" s="162"/>
      <c r="BK69" s="148"/>
      <c r="BL69" s="160"/>
      <c r="BM69" s="161"/>
      <c r="BO69" s="162"/>
      <c r="BP69" s="148"/>
      <c r="BQ69" s="160"/>
      <c r="BR69" s="161"/>
      <c r="BT69" s="162"/>
      <c r="BU69" s="148"/>
      <c r="BV69" s="160"/>
      <c r="BW69" s="161"/>
      <c r="BY69" s="162"/>
      <c r="BZ69" s="148"/>
      <c r="CA69" s="160"/>
      <c r="CB69" s="161"/>
      <c r="CD69" s="162"/>
      <c r="CE69" s="148"/>
      <c r="CF69" s="160"/>
      <c r="CG69" s="161"/>
      <c r="CI69" s="162"/>
      <c r="CJ69" s="148"/>
      <c r="CK69" s="160"/>
      <c r="CL69" s="161"/>
      <c r="CN69" s="162"/>
      <c r="CO69" s="148"/>
      <c r="CP69" s="160"/>
      <c r="CQ69" s="161"/>
      <c r="CS69" s="162"/>
      <c r="CT69" s="148"/>
      <c r="CU69" s="160"/>
      <c r="CV69" s="161"/>
      <c r="CX69" s="162"/>
      <c r="CY69" s="148"/>
      <c r="CZ69" s="160"/>
      <c r="DA69" s="161"/>
      <c r="DC69" s="162"/>
      <c r="DD69" s="148"/>
      <c r="DE69" s="160"/>
      <c r="DF69" s="161"/>
      <c r="DH69" s="162"/>
      <c r="DI69" s="148"/>
      <c r="DJ69" s="160"/>
      <c r="DK69" s="161"/>
      <c r="DM69" s="162"/>
      <c r="DN69" s="148"/>
      <c r="DO69" s="160"/>
      <c r="DP69" s="161"/>
      <c r="DR69" s="162"/>
      <c r="DS69" s="148"/>
      <c r="DT69" s="160"/>
      <c r="DU69" s="161"/>
      <c r="DW69" s="162"/>
    </row>
    <row r="70" spans="1:127" ht="13.5" customHeight="1">
      <c r="A70" s="160"/>
      <c r="B70" s="160"/>
      <c r="C70" s="148"/>
      <c r="D70" s="160"/>
      <c r="E70" s="161"/>
      <c r="G70" s="162"/>
      <c r="H70" s="148"/>
      <c r="I70" s="160"/>
      <c r="J70" s="161"/>
      <c r="L70" s="162"/>
      <c r="M70" s="148"/>
      <c r="N70" s="160"/>
      <c r="O70" s="161"/>
      <c r="Q70" s="162"/>
      <c r="R70" s="148"/>
      <c r="S70" s="160"/>
      <c r="T70" s="161"/>
      <c r="V70" s="162"/>
      <c r="W70" s="148"/>
      <c r="X70" s="160"/>
      <c r="Y70" s="161"/>
      <c r="AA70" s="162"/>
      <c r="AB70" s="148"/>
      <c r="AC70" s="160"/>
      <c r="AD70" s="161"/>
      <c r="AF70" s="162"/>
      <c r="AG70" s="148"/>
      <c r="AH70" s="160"/>
      <c r="AI70" s="161"/>
      <c r="AK70" s="162"/>
      <c r="AL70" s="148"/>
      <c r="AM70" s="160"/>
      <c r="AN70" s="161"/>
      <c r="AP70" s="162"/>
      <c r="AQ70" s="148"/>
      <c r="AR70" s="160"/>
      <c r="AS70" s="161"/>
      <c r="AU70" s="162"/>
      <c r="AV70" s="148"/>
      <c r="AW70" s="160"/>
      <c r="AX70" s="161"/>
      <c r="AZ70" s="162"/>
      <c r="BA70" s="148"/>
      <c r="BB70" s="160"/>
      <c r="BC70" s="161"/>
      <c r="BE70" s="162"/>
      <c r="BF70" s="148"/>
      <c r="BG70" s="160"/>
      <c r="BH70" s="161"/>
      <c r="BJ70" s="162"/>
      <c r="BK70" s="148"/>
      <c r="BL70" s="160"/>
      <c r="BM70" s="161"/>
      <c r="BO70" s="162"/>
      <c r="BP70" s="148"/>
      <c r="BQ70" s="160"/>
      <c r="BR70" s="161"/>
      <c r="BT70" s="162"/>
      <c r="BU70" s="148"/>
      <c r="BV70" s="160"/>
      <c r="BW70" s="161"/>
      <c r="BY70" s="162"/>
      <c r="BZ70" s="148"/>
      <c r="CA70" s="160"/>
      <c r="CB70" s="161"/>
      <c r="CD70" s="162"/>
      <c r="CE70" s="148"/>
      <c r="CF70" s="160"/>
      <c r="CG70" s="161"/>
      <c r="CI70" s="162"/>
      <c r="CJ70" s="148"/>
      <c r="CK70" s="160"/>
      <c r="CL70" s="161"/>
      <c r="CN70" s="162"/>
      <c r="CO70" s="148"/>
      <c r="CP70" s="160"/>
      <c r="CQ70" s="161"/>
      <c r="CS70" s="162"/>
      <c r="CT70" s="148"/>
      <c r="CU70" s="160"/>
      <c r="CV70" s="161"/>
      <c r="CX70" s="162"/>
      <c r="CY70" s="148"/>
      <c r="CZ70" s="160"/>
      <c r="DA70" s="161"/>
      <c r="DC70" s="162"/>
      <c r="DD70" s="148"/>
      <c r="DE70" s="160"/>
      <c r="DF70" s="161"/>
      <c r="DH70" s="162"/>
      <c r="DI70" s="148"/>
      <c r="DJ70" s="160"/>
      <c r="DK70" s="161"/>
      <c r="DM70" s="162"/>
      <c r="DN70" s="148"/>
      <c r="DO70" s="160"/>
      <c r="DP70" s="161"/>
      <c r="DR70" s="162"/>
      <c r="DS70" s="148"/>
      <c r="DT70" s="160"/>
      <c r="DU70" s="161"/>
      <c r="DW70" s="162"/>
    </row>
    <row r="71" spans="1:127" ht="13.5" customHeight="1">
      <c r="A71" s="160"/>
      <c r="B71" s="160"/>
      <c r="C71" s="148"/>
      <c r="D71" s="160"/>
      <c r="E71" s="161"/>
      <c r="G71" s="162"/>
      <c r="H71" s="148"/>
      <c r="I71" s="160"/>
      <c r="J71" s="161"/>
      <c r="L71" s="162"/>
      <c r="M71" s="148"/>
      <c r="N71" s="160"/>
      <c r="O71" s="161"/>
      <c r="Q71" s="162"/>
      <c r="R71" s="148"/>
      <c r="S71" s="160"/>
      <c r="T71" s="161"/>
      <c r="V71" s="162"/>
      <c r="W71" s="148"/>
      <c r="X71" s="160"/>
      <c r="Y71" s="161"/>
      <c r="AA71" s="162"/>
      <c r="AB71" s="148"/>
      <c r="AC71" s="160"/>
      <c r="AD71" s="161"/>
      <c r="AF71" s="162"/>
      <c r="AG71" s="148"/>
      <c r="AH71" s="160"/>
      <c r="AI71" s="161"/>
      <c r="AK71" s="162"/>
      <c r="AL71" s="148"/>
      <c r="AM71" s="160"/>
      <c r="AN71" s="161"/>
      <c r="AP71" s="162"/>
      <c r="AQ71" s="148"/>
      <c r="AR71" s="160"/>
      <c r="AS71" s="161"/>
      <c r="AU71" s="162"/>
      <c r="AV71" s="148"/>
      <c r="AW71" s="160"/>
      <c r="AX71" s="161"/>
      <c r="AZ71" s="162"/>
      <c r="BA71" s="148"/>
      <c r="BB71" s="160"/>
      <c r="BC71" s="161"/>
      <c r="BE71" s="162"/>
      <c r="BF71" s="148"/>
      <c r="BG71" s="160"/>
      <c r="BH71" s="161"/>
      <c r="BJ71" s="162"/>
      <c r="BK71" s="148"/>
      <c r="BL71" s="160"/>
      <c r="BM71" s="161"/>
      <c r="BO71" s="162"/>
      <c r="BP71" s="148"/>
      <c r="BQ71" s="160"/>
      <c r="BR71" s="161"/>
      <c r="BT71" s="162"/>
      <c r="BU71" s="148"/>
      <c r="BV71" s="160"/>
      <c r="BW71" s="161"/>
      <c r="BY71" s="162"/>
      <c r="BZ71" s="148"/>
      <c r="CA71" s="160"/>
      <c r="CB71" s="161"/>
      <c r="CD71" s="162"/>
      <c r="CE71" s="148"/>
      <c r="CF71" s="160"/>
      <c r="CG71" s="161"/>
      <c r="CI71" s="162"/>
      <c r="CJ71" s="148"/>
      <c r="CK71" s="160"/>
      <c r="CL71" s="161"/>
      <c r="CN71" s="162"/>
      <c r="CO71" s="148"/>
      <c r="CP71" s="160"/>
      <c r="CQ71" s="161"/>
      <c r="CS71" s="162"/>
      <c r="CT71" s="148"/>
      <c r="CU71" s="160"/>
      <c r="CV71" s="161"/>
      <c r="CX71" s="162"/>
      <c r="CY71" s="148"/>
      <c r="CZ71" s="160"/>
      <c r="DA71" s="161"/>
      <c r="DC71" s="162"/>
      <c r="DD71" s="148"/>
      <c r="DE71" s="160"/>
      <c r="DF71" s="161"/>
      <c r="DH71" s="162"/>
      <c r="DI71" s="148"/>
      <c r="DJ71" s="160"/>
      <c r="DK71" s="161"/>
      <c r="DM71" s="162"/>
      <c r="DN71" s="148"/>
      <c r="DO71" s="160"/>
      <c r="DP71" s="161"/>
      <c r="DR71" s="162"/>
      <c r="DS71" s="148"/>
      <c r="DT71" s="160"/>
      <c r="DU71" s="161"/>
      <c r="DW71" s="162"/>
    </row>
    <row r="72" spans="1:127" ht="13.5" customHeight="1">
      <c r="A72" s="160"/>
      <c r="B72" s="160"/>
      <c r="C72" s="148"/>
      <c r="D72" s="160"/>
      <c r="E72" s="161"/>
      <c r="G72" s="162"/>
      <c r="H72" s="148"/>
      <c r="I72" s="160"/>
      <c r="J72" s="161"/>
      <c r="L72" s="162"/>
      <c r="M72" s="148"/>
      <c r="N72" s="160"/>
      <c r="O72" s="161"/>
      <c r="Q72" s="162"/>
      <c r="R72" s="148"/>
      <c r="S72" s="160"/>
      <c r="T72" s="161"/>
      <c r="V72" s="162"/>
      <c r="W72" s="148"/>
      <c r="X72" s="160"/>
      <c r="Y72" s="161"/>
      <c r="AA72" s="162"/>
      <c r="AB72" s="148"/>
      <c r="AC72" s="160"/>
      <c r="AD72" s="161"/>
      <c r="AF72" s="162"/>
      <c r="AG72" s="148"/>
      <c r="AH72" s="160"/>
      <c r="AI72" s="161"/>
      <c r="AK72" s="162"/>
      <c r="AL72" s="148"/>
      <c r="AM72" s="160"/>
      <c r="AN72" s="161"/>
      <c r="AP72" s="162"/>
      <c r="AQ72" s="148"/>
      <c r="AR72" s="160"/>
      <c r="AS72" s="161"/>
      <c r="AU72" s="162"/>
      <c r="AV72" s="148"/>
      <c r="AW72" s="160"/>
      <c r="AX72" s="161"/>
      <c r="AZ72" s="162"/>
      <c r="BA72" s="148"/>
      <c r="BB72" s="160"/>
      <c r="BC72" s="161"/>
      <c r="BE72" s="162"/>
      <c r="BF72" s="148"/>
      <c r="BG72" s="160"/>
      <c r="BH72" s="161"/>
      <c r="BJ72" s="162"/>
      <c r="BK72" s="148"/>
      <c r="BL72" s="160"/>
      <c r="BM72" s="161"/>
      <c r="BO72" s="162"/>
      <c r="BP72" s="148"/>
      <c r="BQ72" s="160"/>
      <c r="BR72" s="161"/>
      <c r="BT72" s="162"/>
      <c r="BU72" s="148"/>
      <c r="BV72" s="160"/>
      <c r="BW72" s="161"/>
      <c r="BY72" s="162"/>
      <c r="BZ72" s="148"/>
      <c r="CA72" s="160"/>
      <c r="CB72" s="161"/>
      <c r="CD72" s="162"/>
      <c r="CE72" s="148"/>
      <c r="CF72" s="160"/>
      <c r="CG72" s="161"/>
      <c r="CI72" s="162"/>
      <c r="CJ72" s="148"/>
      <c r="CK72" s="160"/>
      <c r="CL72" s="161"/>
      <c r="CN72" s="162"/>
      <c r="CO72" s="148"/>
      <c r="CP72" s="160"/>
      <c r="CQ72" s="161"/>
      <c r="CS72" s="162"/>
      <c r="CT72" s="148"/>
      <c r="CU72" s="160"/>
      <c r="CV72" s="161"/>
      <c r="CX72" s="162"/>
      <c r="CY72" s="148"/>
      <c r="CZ72" s="160"/>
      <c r="DA72" s="161"/>
      <c r="DC72" s="162"/>
      <c r="DD72" s="148"/>
      <c r="DE72" s="160"/>
      <c r="DF72" s="161"/>
      <c r="DH72" s="162"/>
      <c r="DI72" s="148"/>
      <c r="DJ72" s="160"/>
      <c r="DK72" s="161"/>
      <c r="DM72" s="162"/>
      <c r="DN72" s="148"/>
      <c r="DO72" s="160"/>
      <c r="DP72" s="161"/>
      <c r="DR72" s="162"/>
      <c r="DS72" s="148"/>
      <c r="DT72" s="160"/>
      <c r="DU72" s="161"/>
      <c r="DW72" s="162"/>
    </row>
    <row r="73" spans="1:127" ht="13.5" customHeight="1">
      <c r="A73" s="160"/>
      <c r="B73" s="160"/>
      <c r="C73" s="148"/>
      <c r="D73" s="160"/>
      <c r="E73" s="161"/>
      <c r="G73" s="162"/>
      <c r="H73" s="148"/>
      <c r="I73" s="160"/>
      <c r="J73" s="161"/>
      <c r="L73" s="162"/>
      <c r="M73" s="148"/>
      <c r="N73" s="160"/>
      <c r="O73" s="161"/>
      <c r="Q73" s="162"/>
      <c r="R73" s="148"/>
      <c r="S73" s="160"/>
      <c r="T73" s="161"/>
      <c r="V73" s="162"/>
      <c r="W73" s="148"/>
      <c r="X73" s="160"/>
      <c r="Y73" s="161"/>
      <c r="AA73" s="162"/>
      <c r="AB73" s="148"/>
      <c r="AC73" s="160"/>
      <c r="AD73" s="161"/>
      <c r="AF73" s="162"/>
      <c r="AG73" s="148"/>
      <c r="AH73" s="160"/>
      <c r="AI73" s="161"/>
      <c r="AK73" s="162"/>
      <c r="AL73" s="148"/>
      <c r="AM73" s="160"/>
      <c r="AN73" s="161"/>
      <c r="AP73" s="162"/>
      <c r="AQ73" s="148"/>
      <c r="AR73" s="160"/>
      <c r="AS73" s="161"/>
      <c r="AU73" s="162"/>
      <c r="AV73" s="148"/>
      <c r="AW73" s="160"/>
      <c r="AX73" s="161"/>
      <c r="AZ73" s="162"/>
      <c r="BA73" s="148"/>
      <c r="BB73" s="160"/>
      <c r="BC73" s="161"/>
      <c r="BE73" s="162"/>
      <c r="BF73" s="148"/>
      <c r="BG73" s="160"/>
      <c r="BH73" s="161"/>
      <c r="BJ73" s="162"/>
      <c r="BK73" s="148"/>
      <c r="BL73" s="160"/>
      <c r="BM73" s="161"/>
      <c r="BO73" s="162"/>
      <c r="BP73" s="148"/>
      <c r="BQ73" s="160"/>
      <c r="BR73" s="161"/>
      <c r="BT73" s="162"/>
      <c r="BU73" s="148"/>
      <c r="BV73" s="160"/>
      <c r="BW73" s="161"/>
      <c r="BY73" s="162"/>
      <c r="BZ73" s="148"/>
      <c r="CA73" s="160"/>
      <c r="CB73" s="161"/>
      <c r="CD73" s="162"/>
      <c r="CE73" s="148"/>
      <c r="CF73" s="160"/>
      <c r="CG73" s="161"/>
      <c r="CI73" s="162"/>
      <c r="CJ73" s="148"/>
      <c r="CK73" s="160"/>
      <c r="CL73" s="161"/>
      <c r="CN73" s="162"/>
      <c r="CO73" s="148"/>
      <c r="CP73" s="160"/>
      <c r="CQ73" s="161"/>
      <c r="CS73" s="162"/>
      <c r="CT73" s="148"/>
      <c r="CU73" s="160"/>
      <c r="CV73" s="161"/>
      <c r="CX73" s="162"/>
      <c r="CY73" s="148"/>
      <c r="CZ73" s="160"/>
      <c r="DA73" s="161"/>
      <c r="DC73" s="162"/>
      <c r="DD73" s="148"/>
      <c r="DE73" s="160"/>
      <c r="DF73" s="161"/>
      <c r="DH73" s="162"/>
      <c r="DI73" s="148"/>
      <c r="DJ73" s="160"/>
      <c r="DK73" s="161"/>
      <c r="DM73" s="162"/>
      <c r="DN73" s="148"/>
      <c r="DO73" s="160"/>
      <c r="DP73" s="161"/>
      <c r="DR73" s="162"/>
      <c r="DS73" s="148"/>
      <c r="DT73" s="160"/>
      <c r="DU73" s="161"/>
      <c r="DW73" s="162"/>
    </row>
    <row r="74" spans="1:127" ht="13.5" customHeight="1">
      <c r="A74" s="160"/>
      <c r="B74" s="160"/>
      <c r="C74" s="148"/>
      <c r="D74" s="160"/>
      <c r="E74" s="161"/>
      <c r="G74" s="162"/>
      <c r="H74" s="148"/>
      <c r="I74" s="160"/>
      <c r="J74" s="161"/>
      <c r="L74" s="162"/>
      <c r="M74" s="148"/>
      <c r="N74" s="160"/>
      <c r="O74" s="161"/>
      <c r="Q74" s="162"/>
      <c r="R74" s="148"/>
      <c r="S74" s="160"/>
      <c r="T74" s="161"/>
      <c r="V74" s="162"/>
      <c r="W74" s="148"/>
      <c r="X74" s="160"/>
      <c r="Y74" s="161"/>
      <c r="AA74" s="162"/>
      <c r="AB74" s="148"/>
      <c r="AC74" s="160"/>
      <c r="AD74" s="161"/>
      <c r="AF74" s="162"/>
      <c r="AG74" s="148"/>
      <c r="AH74" s="160"/>
      <c r="AI74" s="161"/>
      <c r="AK74" s="162"/>
      <c r="AL74" s="148"/>
      <c r="AM74" s="160"/>
      <c r="AN74" s="161"/>
      <c r="AP74" s="162"/>
      <c r="AQ74" s="148"/>
      <c r="AR74" s="160"/>
      <c r="AS74" s="161"/>
      <c r="AU74" s="162"/>
      <c r="AV74" s="148"/>
      <c r="AW74" s="160"/>
      <c r="AX74" s="161"/>
      <c r="AZ74" s="162"/>
      <c r="BA74" s="148"/>
      <c r="BB74" s="160"/>
      <c r="BC74" s="161"/>
      <c r="BE74" s="162"/>
      <c r="BF74" s="148"/>
      <c r="BG74" s="160"/>
      <c r="BH74" s="161"/>
      <c r="BJ74" s="162"/>
      <c r="BK74" s="148"/>
      <c r="BL74" s="160"/>
      <c r="BM74" s="161"/>
      <c r="BO74" s="162"/>
      <c r="BP74" s="148"/>
      <c r="BQ74" s="160"/>
      <c r="BR74" s="161"/>
      <c r="BT74" s="162"/>
      <c r="BU74" s="148"/>
      <c r="BV74" s="160"/>
      <c r="BW74" s="161"/>
      <c r="BY74" s="162"/>
      <c r="BZ74" s="148"/>
      <c r="CA74" s="160"/>
      <c r="CB74" s="161"/>
      <c r="CD74" s="162"/>
      <c r="CE74" s="148"/>
      <c r="CF74" s="160"/>
      <c r="CG74" s="161"/>
      <c r="CI74" s="162"/>
      <c r="CJ74" s="148"/>
      <c r="CK74" s="160"/>
      <c r="CL74" s="161"/>
      <c r="CN74" s="162"/>
      <c r="CO74" s="148"/>
      <c r="CP74" s="160"/>
      <c r="CQ74" s="161"/>
      <c r="CS74" s="162"/>
      <c r="CT74" s="148"/>
      <c r="CU74" s="160"/>
      <c r="CV74" s="161"/>
      <c r="CX74" s="162"/>
      <c r="CY74" s="148"/>
      <c r="CZ74" s="160"/>
      <c r="DA74" s="161"/>
      <c r="DC74" s="162"/>
      <c r="DD74" s="148"/>
      <c r="DE74" s="160"/>
      <c r="DF74" s="161"/>
      <c r="DH74" s="162"/>
      <c r="DI74" s="148"/>
      <c r="DJ74" s="160"/>
      <c r="DK74" s="161"/>
      <c r="DM74" s="162"/>
      <c r="DN74" s="148"/>
      <c r="DO74" s="160"/>
      <c r="DP74" s="161"/>
      <c r="DR74" s="162"/>
      <c r="DS74" s="148"/>
      <c r="DT74" s="160"/>
      <c r="DU74" s="161"/>
      <c r="DW74" s="162"/>
    </row>
    <row r="75" spans="1:127" ht="13.5" customHeight="1">
      <c r="A75" s="160"/>
      <c r="B75" s="160"/>
      <c r="C75" s="148"/>
      <c r="D75" s="160"/>
      <c r="E75" s="161"/>
      <c r="G75" s="162"/>
      <c r="H75" s="148"/>
      <c r="I75" s="160"/>
      <c r="J75" s="161"/>
      <c r="L75" s="162"/>
      <c r="M75" s="148"/>
      <c r="N75" s="160"/>
      <c r="O75" s="161"/>
      <c r="Q75" s="162"/>
      <c r="R75" s="148"/>
      <c r="S75" s="160"/>
      <c r="T75" s="161"/>
      <c r="V75" s="162"/>
      <c r="W75" s="148"/>
      <c r="X75" s="160"/>
      <c r="Y75" s="161"/>
      <c r="AA75" s="162"/>
      <c r="AB75" s="148"/>
      <c r="AC75" s="160"/>
      <c r="AD75" s="161"/>
      <c r="AF75" s="162"/>
      <c r="AG75" s="148"/>
      <c r="AH75" s="160"/>
      <c r="AI75" s="161"/>
      <c r="AK75" s="162"/>
      <c r="AL75" s="148"/>
      <c r="AM75" s="160"/>
      <c r="AN75" s="161"/>
      <c r="AP75" s="162"/>
      <c r="AQ75" s="148"/>
      <c r="AR75" s="160"/>
      <c r="AS75" s="161"/>
      <c r="AU75" s="162"/>
      <c r="AV75" s="148"/>
      <c r="AW75" s="160"/>
      <c r="AX75" s="161"/>
      <c r="AZ75" s="162"/>
      <c r="BA75" s="148"/>
      <c r="BB75" s="160"/>
      <c r="BC75" s="161"/>
      <c r="BE75" s="162"/>
      <c r="BF75" s="148"/>
      <c r="BG75" s="160"/>
      <c r="BH75" s="161"/>
      <c r="BJ75" s="162"/>
      <c r="BK75" s="148"/>
      <c r="BL75" s="160"/>
      <c r="BM75" s="161"/>
      <c r="BO75" s="162"/>
      <c r="BP75" s="148"/>
      <c r="BQ75" s="160"/>
      <c r="BR75" s="161"/>
      <c r="BT75" s="162"/>
      <c r="BU75" s="148"/>
      <c r="BV75" s="160"/>
      <c r="BW75" s="161"/>
      <c r="BY75" s="162"/>
      <c r="BZ75" s="148"/>
      <c r="CA75" s="160"/>
      <c r="CB75" s="161"/>
      <c r="CD75" s="162"/>
      <c r="CE75" s="148"/>
      <c r="CF75" s="160"/>
      <c r="CG75" s="161"/>
      <c r="CI75" s="162"/>
      <c r="CJ75" s="148"/>
      <c r="CK75" s="160"/>
      <c r="CL75" s="161"/>
      <c r="CN75" s="162"/>
      <c r="CO75" s="148"/>
      <c r="CP75" s="160"/>
      <c r="CQ75" s="161"/>
      <c r="CS75" s="162"/>
      <c r="CT75" s="148"/>
      <c r="CU75" s="160"/>
      <c r="CV75" s="161"/>
      <c r="CX75" s="162"/>
      <c r="CY75" s="148"/>
      <c r="CZ75" s="160"/>
      <c r="DA75" s="161"/>
      <c r="DC75" s="162"/>
      <c r="DD75" s="148"/>
      <c r="DE75" s="160"/>
      <c r="DF75" s="161"/>
      <c r="DH75" s="162"/>
      <c r="DI75" s="148"/>
      <c r="DJ75" s="160"/>
      <c r="DK75" s="161"/>
      <c r="DM75" s="162"/>
      <c r="DN75" s="148"/>
      <c r="DO75" s="160"/>
      <c r="DP75" s="161"/>
      <c r="DR75" s="162"/>
      <c r="DS75" s="148"/>
      <c r="DT75" s="160"/>
      <c r="DU75" s="161"/>
      <c r="DW75" s="162"/>
    </row>
    <row r="76" spans="1:127" ht="13.5" customHeight="1">
      <c r="A76" s="160"/>
      <c r="B76" s="160"/>
      <c r="C76" s="148"/>
      <c r="D76" s="160"/>
      <c r="E76" s="161"/>
      <c r="G76" s="162"/>
      <c r="H76" s="148"/>
      <c r="I76" s="160"/>
      <c r="J76" s="161"/>
      <c r="L76" s="162"/>
      <c r="M76" s="148"/>
      <c r="N76" s="160"/>
      <c r="O76" s="161"/>
      <c r="Q76" s="162"/>
      <c r="R76" s="148"/>
      <c r="S76" s="160"/>
      <c r="T76" s="161"/>
      <c r="V76" s="162"/>
      <c r="W76" s="148"/>
      <c r="X76" s="160"/>
      <c r="Y76" s="161"/>
      <c r="AA76" s="162"/>
      <c r="AB76" s="148"/>
      <c r="AC76" s="160"/>
      <c r="AD76" s="161"/>
      <c r="AF76" s="162"/>
      <c r="AG76" s="148"/>
      <c r="AH76" s="160"/>
      <c r="AI76" s="161"/>
      <c r="AK76" s="162"/>
      <c r="AL76" s="148"/>
      <c r="AM76" s="160"/>
      <c r="AN76" s="161"/>
      <c r="AP76" s="162"/>
      <c r="AQ76" s="148"/>
      <c r="AR76" s="160"/>
      <c r="AS76" s="161"/>
      <c r="AU76" s="162"/>
      <c r="AV76" s="148"/>
      <c r="AW76" s="160"/>
      <c r="AX76" s="161"/>
      <c r="AZ76" s="162"/>
      <c r="BA76" s="148"/>
      <c r="BB76" s="160"/>
      <c r="BC76" s="161"/>
      <c r="BE76" s="162"/>
      <c r="BF76" s="148"/>
      <c r="BG76" s="160"/>
      <c r="BH76" s="161"/>
      <c r="BJ76" s="162"/>
      <c r="BK76" s="148"/>
      <c r="BL76" s="160"/>
      <c r="BM76" s="161"/>
      <c r="BO76" s="162"/>
      <c r="BP76" s="148"/>
      <c r="BQ76" s="160"/>
      <c r="BR76" s="161"/>
      <c r="BT76" s="162"/>
      <c r="BU76" s="148"/>
      <c r="BV76" s="160"/>
      <c r="BW76" s="161"/>
      <c r="BY76" s="162"/>
      <c r="BZ76" s="148"/>
      <c r="CA76" s="160"/>
      <c r="CB76" s="161"/>
      <c r="CD76" s="162"/>
      <c r="CE76" s="148"/>
      <c r="CF76" s="160"/>
      <c r="CG76" s="161"/>
      <c r="CI76" s="162"/>
      <c r="CJ76" s="148"/>
      <c r="CK76" s="160"/>
      <c r="CL76" s="161"/>
      <c r="CN76" s="162"/>
      <c r="CO76" s="148"/>
      <c r="CP76" s="160"/>
      <c r="CQ76" s="161"/>
      <c r="CS76" s="162"/>
      <c r="CT76" s="148"/>
      <c r="CU76" s="160"/>
      <c r="CV76" s="161"/>
      <c r="CX76" s="162"/>
      <c r="CY76" s="148"/>
      <c r="CZ76" s="160"/>
      <c r="DA76" s="161"/>
      <c r="DC76" s="162"/>
      <c r="DD76" s="148"/>
      <c r="DE76" s="160"/>
      <c r="DF76" s="161"/>
      <c r="DH76" s="162"/>
      <c r="DI76" s="148"/>
      <c r="DJ76" s="160"/>
      <c r="DK76" s="161"/>
      <c r="DM76" s="162"/>
      <c r="DN76" s="148"/>
      <c r="DO76" s="160"/>
      <c r="DP76" s="161"/>
      <c r="DR76" s="162"/>
      <c r="DS76" s="148"/>
      <c r="DT76" s="160"/>
      <c r="DU76" s="161"/>
      <c r="DW76" s="162"/>
    </row>
    <row r="77" spans="1:127" ht="13.5" customHeight="1">
      <c r="A77" s="160"/>
      <c r="B77" s="160"/>
      <c r="C77" s="148"/>
      <c r="D77" s="160"/>
      <c r="E77" s="161"/>
      <c r="G77" s="162"/>
      <c r="H77" s="148"/>
      <c r="I77" s="160"/>
      <c r="J77" s="161"/>
      <c r="L77" s="162"/>
      <c r="M77" s="148"/>
      <c r="N77" s="160"/>
      <c r="O77" s="161"/>
      <c r="Q77" s="162"/>
      <c r="R77" s="148"/>
      <c r="S77" s="160"/>
      <c r="T77" s="161"/>
      <c r="V77" s="162"/>
      <c r="W77" s="148"/>
      <c r="X77" s="160"/>
      <c r="Y77" s="161"/>
      <c r="AA77" s="162"/>
      <c r="AB77" s="148"/>
      <c r="AC77" s="160"/>
      <c r="AD77" s="161"/>
      <c r="AF77" s="162"/>
      <c r="AG77" s="148"/>
      <c r="AH77" s="160"/>
      <c r="AI77" s="161"/>
      <c r="AK77" s="162"/>
      <c r="AL77" s="148"/>
      <c r="AM77" s="160"/>
      <c r="AN77" s="161"/>
      <c r="AP77" s="162"/>
      <c r="AQ77" s="148"/>
      <c r="AR77" s="160"/>
      <c r="AS77" s="161"/>
      <c r="AU77" s="162"/>
      <c r="AV77" s="148"/>
      <c r="AW77" s="160"/>
      <c r="AX77" s="161"/>
      <c r="AZ77" s="162"/>
      <c r="BA77" s="148"/>
      <c r="BB77" s="160"/>
      <c r="BC77" s="161"/>
      <c r="BE77" s="162"/>
      <c r="BF77" s="148"/>
      <c r="BG77" s="160"/>
      <c r="BH77" s="161"/>
      <c r="BJ77" s="162"/>
      <c r="BK77" s="148"/>
      <c r="BL77" s="160"/>
      <c r="BM77" s="161"/>
      <c r="BO77" s="162"/>
      <c r="BP77" s="148"/>
      <c r="BQ77" s="160"/>
      <c r="BR77" s="161"/>
      <c r="BT77" s="162"/>
      <c r="BU77" s="148"/>
      <c r="BV77" s="160"/>
      <c r="BW77" s="161"/>
      <c r="BY77" s="162"/>
      <c r="BZ77" s="148"/>
      <c r="CA77" s="160"/>
      <c r="CB77" s="161"/>
      <c r="CD77" s="162"/>
      <c r="CE77" s="148"/>
      <c r="CF77" s="160"/>
      <c r="CG77" s="161"/>
      <c r="CI77" s="162"/>
      <c r="CJ77" s="148"/>
      <c r="CK77" s="160"/>
      <c r="CL77" s="161"/>
      <c r="CN77" s="162"/>
      <c r="CO77" s="148"/>
      <c r="CP77" s="160"/>
      <c r="CQ77" s="161"/>
      <c r="CS77" s="162"/>
      <c r="CT77" s="148"/>
      <c r="CU77" s="160"/>
      <c r="CV77" s="161"/>
      <c r="CX77" s="162"/>
      <c r="CY77" s="148"/>
      <c r="CZ77" s="160"/>
      <c r="DA77" s="161"/>
      <c r="DC77" s="162"/>
      <c r="DD77" s="148"/>
      <c r="DE77" s="160"/>
      <c r="DF77" s="161"/>
      <c r="DH77" s="162"/>
      <c r="DI77" s="148"/>
      <c r="DJ77" s="160"/>
      <c r="DK77" s="161"/>
      <c r="DM77" s="162"/>
      <c r="DN77" s="148"/>
      <c r="DO77" s="160"/>
      <c r="DP77" s="161"/>
      <c r="DR77" s="162"/>
      <c r="DS77" s="148"/>
      <c r="DT77" s="160"/>
      <c r="DU77" s="161"/>
      <c r="DW77" s="162"/>
    </row>
    <row r="78" spans="1:127" ht="13.5" customHeight="1">
      <c r="A78" s="160"/>
      <c r="B78" s="160"/>
      <c r="C78" s="148"/>
      <c r="D78" s="160"/>
      <c r="E78" s="161"/>
      <c r="G78" s="162"/>
      <c r="H78" s="148"/>
      <c r="I78" s="160"/>
      <c r="J78" s="161"/>
      <c r="L78" s="162"/>
      <c r="M78" s="148"/>
      <c r="N78" s="160"/>
      <c r="O78" s="161"/>
      <c r="Q78" s="162"/>
      <c r="R78" s="148"/>
      <c r="S78" s="160"/>
      <c r="T78" s="161"/>
      <c r="V78" s="162"/>
      <c r="W78" s="148"/>
      <c r="X78" s="160"/>
      <c r="Y78" s="161"/>
      <c r="AA78" s="162"/>
      <c r="AB78" s="148"/>
      <c r="AC78" s="160"/>
      <c r="AD78" s="161"/>
      <c r="AF78" s="162"/>
      <c r="AG78" s="148"/>
      <c r="AH78" s="160"/>
      <c r="AI78" s="161"/>
      <c r="AK78" s="162"/>
      <c r="AL78" s="148"/>
      <c r="AM78" s="160"/>
      <c r="AN78" s="161"/>
      <c r="AP78" s="162"/>
      <c r="AQ78" s="148"/>
      <c r="AR78" s="160"/>
      <c r="AS78" s="161"/>
      <c r="AU78" s="162"/>
      <c r="AV78" s="148"/>
      <c r="AW78" s="160"/>
      <c r="AX78" s="161"/>
      <c r="AZ78" s="162"/>
      <c r="BA78" s="148"/>
      <c r="BB78" s="160"/>
      <c r="BC78" s="161"/>
      <c r="BE78" s="162"/>
      <c r="BF78" s="148"/>
      <c r="BG78" s="160"/>
      <c r="BH78" s="161"/>
      <c r="BJ78" s="162"/>
      <c r="BK78" s="148"/>
      <c r="BL78" s="160"/>
      <c r="BM78" s="161"/>
      <c r="BO78" s="162"/>
      <c r="BP78" s="148"/>
      <c r="BQ78" s="160"/>
      <c r="BR78" s="161"/>
      <c r="BT78" s="162"/>
      <c r="BU78" s="148"/>
      <c r="BV78" s="160"/>
      <c r="BW78" s="161"/>
      <c r="BY78" s="162"/>
      <c r="BZ78" s="148"/>
      <c r="CA78" s="160"/>
      <c r="CB78" s="161"/>
      <c r="CD78" s="162"/>
      <c r="CE78" s="148"/>
      <c r="CF78" s="160"/>
      <c r="CG78" s="161"/>
      <c r="CI78" s="162"/>
      <c r="CJ78" s="148"/>
      <c r="CK78" s="160"/>
      <c r="CL78" s="161"/>
      <c r="CN78" s="162"/>
      <c r="CO78" s="148"/>
      <c r="CP78" s="160"/>
      <c r="CQ78" s="161"/>
      <c r="CS78" s="162"/>
      <c r="CT78" s="148"/>
      <c r="CU78" s="160"/>
      <c r="CV78" s="161"/>
      <c r="CX78" s="162"/>
      <c r="CY78" s="148"/>
      <c r="CZ78" s="160"/>
      <c r="DA78" s="161"/>
      <c r="DC78" s="162"/>
      <c r="DD78" s="148"/>
      <c r="DE78" s="160"/>
      <c r="DF78" s="161"/>
      <c r="DH78" s="162"/>
      <c r="DI78" s="148"/>
      <c r="DJ78" s="160"/>
      <c r="DK78" s="161"/>
      <c r="DM78" s="162"/>
      <c r="DN78" s="148"/>
      <c r="DO78" s="160"/>
      <c r="DP78" s="161"/>
      <c r="DR78" s="162"/>
      <c r="DS78" s="148"/>
      <c r="DT78" s="160"/>
      <c r="DU78" s="161"/>
      <c r="DW78" s="162"/>
    </row>
    <row r="79" spans="1:127" ht="13.5" customHeight="1">
      <c r="A79" s="160"/>
      <c r="B79" s="160"/>
      <c r="C79" s="148"/>
      <c r="D79" s="160"/>
      <c r="E79" s="161"/>
      <c r="G79" s="162"/>
      <c r="H79" s="148"/>
      <c r="I79" s="160"/>
      <c r="J79" s="161"/>
      <c r="L79" s="162"/>
      <c r="M79" s="148"/>
      <c r="N79" s="160"/>
      <c r="O79" s="161"/>
      <c r="Q79" s="162"/>
      <c r="R79" s="148"/>
      <c r="S79" s="160"/>
      <c r="T79" s="161"/>
      <c r="V79" s="162"/>
      <c r="W79" s="148"/>
      <c r="X79" s="160"/>
      <c r="Y79" s="161"/>
      <c r="AA79" s="162"/>
      <c r="AB79" s="148"/>
      <c r="AC79" s="160"/>
      <c r="AD79" s="161"/>
      <c r="AF79" s="162"/>
      <c r="AG79" s="148"/>
      <c r="AH79" s="160"/>
      <c r="AI79" s="161"/>
      <c r="AK79" s="162"/>
      <c r="AL79" s="148"/>
      <c r="AM79" s="160"/>
      <c r="AN79" s="161"/>
      <c r="AP79" s="162"/>
      <c r="AQ79" s="148"/>
      <c r="AR79" s="160"/>
      <c r="AS79" s="161"/>
      <c r="AU79" s="162"/>
      <c r="AV79" s="148"/>
      <c r="AW79" s="160"/>
      <c r="AX79" s="161"/>
      <c r="AZ79" s="162"/>
      <c r="BA79" s="148"/>
      <c r="BB79" s="160"/>
      <c r="BC79" s="161"/>
      <c r="BE79" s="162"/>
      <c r="BF79" s="148"/>
      <c r="BG79" s="160"/>
      <c r="BH79" s="161"/>
      <c r="BJ79" s="162"/>
      <c r="BK79" s="148"/>
      <c r="BL79" s="160"/>
      <c r="BM79" s="161"/>
      <c r="BO79" s="162"/>
      <c r="BP79" s="148"/>
      <c r="BQ79" s="160"/>
      <c r="BR79" s="161"/>
      <c r="BT79" s="162"/>
      <c r="BU79" s="148"/>
      <c r="BV79" s="160"/>
      <c r="BW79" s="161"/>
      <c r="BY79" s="162"/>
      <c r="BZ79" s="148"/>
      <c r="CA79" s="160"/>
      <c r="CB79" s="161"/>
      <c r="CD79" s="162"/>
      <c r="CE79" s="148"/>
      <c r="CF79" s="160"/>
      <c r="CG79" s="161"/>
      <c r="CI79" s="162"/>
      <c r="CJ79" s="148"/>
      <c r="CK79" s="160"/>
      <c r="CL79" s="161"/>
      <c r="CN79" s="162"/>
      <c r="CO79" s="148"/>
      <c r="CP79" s="160"/>
      <c r="CQ79" s="161"/>
      <c r="CS79" s="162"/>
      <c r="CT79" s="148"/>
      <c r="CU79" s="160"/>
      <c r="CV79" s="161"/>
      <c r="CX79" s="162"/>
      <c r="CY79" s="148"/>
      <c r="CZ79" s="160"/>
      <c r="DA79" s="161"/>
      <c r="DC79" s="162"/>
      <c r="DD79" s="148"/>
      <c r="DE79" s="160"/>
      <c r="DF79" s="161"/>
      <c r="DH79" s="162"/>
      <c r="DI79" s="148"/>
      <c r="DJ79" s="160"/>
      <c r="DK79" s="161"/>
      <c r="DM79" s="162"/>
      <c r="DN79" s="148"/>
      <c r="DO79" s="160"/>
      <c r="DP79" s="161"/>
      <c r="DR79" s="162"/>
      <c r="DS79" s="148"/>
      <c r="DT79" s="160"/>
      <c r="DU79" s="161"/>
      <c r="DW79" s="162"/>
    </row>
    <row r="80" spans="1:127" ht="13.5" customHeight="1">
      <c r="A80" s="160"/>
      <c r="B80" s="160"/>
      <c r="C80" s="148"/>
      <c r="D80" s="160"/>
      <c r="E80" s="161"/>
      <c r="G80" s="162"/>
      <c r="H80" s="148"/>
      <c r="I80" s="160"/>
      <c r="J80" s="161"/>
      <c r="L80" s="162"/>
      <c r="M80" s="148"/>
      <c r="N80" s="160"/>
      <c r="O80" s="161"/>
      <c r="Q80" s="162"/>
      <c r="R80" s="148"/>
      <c r="S80" s="160"/>
      <c r="T80" s="161"/>
      <c r="V80" s="162"/>
      <c r="W80" s="148"/>
      <c r="X80" s="160"/>
      <c r="Y80" s="161"/>
      <c r="AA80" s="162"/>
      <c r="AB80" s="148"/>
      <c r="AC80" s="160"/>
      <c r="AD80" s="161"/>
      <c r="AF80" s="162"/>
      <c r="AG80" s="148"/>
      <c r="AH80" s="160"/>
      <c r="AI80" s="161"/>
      <c r="AK80" s="162"/>
      <c r="AL80" s="148"/>
      <c r="AM80" s="160"/>
      <c r="AN80" s="161"/>
      <c r="AP80" s="162"/>
      <c r="AQ80" s="148"/>
      <c r="AR80" s="160"/>
      <c r="AS80" s="161"/>
      <c r="AU80" s="162"/>
      <c r="AV80" s="148"/>
      <c r="AW80" s="160"/>
      <c r="AX80" s="161"/>
      <c r="AZ80" s="162"/>
      <c r="BA80" s="148"/>
      <c r="BB80" s="160"/>
      <c r="BC80" s="161"/>
      <c r="BE80" s="162"/>
      <c r="BF80" s="148"/>
      <c r="BG80" s="160"/>
      <c r="BH80" s="161"/>
      <c r="BJ80" s="162"/>
      <c r="BK80" s="148"/>
      <c r="BL80" s="160"/>
      <c r="BM80" s="161"/>
      <c r="BO80" s="162"/>
      <c r="BP80" s="148"/>
      <c r="BQ80" s="160"/>
      <c r="BR80" s="161"/>
      <c r="BT80" s="162"/>
      <c r="BU80" s="148"/>
      <c r="BV80" s="160"/>
      <c r="BW80" s="161"/>
      <c r="BY80" s="162"/>
      <c r="BZ80" s="148"/>
      <c r="CA80" s="160"/>
      <c r="CB80" s="161"/>
      <c r="CD80" s="162"/>
      <c r="CE80" s="148"/>
      <c r="CF80" s="160"/>
      <c r="CG80" s="161"/>
      <c r="CI80" s="162"/>
      <c r="CJ80" s="148"/>
      <c r="CK80" s="160"/>
      <c r="CL80" s="161"/>
      <c r="CN80" s="162"/>
      <c r="CO80" s="148"/>
      <c r="CP80" s="160"/>
      <c r="CQ80" s="161"/>
      <c r="CS80" s="162"/>
      <c r="CT80" s="148"/>
      <c r="CU80" s="160"/>
      <c r="CV80" s="161"/>
      <c r="CX80" s="162"/>
      <c r="CY80" s="148"/>
      <c r="CZ80" s="160"/>
      <c r="DA80" s="161"/>
      <c r="DC80" s="162"/>
      <c r="DD80" s="148"/>
      <c r="DE80" s="160"/>
      <c r="DF80" s="161"/>
      <c r="DH80" s="162"/>
      <c r="DI80" s="148"/>
      <c r="DJ80" s="160"/>
      <c r="DK80" s="161"/>
      <c r="DM80" s="162"/>
      <c r="DN80" s="148"/>
      <c r="DO80" s="160"/>
      <c r="DP80" s="161"/>
      <c r="DR80" s="162"/>
      <c r="DS80" s="148"/>
      <c r="DT80" s="160"/>
      <c r="DU80" s="161"/>
      <c r="DW80" s="162"/>
    </row>
    <row r="81" spans="1:127" ht="13.5" customHeight="1">
      <c r="A81" s="160"/>
      <c r="B81" s="160"/>
      <c r="C81" s="148"/>
      <c r="D81" s="160"/>
      <c r="E81" s="161"/>
      <c r="G81" s="162"/>
      <c r="H81" s="148"/>
      <c r="I81" s="160"/>
      <c r="J81" s="161"/>
      <c r="L81" s="162"/>
      <c r="M81" s="148"/>
      <c r="N81" s="160"/>
      <c r="O81" s="161"/>
      <c r="Q81" s="162"/>
      <c r="R81" s="148"/>
      <c r="S81" s="160"/>
      <c r="T81" s="161"/>
      <c r="V81" s="162"/>
      <c r="W81" s="148"/>
      <c r="X81" s="160"/>
      <c r="Y81" s="161"/>
      <c r="AA81" s="162"/>
      <c r="AB81" s="148"/>
      <c r="AC81" s="160"/>
      <c r="AD81" s="161"/>
      <c r="AF81" s="162"/>
      <c r="AG81" s="148"/>
      <c r="AH81" s="160"/>
      <c r="AI81" s="161"/>
      <c r="AK81" s="162"/>
      <c r="AL81" s="148"/>
      <c r="AM81" s="160"/>
      <c r="AN81" s="161"/>
      <c r="AP81" s="162"/>
      <c r="AQ81" s="148"/>
      <c r="AR81" s="160"/>
      <c r="AS81" s="161"/>
      <c r="AU81" s="162"/>
      <c r="AV81" s="148"/>
      <c r="AW81" s="160"/>
      <c r="AX81" s="161"/>
      <c r="AZ81" s="162"/>
      <c r="BA81" s="148"/>
      <c r="BB81" s="160"/>
      <c r="BC81" s="161"/>
      <c r="BE81" s="162"/>
      <c r="BF81" s="148"/>
      <c r="BG81" s="160"/>
      <c r="BH81" s="161"/>
      <c r="BJ81" s="162"/>
      <c r="BK81" s="148"/>
      <c r="BL81" s="160"/>
      <c r="BM81" s="161"/>
      <c r="BO81" s="162"/>
      <c r="BP81" s="148"/>
      <c r="BQ81" s="160"/>
      <c r="BR81" s="161"/>
      <c r="BT81" s="162"/>
      <c r="BU81" s="148"/>
      <c r="BV81" s="160"/>
      <c r="BW81" s="161"/>
      <c r="BY81" s="162"/>
      <c r="BZ81" s="148"/>
      <c r="CA81" s="160"/>
      <c r="CB81" s="161"/>
      <c r="CD81" s="162"/>
      <c r="CE81" s="148"/>
      <c r="CF81" s="160"/>
      <c r="CG81" s="161"/>
      <c r="CI81" s="162"/>
      <c r="CJ81" s="148"/>
      <c r="CK81" s="160"/>
      <c r="CL81" s="161"/>
      <c r="CN81" s="162"/>
      <c r="CO81" s="148"/>
      <c r="CP81" s="160"/>
      <c r="CQ81" s="161"/>
      <c r="CS81" s="162"/>
      <c r="CT81" s="148"/>
      <c r="CU81" s="160"/>
      <c r="CV81" s="161"/>
      <c r="CX81" s="162"/>
      <c r="CY81" s="148"/>
      <c r="CZ81" s="160"/>
      <c r="DA81" s="161"/>
      <c r="DC81" s="162"/>
      <c r="DD81" s="148"/>
      <c r="DE81" s="160"/>
      <c r="DF81" s="161"/>
      <c r="DH81" s="162"/>
      <c r="DI81" s="148"/>
      <c r="DJ81" s="160"/>
      <c r="DK81" s="161"/>
      <c r="DM81" s="162"/>
      <c r="DN81" s="148"/>
      <c r="DO81" s="160"/>
      <c r="DP81" s="161"/>
      <c r="DR81" s="162"/>
      <c r="DS81" s="148"/>
      <c r="DT81" s="160"/>
      <c r="DU81" s="161"/>
      <c r="DW81" s="162"/>
    </row>
    <row r="82" spans="1:127" ht="13.5" customHeight="1">
      <c r="A82" s="160"/>
      <c r="B82" s="160"/>
      <c r="C82" s="148"/>
      <c r="D82" s="160"/>
      <c r="E82" s="161"/>
      <c r="G82" s="162"/>
      <c r="H82" s="148"/>
      <c r="I82" s="160"/>
      <c r="J82" s="161"/>
      <c r="L82" s="162"/>
      <c r="M82" s="148"/>
      <c r="N82" s="160"/>
      <c r="O82" s="161"/>
      <c r="Q82" s="162"/>
      <c r="R82" s="148"/>
      <c r="S82" s="160"/>
      <c r="T82" s="161"/>
      <c r="V82" s="162"/>
      <c r="W82" s="148"/>
      <c r="X82" s="160"/>
      <c r="Y82" s="161"/>
      <c r="AA82" s="162"/>
      <c r="AB82" s="148"/>
      <c r="AC82" s="160"/>
      <c r="AD82" s="161"/>
      <c r="AF82" s="162"/>
      <c r="AG82" s="148"/>
      <c r="AH82" s="160"/>
      <c r="AI82" s="161"/>
      <c r="AK82" s="162"/>
      <c r="AL82" s="148"/>
      <c r="AM82" s="160"/>
      <c r="AN82" s="161"/>
      <c r="AP82" s="162"/>
      <c r="AQ82" s="148"/>
      <c r="AR82" s="160"/>
      <c r="AS82" s="161"/>
      <c r="AU82" s="162"/>
      <c r="AV82" s="148"/>
      <c r="AW82" s="160"/>
      <c r="AX82" s="161"/>
      <c r="AZ82" s="162"/>
      <c r="BA82" s="148"/>
      <c r="BB82" s="160"/>
      <c r="BC82" s="161"/>
      <c r="BE82" s="162"/>
      <c r="BF82" s="148"/>
      <c r="BG82" s="160"/>
      <c r="BH82" s="161"/>
      <c r="BJ82" s="162"/>
      <c r="BK82" s="148"/>
      <c r="BL82" s="160"/>
      <c r="BM82" s="161"/>
      <c r="BO82" s="162"/>
      <c r="BP82" s="148"/>
      <c r="BQ82" s="160"/>
      <c r="BR82" s="161"/>
      <c r="BT82" s="162"/>
      <c r="BU82" s="148"/>
      <c r="BV82" s="160"/>
      <c r="BW82" s="161"/>
      <c r="BY82" s="162"/>
      <c r="BZ82" s="148"/>
      <c r="CA82" s="160"/>
      <c r="CB82" s="161"/>
      <c r="CD82" s="162"/>
      <c r="CE82" s="148"/>
      <c r="CF82" s="160"/>
      <c r="CG82" s="161"/>
      <c r="CI82" s="162"/>
      <c r="CJ82" s="148"/>
      <c r="CK82" s="160"/>
      <c r="CL82" s="161"/>
      <c r="CN82" s="162"/>
      <c r="CO82" s="148"/>
      <c r="CP82" s="160"/>
      <c r="CQ82" s="161"/>
      <c r="CS82" s="162"/>
      <c r="CT82" s="148"/>
      <c r="CU82" s="160"/>
      <c r="CV82" s="161"/>
      <c r="CX82" s="162"/>
      <c r="CY82" s="148"/>
      <c r="CZ82" s="160"/>
      <c r="DA82" s="161"/>
      <c r="DC82" s="162"/>
      <c r="DD82" s="148"/>
      <c r="DE82" s="160"/>
      <c r="DF82" s="161"/>
      <c r="DH82" s="162"/>
      <c r="DI82" s="148"/>
      <c r="DJ82" s="160"/>
      <c r="DK82" s="161"/>
      <c r="DM82" s="162"/>
      <c r="DN82" s="148"/>
      <c r="DO82" s="160"/>
      <c r="DP82" s="161"/>
      <c r="DR82" s="162"/>
      <c r="DS82" s="148"/>
      <c r="DT82" s="160"/>
      <c r="DU82" s="161"/>
      <c r="DW82" s="162"/>
    </row>
    <row r="83" spans="1:127" ht="13.5" customHeight="1">
      <c r="A83" s="160"/>
      <c r="B83" s="160"/>
      <c r="C83" s="148"/>
      <c r="D83" s="160"/>
      <c r="E83" s="161"/>
      <c r="G83" s="162"/>
      <c r="H83" s="148"/>
      <c r="I83" s="160"/>
      <c r="J83" s="161"/>
      <c r="L83" s="162"/>
      <c r="M83" s="148"/>
      <c r="N83" s="160"/>
      <c r="O83" s="161"/>
      <c r="Q83" s="162"/>
      <c r="R83" s="148"/>
      <c r="S83" s="160"/>
      <c r="T83" s="161"/>
      <c r="V83" s="162"/>
      <c r="W83" s="148"/>
      <c r="X83" s="160"/>
      <c r="Y83" s="161"/>
      <c r="AA83" s="162"/>
      <c r="AB83" s="148"/>
      <c r="AC83" s="160"/>
      <c r="AD83" s="161"/>
      <c r="AF83" s="162"/>
      <c r="AG83" s="148"/>
      <c r="AH83" s="160"/>
      <c r="AI83" s="161"/>
      <c r="AK83" s="162"/>
      <c r="AL83" s="148"/>
      <c r="AM83" s="160"/>
      <c r="AN83" s="161"/>
      <c r="AP83" s="162"/>
      <c r="AQ83" s="148"/>
      <c r="AR83" s="160"/>
      <c r="AS83" s="161"/>
      <c r="AU83" s="162"/>
      <c r="AV83" s="148"/>
      <c r="AW83" s="160"/>
      <c r="AX83" s="161"/>
      <c r="AZ83" s="162"/>
      <c r="BA83" s="148"/>
      <c r="BB83" s="160"/>
      <c r="BC83" s="161"/>
      <c r="BE83" s="162"/>
      <c r="BF83" s="148"/>
      <c r="BG83" s="160"/>
      <c r="BH83" s="161"/>
      <c r="BJ83" s="162"/>
      <c r="BK83" s="148"/>
      <c r="BL83" s="160"/>
      <c r="BM83" s="161"/>
      <c r="BO83" s="162"/>
      <c r="BP83" s="148"/>
      <c r="BQ83" s="160"/>
      <c r="BR83" s="161"/>
      <c r="BT83" s="162"/>
      <c r="BU83" s="148"/>
      <c r="BV83" s="160"/>
      <c r="BW83" s="161"/>
      <c r="BY83" s="162"/>
      <c r="BZ83" s="148"/>
      <c r="CA83" s="160"/>
      <c r="CB83" s="161"/>
      <c r="CD83" s="162"/>
      <c r="CE83" s="148"/>
      <c r="CF83" s="160"/>
      <c r="CG83" s="161"/>
      <c r="CI83" s="162"/>
      <c r="CJ83" s="148"/>
      <c r="CK83" s="160"/>
      <c r="CL83" s="161"/>
      <c r="CN83" s="162"/>
      <c r="CO83" s="148"/>
      <c r="CP83" s="160"/>
      <c r="CQ83" s="161"/>
      <c r="CS83" s="162"/>
      <c r="CT83" s="148"/>
      <c r="CU83" s="160"/>
      <c r="CV83" s="161"/>
      <c r="CX83" s="162"/>
      <c r="CY83" s="148"/>
      <c r="CZ83" s="160"/>
      <c r="DA83" s="161"/>
      <c r="DC83" s="162"/>
      <c r="DD83" s="148"/>
      <c r="DE83" s="160"/>
      <c r="DF83" s="161"/>
      <c r="DH83" s="162"/>
      <c r="DI83" s="148"/>
      <c r="DJ83" s="160"/>
      <c r="DK83" s="161"/>
      <c r="DM83" s="162"/>
      <c r="DN83" s="148"/>
      <c r="DO83" s="160"/>
      <c r="DP83" s="161"/>
      <c r="DR83" s="162"/>
      <c r="DS83" s="148"/>
      <c r="DT83" s="160"/>
      <c r="DU83" s="161"/>
      <c r="DW83" s="162"/>
    </row>
    <row r="84" spans="1:127" ht="13.5" customHeight="1">
      <c r="A84" s="160"/>
      <c r="B84" s="160"/>
      <c r="C84" s="148"/>
      <c r="D84" s="160"/>
      <c r="E84" s="161"/>
      <c r="G84" s="162"/>
      <c r="H84" s="148"/>
      <c r="I84" s="160"/>
      <c r="J84" s="161"/>
      <c r="L84" s="162"/>
      <c r="M84" s="148"/>
      <c r="N84" s="160"/>
      <c r="O84" s="161"/>
      <c r="Q84" s="162"/>
      <c r="R84" s="148"/>
      <c r="S84" s="160"/>
      <c r="T84" s="161"/>
      <c r="V84" s="162"/>
      <c r="W84" s="148"/>
      <c r="X84" s="160"/>
      <c r="Y84" s="161"/>
      <c r="AA84" s="162"/>
      <c r="AB84" s="148"/>
      <c r="AC84" s="160"/>
      <c r="AD84" s="161"/>
      <c r="AF84" s="162"/>
      <c r="AG84" s="148"/>
      <c r="AH84" s="160"/>
      <c r="AI84" s="161"/>
      <c r="AK84" s="162"/>
      <c r="AL84" s="148"/>
      <c r="AM84" s="160"/>
      <c r="AN84" s="161"/>
      <c r="AP84" s="162"/>
      <c r="AQ84" s="148"/>
      <c r="AR84" s="160"/>
      <c r="AS84" s="161"/>
      <c r="AU84" s="162"/>
      <c r="AV84" s="148"/>
      <c r="AW84" s="160"/>
      <c r="AX84" s="161"/>
      <c r="AZ84" s="162"/>
      <c r="BA84" s="148"/>
      <c r="BB84" s="160"/>
      <c r="BC84" s="161"/>
      <c r="BE84" s="162"/>
      <c r="BF84" s="148"/>
      <c r="BG84" s="160"/>
      <c r="BH84" s="161"/>
      <c r="BJ84" s="162"/>
      <c r="BK84" s="148"/>
      <c r="BL84" s="160"/>
      <c r="BM84" s="161"/>
      <c r="BO84" s="162"/>
      <c r="BP84" s="148"/>
      <c r="BQ84" s="160"/>
      <c r="BR84" s="161"/>
      <c r="BT84" s="162"/>
      <c r="BU84" s="148"/>
      <c r="BV84" s="160"/>
      <c r="BW84" s="161"/>
      <c r="BY84" s="162"/>
      <c r="BZ84" s="148"/>
      <c r="CA84" s="160"/>
      <c r="CB84" s="161"/>
      <c r="CD84" s="162"/>
      <c r="CE84" s="148"/>
      <c r="CF84" s="160"/>
      <c r="CG84" s="161"/>
      <c r="CI84" s="162"/>
      <c r="CJ84" s="148"/>
      <c r="CK84" s="160"/>
      <c r="CL84" s="161"/>
      <c r="CN84" s="162"/>
      <c r="CO84" s="148"/>
      <c r="CP84" s="160"/>
      <c r="CQ84" s="161"/>
      <c r="CS84" s="162"/>
      <c r="CT84" s="148"/>
      <c r="CU84" s="160"/>
      <c r="CV84" s="161"/>
      <c r="CX84" s="162"/>
      <c r="CY84" s="148"/>
      <c r="CZ84" s="160"/>
      <c r="DA84" s="161"/>
      <c r="DC84" s="162"/>
      <c r="DD84" s="148"/>
      <c r="DE84" s="160"/>
      <c r="DF84" s="161"/>
      <c r="DH84" s="162"/>
      <c r="DI84" s="148"/>
      <c r="DJ84" s="160"/>
      <c r="DK84" s="161"/>
      <c r="DM84" s="162"/>
      <c r="DN84" s="148"/>
      <c r="DO84" s="160"/>
      <c r="DP84" s="161"/>
      <c r="DR84" s="162"/>
      <c r="DS84" s="148"/>
      <c r="DT84" s="160"/>
      <c r="DU84" s="161"/>
      <c r="DW84" s="162"/>
    </row>
    <row r="85" spans="1:127" ht="13.5" customHeight="1">
      <c r="A85" s="160"/>
      <c r="B85" s="160"/>
      <c r="C85" s="148"/>
      <c r="D85" s="160"/>
      <c r="E85" s="161"/>
      <c r="G85" s="162"/>
      <c r="H85" s="148"/>
      <c r="I85" s="160"/>
      <c r="J85" s="161"/>
      <c r="L85" s="162"/>
      <c r="M85" s="148"/>
      <c r="N85" s="160"/>
      <c r="O85" s="161"/>
      <c r="Q85" s="162"/>
      <c r="R85" s="148"/>
      <c r="S85" s="160"/>
      <c r="T85" s="161"/>
      <c r="V85" s="162"/>
      <c r="W85" s="148"/>
      <c r="X85" s="160"/>
      <c r="Y85" s="161"/>
      <c r="AA85" s="162"/>
      <c r="AB85" s="148"/>
      <c r="AC85" s="160"/>
      <c r="AD85" s="161"/>
      <c r="AF85" s="162"/>
      <c r="AG85" s="148"/>
      <c r="AH85" s="160"/>
      <c r="AI85" s="161"/>
      <c r="AK85" s="162"/>
      <c r="AL85" s="148"/>
      <c r="AM85" s="160"/>
      <c r="AN85" s="161"/>
      <c r="AP85" s="162"/>
      <c r="AQ85" s="148"/>
      <c r="AR85" s="160"/>
      <c r="AS85" s="161"/>
      <c r="AU85" s="162"/>
      <c r="AV85" s="148"/>
      <c r="AW85" s="160"/>
      <c r="AX85" s="161"/>
      <c r="AZ85" s="162"/>
      <c r="BA85" s="148"/>
      <c r="BB85" s="160"/>
      <c r="BC85" s="161"/>
      <c r="BE85" s="162"/>
      <c r="BF85" s="148"/>
      <c r="BG85" s="160"/>
      <c r="BH85" s="161"/>
      <c r="BJ85" s="162"/>
      <c r="BK85" s="148"/>
      <c r="BL85" s="160"/>
      <c r="BM85" s="161"/>
      <c r="BO85" s="162"/>
      <c r="BP85" s="148"/>
      <c r="BQ85" s="160"/>
      <c r="BR85" s="161"/>
      <c r="BT85" s="162"/>
      <c r="BU85" s="148"/>
      <c r="BV85" s="160"/>
      <c r="BW85" s="161"/>
      <c r="BY85" s="162"/>
      <c r="BZ85" s="148"/>
      <c r="CA85" s="160"/>
      <c r="CB85" s="161"/>
      <c r="CD85" s="162"/>
      <c r="CE85" s="148"/>
      <c r="CF85" s="160"/>
      <c r="CG85" s="161"/>
      <c r="CI85" s="162"/>
      <c r="CJ85" s="148"/>
      <c r="CK85" s="160"/>
      <c r="CL85" s="161"/>
      <c r="CN85" s="162"/>
      <c r="CO85" s="148"/>
      <c r="CP85" s="160"/>
      <c r="CQ85" s="161"/>
      <c r="CS85" s="162"/>
      <c r="CT85" s="148"/>
      <c r="CU85" s="160"/>
      <c r="CV85" s="161"/>
      <c r="CX85" s="162"/>
      <c r="CY85" s="148"/>
      <c r="CZ85" s="160"/>
      <c r="DA85" s="161"/>
      <c r="DC85" s="162"/>
      <c r="DD85" s="148"/>
      <c r="DE85" s="160"/>
      <c r="DF85" s="161"/>
      <c r="DH85" s="162"/>
      <c r="DI85" s="148"/>
      <c r="DJ85" s="160"/>
      <c r="DK85" s="161"/>
      <c r="DM85" s="162"/>
      <c r="DN85" s="148"/>
      <c r="DO85" s="160"/>
      <c r="DP85" s="161"/>
      <c r="DR85" s="162"/>
      <c r="DS85" s="148"/>
      <c r="DT85" s="160"/>
      <c r="DU85" s="161"/>
      <c r="DW85" s="162"/>
    </row>
    <row r="86" spans="1:127" ht="13.5" customHeight="1">
      <c r="A86" s="160"/>
      <c r="B86" s="160"/>
      <c r="C86" s="148"/>
      <c r="D86" s="160"/>
      <c r="E86" s="161"/>
      <c r="G86" s="162"/>
      <c r="H86" s="148"/>
      <c r="I86" s="160"/>
      <c r="J86" s="161"/>
      <c r="L86" s="162"/>
      <c r="M86" s="148"/>
      <c r="N86" s="160"/>
      <c r="O86" s="161"/>
      <c r="Q86" s="162"/>
      <c r="R86" s="148"/>
      <c r="S86" s="160"/>
      <c r="T86" s="161"/>
      <c r="V86" s="162"/>
      <c r="W86" s="148"/>
      <c r="X86" s="160"/>
      <c r="Y86" s="161"/>
      <c r="AA86" s="162"/>
      <c r="AB86" s="148"/>
      <c r="AC86" s="160"/>
      <c r="AD86" s="161"/>
      <c r="AF86" s="162"/>
      <c r="AG86" s="148"/>
      <c r="AH86" s="160"/>
      <c r="AI86" s="161"/>
      <c r="AK86" s="162"/>
      <c r="AL86" s="148"/>
      <c r="AM86" s="160"/>
      <c r="AN86" s="161"/>
      <c r="AP86" s="162"/>
      <c r="AQ86" s="148"/>
      <c r="AR86" s="160"/>
      <c r="AS86" s="161"/>
      <c r="AU86" s="162"/>
      <c r="AV86" s="148"/>
      <c r="AW86" s="160"/>
      <c r="AX86" s="161"/>
      <c r="AZ86" s="162"/>
      <c r="BA86" s="148"/>
      <c r="BB86" s="160"/>
      <c r="BC86" s="161"/>
      <c r="BE86" s="162"/>
      <c r="BF86" s="148"/>
      <c r="BG86" s="160"/>
      <c r="BH86" s="161"/>
      <c r="BJ86" s="162"/>
      <c r="BK86" s="148"/>
      <c r="BL86" s="160"/>
      <c r="BM86" s="161"/>
      <c r="BO86" s="162"/>
      <c r="BP86" s="148"/>
      <c r="BQ86" s="160"/>
      <c r="BR86" s="161"/>
      <c r="BT86" s="162"/>
      <c r="BU86" s="148"/>
      <c r="BV86" s="160"/>
      <c r="BW86" s="161"/>
      <c r="BY86" s="162"/>
      <c r="BZ86" s="148"/>
      <c r="CA86" s="160"/>
      <c r="CB86" s="161"/>
      <c r="CD86" s="162"/>
      <c r="CE86" s="148"/>
      <c r="CF86" s="160"/>
      <c r="CG86" s="161"/>
      <c r="CI86" s="162"/>
      <c r="CJ86" s="148"/>
      <c r="CK86" s="160"/>
      <c r="CL86" s="161"/>
      <c r="CN86" s="162"/>
      <c r="CO86" s="148"/>
      <c r="CP86" s="160"/>
      <c r="CQ86" s="161"/>
      <c r="CS86" s="162"/>
      <c r="CT86" s="148"/>
      <c r="CU86" s="160"/>
      <c r="CV86" s="161"/>
      <c r="CX86" s="162"/>
      <c r="CY86" s="148"/>
      <c r="CZ86" s="160"/>
      <c r="DA86" s="161"/>
      <c r="DC86" s="162"/>
      <c r="DD86" s="148"/>
      <c r="DE86" s="160"/>
      <c r="DF86" s="161"/>
      <c r="DH86" s="162"/>
      <c r="DI86" s="148"/>
      <c r="DJ86" s="160"/>
      <c r="DK86" s="161"/>
      <c r="DM86" s="162"/>
      <c r="DN86" s="148"/>
      <c r="DO86" s="160"/>
      <c r="DP86" s="161"/>
      <c r="DR86" s="162"/>
      <c r="DS86" s="148"/>
      <c r="DT86" s="160"/>
      <c r="DU86" s="161"/>
      <c r="DW86" s="162"/>
    </row>
    <row r="87" spans="1:127" ht="13.5" customHeight="1">
      <c r="A87" s="160"/>
      <c r="B87" s="160"/>
      <c r="C87" s="148"/>
      <c r="D87" s="160"/>
      <c r="E87" s="161"/>
      <c r="G87" s="162"/>
      <c r="H87" s="148"/>
      <c r="I87" s="160"/>
      <c r="J87" s="161"/>
      <c r="L87" s="162"/>
      <c r="M87" s="148"/>
      <c r="N87" s="160"/>
      <c r="O87" s="161"/>
      <c r="Q87" s="162"/>
      <c r="R87" s="148"/>
      <c r="S87" s="160"/>
      <c r="T87" s="161"/>
      <c r="V87" s="162"/>
      <c r="W87" s="148"/>
      <c r="X87" s="160"/>
      <c r="Y87" s="161"/>
      <c r="AA87" s="162"/>
      <c r="AB87" s="148"/>
      <c r="AC87" s="160"/>
      <c r="AD87" s="161"/>
      <c r="AF87" s="162"/>
      <c r="AG87" s="148"/>
      <c r="AH87" s="160"/>
      <c r="AI87" s="161"/>
      <c r="AK87" s="162"/>
      <c r="AL87" s="148"/>
      <c r="AM87" s="160"/>
      <c r="AN87" s="161"/>
      <c r="AP87" s="162"/>
      <c r="AQ87" s="148"/>
      <c r="AR87" s="160"/>
      <c r="AS87" s="161"/>
      <c r="AU87" s="162"/>
      <c r="AV87" s="148"/>
      <c r="AW87" s="160"/>
      <c r="AX87" s="161"/>
      <c r="AZ87" s="162"/>
      <c r="BA87" s="148"/>
      <c r="BB87" s="160"/>
      <c r="BC87" s="161"/>
      <c r="BE87" s="162"/>
      <c r="BF87" s="148"/>
      <c r="BG87" s="160"/>
      <c r="BH87" s="161"/>
      <c r="BJ87" s="162"/>
      <c r="BK87" s="148"/>
      <c r="BL87" s="160"/>
      <c r="BM87" s="161"/>
      <c r="BO87" s="162"/>
      <c r="BP87" s="148"/>
      <c r="BQ87" s="160"/>
      <c r="BR87" s="161"/>
      <c r="BT87" s="162"/>
      <c r="BU87" s="148"/>
      <c r="BV87" s="160"/>
      <c r="BW87" s="161"/>
      <c r="BY87" s="162"/>
      <c r="BZ87" s="148"/>
      <c r="CA87" s="160"/>
      <c r="CB87" s="161"/>
      <c r="CD87" s="162"/>
      <c r="CE87" s="148"/>
      <c r="CF87" s="160"/>
      <c r="CG87" s="161"/>
      <c r="CI87" s="162"/>
      <c r="CJ87" s="148"/>
      <c r="CK87" s="160"/>
      <c r="CL87" s="161"/>
      <c r="CN87" s="162"/>
      <c r="CO87" s="148"/>
      <c r="CP87" s="160"/>
      <c r="CQ87" s="161"/>
      <c r="CS87" s="162"/>
      <c r="CT87" s="148"/>
      <c r="CU87" s="160"/>
      <c r="CV87" s="161"/>
      <c r="CX87" s="162"/>
      <c r="CY87" s="148"/>
      <c r="CZ87" s="160"/>
      <c r="DA87" s="161"/>
      <c r="DC87" s="162"/>
      <c r="DD87" s="148"/>
      <c r="DE87" s="160"/>
      <c r="DF87" s="161"/>
      <c r="DH87" s="162"/>
      <c r="DI87" s="148"/>
      <c r="DJ87" s="160"/>
      <c r="DK87" s="161"/>
      <c r="DM87" s="162"/>
      <c r="DN87" s="148"/>
      <c r="DO87" s="160"/>
      <c r="DP87" s="161"/>
      <c r="DR87" s="162"/>
      <c r="DS87" s="148"/>
      <c r="DT87" s="160"/>
      <c r="DU87" s="161"/>
      <c r="DW87" s="162"/>
    </row>
    <row r="88" spans="1:127" ht="13.5" customHeight="1">
      <c r="A88" s="160"/>
      <c r="B88" s="160"/>
      <c r="C88" s="148"/>
      <c r="D88" s="160"/>
      <c r="E88" s="161"/>
      <c r="G88" s="162"/>
      <c r="H88" s="148"/>
      <c r="I88" s="160"/>
      <c r="J88" s="161"/>
      <c r="L88" s="162"/>
      <c r="M88" s="148"/>
      <c r="N88" s="160"/>
      <c r="O88" s="161"/>
      <c r="Q88" s="162"/>
      <c r="R88" s="148"/>
      <c r="S88" s="160"/>
      <c r="T88" s="161"/>
      <c r="V88" s="162"/>
      <c r="W88" s="148"/>
      <c r="X88" s="160"/>
      <c r="Y88" s="161"/>
      <c r="AA88" s="162"/>
      <c r="AB88" s="148"/>
      <c r="AC88" s="160"/>
      <c r="AD88" s="161"/>
      <c r="AF88" s="162"/>
      <c r="AG88" s="148"/>
      <c r="AH88" s="160"/>
      <c r="AI88" s="161"/>
      <c r="AK88" s="162"/>
      <c r="AL88" s="148"/>
      <c r="AM88" s="160"/>
      <c r="AN88" s="161"/>
      <c r="AP88" s="162"/>
      <c r="AQ88" s="148"/>
      <c r="AR88" s="160"/>
      <c r="AS88" s="161"/>
      <c r="AU88" s="162"/>
      <c r="AV88" s="148"/>
      <c r="AW88" s="160"/>
      <c r="AX88" s="161"/>
      <c r="AZ88" s="162"/>
      <c r="BA88" s="148"/>
      <c r="BB88" s="160"/>
      <c r="BC88" s="161"/>
      <c r="BE88" s="162"/>
      <c r="BF88" s="148"/>
      <c r="BG88" s="160"/>
      <c r="BH88" s="161"/>
      <c r="BJ88" s="162"/>
      <c r="BK88" s="148"/>
      <c r="BL88" s="160"/>
      <c r="BM88" s="161"/>
      <c r="BO88" s="162"/>
      <c r="BP88" s="148"/>
      <c r="BQ88" s="160"/>
      <c r="BR88" s="161"/>
      <c r="BT88" s="162"/>
      <c r="BU88" s="148"/>
      <c r="BV88" s="160"/>
      <c r="BW88" s="161"/>
      <c r="BY88" s="162"/>
      <c r="BZ88" s="148"/>
      <c r="CA88" s="160"/>
      <c r="CB88" s="161"/>
      <c r="CD88" s="162"/>
      <c r="CE88" s="148"/>
      <c r="CF88" s="160"/>
      <c r="CG88" s="161"/>
      <c r="CI88" s="162"/>
      <c r="CJ88" s="148"/>
      <c r="CK88" s="160"/>
      <c r="CL88" s="161"/>
      <c r="CN88" s="162"/>
      <c r="CO88" s="148"/>
      <c r="CP88" s="160"/>
      <c r="CQ88" s="161"/>
      <c r="CS88" s="162"/>
      <c r="CT88" s="148"/>
      <c r="CU88" s="160"/>
      <c r="CV88" s="161"/>
      <c r="CX88" s="162"/>
      <c r="CY88" s="148"/>
      <c r="CZ88" s="160"/>
      <c r="DA88" s="161"/>
      <c r="DC88" s="162"/>
      <c r="DD88" s="148"/>
      <c r="DE88" s="160"/>
      <c r="DF88" s="161"/>
      <c r="DH88" s="162"/>
      <c r="DI88" s="148"/>
      <c r="DJ88" s="160"/>
      <c r="DK88" s="161"/>
      <c r="DM88" s="162"/>
      <c r="DN88" s="148"/>
      <c r="DO88" s="160"/>
      <c r="DP88" s="161"/>
      <c r="DR88" s="162"/>
      <c r="DS88" s="148"/>
      <c r="DT88" s="160"/>
      <c r="DU88" s="161"/>
      <c r="DW88" s="162"/>
    </row>
    <row r="89" spans="1:127" ht="13.5" customHeight="1">
      <c r="A89" s="160"/>
      <c r="B89" s="160"/>
      <c r="C89" s="148"/>
      <c r="D89" s="160"/>
      <c r="E89" s="161"/>
      <c r="G89" s="162"/>
      <c r="H89" s="148"/>
      <c r="I89" s="160"/>
      <c r="J89" s="161"/>
      <c r="L89" s="162"/>
      <c r="M89" s="148"/>
      <c r="N89" s="160"/>
      <c r="O89" s="161"/>
      <c r="Q89" s="162"/>
      <c r="R89" s="148"/>
      <c r="S89" s="160"/>
      <c r="T89" s="161"/>
      <c r="V89" s="162"/>
      <c r="W89" s="148"/>
      <c r="X89" s="160"/>
      <c r="Y89" s="161"/>
      <c r="AA89" s="162"/>
      <c r="AB89" s="148"/>
      <c r="AC89" s="160"/>
      <c r="AD89" s="161"/>
      <c r="AF89" s="162"/>
      <c r="AG89" s="148"/>
      <c r="AH89" s="160"/>
      <c r="AI89" s="161"/>
      <c r="AK89" s="162"/>
      <c r="AL89" s="148"/>
      <c r="AM89" s="160"/>
      <c r="AN89" s="161"/>
      <c r="AP89" s="162"/>
      <c r="AQ89" s="148"/>
      <c r="AR89" s="160"/>
      <c r="AS89" s="161"/>
      <c r="AU89" s="162"/>
      <c r="AV89" s="148"/>
      <c r="AW89" s="160"/>
      <c r="AX89" s="161"/>
      <c r="AZ89" s="162"/>
      <c r="BA89" s="148"/>
      <c r="BB89" s="160"/>
      <c r="BC89" s="161"/>
      <c r="BE89" s="162"/>
      <c r="BF89" s="148"/>
      <c r="BG89" s="160"/>
      <c r="BH89" s="161"/>
      <c r="BJ89" s="162"/>
      <c r="BK89" s="148"/>
      <c r="BL89" s="160"/>
      <c r="BM89" s="161"/>
      <c r="BO89" s="162"/>
      <c r="BP89" s="148"/>
      <c r="BQ89" s="160"/>
      <c r="BR89" s="161"/>
      <c r="BT89" s="162"/>
      <c r="BU89" s="148"/>
      <c r="BV89" s="160"/>
      <c r="BW89" s="161"/>
      <c r="BY89" s="162"/>
      <c r="BZ89" s="148"/>
      <c r="CA89" s="160"/>
      <c r="CB89" s="161"/>
      <c r="CD89" s="162"/>
      <c r="CE89" s="148"/>
      <c r="CF89" s="160"/>
      <c r="CG89" s="161"/>
      <c r="CI89" s="162"/>
      <c r="CJ89" s="148"/>
      <c r="CK89" s="160"/>
      <c r="CL89" s="161"/>
      <c r="CN89" s="162"/>
      <c r="CO89" s="148"/>
      <c r="CP89" s="160"/>
      <c r="CQ89" s="161"/>
      <c r="CS89" s="162"/>
      <c r="CT89" s="148"/>
      <c r="CU89" s="160"/>
      <c r="CV89" s="161"/>
      <c r="CX89" s="162"/>
      <c r="CY89" s="148"/>
      <c r="CZ89" s="160"/>
      <c r="DA89" s="161"/>
      <c r="DC89" s="162"/>
      <c r="DD89" s="148"/>
      <c r="DE89" s="160"/>
      <c r="DF89" s="161"/>
      <c r="DH89" s="162"/>
      <c r="DI89" s="148"/>
      <c r="DJ89" s="160"/>
      <c r="DK89" s="161"/>
      <c r="DM89" s="162"/>
      <c r="DN89" s="148"/>
      <c r="DO89" s="160"/>
      <c r="DP89" s="161"/>
      <c r="DR89" s="162"/>
      <c r="DS89" s="148"/>
      <c r="DT89" s="160"/>
      <c r="DU89" s="161"/>
      <c r="DW89" s="162"/>
    </row>
    <row r="90" spans="1:127" ht="13.5" customHeight="1">
      <c r="A90" s="160"/>
      <c r="B90" s="160"/>
      <c r="C90" s="148"/>
      <c r="D90" s="160"/>
      <c r="E90" s="161"/>
      <c r="G90" s="162"/>
      <c r="H90" s="148"/>
      <c r="I90" s="160"/>
      <c r="J90" s="161"/>
      <c r="L90" s="162"/>
      <c r="M90" s="148"/>
      <c r="N90" s="160"/>
      <c r="O90" s="161"/>
      <c r="Q90" s="162"/>
      <c r="R90" s="148"/>
      <c r="S90" s="160"/>
      <c r="T90" s="161"/>
      <c r="V90" s="162"/>
      <c r="W90" s="148"/>
      <c r="X90" s="160"/>
      <c r="Y90" s="161"/>
      <c r="AA90" s="162"/>
      <c r="AB90" s="148"/>
      <c r="AC90" s="160"/>
      <c r="AD90" s="161"/>
      <c r="AF90" s="162"/>
      <c r="AG90" s="148"/>
      <c r="AH90" s="160"/>
      <c r="AI90" s="161"/>
      <c r="AK90" s="162"/>
      <c r="AL90" s="148"/>
      <c r="AM90" s="160"/>
      <c r="AN90" s="161"/>
      <c r="AP90" s="162"/>
      <c r="AQ90" s="148"/>
      <c r="AR90" s="160"/>
      <c r="AS90" s="161"/>
      <c r="AU90" s="162"/>
      <c r="AV90" s="148"/>
      <c r="AW90" s="160"/>
      <c r="AX90" s="161"/>
      <c r="AZ90" s="162"/>
      <c r="BA90" s="148"/>
      <c r="BB90" s="160"/>
      <c r="BC90" s="161"/>
      <c r="BE90" s="162"/>
      <c r="BF90" s="148"/>
      <c r="BG90" s="160"/>
      <c r="BH90" s="161"/>
      <c r="BJ90" s="162"/>
      <c r="BK90" s="148"/>
      <c r="BL90" s="160"/>
      <c r="BM90" s="161"/>
      <c r="BO90" s="162"/>
      <c r="BP90" s="148"/>
      <c r="BQ90" s="160"/>
      <c r="BR90" s="161"/>
      <c r="BT90" s="162"/>
      <c r="BU90" s="148"/>
      <c r="BV90" s="160"/>
      <c r="BW90" s="161"/>
      <c r="BY90" s="162"/>
      <c r="BZ90" s="148"/>
      <c r="CA90" s="160"/>
      <c r="CB90" s="161"/>
      <c r="CD90" s="162"/>
      <c r="CE90" s="148"/>
      <c r="CF90" s="160"/>
      <c r="CG90" s="161"/>
      <c r="CI90" s="162"/>
      <c r="CJ90" s="148"/>
      <c r="CK90" s="160"/>
      <c r="CL90" s="161"/>
      <c r="CN90" s="162"/>
      <c r="CO90" s="148"/>
      <c r="CP90" s="160"/>
      <c r="CQ90" s="161"/>
      <c r="CS90" s="162"/>
      <c r="CT90" s="148"/>
      <c r="CU90" s="160"/>
      <c r="CV90" s="161"/>
      <c r="CX90" s="162"/>
      <c r="CY90" s="148"/>
      <c r="CZ90" s="160"/>
      <c r="DA90" s="161"/>
      <c r="DC90" s="162"/>
      <c r="DD90" s="148"/>
      <c r="DE90" s="160"/>
      <c r="DF90" s="161"/>
      <c r="DH90" s="162"/>
      <c r="DI90" s="148"/>
      <c r="DJ90" s="160"/>
      <c r="DK90" s="161"/>
      <c r="DM90" s="162"/>
      <c r="DN90" s="148"/>
      <c r="DO90" s="160"/>
      <c r="DP90" s="161"/>
      <c r="DR90" s="162"/>
      <c r="DS90" s="148"/>
      <c r="DT90" s="160"/>
      <c r="DU90" s="161"/>
      <c r="DW90" s="162"/>
    </row>
    <row r="91" spans="1:127" ht="13.5" customHeight="1">
      <c r="A91" s="160"/>
      <c r="B91" s="160"/>
      <c r="C91" s="148"/>
      <c r="D91" s="160"/>
      <c r="E91" s="161"/>
      <c r="G91" s="162"/>
      <c r="H91" s="148"/>
      <c r="I91" s="160"/>
      <c r="J91" s="161"/>
      <c r="L91" s="162"/>
      <c r="M91" s="148"/>
      <c r="N91" s="160"/>
      <c r="O91" s="161"/>
      <c r="Q91" s="162"/>
      <c r="R91" s="148"/>
      <c r="S91" s="160"/>
      <c r="T91" s="161"/>
      <c r="V91" s="162"/>
      <c r="W91" s="148"/>
      <c r="X91" s="160"/>
      <c r="Y91" s="161"/>
      <c r="AA91" s="162"/>
      <c r="AB91" s="148"/>
      <c r="AC91" s="160"/>
      <c r="AD91" s="161"/>
      <c r="AF91" s="162"/>
      <c r="AG91" s="148"/>
      <c r="AH91" s="160"/>
      <c r="AI91" s="161"/>
      <c r="AK91" s="162"/>
      <c r="AL91" s="148"/>
      <c r="AM91" s="160"/>
      <c r="AN91" s="161"/>
      <c r="AP91" s="162"/>
      <c r="AQ91" s="148"/>
      <c r="AR91" s="160"/>
      <c r="AS91" s="161"/>
      <c r="AU91" s="162"/>
      <c r="AV91" s="148"/>
      <c r="AW91" s="160"/>
      <c r="AX91" s="161"/>
      <c r="AZ91" s="162"/>
      <c r="BA91" s="148"/>
      <c r="BB91" s="160"/>
      <c r="BC91" s="161"/>
      <c r="BE91" s="162"/>
      <c r="BF91" s="148"/>
      <c r="BG91" s="160"/>
      <c r="BH91" s="161"/>
      <c r="BJ91" s="162"/>
      <c r="BK91" s="148"/>
      <c r="BL91" s="160"/>
      <c r="BM91" s="161"/>
      <c r="BO91" s="162"/>
      <c r="BP91" s="148"/>
      <c r="BQ91" s="160"/>
      <c r="BR91" s="161"/>
      <c r="BT91" s="162"/>
      <c r="BU91" s="148"/>
      <c r="BV91" s="160"/>
      <c r="BW91" s="161"/>
      <c r="BY91" s="162"/>
      <c r="BZ91" s="148"/>
      <c r="CA91" s="160"/>
      <c r="CB91" s="161"/>
      <c r="CD91" s="162"/>
      <c r="CE91" s="148"/>
      <c r="CF91" s="160"/>
      <c r="CG91" s="161"/>
      <c r="CI91" s="162"/>
      <c r="CJ91" s="148"/>
      <c r="CK91" s="160"/>
      <c r="CL91" s="161"/>
      <c r="CN91" s="162"/>
      <c r="CO91" s="148"/>
      <c r="CP91" s="160"/>
      <c r="CQ91" s="161"/>
      <c r="CS91" s="162"/>
      <c r="CT91" s="148"/>
      <c r="CU91" s="160"/>
      <c r="CV91" s="161"/>
      <c r="CX91" s="162"/>
      <c r="CY91" s="148"/>
      <c r="CZ91" s="160"/>
      <c r="DA91" s="161"/>
      <c r="DC91" s="162"/>
      <c r="DD91" s="148"/>
      <c r="DE91" s="160"/>
      <c r="DF91" s="161"/>
      <c r="DH91" s="162"/>
      <c r="DI91" s="148"/>
      <c r="DJ91" s="160"/>
      <c r="DK91" s="161"/>
      <c r="DM91" s="162"/>
      <c r="DN91" s="148"/>
      <c r="DO91" s="160"/>
      <c r="DP91" s="161"/>
      <c r="DR91" s="162"/>
      <c r="DS91" s="148"/>
      <c r="DT91" s="160"/>
      <c r="DU91" s="161"/>
      <c r="DW91" s="162"/>
    </row>
    <row r="92" spans="1:127" ht="13.5" customHeight="1">
      <c r="A92" s="160"/>
      <c r="B92" s="160"/>
      <c r="C92" s="148"/>
      <c r="D92" s="160"/>
      <c r="E92" s="161"/>
      <c r="G92" s="162"/>
      <c r="H92" s="148"/>
      <c r="I92" s="160"/>
      <c r="J92" s="161"/>
      <c r="L92" s="162"/>
      <c r="M92" s="148"/>
      <c r="N92" s="160"/>
      <c r="O92" s="161"/>
      <c r="Q92" s="162"/>
      <c r="R92" s="148"/>
      <c r="S92" s="160"/>
      <c r="T92" s="161"/>
      <c r="V92" s="162"/>
      <c r="W92" s="148"/>
      <c r="X92" s="160"/>
      <c r="Y92" s="161"/>
      <c r="AA92" s="162"/>
      <c r="AB92" s="148"/>
      <c r="AC92" s="160"/>
      <c r="AD92" s="161"/>
      <c r="AF92" s="162"/>
      <c r="AG92" s="148"/>
      <c r="AH92" s="160"/>
      <c r="AI92" s="161"/>
      <c r="AK92" s="162"/>
      <c r="AL92" s="148"/>
      <c r="AM92" s="160"/>
      <c r="AN92" s="161"/>
      <c r="AP92" s="162"/>
      <c r="AQ92" s="148"/>
      <c r="AR92" s="160"/>
      <c r="AS92" s="161"/>
      <c r="AU92" s="162"/>
      <c r="AV92" s="148"/>
      <c r="AW92" s="160"/>
      <c r="AX92" s="161"/>
      <c r="AZ92" s="162"/>
      <c r="BA92" s="148"/>
      <c r="BB92" s="160"/>
      <c r="BC92" s="161"/>
      <c r="BE92" s="162"/>
      <c r="BF92" s="148"/>
      <c r="BG92" s="160"/>
      <c r="BH92" s="161"/>
      <c r="BJ92" s="162"/>
      <c r="BK92" s="148"/>
      <c r="BL92" s="160"/>
      <c r="BM92" s="161"/>
      <c r="BO92" s="162"/>
      <c r="BP92" s="148"/>
      <c r="BQ92" s="160"/>
      <c r="BR92" s="161"/>
      <c r="BT92" s="162"/>
      <c r="BU92" s="148"/>
      <c r="BV92" s="160"/>
      <c r="BW92" s="161"/>
      <c r="BY92" s="162"/>
      <c r="BZ92" s="148"/>
      <c r="CA92" s="160"/>
      <c r="CB92" s="161"/>
      <c r="CD92" s="162"/>
      <c r="CE92" s="148"/>
      <c r="CF92" s="160"/>
      <c r="CG92" s="161"/>
      <c r="CI92" s="162"/>
      <c r="CJ92" s="148"/>
      <c r="CK92" s="160"/>
      <c r="CL92" s="161"/>
      <c r="CN92" s="162"/>
      <c r="CO92" s="148"/>
      <c r="CP92" s="160"/>
      <c r="CQ92" s="161"/>
      <c r="CS92" s="162"/>
      <c r="CT92" s="148"/>
      <c r="CU92" s="160"/>
      <c r="CV92" s="161"/>
      <c r="CX92" s="162"/>
      <c r="CY92" s="148"/>
      <c r="CZ92" s="160"/>
      <c r="DA92" s="161"/>
      <c r="DC92" s="162"/>
      <c r="DD92" s="148"/>
      <c r="DE92" s="160"/>
      <c r="DF92" s="161"/>
      <c r="DH92" s="162"/>
      <c r="DI92" s="148"/>
      <c r="DJ92" s="160"/>
      <c r="DK92" s="161"/>
      <c r="DM92" s="162"/>
      <c r="DN92" s="148"/>
      <c r="DO92" s="160"/>
      <c r="DP92" s="161"/>
      <c r="DR92" s="162"/>
      <c r="DS92" s="148"/>
      <c r="DT92" s="160"/>
      <c r="DU92" s="161"/>
      <c r="DW92" s="162"/>
    </row>
    <row r="93" spans="1:127" ht="13.5" customHeight="1">
      <c r="A93" s="160"/>
      <c r="B93" s="160"/>
      <c r="C93" s="148"/>
      <c r="D93" s="160"/>
      <c r="E93" s="161"/>
      <c r="G93" s="162"/>
      <c r="H93" s="148"/>
      <c r="I93" s="160"/>
      <c r="J93" s="161"/>
      <c r="L93" s="162"/>
      <c r="M93" s="148"/>
      <c r="N93" s="160"/>
      <c r="O93" s="161"/>
      <c r="Q93" s="162"/>
      <c r="R93" s="148"/>
      <c r="S93" s="160"/>
      <c r="T93" s="161"/>
      <c r="V93" s="162"/>
      <c r="W93" s="148"/>
      <c r="X93" s="160"/>
      <c r="Y93" s="161"/>
      <c r="AA93" s="162"/>
      <c r="AB93" s="148"/>
      <c r="AC93" s="160"/>
      <c r="AD93" s="161"/>
      <c r="AF93" s="162"/>
      <c r="AG93" s="148"/>
      <c r="AH93" s="160"/>
      <c r="AI93" s="161"/>
      <c r="AK93" s="162"/>
      <c r="AL93" s="148"/>
      <c r="AM93" s="160"/>
      <c r="AN93" s="161"/>
      <c r="AP93" s="162"/>
      <c r="AQ93" s="148"/>
      <c r="AR93" s="160"/>
      <c r="AS93" s="161"/>
      <c r="AU93" s="162"/>
      <c r="AV93" s="148"/>
      <c r="AW93" s="160"/>
      <c r="AX93" s="161"/>
      <c r="AZ93" s="162"/>
      <c r="BA93" s="148"/>
      <c r="BB93" s="160"/>
      <c r="BC93" s="161"/>
      <c r="BE93" s="162"/>
      <c r="BF93" s="148"/>
      <c r="BG93" s="160"/>
      <c r="BH93" s="161"/>
      <c r="BJ93" s="162"/>
      <c r="BK93" s="148"/>
      <c r="BL93" s="160"/>
      <c r="BM93" s="161"/>
      <c r="BO93" s="162"/>
      <c r="BP93" s="148"/>
      <c r="BQ93" s="160"/>
      <c r="BR93" s="161"/>
      <c r="BT93" s="162"/>
      <c r="BU93" s="148"/>
      <c r="BV93" s="160"/>
      <c r="BW93" s="161"/>
      <c r="BY93" s="162"/>
      <c r="BZ93" s="148"/>
      <c r="CA93" s="160"/>
      <c r="CB93" s="161"/>
      <c r="CD93" s="162"/>
      <c r="CE93" s="148"/>
      <c r="CF93" s="160"/>
      <c r="CG93" s="161"/>
      <c r="CI93" s="162"/>
      <c r="CJ93" s="148"/>
      <c r="CK93" s="160"/>
      <c r="CL93" s="161"/>
      <c r="CN93" s="162"/>
      <c r="CO93" s="148"/>
      <c r="CP93" s="160"/>
      <c r="CQ93" s="161"/>
      <c r="CS93" s="162"/>
      <c r="CT93" s="148"/>
      <c r="CU93" s="160"/>
      <c r="CV93" s="161"/>
      <c r="CX93" s="162"/>
      <c r="CY93" s="148"/>
      <c r="CZ93" s="160"/>
      <c r="DA93" s="161"/>
      <c r="DC93" s="162"/>
      <c r="DD93" s="148"/>
      <c r="DE93" s="160"/>
      <c r="DF93" s="161"/>
      <c r="DH93" s="162"/>
      <c r="DI93" s="148"/>
      <c r="DJ93" s="160"/>
      <c r="DK93" s="161"/>
      <c r="DM93" s="162"/>
      <c r="DN93" s="148"/>
      <c r="DO93" s="160"/>
      <c r="DP93" s="161"/>
      <c r="DR93" s="162"/>
      <c r="DS93" s="148"/>
      <c r="DT93" s="160"/>
      <c r="DU93" s="161"/>
      <c r="DW93" s="162"/>
    </row>
    <row r="94" spans="1:127" ht="13.5" customHeight="1">
      <c r="A94" s="160"/>
      <c r="B94" s="160"/>
      <c r="C94" s="148"/>
      <c r="D94" s="160"/>
      <c r="E94" s="161"/>
      <c r="G94" s="162"/>
      <c r="H94" s="148"/>
      <c r="I94" s="160"/>
      <c r="J94" s="161"/>
      <c r="L94" s="162"/>
      <c r="M94" s="148"/>
      <c r="N94" s="160"/>
      <c r="O94" s="161"/>
      <c r="Q94" s="162"/>
      <c r="R94" s="148"/>
      <c r="S94" s="160"/>
      <c r="T94" s="161"/>
      <c r="V94" s="162"/>
      <c r="W94" s="148"/>
      <c r="X94" s="160"/>
      <c r="Y94" s="161"/>
      <c r="AA94" s="162"/>
      <c r="AB94" s="148"/>
      <c r="AC94" s="160"/>
      <c r="AD94" s="161"/>
      <c r="AF94" s="162"/>
      <c r="AG94" s="148"/>
      <c r="AH94" s="160"/>
      <c r="AI94" s="161"/>
      <c r="AK94" s="162"/>
      <c r="AL94" s="148"/>
      <c r="AM94" s="160"/>
      <c r="AN94" s="161"/>
      <c r="AP94" s="162"/>
      <c r="AQ94" s="148"/>
      <c r="AR94" s="160"/>
      <c r="AS94" s="161"/>
      <c r="AU94" s="162"/>
      <c r="AV94" s="148"/>
      <c r="AW94" s="160"/>
      <c r="AX94" s="161"/>
      <c r="AZ94" s="162"/>
      <c r="BA94" s="148"/>
      <c r="BB94" s="160"/>
      <c r="BC94" s="161"/>
      <c r="BE94" s="162"/>
      <c r="BF94" s="148"/>
      <c r="BG94" s="160"/>
      <c r="BH94" s="161"/>
      <c r="BJ94" s="162"/>
      <c r="BK94" s="148"/>
      <c r="BL94" s="160"/>
      <c r="BM94" s="161"/>
      <c r="BO94" s="162"/>
      <c r="BP94" s="148"/>
      <c r="BQ94" s="160"/>
      <c r="BR94" s="161"/>
      <c r="BT94" s="162"/>
      <c r="BU94" s="148"/>
      <c r="BV94" s="160"/>
      <c r="BW94" s="161"/>
      <c r="BY94" s="162"/>
      <c r="BZ94" s="148"/>
      <c r="CA94" s="160"/>
      <c r="CB94" s="161"/>
      <c r="CD94" s="162"/>
      <c r="CE94" s="148"/>
      <c r="CF94" s="160"/>
      <c r="CG94" s="161"/>
      <c r="CI94" s="162"/>
      <c r="CJ94" s="148"/>
      <c r="CK94" s="160"/>
      <c r="CL94" s="161"/>
      <c r="CN94" s="162"/>
      <c r="CO94" s="148"/>
      <c r="CP94" s="160"/>
      <c r="CQ94" s="161"/>
      <c r="CS94" s="162"/>
      <c r="CT94" s="148"/>
      <c r="CU94" s="160"/>
      <c r="CV94" s="161"/>
      <c r="CX94" s="162"/>
      <c r="CY94" s="148"/>
      <c r="CZ94" s="160"/>
      <c r="DA94" s="161"/>
      <c r="DC94" s="162"/>
      <c r="DD94" s="148"/>
      <c r="DE94" s="160"/>
      <c r="DF94" s="161"/>
      <c r="DH94" s="162"/>
      <c r="DI94" s="148"/>
      <c r="DJ94" s="160"/>
      <c r="DK94" s="161"/>
      <c r="DM94" s="162"/>
      <c r="DN94" s="148"/>
      <c r="DO94" s="160"/>
      <c r="DP94" s="161"/>
      <c r="DR94" s="162"/>
      <c r="DS94" s="148"/>
      <c r="DT94" s="160"/>
      <c r="DU94" s="161"/>
      <c r="DW94" s="162"/>
    </row>
    <row r="95" spans="1:127" ht="13.5" customHeight="1">
      <c r="A95" s="160"/>
      <c r="B95" s="160"/>
      <c r="C95" s="148"/>
      <c r="D95" s="160"/>
      <c r="E95" s="161"/>
      <c r="G95" s="162"/>
      <c r="H95" s="148"/>
      <c r="I95" s="160"/>
      <c r="J95" s="161"/>
      <c r="L95" s="162"/>
      <c r="M95" s="148"/>
      <c r="N95" s="160"/>
      <c r="O95" s="161"/>
      <c r="Q95" s="162"/>
      <c r="R95" s="148"/>
      <c r="S95" s="160"/>
      <c r="T95" s="161"/>
      <c r="V95" s="162"/>
      <c r="W95" s="148"/>
      <c r="X95" s="160"/>
      <c r="Y95" s="161"/>
      <c r="AA95" s="162"/>
      <c r="AB95" s="148"/>
      <c r="AC95" s="160"/>
      <c r="AD95" s="161"/>
      <c r="AF95" s="162"/>
      <c r="AG95" s="148"/>
      <c r="AH95" s="160"/>
      <c r="AI95" s="161"/>
      <c r="AK95" s="162"/>
      <c r="AL95" s="148"/>
      <c r="AM95" s="160"/>
      <c r="AN95" s="161"/>
      <c r="AP95" s="162"/>
      <c r="AQ95" s="148"/>
      <c r="AR95" s="160"/>
      <c r="AS95" s="161"/>
      <c r="AU95" s="162"/>
      <c r="AV95" s="148"/>
      <c r="AW95" s="160"/>
      <c r="AX95" s="161"/>
      <c r="AZ95" s="162"/>
      <c r="BA95" s="148"/>
      <c r="BB95" s="160"/>
      <c r="BC95" s="161"/>
      <c r="BE95" s="162"/>
      <c r="BF95" s="148"/>
      <c r="BG95" s="160"/>
      <c r="BH95" s="161"/>
      <c r="BJ95" s="162"/>
      <c r="BK95" s="148"/>
      <c r="BL95" s="160"/>
      <c r="BM95" s="161"/>
      <c r="BO95" s="162"/>
      <c r="BP95" s="148"/>
      <c r="BQ95" s="160"/>
      <c r="BR95" s="161"/>
      <c r="BT95" s="162"/>
      <c r="BU95" s="148"/>
      <c r="BV95" s="160"/>
      <c r="BW95" s="161"/>
      <c r="BY95" s="162"/>
      <c r="BZ95" s="148"/>
      <c r="CA95" s="160"/>
      <c r="CB95" s="161"/>
      <c r="CD95" s="162"/>
      <c r="CE95" s="148"/>
      <c r="CF95" s="160"/>
      <c r="CG95" s="161"/>
      <c r="CI95" s="162"/>
      <c r="CJ95" s="148"/>
      <c r="CK95" s="160"/>
      <c r="CL95" s="161"/>
      <c r="CN95" s="162"/>
      <c r="CO95" s="148"/>
      <c r="CP95" s="160"/>
      <c r="CQ95" s="161"/>
      <c r="CS95" s="162"/>
      <c r="CT95" s="148"/>
      <c r="CU95" s="160"/>
      <c r="CV95" s="161"/>
      <c r="CX95" s="162"/>
      <c r="CY95" s="148"/>
      <c r="CZ95" s="160"/>
      <c r="DA95" s="161"/>
      <c r="DC95" s="162"/>
      <c r="DD95" s="148"/>
      <c r="DE95" s="160"/>
      <c r="DF95" s="161"/>
      <c r="DH95" s="162"/>
      <c r="DI95" s="148"/>
      <c r="DJ95" s="160"/>
      <c r="DK95" s="161"/>
      <c r="DM95" s="162"/>
      <c r="DN95" s="148"/>
      <c r="DO95" s="160"/>
      <c r="DP95" s="161"/>
      <c r="DR95" s="162"/>
      <c r="DS95" s="148"/>
      <c r="DT95" s="160"/>
      <c r="DU95" s="161"/>
      <c r="DW95" s="162"/>
    </row>
    <row r="96" spans="1:127" ht="13.5" customHeight="1">
      <c r="A96" s="160"/>
      <c r="B96" s="160"/>
      <c r="C96" s="148"/>
      <c r="D96" s="160"/>
      <c r="E96" s="161"/>
      <c r="G96" s="162"/>
      <c r="H96" s="148"/>
      <c r="I96" s="160"/>
      <c r="J96" s="161"/>
      <c r="L96" s="162"/>
      <c r="M96" s="148"/>
      <c r="N96" s="160"/>
      <c r="O96" s="161"/>
      <c r="Q96" s="162"/>
      <c r="R96" s="148"/>
      <c r="S96" s="160"/>
      <c r="T96" s="161"/>
      <c r="V96" s="162"/>
      <c r="W96" s="148"/>
      <c r="X96" s="160"/>
      <c r="Y96" s="161"/>
      <c r="AA96" s="162"/>
      <c r="AB96" s="148"/>
      <c r="AC96" s="160"/>
      <c r="AD96" s="161"/>
      <c r="AF96" s="162"/>
      <c r="AG96" s="148"/>
      <c r="AH96" s="160"/>
      <c r="AI96" s="161"/>
      <c r="AK96" s="162"/>
      <c r="AL96" s="148"/>
      <c r="AM96" s="160"/>
      <c r="AN96" s="161"/>
      <c r="AP96" s="162"/>
      <c r="AQ96" s="148"/>
      <c r="AR96" s="160"/>
      <c r="AS96" s="161"/>
      <c r="AU96" s="162"/>
      <c r="AV96" s="148"/>
      <c r="AW96" s="160"/>
      <c r="AX96" s="161"/>
      <c r="AZ96" s="162"/>
      <c r="BA96" s="148"/>
      <c r="BB96" s="160"/>
      <c r="BC96" s="161"/>
      <c r="BE96" s="162"/>
      <c r="BF96" s="148"/>
      <c r="BG96" s="160"/>
      <c r="BH96" s="161"/>
      <c r="BJ96" s="162"/>
      <c r="BK96" s="148"/>
      <c r="BL96" s="160"/>
      <c r="BM96" s="161"/>
      <c r="BO96" s="162"/>
      <c r="BP96" s="148"/>
      <c r="BQ96" s="160"/>
      <c r="BR96" s="161"/>
      <c r="BT96" s="162"/>
      <c r="BU96" s="148"/>
      <c r="BV96" s="160"/>
      <c r="BW96" s="161"/>
      <c r="BY96" s="162"/>
      <c r="BZ96" s="148"/>
      <c r="CA96" s="160"/>
      <c r="CB96" s="161"/>
      <c r="CD96" s="162"/>
      <c r="CE96" s="148"/>
      <c r="CF96" s="160"/>
      <c r="CG96" s="161"/>
      <c r="CI96" s="162"/>
      <c r="CJ96" s="148"/>
      <c r="CK96" s="160"/>
      <c r="CL96" s="161"/>
      <c r="CN96" s="162"/>
      <c r="CO96" s="148"/>
      <c r="CP96" s="160"/>
      <c r="CQ96" s="161"/>
      <c r="CS96" s="162"/>
      <c r="CT96" s="148"/>
      <c r="CU96" s="160"/>
      <c r="CV96" s="161"/>
      <c r="CX96" s="162"/>
      <c r="CY96" s="148"/>
      <c r="CZ96" s="160"/>
      <c r="DA96" s="161"/>
      <c r="DC96" s="162"/>
      <c r="DD96" s="148"/>
      <c r="DE96" s="160"/>
      <c r="DF96" s="161"/>
      <c r="DH96" s="162"/>
      <c r="DI96" s="148"/>
      <c r="DJ96" s="160"/>
      <c r="DK96" s="161"/>
      <c r="DM96" s="162"/>
      <c r="DN96" s="148"/>
      <c r="DO96" s="160"/>
      <c r="DP96" s="161"/>
      <c r="DR96" s="162"/>
      <c r="DS96" s="148"/>
      <c r="DT96" s="160"/>
      <c r="DU96" s="161"/>
      <c r="DW96" s="162"/>
    </row>
    <row r="97" spans="1:127" ht="13.5" customHeight="1">
      <c r="A97" s="160"/>
      <c r="B97" s="160"/>
      <c r="C97" s="148"/>
      <c r="D97" s="160"/>
      <c r="E97" s="161"/>
      <c r="G97" s="162"/>
      <c r="H97" s="148"/>
      <c r="I97" s="160"/>
      <c r="J97" s="161"/>
      <c r="L97" s="162"/>
      <c r="M97" s="148"/>
      <c r="N97" s="160"/>
      <c r="O97" s="161"/>
      <c r="Q97" s="162"/>
      <c r="R97" s="148"/>
      <c r="S97" s="160"/>
      <c r="T97" s="161"/>
      <c r="V97" s="162"/>
      <c r="W97" s="148"/>
      <c r="X97" s="160"/>
      <c r="Y97" s="161"/>
      <c r="AA97" s="162"/>
      <c r="AB97" s="148"/>
      <c r="AC97" s="160"/>
      <c r="AD97" s="161"/>
      <c r="AF97" s="162"/>
      <c r="AG97" s="148"/>
      <c r="AH97" s="160"/>
      <c r="AI97" s="161"/>
      <c r="AK97" s="162"/>
      <c r="AL97" s="148"/>
      <c r="AM97" s="160"/>
      <c r="AN97" s="161"/>
      <c r="AP97" s="162"/>
      <c r="AQ97" s="148"/>
      <c r="AR97" s="160"/>
      <c r="AS97" s="161"/>
      <c r="AU97" s="162"/>
      <c r="AV97" s="148"/>
      <c r="AW97" s="160"/>
      <c r="AX97" s="161"/>
      <c r="AZ97" s="162"/>
      <c r="BA97" s="148"/>
      <c r="BB97" s="160"/>
      <c r="BC97" s="161"/>
      <c r="BE97" s="162"/>
      <c r="BF97" s="148"/>
      <c r="BG97" s="160"/>
      <c r="BH97" s="161"/>
      <c r="BJ97" s="162"/>
      <c r="BK97" s="148"/>
      <c r="BL97" s="160"/>
      <c r="BM97" s="161"/>
      <c r="BO97" s="162"/>
      <c r="BP97" s="148"/>
      <c r="BQ97" s="160"/>
      <c r="BR97" s="161"/>
      <c r="BT97" s="162"/>
      <c r="BU97" s="148"/>
      <c r="BV97" s="160"/>
      <c r="BW97" s="161"/>
      <c r="BY97" s="162"/>
      <c r="BZ97" s="148"/>
      <c r="CA97" s="160"/>
      <c r="CB97" s="161"/>
      <c r="CD97" s="162"/>
      <c r="CE97" s="148"/>
      <c r="CF97" s="160"/>
      <c r="CG97" s="161"/>
      <c r="CI97" s="162"/>
      <c r="CJ97" s="148"/>
      <c r="CK97" s="160"/>
      <c r="CL97" s="161"/>
      <c r="CN97" s="162"/>
      <c r="CO97" s="148"/>
      <c r="CP97" s="160"/>
      <c r="CQ97" s="161"/>
      <c r="CS97" s="162"/>
      <c r="CT97" s="148"/>
      <c r="CU97" s="160"/>
      <c r="CV97" s="161"/>
      <c r="CX97" s="162"/>
      <c r="CY97" s="148"/>
      <c r="CZ97" s="160"/>
      <c r="DA97" s="161"/>
      <c r="DC97" s="162"/>
      <c r="DD97" s="148"/>
      <c r="DE97" s="160"/>
      <c r="DF97" s="161"/>
      <c r="DH97" s="162"/>
      <c r="DI97" s="148"/>
      <c r="DJ97" s="160"/>
      <c r="DK97" s="161"/>
      <c r="DM97" s="162"/>
      <c r="DN97" s="148"/>
      <c r="DO97" s="160"/>
      <c r="DP97" s="161"/>
      <c r="DR97" s="162"/>
      <c r="DS97" s="148"/>
      <c r="DT97" s="160"/>
      <c r="DU97" s="161"/>
      <c r="DW97" s="162"/>
    </row>
    <row r="98" spans="1:127" ht="13.5" customHeight="1">
      <c r="A98" s="160"/>
      <c r="B98" s="160"/>
      <c r="C98" s="148"/>
      <c r="D98" s="160"/>
      <c r="E98" s="161"/>
      <c r="G98" s="162"/>
      <c r="H98" s="148"/>
      <c r="I98" s="160"/>
      <c r="J98" s="161"/>
      <c r="L98" s="162"/>
      <c r="M98" s="148"/>
      <c r="N98" s="160"/>
      <c r="O98" s="161"/>
      <c r="Q98" s="162"/>
      <c r="R98" s="148"/>
      <c r="S98" s="160"/>
      <c r="T98" s="161"/>
      <c r="V98" s="162"/>
      <c r="W98" s="148"/>
      <c r="X98" s="160"/>
      <c r="Y98" s="161"/>
      <c r="AA98" s="162"/>
      <c r="AB98" s="148"/>
      <c r="AC98" s="160"/>
      <c r="AD98" s="161"/>
      <c r="AF98" s="162"/>
      <c r="AG98" s="148"/>
      <c r="AH98" s="160"/>
      <c r="AI98" s="161"/>
      <c r="AK98" s="162"/>
      <c r="AL98" s="148"/>
      <c r="AM98" s="160"/>
      <c r="AN98" s="161"/>
      <c r="AP98" s="162"/>
      <c r="AQ98" s="148"/>
      <c r="AR98" s="160"/>
      <c r="AS98" s="161"/>
      <c r="AU98" s="162"/>
      <c r="AV98" s="148"/>
      <c r="AW98" s="160"/>
      <c r="AX98" s="161"/>
      <c r="AZ98" s="162"/>
      <c r="BA98" s="148"/>
      <c r="BB98" s="160"/>
      <c r="BC98" s="161"/>
      <c r="BE98" s="162"/>
      <c r="BF98" s="148"/>
      <c r="BG98" s="160"/>
      <c r="BH98" s="161"/>
      <c r="BJ98" s="162"/>
      <c r="BK98" s="148"/>
      <c r="BL98" s="160"/>
      <c r="BM98" s="161"/>
      <c r="BO98" s="162"/>
      <c r="BP98" s="148"/>
      <c r="BQ98" s="160"/>
      <c r="BR98" s="161"/>
      <c r="BT98" s="162"/>
      <c r="BU98" s="148"/>
      <c r="BV98" s="160"/>
      <c r="BW98" s="161"/>
      <c r="BY98" s="162"/>
      <c r="BZ98" s="148"/>
      <c r="CA98" s="160"/>
      <c r="CB98" s="161"/>
      <c r="CD98" s="162"/>
      <c r="CE98" s="148"/>
      <c r="CF98" s="160"/>
      <c r="CG98" s="161"/>
      <c r="CI98" s="162"/>
      <c r="CJ98" s="148"/>
      <c r="CK98" s="160"/>
      <c r="CL98" s="161"/>
      <c r="CN98" s="162"/>
      <c r="CO98" s="148"/>
      <c r="CP98" s="160"/>
      <c r="CQ98" s="161"/>
      <c r="CS98" s="162"/>
      <c r="CT98" s="148"/>
      <c r="CU98" s="160"/>
      <c r="CV98" s="161"/>
      <c r="CX98" s="162"/>
      <c r="CY98" s="148"/>
      <c r="CZ98" s="160"/>
      <c r="DA98" s="161"/>
      <c r="DC98" s="162"/>
      <c r="DD98" s="148"/>
      <c r="DE98" s="160"/>
      <c r="DF98" s="161"/>
      <c r="DH98" s="162"/>
      <c r="DI98" s="148"/>
      <c r="DJ98" s="160"/>
      <c r="DK98" s="161"/>
      <c r="DM98" s="162"/>
      <c r="DN98" s="148"/>
      <c r="DO98" s="160"/>
      <c r="DP98" s="161"/>
      <c r="DR98" s="162"/>
      <c r="DS98" s="148"/>
      <c r="DT98" s="160"/>
      <c r="DU98" s="161"/>
      <c r="DW98" s="162"/>
    </row>
    <row r="99" spans="1:127" ht="13.5" customHeight="1">
      <c r="A99" s="160"/>
      <c r="B99" s="160"/>
      <c r="C99" s="148"/>
      <c r="D99" s="160"/>
      <c r="E99" s="161"/>
      <c r="G99" s="162"/>
      <c r="H99" s="148"/>
      <c r="I99" s="160"/>
      <c r="J99" s="161"/>
      <c r="L99" s="162"/>
      <c r="M99" s="148"/>
      <c r="N99" s="160"/>
      <c r="O99" s="161"/>
      <c r="Q99" s="162"/>
      <c r="R99" s="148"/>
      <c r="S99" s="160"/>
      <c r="T99" s="161"/>
      <c r="V99" s="162"/>
      <c r="W99" s="148"/>
      <c r="X99" s="160"/>
      <c r="Y99" s="161"/>
      <c r="AA99" s="162"/>
      <c r="AB99" s="148"/>
      <c r="AC99" s="160"/>
      <c r="AD99" s="161"/>
      <c r="AF99" s="162"/>
      <c r="AG99" s="148"/>
      <c r="AH99" s="160"/>
      <c r="AI99" s="161"/>
      <c r="AK99" s="162"/>
      <c r="AL99" s="148"/>
      <c r="AM99" s="160"/>
      <c r="AN99" s="161"/>
      <c r="AP99" s="162"/>
      <c r="AQ99" s="148"/>
      <c r="AR99" s="160"/>
      <c r="AS99" s="161"/>
      <c r="AU99" s="162"/>
      <c r="AV99" s="148"/>
      <c r="AW99" s="160"/>
      <c r="AX99" s="161"/>
      <c r="AZ99" s="162"/>
      <c r="BA99" s="148"/>
      <c r="BB99" s="160"/>
      <c r="BC99" s="161"/>
      <c r="BE99" s="162"/>
      <c r="BF99" s="148"/>
      <c r="BG99" s="160"/>
      <c r="BH99" s="161"/>
      <c r="BJ99" s="162"/>
      <c r="BK99" s="148"/>
      <c r="BL99" s="160"/>
      <c r="BM99" s="161"/>
      <c r="BO99" s="162"/>
      <c r="BP99" s="148"/>
      <c r="BQ99" s="160"/>
      <c r="BR99" s="161"/>
      <c r="BT99" s="162"/>
      <c r="BU99" s="148"/>
      <c r="BV99" s="160"/>
      <c r="BW99" s="161"/>
      <c r="BY99" s="162"/>
      <c r="BZ99" s="148"/>
      <c r="CA99" s="160"/>
      <c r="CB99" s="161"/>
      <c r="CD99" s="162"/>
      <c r="CE99" s="148"/>
      <c r="CF99" s="160"/>
      <c r="CG99" s="161"/>
      <c r="CI99" s="162"/>
      <c r="CJ99" s="148"/>
      <c r="CK99" s="160"/>
      <c r="CL99" s="161"/>
      <c r="CN99" s="162"/>
      <c r="CO99" s="148"/>
      <c r="CP99" s="160"/>
      <c r="CQ99" s="161"/>
      <c r="CS99" s="162"/>
      <c r="CT99" s="148"/>
      <c r="CU99" s="160"/>
      <c r="CV99" s="161"/>
      <c r="CX99" s="162"/>
      <c r="CY99" s="148"/>
      <c r="CZ99" s="160"/>
      <c r="DA99" s="161"/>
      <c r="DC99" s="162"/>
      <c r="DD99" s="148"/>
      <c r="DE99" s="160"/>
      <c r="DF99" s="161"/>
      <c r="DH99" s="162"/>
      <c r="DI99" s="148"/>
      <c r="DJ99" s="160"/>
      <c r="DK99" s="161"/>
      <c r="DM99" s="162"/>
      <c r="DN99" s="148"/>
      <c r="DO99" s="160"/>
      <c r="DP99" s="161"/>
      <c r="DR99" s="162"/>
      <c r="DS99" s="148"/>
      <c r="DT99" s="160"/>
      <c r="DU99" s="161"/>
      <c r="DW99" s="162"/>
    </row>
    <row r="100" spans="1:127" ht="13.5" customHeight="1">
      <c r="A100" s="160"/>
      <c r="B100" s="160"/>
      <c r="C100" s="148"/>
      <c r="D100" s="160"/>
      <c r="E100" s="161"/>
      <c r="G100" s="162"/>
      <c r="H100" s="148"/>
      <c r="I100" s="160"/>
      <c r="J100" s="161"/>
      <c r="L100" s="162"/>
      <c r="M100" s="148"/>
      <c r="N100" s="160"/>
      <c r="O100" s="161"/>
      <c r="Q100" s="162"/>
      <c r="R100" s="148"/>
      <c r="S100" s="160"/>
      <c r="T100" s="161"/>
      <c r="V100" s="162"/>
      <c r="W100" s="148"/>
      <c r="X100" s="160"/>
      <c r="Y100" s="161"/>
      <c r="AA100" s="162"/>
      <c r="AB100" s="148"/>
      <c r="AC100" s="160"/>
      <c r="AD100" s="161"/>
      <c r="AF100" s="162"/>
      <c r="AG100" s="148"/>
      <c r="AH100" s="160"/>
      <c r="AI100" s="161"/>
      <c r="AK100" s="162"/>
      <c r="AL100" s="148"/>
      <c r="AM100" s="160"/>
      <c r="AN100" s="161"/>
      <c r="AP100" s="162"/>
      <c r="AQ100" s="148"/>
      <c r="AR100" s="160"/>
      <c r="AS100" s="161"/>
      <c r="AU100" s="162"/>
      <c r="AV100" s="148"/>
      <c r="AW100" s="160"/>
      <c r="AX100" s="161"/>
      <c r="AZ100" s="162"/>
      <c r="BA100" s="148"/>
      <c r="BB100" s="160"/>
      <c r="BC100" s="161"/>
      <c r="BE100" s="162"/>
      <c r="BF100" s="148"/>
      <c r="BG100" s="160"/>
      <c r="BH100" s="161"/>
      <c r="BJ100" s="162"/>
      <c r="BK100" s="148"/>
      <c r="BL100" s="160"/>
      <c r="BM100" s="161"/>
      <c r="BO100" s="162"/>
      <c r="BP100" s="148"/>
      <c r="BQ100" s="160"/>
      <c r="BR100" s="161"/>
      <c r="BT100" s="162"/>
      <c r="BU100" s="148"/>
      <c r="BV100" s="160"/>
      <c r="BW100" s="161"/>
      <c r="BY100" s="162"/>
      <c r="BZ100" s="148"/>
      <c r="CA100" s="160"/>
      <c r="CB100" s="161"/>
      <c r="CD100" s="162"/>
      <c r="CE100" s="148"/>
      <c r="CF100" s="160"/>
      <c r="CG100" s="161"/>
      <c r="CI100" s="162"/>
      <c r="CJ100" s="148"/>
      <c r="CK100" s="160"/>
      <c r="CL100" s="161"/>
      <c r="CN100" s="162"/>
      <c r="CO100" s="148"/>
      <c r="CP100" s="160"/>
      <c r="CQ100" s="161"/>
      <c r="CS100" s="162"/>
      <c r="CT100" s="148"/>
      <c r="CU100" s="160"/>
      <c r="CV100" s="161"/>
      <c r="CX100" s="162"/>
      <c r="CY100" s="148"/>
      <c r="CZ100" s="160"/>
      <c r="DA100" s="161"/>
      <c r="DC100" s="162"/>
      <c r="DD100" s="148"/>
      <c r="DE100" s="160"/>
      <c r="DF100" s="161"/>
      <c r="DH100" s="162"/>
      <c r="DI100" s="148"/>
      <c r="DJ100" s="160"/>
      <c r="DK100" s="161"/>
      <c r="DM100" s="162"/>
      <c r="DN100" s="148"/>
      <c r="DO100" s="160"/>
      <c r="DP100" s="161"/>
      <c r="DR100" s="162"/>
      <c r="DS100" s="148"/>
      <c r="DT100" s="160"/>
      <c r="DU100" s="161"/>
      <c r="DW100" s="162"/>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info_parties!$A$1:$A$70</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BED2BE"/>
  </sheetPr>
  <dimension ref="A1:DH231"/>
  <sheetViews>
    <sheetView zoomScaleNormal="100" workbookViewId="0">
      <pane xSplit="4" ySplit="10" topLeftCell="CL50" activePane="bottomRight" state="frozen"/>
      <selection activeCell="I6" sqref="I6"/>
      <selection pane="topRight" activeCell="I6" sqref="I6"/>
      <selection pane="bottomLeft" activeCell="I6" sqref="I6"/>
      <selection pane="bottomRight" activeCell="CV89" sqref="CV89"/>
    </sheetView>
  </sheetViews>
  <sheetFormatPr defaultColWidth="9.109375" defaultRowHeight="13.5" customHeight="1"/>
  <cols>
    <col min="1" max="1" width="8.88671875" style="261" customWidth="1"/>
    <col min="2" max="2" width="22.77734375" style="261" customWidth="1"/>
    <col min="3" max="4" width="10.33203125" style="261" customWidth="1"/>
    <col min="5" max="5" width="8.88671875" style="261" customWidth="1"/>
    <col min="6" max="6" width="16.109375" style="261" customWidth="1"/>
    <col min="7" max="7" width="9.109375" style="261" customWidth="1"/>
    <col min="8" max="8" width="9.109375" style="261" bestFit="1" customWidth="1"/>
    <col min="9" max="9" width="24.109375" style="261" customWidth="1"/>
    <col min="10" max="11" width="11.44140625" style="261" customWidth="1"/>
    <col min="12" max="12" width="10.33203125" style="261" customWidth="1"/>
    <col min="13" max="16" width="11.44140625" style="261" customWidth="1"/>
    <col min="17" max="24" width="9.109375" style="244"/>
    <col min="25" max="25" width="17" style="244" customWidth="1"/>
    <col min="26" max="36" width="9.109375" style="244"/>
    <col min="37" max="37" width="37.88671875" style="244" customWidth="1"/>
    <col min="38" max="78" width="9.109375" style="244"/>
    <col min="79" max="80" width="10.109375" style="244" bestFit="1" customWidth="1"/>
    <col min="81" max="90" width="9.109375" style="244"/>
    <col min="91" max="92" width="10.109375" style="244" bestFit="1" customWidth="1"/>
    <col min="93" max="93" width="12.109375" style="244" customWidth="1"/>
    <col min="94" max="99" width="9.109375" style="244"/>
    <col min="100" max="100" width="18.21875" style="244" customWidth="1"/>
    <col min="101" max="102" width="9.109375" style="244"/>
    <col min="103" max="104" width="10.109375" style="244" bestFit="1" customWidth="1"/>
    <col min="105" max="16384" width="9.109375" style="244"/>
  </cols>
  <sheetData>
    <row r="1" spans="1:112" ht="13.5" customHeight="1">
      <c r="A1" s="239" t="s">
        <v>10</v>
      </c>
      <c r="B1" s="240"/>
      <c r="C1" s="241"/>
      <c r="D1" s="242"/>
      <c r="E1" s="135" t="s">
        <v>320</v>
      </c>
      <c r="F1" s="242"/>
      <c r="G1" s="242"/>
      <c r="H1" s="242"/>
      <c r="I1" s="242"/>
      <c r="J1" s="242"/>
      <c r="K1" s="242"/>
      <c r="L1" s="242"/>
      <c r="M1" s="242"/>
      <c r="N1" s="242"/>
      <c r="O1" s="242"/>
      <c r="P1" s="242"/>
      <c r="Q1" s="243" t="s">
        <v>321</v>
      </c>
      <c r="R1" s="242"/>
      <c r="S1" s="242"/>
      <c r="T1" s="242"/>
      <c r="U1" s="242"/>
      <c r="V1" s="242"/>
      <c r="W1" s="242"/>
      <c r="X1" s="242"/>
      <c r="Y1" s="242"/>
      <c r="Z1" s="242"/>
      <c r="AA1" s="242"/>
      <c r="AB1" s="242"/>
      <c r="AC1" s="243" t="s">
        <v>322</v>
      </c>
      <c r="AD1" s="242"/>
      <c r="AE1" s="242"/>
      <c r="AF1" s="242"/>
      <c r="AG1" s="242"/>
      <c r="AH1" s="242"/>
      <c r="AI1" s="242"/>
      <c r="AJ1" s="242"/>
      <c r="AK1" s="242"/>
      <c r="AL1" s="242"/>
      <c r="AM1" s="242"/>
      <c r="AN1" s="242"/>
      <c r="AO1" s="243" t="s">
        <v>323</v>
      </c>
      <c r="AP1" s="242"/>
      <c r="AQ1" s="242"/>
      <c r="AR1" s="242"/>
      <c r="AS1" s="242"/>
      <c r="AT1" s="242"/>
      <c r="AU1" s="242"/>
      <c r="AV1" s="242"/>
      <c r="AW1" s="242"/>
      <c r="AX1" s="242"/>
      <c r="AY1" s="242"/>
      <c r="AZ1" s="242"/>
      <c r="BA1" s="243" t="s">
        <v>324</v>
      </c>
      <c r="BB1" s="242"/>
      <c r="BC1" s="242"/>
      <c r="BD1" s="242"/>
      <c r="BE1" s="242"/>
      <c r="BF1" s="242"/>
      <c r="BG1" s="242"/>
      <c r="BH1" s="242"/>
      <c r="BI1" s="242"/>
      <c r="BJ1" s="242"/>
      <c r="BK1" s="242"/>
      <c r="BL1" s="242"/>
      <c r="BM1" s="243" t="s">
        <v>325</v>
      </c>
      <c r="BN1" s="242"/>
      <c r="BO1" s="242"/>
      <c r="BP1" s="242"/>
      <c r="BQ1" s="242"/>
      <c r="BR1" s="242"/>
      <c r="BS1" s="242"/>
      <c r="BT1" s="242"/>
      <c r="BU1" s="242"/>
      <c r="BV1" s="242"/>
      <c r="BW1" s="242"/>
      <c r="BX1" s="242"/>
      <c r="BY1" s="243" t="s">
        <v>977</v>
      </c>
      <c r="BZ1" s="242"/>
      <c r="CA1" s="242"/>
      <c r="CB1" s="242"/>
      <c r="CC1" s="242"/>
      <c r="CD1" s="242"/>
      <c r="CE1" s="242"/>
      <c r="CF1" s="242"/>
      <c r="CG1" s="242"/>
      <c r="CH1" s="242"/>
      <c r="CI1" s="242"/>
      <c r="CJ1" s="242"/>
      <c r="CK1" s="243" t="s">
        <v>1089</v>
      </c>
      <c r="CL1" s="242"/>
      <c r="CM1" s="242"/>
      <c r="CN1" s="242"/>
      <c r="CO1" s="242"/>
      <c r="CP1" s="242"/>
      <c r="CQ1" s="242"/>
      <c r="CR1" s="242"/>
      <c r="CS1" s="242"/>
      <c r="CT1" s="242"/>
      <c r="CU1" s="242"/>
      <c r="CV1" s="242"/>
      <c r="CW1" s="243"/>
      <c r="CX1" s="242"/>
      <c r="CY1" s="242"/>
      <c r="CZ1" s="242"/>
      <c r="DA1" s="242"/>
      <c r="DB1" s="242"/>
      <c r="DC1" s="242"/>
      <c r="DD1" s="242"/>
      <c r="DE1" s="242"/>
      <c r="DF1" s="242"/>
      <c r="DG1" s="242"/>
      <c r="DH1" s="242"/>
    </row>
    <row r="2" spans="1:112" ht="13.5" customHeight="1">
      <c r="A2" s="245" t="s">
        <v>4</v>
      </c>
      <c r="B2" s="240"/>
      <c r="C2" s="246"/>
      <c r="D2" s="247"/>
      <c r="E2" s="248">
        <v>32528</v>
      </c>
      <c r="F2" s="247"/>
      <c r="G2" s="247"/>
      <c r="H2" s="247"/>
      <c r="I2" s="247"/>
      <c r="J2" s="247"/>
      <c r="K2" s="247"/>
      <c r="L2" s="247"/>
      <c r="M2" s="247"/>
      <c r="N2" s="247"/>
      <c r="O2" s="247"/>
      <c r="P2" s="247"/>
      <c r="Q2" s="248">
        <v>33989</v>
      </c>
      <c r="R2" s="247"/>
      <c r="S2" s="247"/>
      <c r="T2" s="247"/>
      <c r="U2" s="247"/>
      <c r="V2" s="247"/>
      <c r="W2" s="247"/>
      <c r="X2" s="247"/>
      <c r="Y2" s="247"/>
      <c r="Z2" s="247"/>
      <c r="AA2" s="247"/>
      <c r="AB2" s="247"/>
      <c r="AC2" s="248">
        <v>35450</v>
      </c>
      <c r="AD2" s="247"/>
      <c r="AE2" s="247"/>
      <c r="AF2" s="247"/>
      <c r="AG2" s="247"/>
      <c r="AH2" s="247"/>
      <c r="AI2" s="247"/>
      <c r="AJ2" s="247"/>
      <c r="AK2" s="247"/>
      <c r="AL2" s="247"/>
      <c r="AM2" s="247"/>
      <c r="AN2" s="247"/>
      <c r="AO2" s="248">
        <v>36911</v>
      </c>
      <c r="AP2" s="247"/>
      <c r="AQ2" s="247"/>
      <c r="AR2" s="247"/>
      <c r="AS2" s="247"/>
      <c r="AT2" s="247"/>
      <c r="AU2" s="247"/>
      <c r="AV2" s="247"/>
      <c r="AW2" s="247"/>
      <c r="AX2" s="247"/>
      <c r="AY2" s="247"/>
      <c r="AZ2" s="247"/>
      <c r="BA2" s="248">
        <v>38372</v>
      </c>
      <c r="BB2" s="247"/>
      <c r="BC2" s="247"/>
      <c r="BD2" s="247"/>
      <c r="BE2" s="247"/>
      <c r="BF2" s="247"/>
      <c r="BG2" s="247"/>
      <c r="BH2" s="247"/>
      <c r="BI2" s="247"/>
      <c r="BJ2" s="247"/>
      <c r="BK2" s="247"/>
      <c r="BL2" s="247"/>
      <c r="BM2" s="248">
        <v>39833</v>
      </c>
      <c r="BN2" s="247"/>
      <c r="BO2" s="247"/>
      <c r="BP2" s="247"/>
      <c r="BQ2" s="247"/>
      <c r="BR2" s="247"/>
      <c r="BS2" s="247"/>
      <c r="BT2" s="247"/>
      <c r="BU2" s="247"/>
      <c r="BV2" s="247"/>
      <c r="BW2" s="247"/>
      <c r="BX2" s="247"/>
      <c r="BY2" s="248">
        <v>41294</v>
      </c>
      <c r="BZ2" s="247"/>
      <c r="CA2" s="247"/>
      <c r="CB2" s="247"/>
      <c r="CC2" s="247"/>
      <c r="CD2" s="247"/>
      <c r="CE2" s="247"/>
      <c r="CF2" s="247"/>
      <c r="CG2" s="247"/>
      <c r="CH2" s="247"/>
      <c r="CI2" s="247"/>
      <c r="CJ2" s="247"/>
      <c r="CK2" s="248">
        <v>42755</v>
      </c>
      <c r="CL2" s="247"/>
      <c r="CM2" s="247"/>
      <c r="CN2" s="247"/>
      <c r="CO2" s="247"/>
      <c r="CP2" s="247"/>
      <c r="CQ2" s="247"/>
      <c r="CR2" s="247"/>
      <c r="CS2" s="247"/>
      <c r="CT2" s="247"/>
      <c r="CU2" s="247"/>
      <c r="CV2" s="247"/>
      <c r="CW2" s="248"/>
      <c r="CX2" s="247"/>
      <c r="CY2" s="247"/>
      <c r="CZ2" s="247"/>
      <c r="DA2" s="247"/>
      <c r="DB2" s="247"/>
      <c r="DC2" s="247"/>
      <c r="DD2" s="247"/>
      <c r="DE2" s="247"/>
      <c r="DF2" s="247"/>
      <c r="DG2" s="247"/>
      <c r="DH2" s="247"/>
    </row>
    <row r="3" spans="1:112" ht="13.5" customHeight="1">
      <c r="A3" s="245" t="s">
        <v>5</v>
      </c>
      <c r="B3" s="240"/>
      <c r="C3" s="249"/>
      <c r="D3" s="247"/>
      <c r="E3" s="136">
        <v>33239</v>
      </c>
      <c r="F3" s="247"/>
      <c r="G3" s="247"/>
      <c r="H3" s="247"/>
      <c r="I3" s="247"/>
      <c r="J3" s="247"/>
      <c r="K3" s="247"/>
      <c r="L3" s="247"/>
      <c r="M3" s="247"/>
      <c r="N3" s="247"/>
      <c r="O3" s="247"/>
      <c r="P3" s="247"/>
      <c r="Q3" s="248">
        <v>35450</v>
      </c>
      <c r="R3" s="247"/>
      <c r="S3" s="247"/>
      <c r="T3" s="247"/>
      <c r="U3" s="247"/>
      <c r="V3" s="247"/>
      <c r="W3" s="247"/>
      <c r="X3" s="247"/>
      <c r="Y3" s="247"/>
      <c r="Z3" s="247"/>
      <c r="AA3" s="247"/>
      <c r="AB3" s="247"/>
      <c r="AC3" s="248">
        <v>36911</v>
      </c>
      <c r="AD3" s="247"/>
      <c r="AE3" s="247"/>
      <c r="AF3" s="247"/>
      <c r="AG3" s="247"/>
      <c r="AH3" s="247"/>
      <c r="AI3" s="247"/>
      <c r="AJ3" s="247"/>
      <c r="AK3" s="247"/>
      <c r="AL3" s="247"/>
      <c r="AM3" s="247"/>
      <c r="AN3" s="247"/>
      <c r="AO3" s="248">
        <v>36911</v>
      </c>
      <c r="AP3" s="247"/>
      <c r="AQ3" s="247"/>
      <c r="AR3" s="247"/>
      <c r="AS3" s="247"/>
      <c r="AT3" s="247"/>
      <c r="AU3" s="247"/>
      <c r="AV3" s="247"/>
      <c r="AW3" s="247"/>
      <c r="AX3" s="247"/>
      <c r="AY3" s="247"/>
      <c r="AZ3" s="247"/>
      <c r="BA3" s="248">
        <v>38372</v>
      </c>
      <c r="BB3" s="247"/>
      <c r="BC3" s="247"/>
      <c r="BD3" s="247"/>
      <c r="BE3" s="247"/>
      <c r="BF3" s="247"/>
      <c r="BG3" s="247"/>
      <c r="BH3" s="247"/>
      <c r="BI3" s="247"/>
      <c r="BJ3" s="247"/>
      <c r="BK3" s="247"/>
      <c r="BL3" s="247"/>
      <c r="BM3" s="248">
        <v>41294</v>
      </c>
      <c r="BN3" s="247"/>
      <c r="BO3" s="247"/>
      <c r="BP3" s="247"/>
      <c r="BQ3" s="247"/>
      <c r="BR3" s="247"/>
      <c r="BS3" s="247"/>
      <c r="BT3" s="247"/>
      <c r="BU3" s="247"/>
      <c r="BV3" s="247"/>
      <c r="BW3" s="247"/>
      <c r="BX3" s="247"/>
      <c r="BY3" s="248">
        <v>42755</v>
      </c>
      <c r="BZ3" s="247"/>
      <c r="CA3" s="247"/>
      <c r="CB3" s="247"/>
      <c r="CC3" s="247"/>
      <c r="CD3" s="247"/>
      <c r="CE3" s="247"/>
      <c r="CF3" s="247"/>
      <c r="CG3" s="247"/>
      <c r="CH3" s="247"/>
      <c r="CI3" s="247"/>
      <c r="CJ3" s="247"/>
      <c r="CK3" s="248">
        <v>44196</v>
      </c>
      <c r="CL3" s="247"/>
      <c r="CM3" s="247"/>
      <c r="CN3" s="247"/>
      <c r="CO3" s="247"/>
      <c r="CP3" s="247"/>
      <c r="CQ3" s="247"/>
      <c r="CR3" s="247"/>
      <c r="CS3" s="247"/>
      <c r="CT3" s="247"/>
      <c r="CU3" s="247"/>
      <c r="CV3" s="247"/>
      <c r="CW3" s="248"/>
      <c r="CX3" s="247"/>
      <c r="CY3" s="247"/>
      <c r="CZ3" s="247"/>
      <c r="DA3" s="247"/>
      <c r="DB3" s="247"/>
      <c r="DC3" s="247"/>
      <c r="DD3" s="247"/>
      <c r="DE3" s="247"/>
      <c r="DF3" s="247"/>
      <c r="DG3" s="247"/>
      <c r="DH3" s="247"/>
    </row>
    <row r="4" spans="1:112" ht="6" customHeight="1">
      <c r="A4" s="239"/>
      <c r="B4" s="240"/>
      <c r="C4" s="240"/>
      <c r="D4" s="240"/>
      <c r="E4" s="250"/>
      <c r="F4" s="240"/>
      <c r="G4" s="240"/>
      <c r="H4" s="240"/>
      <c r="I4" s="240"/>
      <c r="J4" s="240"/>
      <c r="K4" s="240"/>
      <c r="L4" s="240"/>
      <c r="M4" s="240"/>
      <c r="N4" s="240"/>
      <c r="O4" s="240"/>
      <c r="P4" s="240"/>
      <c r="Q4" s="250"/>
      <c r="R4" s="240"/>
      <c r="S4" s="240"/>
      <c r="T4" s="240"/>
      <c r="U4" s="240"/>
      <c r="V4" s="240"/>
      <c r="W4" s="240"/>
      <c r="X4" s="240"/>
      <c r="Y4" s="240"/>
      <c r="Z4" s="240"/>
      <c r="AA4" s="240"/>
      <c r="AB4" s="240"/>
      <c r="AC4" s="250"/>
      <c r="AD4" s="240"/>
      <c r="AE4" s="240"/>
      <c r="AF4" s="240"/>
      <c r="AG4" s="240"/>
      <c r="AH4" s="240"/>
      <c r="AI4" s="240"/>
      <c r="AJ4" s="240"/>
      <c r="AK4" s="240"/>
      <c r="AL4" s="240"/>
      <c r="AM4" s="240"/>
      <c r="AN4" s="240"/>
      <c r="AO4" s="250"/>
      <c r="AP4" s="240"/>
      <c r="AQ4" s="240"/>
      <c r="AR4" s="240"/>
      <c r="AS4" s="240"/>
      <c r="AT4" s="240"/>
      <c r="AU4" s="240"/>
      <c r="AV4" s="240"/>
      <c r="AW4" s="240"/>
      <c r="AX4" s="240"/>
      <c r="AY4" s="240"/>
      <c r="AZ4" s="240"/>
      <c r="BA4" s="250"/>
      <c r="BB4" s="240"/>
      <c r="BC4" s="240"/>
      <c r="BD4" s="240"/>
      <c r="BE4" s="240"/>
      <c r="BF4" s="240"/>
      <c r="BG4" s="240"/>
      <c r="BH4" s="240"/>
      <c r="BI4" s="240"/>
      <c r="BJ4" s="240"/>
      <c r="BK4" s="240"/>
      <c r="BL4" s="240"/>
      <c r="BM4" s="250"/>
      <c r="BN4" s="240"/>
      <c r="BO4" s="240"/>
      <c r="BP4" s="240"/>
      <c r="BQ4" s="240"/>
      <c r="BR4" s="240"/>
      <c r="BS4" s="240"/>
      <c r="BT4" s="240"/>
      <c r="BU4" s="240"/>
      <c r="BV4" s="240"/>
      <c r="BW4" s="240"/>
      <c r="BX4" s="240"/>
      <c r="BY4" s="250"/>
      <c r="BZ4" s="240"/>
      <c r="CA4" s="240"/>
      <c r="CB4" s="240"/>
      <c r="CC4" s="240"/>
      <c r="CD4" s="240"/>
      <c r="CE4" s="240"/>
      <c r="CF4" s="240"/>
      <c r="CG4" s="240"/>
      <c r="CH4" s="240"/>
      <c r="CI4" s="240"/>
      <c r="CJ4" s="240"/>
      <c r="CK4" s="250"/>
      <c r="CL4" s="240"/>
      <c r="CM4" s="240"/>
      <c r="CN4" s="240"/>
      <c r="CO4" s="240"/>
      <c r="CP4" s="240"/>
      <c r="CQ4" s="240"/>
      <c r="CR4" s="240"/>
      <c r="CS4" s="240"/>
      <c r="CT4" s="240"/>
      <c r="CU4" s="240"/>
      <c r="CV4" s="240"/>
      <c r="CW4" s="250"/>
      <c r="CX4" s="240"/>
      <c r="CY4" s="240"/>
      <c r="CZ4" s="240"/>
      <c r="DA4" s="240"/>
      <c r="DB4" s="240"/>
      <c r="DC4" s="240"/>
      <c r="DD4" s="240"/>
      <c r="DE4" s="240"/>
      <c r="DF4" s="240"/>
      <c r="DG4" s="240"/>
      <c r="DH4" s="240"/>
    </row>
    <row r="5" spans="1:112" ht="6" customHeight="1">
      <c r="A5" s="251"/>
      <c r="B5" s="240"/>
      <c r="C5" s="242"/>
      <c r="D5" s="242"/>
      <c r="E5" s="250"/>
      <c r="F5" s="242"/>
      <c r="G5" s="242"/>
      <c r="H5" s="242"/>
      <c r="I5" s="242"/>
      <c r="J5" s="242"/>
      <c r="K5" s="242"/>
      <c r="L5" s="242"/>
      <c r="M5" s="242"/>
      <c r="N5" s="242"/>
      <c r="O5" s="242"/>
      <c r="P5" s="242"/>
      <c r="Q5" s="250"/>
      <c r="R5" s="242"/>
      <c r="S5" s="242"/>
      <c r="T5" s="242"/>
      <c r="U5" s="242"/>
      <c r="V5" s="242"/>
      <c r="W5" s="242"/>
      <c r="X5" s="242"/>
      <c r="Y5" s="242"/>
      <c r="Z5" s="242"/>
      <c r="AA5" s="242"/>
      <c r="AB5" s="242"/>
      <c r="AC5" s="250"/>
      <c r="AD5" s="242"/>
      <c r="AE5" s="242"/>
      <c r="AF5" s="242"/>
      <c r="AG5" s="242"/>
      <c r="AH5" s="242"/>
      <c r="AI5" s="242"/>
      <c r="AJ5" s="242"/>
      <c r="AK5" s="242"/>
      <c r="AL5" s="242"/>
      <c r="AM5" s="242"/>
      <c r="AN5" s="242"/>
      <c r="AO5" s="250"/>
      <c r="AP5" s="242"/>
      <c r="AQ5" s="242"/>
      <c r="AR5" s="242"/>
      <c r="AS5" s="242"/>
      <c r="AT5" s="242"/>
      <c r="AU5" s="242"/>
      <c r="AV5" s="242"/>
      <c r="AW5" s="242"/>
      <c r="AX5" s="242"/>
      <c r="AY5" s="242"/>
      <c r="AZ5" s="242"/>
      <c r="BA5" s="250"/>
      <c r="BB5" s="242"/>
      <c r="BC5" s="242"/>
      <c r="BD5" s="242"/>
      <c r="BE5" s="242"/>
      <c r="BF5" s="242"/>
      <c r="BG5" s="242"/>
      <c r="BH5" s="242"/>
      <c r="BI5" s="242"/>
      <c r="BJ5" s="242"/>
      <c r="BK5" s="242"/>
      <c r="BL5" s="242"/>
      <c r="BM5" s="250"/>
      <c r="BN5" s="242"/>
      <c r="BO5" s="242"/>
      <c r="BP5" s="242"/>
      <c r="BQ5" s="242"/>
      <c r="BR5" s="242"/>
      <c r="BS5" s="242"/>
      <c r="BT5" s="242"/>
      <c r="BU5" s="242"/>
      <c r="BV5" s="242"/>
      <c r="BW5" s="242"/>
      <c r="BX5" s="242"/>
      <c r="BY5" s="250"/>
      <c r="BZ5" s="242"/>
      <c r="CA5" s="242"/>
      <c r="CB5" s="242"/>
      <c r="CC5" s="242"/>
      <c r="CD5" s="242"/>
      <c r="CE5" s="242"/>
      <c r="CF5" s="242"/>
      <c r="CG5" s="242"/>
      <c r="CH5" s="242"/>
      <c r="CI5" s="242"/>
      <c r="CJ5" s="242"/>
      <c r="CK5" s="250"/>
      <c r="CL5" s="242"/>
      <c r="CM5" s="242"/>
      <c r="CN5" s="242"/>
      <c r="CO5" s="242"/>
      <c r="CP5" s="242"/>
      <c r="CQ5" s="242"/>
      <c r="CR5" s="242"/>
      <c r="CS5" s="242"/>
      <c r="CT5" s="242"/>
      <c r="CU5" s="242"/>
      <c r="CV5" s="242"/>
      <c r="CW5" s="250"/>
      <c r="CX5" s="242"/>
      <c r="CY5" s="242"/>
      <c r="CZ5" s="242"/>
      <c r="DA5" s="242"/>
      <c r="DB5" s="242"/>
      <c r="DC5" s="242"/>
      <c r="DD5" s="242"/>
      <c r="DE5" s="242"/>
      <c r="DF5" s="242"/>
      <c r="DG5" s="242"/>
      <c r="DH5" s="242"/>
    </row>
    <row r="6" spans="1:112" ht="6" customHeight="1">
      <c r="A6" s="251"/>
      <c r="B6" s="240"/>
      <c r="C6" s="242"/>
      <c r="D6" s="242"/>
      <c r="E6" s="250"/>
      <c r="F6" s="242"/>
      <c r="G6" s="242"/>
      <c r="H6" s="242"/>
      <c r="I6" s="242"/>
      <c r="J6" s="242"/>
      <c r="K6" s="242"/>
      <c r="L6" s="242"/>
      <c r="M6" s="242"/>
      <c r="N6" s="242"/>
      <c r="O6" s="242"/>
      <c r="P6" s="242"/>
      <c r="Q6" s="250"/>
      <c r="R6" s="242"/>
      <c r="S6" s="242"/>
      <c r="T6" s="242"/>
      <c r="U6" s="242"/>
      <c r="V6" s="242"/>
      <c r="W6" s="242"/>
      <c r="X6" s="242"/>
      <c r="Y6" s="242"/>
      <c r="Z6" s="242"/>
      <c r="AA6" s="242"/>
      <c r="AB6" s="242"/>
      <c r="AC6" s="250"/>
      <c r="AD6" s="242"/>
      <c r="AE6" s="242"/>
      <c r="AF6" s="242"/>
      <c r="AG6" s="242"/>
      <c r="AH6" s="242"/>
      <c r="AI6" s="242"/>
      <c r="AJ6" s="242"/>
      <c r="AK6" s="242"/>
      <c r="AL6" s="242"/>
      <c r="AM6" s="242"/>
      <c r="AN6" s="242"/>
      <c r="AO6" s="250"/>
      <c r="AP6" s="242"/>
      <c r="AQ6" s="242"/>
      <c r="AR6" s="242"/>
      <c r="AS6" s="242"/>
      <c r="AT6" s="242"/>
      <c r="AU6" s="242"/>
      <c r="AV6" s="242"/>
      <c r="AW6" s="242"/>
      <c r="AX6" s="242"/>
      <c r="AY6" s="242"/>
      <c r="AZ6" s="242"/>
      <c r="BA6" s="250"/>
      <c r="BB6" s="242"/>
      <c r="BC6" s="242"/>
      <c r="BD6" s="242"/>
      <c r="BE6" s="242"/>
      <c r="BF6" s="242"/>
      <c r="BG6" s="242"/>
      <c r="BH6" s="242"/>
      <c r="BI6" s="242"/>
      <c r="BJ6" s="242"/>
      <c r="BK6" s="242"/>
      <c r="BL6" s="242"/>
      <c r="BM6" s="250"/>
      <c r="BN6" s="242"/>
      <c r="BO6" s="242"/>
      <c r="BP6" s="242"/>
      <c r="BQ6" s="242"/>
      <c r="BR6" s="242"/>
      <c r="BS6" s="242"/>
      <c r="BT6" s="242"/>
      <c r="BU6" s="242"/>
      <c r="BV6" s="242"/>
      <c r="BW6" s="242"/>
      <c r="BX6" s="242"/>
      <c r="BY6" s="250"/>
      <c r="BZ6" s="242"/>
      <c r="CA6" s="242"/>
      <c r="CB6" s="242"/>
      <c r="CC6" s="242"/>
      <c r="CD6" s="242"/>
      <c r="CE6" s="242"/>
      <c r="CF6" s="242"/>
      <c r="CG6" s="242"/>
      <c r="CH6" s="242"/>
      <c r="CI6" s="242"/>
      <c r="CJ6" s="242"/>
      <c r="CK6" s="250"/>
      <c r="CL6" s="242"/>
      <c r="CM6" s="242"/>
      <c r="CN6" s="242"/>
      <c r="CO6" s="242"/>
      <c r="CP6" s="242"/>
      <c r="CQ6" s="242"/>
      <c r="CR6" s="242"/>
      <c r="CS6" s="242"/>
      <c r="CT6" s="242"/>
      <c r="CU6" s="242"/>
      <c r="CV6" s="242"/>
      <c r="CW6" s="250"/>
      <c r="CX6" s="242"/>
      <c r="CY6" s="242"/>
      <c r="CZ6" s="242"/>
      <c r="DA6" s="242"/>
      <c r="DB6" s="242"/>
      <c r="DC6" s="242"/>
      <c r="DD6" s="242"/>
      <c r="DE6" s="242"/>
      <c r="DF6" s="242"/>
      <c r="DG6" s="242"/>
      <c r="DH6" s="242"/>
    </row>
    <row r="7" spans="1:112" ht="6" customHeight="1">
      <c r="A7" s="251"/>
      <c r="B7" s="240"/>
      <c r="C7" s="242"/>
      <c r="D7" s="242"/>
      <c r="E7" s="250"/>
      <c r="F7" s="242"/>
      <c r="G7" s="242"/>
      <c r="H7" s="242"/>
      <c r="I7" s="242"/>
      <c r="J7" s="242"/>
      <c r="K7" s="242"/>
      <c r="L7" s="242"/>
      <c r="M7" s="242"/>
      <c r="N7" s="242"/>
      <c r="O7" s="242"/>
      <c r="P7" s="242"/>
      <c r="Q7" s="250"/>
      <c r="R7" s="242"/>
      <c r="S7" s="242"/>
      <c r="T7" s="242"/>
      <c r="U7" s="242"/>
      <c r="V7" s="242"/>
      <c r="W7" s="242"/>
      <c r="X7" s="242"/>
      <c r="Y7" s="242"/>
      <c r="Z7" s="242"/>
      <c r="AA7" s="242"/>
      <c r="AB7" s="242"/>
      <c r="AC7" s="250"/>
      <c r="AD7" s="242"/>
      <c r="AE7" s="242"/>
      <c r="AF7" s="242"/>
      <c r="AG7" s="242"/>
      <c r="AH7" s="242"/>
      <c r="AI7" s="242"/>
      <c r="AJ7" s="242"/>
      <c r="AK7" s="242"/>
      <c r="AL7" s="242"/>
      <c r="AM7" s="242"/>
      <c r="AN7" s="242"/>
      <c r="AO7" s="250"/>
      <c r="AP7" s="242"/>
      <c r="AQ7" s="242"/>
      <c r="AR7" s="242"/>
      <c r="AS7" s="242"/>
      <c r="AT7" s="242"/>
      <c r="AU7" s="242"/>
      <c r="AV7" s="242"/>
      <c r="AW7" s="242"/>
      <c r="AX7" s="242"/>
      <c r="AY7" s="242"/>
      <c r="AZ7" s="242"/>
      <c r="BA7" s="250"/>
      <c r="BB7" s="242"/>
      <c r="BC7" s="242"/>
      <c r="BD7" s="242"/>
      <c r="BE7" s="242"/>
      <c r="BF7" s="242"/>
      <c r="BG7" s="242"/>
      <c r="BH7" s="242"/>
      <c r="BI7" s="242"/>
      <c r="BJ7" s="242"/>
      <c r="BK7" s="242"/>
      <c r="BL7" s="242"/>
      <c r="BM7" s="250"/>
      <c r="BN7" s="242"/>
      <c r="BO7" s="242"/>
      <c r="BP7" s="242"/>
      <c r="BQ7" s="242"/>
      <c r="BR7" s="242"/>
      <c r="BS7" s="242"/>
      <c r="BT7" s="242"/>
      <c r="BU7" s="242"/>
      <c r="BV7" s="242"/>
      <c r="BW7" s="242"/>
      <c r="BX7" s="242"/>
      <c r="BY7" s="250"/>
      <c r="BZ7" s="242"/>
      <c r="CA7" s="242"/>
      <c r="CB7" s="242"/>
      <c r="CC7" s="242"/>
      <c r="CD7" s="242"/>
      <c r="CE7" s="242"/>
      <c r="CF7" s="242"/>
      <c r="CG7" s="242"/>
      <c r="CH7" s="242"/>
      <c r="CI7" s="242"/>
      <c r="CJ7" s="242"/>
      <c r="CK7" s="250"/>
      <c r="CL7" s="242"/>
      <c r="CM7" s="242"/>
      <c r="CN7" s="242"/>
      <c r="CO7" s="242"/>
      <c r="CP7" s="242"/>
      <c r="CQ7" s="242"/>
      <c r="CR7" s="242"/>
      <c r="CS7" s="242"/>
      <c r="CT7" s="242"/>
      <c r="CU7" s="242"/>
      <c r="CV7" s="242"/>
      <c r="CW7" s="250"/>
      <c r="CX7" s="242"/>
      <c r="CY7" s="242"/>
      <c r="CZ7" s="242"/>
      <c r="DA7" s="242"/>
      <c r="DB7" s="242"/>
      <c r="DC7" s="242"/>
      <c r="DD7" s="242"/>
      <c r="DE7" s="242"/>
      <c r="DF7" s="242"/>
      <c r="DG7" s="242"/>
      <c r="DH7" s="242"/>
    </row>
    <row r="8" spans="1:112" ht="6" customHeight="1">
      <c r="A8" s="251"/>
      <c r="B8" s="240"/>
      <c r="C8" s="242"/>
      <c r="D8" s="242"/>
      <c r="E8" s="250"/>
      <c r="F8" s="242"/>
      <c r="G8" s="242"/>
      <c r="H8" s="242"/>
      <c r="I8" s="242"/>
      <c r="J8" s="242"/>
      <c r="K8" s="242"/>
      <c r="L8" s="242"/>
      <c r="M8" s="242"/>
      <c r="N8" s="242"/>
      <c r="O8" s="242"/>
      <c r="P8" s="242"/>
      <c r="Q8" s="250"/>
      <c r="R8" s="242"/>
      <c r="S8" s="242"/>
      <c r="T8" s="242"/>
      <c r="U8" s="242"/>
      <c r="V8" s="242"/>
      <c r="W8" s="242"/>
      <c r="X8" s="242"/>
      <c r="Y8" s="242"/>
      <c r="Z8" s="242"/>
      <c r="AA8" s="242"/>
      <c r="AB8" s="242"/>
      <c r="AC8" s="250"/>
      <c r="AD8" s="242"/>
      <c r="AE8" s="242"/>
      <c r="AF8" s="242"/>
      <c r="AG8" s="242"/>
      <c r="AH8" s="242"/>
      <c r="AI8" s="242"/>
      <c r="AJ8" s="242"/>
      <c r="AK8" s="242"/>
      <c r="AL8" s="242"/>
      <c r="AM8" s="242"/>
      <c r="AN8" s="242"/>
      <c r="AO8" s="250"/>
      <c r="AP8" s="242"/>
      <c r="AQ8" s="242"/>
      <c r="AR8" s="242"/>
      <c r="AS8" s="242"/>
      <c r="AT8" s="242"/>
      <c r="AU8" s="242"/>
      <c r="AV8" s="242"/>
      <c r="AW8" s="242"/>
      <c r="AX8" s="242"/>
      <c r="AY8" s="242"/>
      <c r="AZ8" s="242"/>
      <c r="BA8" s="250"/>
      <c r="BB8" s="242"/>
      <c r="BC8" s="242"/>
      <c r="BD8" s="242"/>
      <c r="BE8" s="242"/>
      <c r="BF8" s="242"/>
      <c r="BG8" s="242"/>
      <c r="BH8" s="242"/>
      <c r="BI8" s="242"/>
      <c r="BJ8" s="242"/>
      <c r="BK8" s="242"/>
      <c r="BL8" s="242"/>
      <c r="BM8" s="250"/>
      <c r="BN8" s="242"/>
      <c r="BO8" s="242"/>
      <c r="BP8" s="242"/>
      <c r="BQ8" s="242"/>
      <c r="BR8" s="242"/>
      <c r="BS8" s="242"/>
      <c r="BT8" s="242"/>
      <c r="BU8" s="242"/>
      <c r="BV8" s="242"/>
      <c r="BW8" s="242"/>
      <c r="BX8" s="242"/>
      <c r="BY8" s="250"/>
      <c r="BZ8" s="242"/>
      <c r="CA8" s="242"/>
      <c r="CB8" s="242"/>
      <c r="CC8" s="242"/>
      <c r="CD8" s="242"/>
      <c r="CE8" s="242"/>
      <c r="CF8" s="242"/>
      <c r="CG8" s="242"/>
      <c r="CH8" s="242"/>
      <c r="CI8" s="242"/>
      <c r="CJ8" s="242"/>
      <c r="CK8" s="250"/>
      <c r="CL8" s="242"/>
      <c r="CM8" s="242"/>
      <c r="CN8" s="242"/>
      <c r="CO8" s="242"/>
      <c r="CP8" s="242"/>
      <c r="CQ8" s="242"/>
      <c r="CR8" s="242"/>
      <c r="CS8" s="242"/>
      <c r="CT8" s="242"/>
      <c r="CU8" s="242"/>
      <c r="CV8" s="242"/>
      <c r="CW8" s="250"/>
      <c r="CX8" s="242"/>
      <c r="CY8" s="242"/>
      <c r="CZ8" s="242"/>
      <c r="DA8" s="242"/>
      <c r="DB8" s="242"/>
      <c r="DC8" s="242"/>
      <c r="DD8" s="242"/>
      <c r="DE8" s="242"/>
      <c r="DF8" s="242"/>
      <c r="DG8" s="242"/>
      <c r="DH8" s="242"/>
    </row>
    <row r="9" spans="1:112" ht="13.5" customHeight="1">
      <c r="A9" s="251" t="s">
        <v>11</v>
      </c>
      <c r="B9" s="240"/>
      <c r="C9" s="241"/>
      <c r="D9" s="242"/>
      <c r="E9" s="252"/>
      <c r="F9" s="242"/>
      <c r="G9" s="242"/>
      <c r="H9" s="242"/>
      <c r="I9" s="242"/>
      <c r="J9" s="242"/>
      <c r="K9" s="242"/>
      <c r="L9" s="242"/>
      <c r="M9" s="242"/>
      <c r="N9" s="242"/>
      <c r="O9" s="242"/>
      <c r="P9" s="242"/>
      <c r="Q9" s="252"/>
      <c r="R9" s="242"/>
      <c r="S9" s="242"/>
      <c r="T9" s="242"/>
      <c r="U9" s="242"/>
      <c r="V9" s="242"/>
      <c r="W9" s="242"/>
      <c r="X9" s="242"/>
      <c r="Y9" s="242"/>
      <c r="Z9" s="242"/>
      <c r="AA9" s="242"/>
      <c r="AB9" s="242"/>
      <c r="AC9" s="252"/>
      <c r="AD9" s="242"/>
      <c r="AE9" s="242"/>
      <c r="AF9" s="242"/>
      <c r="AG9" s="242"/>
      <c r="AH9" s="242"/>
      <c r="AI9" s="242"/>
      <c r="AJ9" s="242"/>
      <c r="AK9" s="242"/>
      <c r="AL9" s="242"/>
      <c r="AM9" s="242"/>
      <c r="AN9" s="242"/>
      <c r="AO9" s="252"/>
      <c r="AP9" s="242"/>
      <c r="AQ9" s="242"/>
      <c r="AR9" s="242"/>
      <c r="AS9" s="242"/>
      <c r="AT9" s="242"/>
      <c r="AU9" s="242"/>
      <c r="AV9" s="242"/>
      <c r="AW9" s="242"/>
      <c r="AX9" s="242"/>
      <c r="AY9" s="242"/>
      <c r="AZ9" s="242"/>
      <c r="BA9" s="252"/>
      <c r="BB9" s="242"/>
      <c r="BC9" s="242"/>
      <c r="BD9" s="242"/>
      <c r="BE9" s="242"/>
      <c r="BF9" s="242"/>
      <c r="BG9" s="242"/>
      <c r="BH9" s="242"/>
      <c r="BI9" s="242"/>
      <c r="BJ9" s="242"/>
      <c r="BK9" s="242"/>
      <c r="BL9" s="242"/>
      <c r="BM9" s="252"/>
      <c r="BN9" s="242"/>
      <c r="BO9" s="242"/>
      <c r="BP9" s="242"/>
      <c r="BQ9" s="242"/>
      <c r="BR9" s="242"/>
      <c r="BS9" s="242"/>
      <c r="BT9" s="242"/>
      <c r="BU9" s="242"/>
      <c r="BV9" s="242"/>
      <c r="BW9" s="242"/>
      <c r="BX9" s="242"/>
      <c r="BY9" s="252"/>
      <c r="BZ9" s="242"/>
      <c r="CA9" s="242"/>
      <c r="CB9" s="242"/>
      <c r="CC9" s="242"/>
      <c r="CD9" s="242"/>
      <c r="CE9" s="242"/>
      <c r="CF9" s="242"/>
      <c r="CG9" s="242"/>
      <c r="CH9" s="242"/>
      <c r="CI9" s="242"/>
      <c r="CJ9" s="242"/>
      <c r="CK9" s="252"/>
      <c r="CL9" s="242"/>
      <c r="CM9" s="242"/>
      <c r="CN9" s="242"/>
      <c r="CO9" s="242"/>
      <c r="CP9" s="242"/>
      <c r="CQ9" s="242"/>
      <c r="CR9" s="242"/>
      <c r="CS9" s="242"/>
      <c r="CT9" s="242"/>
      <c r="CU9" s="242"/>
      <c r="CV9" s="242"/>
      <c r="CW9" s="252"/>
      <c r="CX9" s="242"/>
      <c r="CY9" s="242"/>
      <c r="CZ9" s="242"/>
      <c r="DA9" s="242"/>
      <c r="DB9" s="242"/>
      <c r="DC9" s="242"/>
      <c r="DD9" s="242"/>
      <c r="DE9" s="242"/>
      <c r="DF9" s="242"/>
      <c r="DG9" s="242"/>
      <c r="DH9" s="242"/>
    </row>
    <row r="10" spans="1:112" ht="31.5" customHeight="1">
      <c r="A10" s="253" t="s">
        <v>133</v>
      </c>
      <c r="B10" s="254" t="s">
        <v>119</v>
      </c>
      <c r="C10" s="255" t="s">
        <v>120</v>
      </c>
      <c r="D10" s="255" t="s">
        <v>140</v>
      </c>
      <c r="E10" s="256" t="s">
        <v>12</v>
      </c>
      <c r="F10" s="254" t="s">
        <v>13</v>
      </c>
      <c r="G10" s="254" t="s">
        <v>121</v>
      </c>
      <c r="H10" s="257" t="s">
        <v>122</v>
      </c>
      <c r="I10" s="254" t="s">
        <v>14</v>
      </c>
      <c r="J10" s="254" t="s">
        <v>123</v>
      </c>
      <c r="K10" s="254" t="s">
        <v>15</v>
      </c>
      <c r="L10" s="258" t="s">
        <v>16</v>
      </c>
      <c r="M10" s="258" t="s">
        <v>124</v>
      </c>
      <c r="N10" s="258" t="s">
        <v>17</v>
      </c>
      <c r="O10" s="258" t="s">
        <v>18</v>
      </c>
      <c r="P10" s="258" t="s">
        <v>6</v>
      </c>
      <c r="Q10" s="256" t="s">
        <v>12</v>
      </c>
      <c r="R10" s="254" t="s">
        <v>13</v>
      </c>
      <c r="S10" s="254" t="s">
        <v>121</v>
      </c>
      <c r="T10" s="257" t="s">
        <v>122</v>
      </c>
      <c r="U10" s="254" t="s">
        <v>14</v>
      </c>
      <c r="V10" s="254" t="s">
        <v>123</v>
      </c>
      <c r="W10" s="254" t="s">
        <v>15</v>
      </c>
      <c r="X10" s="258" t="s">
        <v>16</v>
      </c>
      <c r="Y10" s="258" t="s">
        <v>124</v>
      </c>
      <c r="Z10" s="258" t="s">
        <v>17</v>
      </c>
      <c r="AA10" s="258" t="s">
        <v>18</v>
      </c>
      <c r="AB10" s="258" t="s">
        <v>6</v>
      </c>
      <c r="AC10" s="256" t="s">
        <v>12</v>
      </c>
      <c r="AD10" s="254" t="s">
        <v>13</v>
      </c>
      <c r="AE10" s="254" t="s">
        <v>121</v>
      </c>
      <c r="AF10" s="257" t="s">
        <v>122</v>
      </c>
      <c r="AG10" s="254" t="s">
        <v>14</v>
      </c>
      <c r="AH10" s="254" t="s">
        <v>123</v>
      </c>
      <c r="AI10" s="254" t="s">
        <v>15</v>
      </c>
      <c r="AJ10" s="258" t="s">
        <v>16</v>
      </c>
      <c r="AK10" s="258" t="s">
        <v>124</v>
      </c>
      <c r="AL10" s="258" t="s">
        <v>17</v>
      </c>
      <c r="AM10" s="258" t="s">
        <v>18</v>
      </c>
      <c r="AN10" s="258" t="s">
        <v>6</v>
      </c>
      <c r="AO10" s="256" t="s">
        <v>12</v>
      </c>
      <c r="AP10" s="254" t="s">
        <v>13</v>
      </c>
      <c r="AQ10" s="254" t="s">
        <v>121</v>
      </c>
      <c r="AR10" s="257" t="s">
        <v>122</v>
      </c>
      <c r="AS10" s="254" t="s">
        <v>14</v>
      </c>
      <c r="AT10" s="254" t="s">
        <v>123</v>
      </c>
      <c r="AU10" s="254" t="s">
        <v>15</v>
      </c>
      <c r="AV10" s="258" t="s">
        <v>16</v>
      </c>
      <c r="AW10" s="258" t="s">
        <v>124</v>
      </c>
      <c r="AX10" s="258" t="s">
        <v>17</v>
      </c>
      <c r="AY10" s="258" t="s">
        <v>18</v>
      </c>
      <c r="AZ10" s="258" t="s">
        <v>6</v>
      </c>
      <c r="BA10" s="256" t="s">
        <v>12</v>
      </c>
      <c r="BB10" s="254" t="s">
        <v>13</v>
      </c>
      <c r="BC10" s="254" t="s">
        <v>121</v>
      </c>
      <c r="BD10" s="257" t="s">
        <v>122</v>
      </c>
      <c r="BE10" s="254" t="s">
        <v>14</v>
      </c>
      <c r="BF10" s="254" t="s">
        <v>123</v>
      </c>
      <c r="BG10" s="254" t="s">
        <v>15</v>
      </c>
      <c r="BH10" s="258" t="s">
        <v>16</v>
      </c>
      <c r="BI10" s="258" t="s">
        <v>124</v>
      </c>
      <c r="BJ10" s="258" t="s">
        <v>17</v>
      </c>
      <c r="BK10" s="258" t="s">
        <v>18</v>
      </c>
      <c r="BL10" s="258" t="s">
        <v>6</v>
      </c>
      <c r="BM10" s="256" t="s">
        <v>12</v>
      </c>
      <c r="BN10" s="254" t="s">
        <v>13</v>
      </c>
      <c r="BO10" s="254" t="s">
        <v>121</v>
      </c>
      <c r="BP10" s="257" t="s">
        <v>122</v>
      </c>
      <c r="BQ10" s="254" t="s">
        <v>14</v>
      </c>
      <c r="BR10" s="254" t="s">
        <v>123</v>
      </c>
      <c r="BS10" s="254" t="s">
        <v>15</v>
      </c>
      <c r="BT10" s="258" t="s">
        <v>16</v>
      </c>
      <c r="BU10" s="258" t="s">
        <v>124</v>
      </c>
      <c r="BV10" s="258" t="s">
        <v>17</v>
      </c>
      <c r="BW10" s="258" t="s">
        <v>18</v>
      </c>
      <c r="BX10" s="258" t="s">
        <v>6</v>
      </c>
      <c r="BY10" s="256" t="s">
        <v>12</v>
      </c>
      <c r="BZ10" s="254" t="s">
        <v>13</v>
      </c>
      <c r="CA10" s="254" t="s">
        <v>121</v>
      </c>
      <c r="CB10" s="257" t="s">
        <v>122</v>
      </c>
      <c r="CC10" s="254" t="s">
        <v>14</v>
      </c>
      <c r="CD10" s="254" t="s">
        <v>123</v>
      </c>
      <c r="CE10" s="254" t="s">
        <v>15</v>
      </c>
      <c r="CF10" s="258" t="s">
        <v>16</v>
      </c>
      <c r="CG10" s="258" t="s">
        <v>124</v>
      </c>
      <c r="CH10" s="258" t="s">
        <v>17</v>
      </c>
      <c r="CI10" s="258" t="s">
        <v>18</v>
      </c>
      <c r="CJ10" s="258" t="s">
        <v>6</v>
      </c>
      <c r="CK10" s="256" t="s">
        <v>12</v>
      </c>
      <c r="CL10" s="254" t="s">
        <v>13</v>
      </c>
      <c r="CM10" s="254" t="s">
        <v>121</v>
      </c>
      <c r="CN10" s="257" t="s">
        <v>122</v>
      </c>
      <c r="CO10" s="254" t="s">
        <v>14</v>
      </c>
      <c r="CP10" s="254" t="s">
        <v>123</v>
      </c>
      <c r="CQ10" s="254" t="s">
        <v>15</v>
      </c>
      <c r="CR10" s="258" t="s">
        <v>16</v>
      </c>
      <c r="CS10" s="258" t="s">
        <v>124</v>
      </c>
      <c r="CT10" s="258" t="s">
        <v>17</v>
      </c>
      <c r="CU10" s="258" t="s">
        <v>18</v>
      </c>
      <c r="CV10" s="258" t="s">
        <v>6</v>
      </c>
      <c r="CW10" s="256" t="s">
        <v>12</v>
      </c>
      <c r="CX10" s="254" t="s">
        <v>13</v>
      </c>
      <c r="CY10" s="254" t="s">
        <v>121</v>
      </c>
      <c r="CZ10" s="257" t="s">
        <v>122</v>
      </c>
      <c r="DA10" s="254" t="s">
        <v>14</v>
      </c>
      <c r="DB10" s="254" t="s">
        <v>123</v>
      </c>
      <c r="DC10" s="254" t="s">
        <v>15</v>
      </c>
      <c r="DD10" s="258" t="s">
        <v>16</v>
      </c>
      <c r="DE10" s="258" t="s">
        <v>124</v>
      </c>
      <c r="DF10" s="258" t="s">
        <v>17</v>
      </c>
      <c r="DG10" s="258" t="s">
        <v>18</v>
      </c>
      <c r="DH10" s="258" t="s">
        <v>6</v>
      </c>
    </row>
    <row r="11" spans="1:112" ht="13.5" customHeight="1">
      <c r="A11" s="259"/>
      <c r="B11" s="260" t="s">
        <v>981</v>
      </c>
      <c r="D11" s="137"/>
      <c r="E11" s="262">
        <v>33239</v>
      </c>
      <c r="F11" s="263" t="s">
        <v>320</v>
      </c>
      <c r="G11" s="264">
        <v>32528</v>
      </c>
      <c r="H11" s="265">
        <v>33989</v>
      </c>
      <c r="I11" s="266" t="s">
        <v>326</v>
      </c>
      <c r="J11" s="267">
        <v>1924</v>
      </c>
      <c r="K11" s="268" t="s">
        <v>327</v>
      </c>
      <c r="L11" s="269" t="s">
        <v>297</v>
      </c>
      <c r="M11" s="270" t="s">
        <v>328</v>
      </c>
      <c r="O11" s="260"/>
      <c r="P11" s="135" t="s">
        <v>329</v>
      </c>
      <c r="Q11" s="262">
        <v>33989</v>
      </c>
      <c r="R11" s="263" t="s">
        <v>321</v>
      </c>
      <c r="S11" s="264">
        <v>33989</v>
      </c>
      <c r="T11" s="265">
        <v>35450</v>
      </c>
      <c r="U11" s="266" t="s">
        <v>330</v>
      </c>
      <c r="V11" s="267">
        <v>1946</v>
      </c>
      <c r="W11" s="268" t="s">
        <v>327</v>
      </c>
      <c r="X11" s="269" t="s">
        <v>296</v>
      </c>
      <c r="Y11" s="270" t="s">
        <v>331</v>
      </c>
      <c r="Z11" s="261"/>
      <c r="AA11" s="260"/>
      <c r="AB11" s="135" t="s">
        <v>330</v>
      </c>
      <c r="AC11" s="262">
        <v>35431</v>
      </c>
      <c r="AD11" s="263" t="s">
        <v>322</v>
      </c>
      <c r="AE11" s="264">
        <v>35450</v>
      </c>
      <c r="AF11" s="265">
        <v>36911</v>
      </c>
      <c r="AG11" s="266" t="s">
        <v>330</v>
      </c>
      <c r="AH11" s="267">
        <v>1946</v>
      </c>
      <c r="AI11" s="268" t="s">
        <v>327</v>
      </c>
      <c r="AJ11" s="269" t="s">
        <v>296</v>
      </c>
      <c r="AK11" s="270" t="s">
        <v>331</v>
      </c>
      <c r="AL11" s="261"/>
      <c r="AM11" s="260"/>
      <c r="AN11" s="135"/>
      <c r="AO11" s="262">
        <v>36911</v>
      </c>
      <c r="AP11" s="263" t="s">
        <v>323</v>
      </c>
      <c r="AQ11" s="264">
        <v>36911</v>
      </c>
      <c r="AR11" s="265">
        <v>38372</v>
      </c>
      <c r="AS11" s="266" t="s">
        <v>332</v>
      </c>
      <c r="AT11" s="267">
        <v>1946</v>
      </c>
      <c r="AU11" s="268" t="s">
        <v>327</v>
      </c>
      <c r="AV11" s="269" t="s">
        <v>297</v>
      </c>
      <c r="AW11" s="270" t="s">
        <v>333</v>
      </c>
      <c r="AX11" s="261"/>
      <c r="AY11" s="260"/>
      <c r="AZ11" s="135" t="s">
        <v>334</v>
      </c>
      <c r="BA11" s="262">
        <v>38372</v>
      </c>
      <c r="BB11" s="263" t="s">
        <v>324</v>
      </c>
      <c r="BC11" s="264">
        <v>38372</v>
      </c>
      <c r="BD11" s="265">
        <v>39833</v>
      </c>
      <c r="BE11" s="266" t="s">
        <v>332</v>
      </c>
      <c r="BF11" s="267">
        <v>1946</v>
      </c>
      <c r="BG11" s="268" t="s">
        <v>327</v>
      </c>
      <c r="BH11" s="269" t="s">
        <v>297</v>
      </c>
      <c r="BI11" s="270" t="s">
        <v>333</v>
      </c>
      <c r="BJ11" s="261"/>
      <c r="BK11" s="260"/>
      <c r="BL11" s="135" t="s">
        <v>335</v>
      </c>
      <c r="BM11" s="262">
        <v>39833</v>
      </c>
      <c r="BN11" s="263" t="s">
        <v>325</v>
      </c>
      <c r="BO11" s="264">
        <v>39833</v>
      </c>
      <c r="BP11" s="265">
        <v>41294</v>
      </c>
      <c r="BQ11" s="266" t="s">
        <v>336</v>
      </c>
      <c r="BR11" s="267">
        <v>1961</v>
      </c>
      <c r="BS11" s="268" t="s">
        <v>327</v>
      </c>
      <c r="BT11" s="269" t="s">
        <v>296</v>
      </c>
      <c r="BU11" s="270" t="s">
        <v>337</v>
      </c>
      <c r="BV11" s="261"/>
      <c r="BW11" s="260"/>
      <c r="BX11" s="135" t="s">
        <v>338</v>
      </c>
      <c r="BY11" s="262">
        <f t="shared" ref="BY11" si="0">IF(CC11="","",BY$3)</f>
        <v>42755</v>
      </c>
      <c r="BZ11" s="263" t="str">
        <f t="shared" ref="BZ11" si="1">IF(CC11="","",BY$1)</f>
        <v>Obama II</v>
      </c>
      <c r="CA11" s="264">
        <f>IF(CC11="","",BY$2)</f>
        <v>41294</v>
      </c>
      <c r="CB11" s="264">
        <f>IF(CC11="","",BY$3)</f>
        <v>42755</v>
      </c>
      <c r="CC11" s="266" t="str">
        <f t="shared" ref="CC11" si="2">IF(CJ11="","",IF(ISNUMBER(SEARCH(":",CJ11)),MID(CJ11,FIND(":",CJ11)+2,FIND("(",CJ11)-FIND(":",CJ11)-3),LEFT(CJ11,FIND("(",CJ11)-2)))</f>
        <v>Barack Obama</v>
      </c>
      <c r="CD11" s="267" t="str">
        <f t="shared" ref="CD11" si="3">IF(CJ11="","",MID(CJ11,FIND("(",CJ11)+1,4))</f>
        <v>1961</v>
      </c>
      <c r="CE11" s="268" t="str">
        <f t="shared" ref="CE11" si="4">IF(ISNUMBER(SEARCH("*female*",CJ11)),"female",IF(ISNUMBER(SEARCH("*male*",CJ11)),"male",""))</f>
        <v>male</v>
      </c>
      <c r="CF11" s="269" t="str">
        <f t="shared" ref="CF11" si="5">IF(CJ11="","",IF(ISERROR(MID(CJ11,FIND("male,",CJ11)+6,(FIND(")",CJ11)-(FIND("male,",CJ11)+6))))=TRUE,"missing/error",MID(CJ11,FIND("male,",CJ11)+6,(FIND(")",CJ11)-(FIND("male,",CJ11)+6)))))</f>
        <v>us_dem01</v>
      </c>
      <c r="CG11" s="270" t="str">
        <f t="shared" ref="CG11" si="6">IF(CC11="","",(MID(CC11,(SEARCH("^^",SUBSTITUTE(CC11," ","^^",LEN(CC11)-LEN(SUBSTITUTE(CC11," ","")))))+1,99)&amp;"_"&amp;LEFT(CC11,FIND(" ",CC11)-1)&amp;"_"&amp;CD11))</f>
        <v>Obama_Barack_1961</v>
      </c>
      <c r="CH11" s="261" t="str">
        <f t="shared" ref="CH11" si="7">IF(CJ11="","",IF((LEN(CJ11)-LEN(SUBSTITUTE(CJ11,"male","")))/LEN("male")&gt;1,"!",IF(RIGHT(CJ11,1)=")","",IF(RIGHT(CJ11,2)=") ","",IF(RIGHT(CJ11,2)=").","","!!")))))</f>
        <v/>
      </c>
      <c r="CI11" s="260"/>
      <c r="CJ11" s="135" t="s">
        <v>1011</v>
      </c>
      <c r="CK11" s="262">
        <f t="shared" ref="CK11" si="8">IF(CO11="","",CK$3)</f>
        <v>44196</v>
      </c>
      <c r="CL11" s="263" t="str">
        <f>IF(CO11="","",CK$1)</f>
        <v>Trump I</v>
      </c>
      <c r="CM11" s="264">
        <f>IF(CO11="","",CK$2)</f>
        <v>42755</v>
      </c>
      <c r="CN11" s="264">
        <f>IF(CO11="","",CK$3)</f>
        <v>44196</v>
      </c>
      <c r="CO11" s="266" t="str">
        <f t="shared" ref="CO11" si="9">IF(CV11="","",IF(ISNUMBER(SEARCH(":",CV11)),MID(CV11,FIND(":",CV11)+2,FIND("(",CV11)-FIND(":",CV11)-3),LEFT(CV11,FIND("(",CV11)-2)))</f>
        <v>Donald Trump</v>
      </c>
      <c r="CP11" s="267" t="str">
        <f t="shared" ref="CP11" si="10">IF(CV11="","",MID(CV11,FIND("(",CV11)+1,4))</f>
        <v>1946</v>
      </c>
      <c r="CQ11" s="268" t="str">
        <f t="shared" ref="CQ11" si="11">IF(ISNUMBER(SEARCH("*female*",CV11)),"female",IF(ISNUMBER(SEARCH("*male*",CV11)),"male",""))</f>
        <v>male</v>
      </c>
      <c r="CR11" s="269" t="str">
        <f t="shared" ref="CR11" si="12">IF(CV11="","",IF(ISERROR(MID(CV11,FIND("male,",CV11)+6,(FIND(")",CV11)-(FIND("male,",CV11)+6))))=TRUE,"missing/error",MID(CV11,FIND("male,",CV11)+6,(FIND(")",CV11)-(FIND("male,",CV11)+6)))))</f>
        <v>us_rep01</v>
      </c>
      <c r="CS11" s="270" t="str">
        <f t="shared" ref="CS11" si="13">IF(CO11="","",(MID(CO11,(SEARCH("^^",SUBSTITUTE(CO11," ","^^",LEN(CO11)-LEN(SUBSTITUTE(CO11," ","")))))+1,99)&amp;"_"&amp;LEFT(CO11,FIND(" ",CO11)-1)&amp;"_"&amp;CP11))</f>
        <v>Trump_Donald_1946</v>
      </c>
      <c r="CT11" s="261"/>
      <c r="CU11" s="260"/>
      <c r="CV11" s="135" t="s">
        <v>1211</v>
      </c>
      <c r="CW11" s="262" t="str">
        <f t="shared" ref="CW11:CW80" si="14">IF(DA11="","",CW$3)</f>
        <v/>
      </c>
      <c r="CX11" s="263" t="str">
        <f>IF(DA11="","",CW$1)</f>
        <v/>
      </c>
      <c r="CY11" s="264" t="str">
        <f>IF(DA11="","",CW$2)</f>
        <v/>
      </c>
      <c r="CZ11" s="264" t="str">
        <f>IF(DA11="","",CW$3)</f>
        <v/>
      </c>
      <c r="DA11" s="266" t="str">
        <f t="shared" ref="DA11:DA80" si="15">IF(DH11="","",IF(ISNUMBER(SEARCH(":",DH11)),MID(DH11,FIND(":",DH11)+2,FIND("(",DH11)-FIND(":",DH11)-3),LEFT(DH11,FIND("(",DH11)-2)))</f>
        <v/>
      </c>
      <c r="DB11" s="267" t="str">
        <f t="shared" ref="DB11:DB80" si="16">IF(DH11="","",MID(DH11,FIND("(",DH11)+1,4))</f>
        <v/>
      </c>
      <c r="DC11" s="268" t="str">
        <f t="shared" ref="DC11:DC80" si="17">IF(ISNUMBER(SEARCH("*female*",DH11)),"female",IF(ISNUMBER(SEARCH("*male*",DH11)),"male",""))</f>
        <v/>
      </c>
      <c r="DD11" s="269" t="str">
        <f t="shared" ref="DD11:DD80" si="18">IF(DH11="","",IF(ISERROR(MID(DH11,FIND("male,",DH11)+6,(FIND(")",DH11)-(FIND("male,",DH11)+6))))=TRUE,"missing/error",MID(DH11,FIND("male,",DH11)+6,(FIND(")",DH11)-(FIND("male,",DH11)+6)))))</f>
        <v/>
      </c>
      <c r="DE11" s="270" t="str">
        <f t="shared" ref="DE11:DE80" si="19">IF(DA11="","",(MID(DA11,(SEARCH("^^",SUBSTITUTE(DA11," ","^^",LEN(DA11)-LEN(SUBSTITUTE(DA11," ","")))))+1,99)&amp;"_"&amp;LEFT(DA11,FIND(" ",DA11)-1)&amp;"_"&amp;DB11))</f>
        <v/>
      </c>
      <c r="DF11" s="261"/>
      <c r="DG11" s="260"/>
      <c r="DH11" s="135"/>
    </row>
    <row r="12" spans="1:112" ht="13.5" customHeight="1">
      <c r="A12" s="259"/>
      <c r="B12" s="271" t="s">
        <v>982</v>
      </c>
      <c r="D12" s="135"/>
      <c r="E12" s="262">
        <v>33239</v>
      </c>
      <c r="F12" s="263" t="s">
        <v>320</v>
      </c>
      <c r="G12" s="264">
        <v>32528</v>
      </c>
      <c r="H12" s="265">
        <v>33989</v>
      </c>
      <c r="I12" s="266" t="s">
        <v>339</v>
      </c>
      <c r="J12" s="267">
        <v>1947</v>
      </c>
      <c r="K12" s="268" t="s">
        <v>327</v>
      </c>
      <c r="L12" s="269" t="s">
        <v>297</v>
      </c>
      <c r="M12" s="270" t="s">
        <v>340</v>
      </c>
      <c r="O12" s="260"/>
      <c r="P12" s="135" t="s">
        <v>341</v>
      </c>
      <c r="Q12" s="262">
        <v>33989</v>
      </c>
      <c r="R12" s="263" t="s">
        <v>321</v>
      </c>
      <c r="S12" s="264">
        <v>33989</v>
      </c>
      <c r="T12" s="265">
        <v>35450</v>
      </c>
      <c r="U12" s="266" t="s">
        <v>342</v>
      </c>
      <c r="V12" s="267">
        <v>1948</v>
      </c>
      <c r="W12" s="268" t="s">
        <v>327</v>
      </c>
      <c r="X12" s="269" t="s">
        <v>296</v>
      </c>
      <c r="Y12" s="270" t="s">
        <v>343</v>
      </c>
      <c r="Z12" s="261"/>
      <c r="AA12" s="260"/>
      <c r="AB12" s="135" t="s">
        <v>342</v>
      </c>
      <c r="AC12" s="262">
        <v>35431</v>
      </c>
      <c r="AD12" s="263" t="s">
        <v>322</v>
      </c>
      <c r="AE12" s="264">
        <v>35450</v>
      </c>
      <c r="AF12" s="265">
        <v>36911</v>
      </c>
      <c r="AG12" s="266" t="s">
        <v>344</v>
      </c>
      <c r="AH12" s="267">
        <v>1948</v>
      </c>
      <c r="AI12" s="268" t="s">
        <v>327</v>
      </c>
      <c r="AJ12" s="269" t="s">
        <v>296</v>
      </c>
      <c r="AK12" s="270" t="s">
        <v>343</v>
      </c>
      <c r="AL12" s="261"/>
      <c r="AM12" s="260"/>
      <c r="AN12" s="135"/>
      <c r="AO12" s="262">
        <v>36911</v>
      </c>
      <c r="AP12" s="263" t="s">
        <v>323</v>
      </c>
      <c r="AQ12" s="264">
        <v>36911</v>
      </c>
      <c r="AR12" s="265">
        <v>38372</v>
      </c>
      <c r="AS12" s="266" t="s">
        <v>345</v>
      </c>
      <c r="AT12" s="267">
        <v>1941</v>
      </c>
      <c r="AU12" s="268" t="s">
        <v>327</v>
      </c>
      <c r="AV12" s="269" t="s">
        <v>297</v>
      </c>
      <c r="AW12" s="270" t="s">
        <v>346</v>
      </c>
      <c r="AX12" s="261"/>
      <c r="AY12" s="260"/>
      <c r="AZ12" s="135" t="s">
        <v>347</v>
      </c>
      <c r="BA12" s="262">
        <v>38372</v>
      </c>
      <c r="BB12" s="263" t="s">
        <v>324</v>
      </c>
      <c r="BC12" s="264">
        <v>38372</v>
      </c>
      <c r="BD12" s="265">
        <v>39833</v>
      </c>
      <c r="BE12" s="266" t="s">
        <v>345</v>
      </c>
      <c r="BF12" s="267">
        <v>1941</v>
      </c>
      <c r="BG12" s="268" t="s">
        <v>327</v>
      </c>
      <c r="BH12" s="269" t="s">
        <v>297</v>
      </c>
      <c r="BI12" s="270" t="s">
        <v>346</v>
      </c>
      <c r="BJ12" s="261"/>
      <c r="BK12" s="260"/>
      <c r="BL12" s="135" t="s">
        <v>348</v>
      </c>
      <c r="BM12" s="262">
        <v>39833</v>
      </c>
      <c r="BN12" s="263" t="s">
        <v>325</v>
      </c>
      <c r="BO12" s="264">
        <v>39833</v>
      </c>
      <c r="BP12" s="265">
        <v>41294</v>
      </c>
      <c r="BQ12" s="266" t="s">
        <v>349</v>
      </c>
      <c r="BR12" s="267">
        <v>1942</v>
      </c>
      <c r="BS12" s="268" t="s">
        <v>327</v>
      </c>
      <c r="BT12" s="269" t="s">
        <v>296</v>
      </c>
      <c r="BU12" s="270" t="s">
        <v>350</v>
      </c>
      <c r="BV12" s="261"/>
      <c r="BW12" s="260"/>
      <c r="BX12" s="135" t="s">
        <v>351</v>
      </c>
      <c r="BY12" s="262">
        <f t="shared" ref="BY12:BY106" si="20">IF(CC12="","",BY$3)</f>
        <v>42755</v>
      </c>
      <c r="BZ12" s="263" t="str">
        <f t="shared" ref="BZ12:BZ106" si="21">IF(CC12="","",BY$1)</f>
        <v>Obama II</v>
      </c>
      <c r="CA12" s="264">
        <f t="shared" ref="CA12:CA84" si="22">IF(CC12="","",BY$2)</f>
        <v>41294</v>
      </c>
      <c r="CB12" s="264">
        <f t="shared" ref="CB12:CB86" si="23">IF(CC12="","",BY$3)</f>
        <v>42755</v>
      </c>
      <c r="CC12" s="266" t="str">
        <f t="shared" ref="CC12:CC106" si="24">IF(CJ12="","",IF(ISNUMBER(SEARCH(":",CJ12)),MID(CJ12,FIND(":",CJ12)+2,FIND("(",CJ12)-FIND(":",CJ12)-3),LEFT(CJ12,FIND("(",CJ12)-2)))</f>
        <v xml:space="preserve"> Joseph Biden</v>
      </c>
      <c r="CD12" s="267" t="str">
        <f t="shared" ref="CD12:CD106" si="25">IF(CJ12="","",MID(CJ12,FIND("(",CJ12)+1,4))</f>
        <v>1942</v>
      </c>
      <c r="CE12" s="268" t="str">
        <f t="shared" ref="CE12:CE106" si="26">IF(ISNUMBER(SEARCH("*female*",CJ12)),"female",IF(ISNUMBER(SEARCH("*male*",CJ12)),"male",""))</f>
        <v>male</v>
      </c>
      <c r="CF12" s="269" t="str">
        <f t="shared" ref="CF12:CF106" si="27">IF(CJ12="","",IF(ISERROR(MID(CJ12,FIND("male,",CJ12)+6,(FIND(")",CJ12)-(FIND("male,",CJ12)+6))))=TRUE,"missing/error",MID(CJ12,FIND("male,",CJ12)+6,(FIND(")",CJ12)-(FIND("male,",CJ12)+6)))))</f>
        <v>us_dem01</v>
      </c>
      <c r="CG12" s="270" t="str">
        <f t="shared" ref="CG12:CG106" si="28">IF(CC12="","",(MID(CC12,(SEARCH("^^",SUBSTITUTE(CC12," ","^^",LEN(CC12)-LEN(SUBSTITUTE(CC12," ","")))))+1,99)&amp;"_"&amp;LEFT(CC12,FIND(" ",CC12)-1)&amp;"_"&amp;CD12))</f>
        <v>Biden__1942</v>
      </c>
      <c r="CH12" s="261" t="str">
        <f t="shared" ref="CH12:CH106" si="29">IF(CJ12="","",IF((LEN(CJ12)-LEN(SUBSTITUTE(CJ12,"male","")))/LEN("male")&gt;1,"!",IF(RIGHT(CJ12,1)=")","",IF(RIGHT(CJ12,2)=") ","",IF(RIGHT(CJ12,2)=").","","!!")))))</f>
        <v/>
      </c>
      <c r="CI12" s="260"/>
      <c r="CJ12" s="135" t="s">
        <v>1259</v>
      </c>
      <c r="CK12" s="262">
        <f t="shared" ref="CK12:CK81" si="30">IF(CO12="","",CK$3)</f>
        <v>44196</v>
      </c>
      <c r="CL12" s="263" t="str">
        <f t="shared" ref="CL12:CL81" si="31">IF(CO12="","",CK$1)</f>
        <v>Trump I</v>
      </c>
      <c r="CM12" s="264">
        <f t="shared" ref="CM12:CM80" si="32">IF(CO12="","",CK$2)</f>
        <v>42755</v>
      </c>
      <c r="CN12" s="264">
        <f t="shared" ref="CN12:CN79" si="33">IF(CO12="","",CK$3)</f>
        <v>44196</v>
      </c>
      <c r="CO12" s="266" t="str">
        <f t="shared" ref="CO12:CO81" si="34">IF(CV12="","",IF(ISNUMBER(SEARCH(":",CV12)),MID(CV12,FIND(":",CV12)+2,FIND("(",CV12)-FIND(":",CV12)-3),LEFT(CV12,FIND("(",CV12)-2)))</f>
        <v>Michael Pence</v>
      </c>
      <c r="CP12" s="267" t="str">
        <f t="shared" ref="CP12:CP81" si="35">IF(CV12="","",MID(CV12,FIND("(",CV12)+1,4))</f>
        <v>1959</v>
      </c>
      <c r="CQ12" s="268" t="str">
        <f t="shared" ref="CQ12:CQ81" si="36">IF(ISNUMBER(SEARCH("*female*",CV12)),"female",IF(ISNUMBER(SEARCH("*male*",CV12)),"male",""))</f>
        <v>male</v>
      </c>
      <c r="CR12" s="269" t="str">
        <f t="shared" ref="CR12:CR81" si="37">IF(CV12="","",IF(ISERROR(MID(CV12,FIND("male,",CV12)+6,(FIND(")",CV12)-(FIND("male,",CV12)+6))))=TRUE,"missing/error",MID(CV12,FIND("male,",CV12)+6,(FIND(")",CV12)-(FIND("male,",CV12)+6)))))</f>
        <v>us_rep01</v>
      </c>
      <c r="CS12" s="270" t="str">
        <f t="shared" ref="CS12:CS81" si="38">IF(CO12="","",(MID(CO12,(SEARCH("^^",SUBSTITUTE(CO12," ","^^",LEN(CO12)-LEN(SUBSTITUTE(CO12," ","")))))+1,99)&amp;"_"&amp;LEFT(CO12,FIND(" ",CO12)-1)&amp;"_"&amp;CP12))</f>
        <v>Pence_Michael_1959</v>
      </c>
      <c r="CT12" s="261"/>
      <c r="CU12" s="260"/>
      <c r="CV12" s="135" t="s">
        <v>1212</v>
      </c>
      <c r="CW12" s="262" t="str">
        <f t="shared" si="14"/>
        <v/>
      </c>
      <c r="CX12" s="263" t="str">
        <f t="shared" ref="CX12:CX81" si="39">IF(DA12="","",CW$1)</f>
        <v/>
      </c>
      <c r="CY12" s="264" t="str">
        <f t="shared" ref="CY12:CY81" si="40">IF(DA12="","",CW$2)</f>
        <v/>
      </c>
      <c r="CZ12" s="264" t="str">
        <f t="shared" ref="CZ12:CZ81" si="41">IF(DA12="","",CW$3)</f>
        <v/>
      </c>
      <c r="DA12" s="266" t="str">
        <f t="shared" si="15"/>
        <v/>
      </c>
      <c r="DB12" s="267" t="str">
        <f t="shared" si="16"/>
        <v/>
      </c>
      <c r="DC12" s="268" t="str">
        <f t="shared" si="17"/>
        <v/>
      </c>
      <c r="DD12" s="269" t="str">
        <f t="shared" si="18"/>
        <v/>
      </c>
      <c r="DE12" s="270" t="str">
        <f t="shared" si="19"/>
        <v/>
      </c>
      <c r="DF12" s="261"/>
      <c r="DG12" s="260"/>
      <c r="DH12" s="135"/>
    </row>
    <row r="13" spans="1:112" ht="13.5" customHeight="1">
      <c r="A13" s="272"/>
      <c r="B13" s="260" t="s">
        <v>983</v>
      </c>
      <c r="D13" s="135"/>
      <c r="E13" s="262">
        <v>33239</v>
      </c>
      <c r="F13" s="263" t="s">
        <v>320</v>
      </c>
      <c r="G13" s="264">
        <v>32528</v>
      </c>
      <c r="H13" s="265">
        <v>33839</v>
      </c>
      <c r="I13" s="266" t="s">
        <v>352</v>
      </c>
      <c r="J13" s="267">
        <v>1930</v>
      </c>
      <c r="K13" s="268" t="s">
        <v>327</v>
      </c>
      <c r="L13" s="269" t="s">
        <v>297</v>
      </c>
      <c r="M13" s="270" t="s">
        <v>353</v>
      </c>
      <c r="O13" s="260" t="s">
        <v>354</v>
      </c>
      <c r="P13" s="135" t="s">
        <v>1121</v>
      </c>
      <c r="Q13" s="262">
        <v>33989</v>
      </c>
      <c r="R13" s="263" t="s">
        <v>321</v>
      </c>
      <c r="S13" s="264">
        <v>33989</v>
      </c>
      <c r="T13" s="265">
        <v>35450</v>
      </c>
      <c r="U13" s="266" t="s">
        <v>355</v>
      </c>
      <c r="V13" s="267">
        <v>1925</v>
      </c>
      <c r="W13" s="268" t="s">
        <v>327</v>
      </c>
      <c r="X13" s="269" t="s">
        <v>296</v>
      </c>
      <c r="Y13" s="270" t="s">
        <v>356</v>
      </c>
      <c r="Z13" s="261"/>
      <c r="AA13" s="260"/>
      <c r="AB13" s="135" t="s">
        <v>355</v>
      </c>
      <c r="AC13" s="262">
        <v>35431</v>
      </c>
      <c r="AD13" s="263" t="s">
        <v>322</v>
      </c>
      <c r="AE13" s="264">
        <v>35450</v>
      </c>
      <c r="AF13" s="265">
        <v>36911</v>
      </c>
      <c r="AG13" s="266" t="s">
        <v>357</v>
      </c>
      <c r="AH13" s="267">
        <v>1937</v>
      </c>
      <c r="AI13" s="268" t="s">
        <v>358</v>
      </c>
      <c r="AJ13" s="269" t="s">
        <v>296</v>
      </c>
      <c r="AK13" s="270" t="s">
        <v>359</v>
      </c>
      <c r="AL13" s="261"/>
      <c r="AM13" s="260"/>
      <c r="AN13" s="135"/>
      <c r="AO13" s="262">
        <v>36911</v>
      </c>
      <c r="AP13" s="263" t="s">
        <v>323</v>
      </c>
      <c r="AQ13" s="264">
        <v>36911</v>
      </c>
      <c r="AR13" s="265">
        <v>38372</v>
      </c>
      <c r="AS13" s="266" t="s">
        <v>360</v>
      </c>
      <c r="AT13" s="267">
        <v>1937</v>
      </c>
      <c r="AU13" s="268" t="s">
        <v>327</v>
      </c>
      <c r="AV13" s="269" t="s">
        <v>297</v>
      </c>
      <c r="AW13" s="270" t="s">
        <v>361</v>
      </c>
      <c r="AX13" s="261"/>
      <c r="AY13" s="260"/>
      <c r="AZ13" s="135" t="s">
        <v>362</v>
      </c>
      <c r="BA13" s="262">
        <v>38372</v>
      </c>
      <c r="BB13" s="263" t="s">
        <v>324</v>
      </c>
      <c r="BC13" s="264">
        <v>38372</v>
      </c>
      <c r="BD13" s="265">
        <v>39833</v>
      </c>
      <c r="BE13" s="266" t="s">
        <v>363</v>
      </c>
      <c r="BF13" s="267">
        <v>1954</v>
      </c>
      <c r="BG13" s="268" t="s">
        <v>358</v>
      </c>
      <c r="BH13" s="269" t="s">
        <v>297</v>
      </c>
      <c r="BI13" s="270" t="s">
        <v>364</v>
      </c>
      <c r="BJ13" s="261"/>
      <c r="BK13" s="260"/>
      <c r="BL13" s="135" t="s">
        <v>365</v>
      </c>
      <c r="BM13" s="262">
        <v>39833</v>
      </c>
      <c r="BN13" s="263" t="s">
        <v>325</v>
      </c>
      <c r="BO13" s="264">
        <v>39833</v>
      </c>
      <c r="BP13" s="265">
        <v>41294</v>
      </c>
      <c r="BQ13" s="266" t="s">
        <v>366</v>
      </c>
      <c r="BR13" s="267">
        <v>1947</v>
      </c>
      <c r="BS13" s="268" t="s">
        <v>358</v>
      </c>
      <c r="BT13" s="269" t="s">
        <v>296</v>
      </c>
      <c r="BU13" s="270" t="s">
        <v>367</v>
      </c>
      <c r="BV13" s="261"/>
      <c r="BW13" s="260"/>
      <c r="BX13" s="135" t="s">
        <v>368</v>
      </c>
      <c r="BY13" s="262">
        <f t="shared" si="20"/>
        <v>42755</v>
      </c>
      <c r="BZ13" s="263" t="str">
        <f t="shared" si="21"/>
        <v>Obama II</v>
      </c>
      <c r="CA13" s="264">
        <f t="shared" si="22"/>
        <v>41294</v>
      </c>
      <c r="CB13" s="264">
        <v>41303</v>
      </c>
      <c r="CC13" s="266" t="str">
        <f t="shared" si="24"/>
        <v>Hillary Rodham Clinton</v>
      </c>
      <c r="CD13" s="267" t="str">
        <f t="shared" si="25"/>
        <v>1947</v>
      </c>
      <c r="CE13" s="268" t="str">
        <f t="shared" si="26"/>
        <v>female</v>
      </c>
      <c r="CF13" s="269" t="str">
        <f t="shared" si="27"/>
        <v>us_dem01</v>
      </c>
      <c r="CG13" s="270" t="str">
        <f t="shared" si="28"/>
        <v>Clinton_Hillary_1947</v>
      </c>
      <c r="CH13" s="261" t="str">
        <f t="shared" si="29"/>
        <v/>
      </c>
      <c r="CI13" s="260"/>
      <c r="CJ13" s="288" t="s">
        <v>1012</v>
      </c>
      <c r="CK13" s="262">
        <f t="shared" si="30"/>
        <v>44196</v>
      </c>
      <c r="CL13" s="263" t="str">
        <f t="shared" si="31"/>
        <v>Trump I</v>
      </c>
      <c r="CM13" s="264">
        <f t="shared" si="32"/>
        <v>42755</v>
      </c>
      <c r="CN13" s="264">
        <v>43190</v>
      </c>
      <c r="CO13" s="266" t="str">
        <f t="shared" si="34"/>
        <v>Rex Tillerson</v>
      </c>
      <c r="CP13" s="267" t="str">
        <f t="shared" si="35"/>
        <v>1952</v>
      </c>
      <c r="CQ13" s="268" t="str">
        <f t="shared" si="36"/>
        <v>male</v>
      </c>
      <c r="CR13" s="269" t="str">
        <f t="shared" si="37"/>
        <v>us_rep01</v>
      </c>
      <c r="CS13" s="270" t="str">
        <f t="shared" si="38"/>
        <v>Tillerson_Rex_1952</v>
      </c>
      <c r="CT13" s="261"/>
      <c r="CU13" s="260"/>
      <c r="CV13" s="288" t="s">
        <v>1213</v>
      </c>
      <c r="CW13" s="262" t="str">
        <f t="shared" si="14"/>
        <v/>
      </c>
      <c r="CX13" s="263" t="str">
        <f t="shared" si="39"/>
        <v/>
      </c>
      <c r="CY13" s="264" t="str">
        <f t="shared" si="40"/>
        <v/>
      </c>
      <c r="CZ13" s="264" t="str">
        <f t="shared" si="41"/>
        <v/>
      </c>
      <c r="DA13" s="266" t="str">
        <f t="shared" si="15"/>
        <v/>
      </c>
      <c r="DB13" s="267" t="str">
        <f t="shared" si="16"/>
        <v/>
      </c>
      <c r="DC13" s="268" t="str">
        <f t="shared" si="17"/>
        <v/>
      </c>
      <c r="DD13" s="269" t="str">
        <f t="shared" si="18"/>
        <v/>
      </c>
      <c r="DE13" s="270" t="str">
        <f t="shared" si="19"/>
        <v/>
      </c>
      <c r="DF13" s="261"/>
      <c r="DG13" s="260"/>
      <c r="DH13" s="288"/>
    </row>
    <row r="14" spans="1:112" ht="13.5" customHeight="1">
      <c r="A14" s="259"/>
      <c r="B14" s="260" t="s">
        <v>983</v>
      </c>
      <c r="D14" s="135"/>
      <c r="E14" s="262">
        <v>33239</v>
      </c>
      <c r="F14" s="263" t="s">
        <v>320</v>
      </c>
      <c r="G14" s="264">
        <v>33839</v>
      </c>
      <c r="H14" s="265">
        <v>33989</v>
      </c>
      <c r="I14" s="266" t="s">
        <v>369</v>
      </c>
      <c r="J14" s="267">
        <v>1930</v>
      </c>
      <c r="K14" s="268" t="s">
        <v>327</v>
      </c>
      <c r="L14" s="269" t="s">
        <v>297</v>
      </c>
      <c r="M14" s="270" t="s">
        <v>370</v>
      </c>
      <c r="O14" s="260"/>
      <c r="P14" s="135" t="s">
        <v>371</v>
      </c>
      <c r="Q14" s="262"/>
      <c r="R14" s="263"/>
      <c r="S14" s="264"/>
      <c r="T14" s="265"/>
      <c r="U14" s="266"/>
      <c r="V14" s="267"/>
      <c r="W14" s="268"/>
      <c r="X14" s="269"/>
      <c r="Y14" s="270"/>
      <c r="Z14" s="261"/>
      <c r="AA14" s="260"/>
      <c r="AB14" s="135"/>
      <c r="AC14" s="262"/>
      <c r="AD14" s="263"/>
      <c r="AE14" s="264"/>
      <c r="AF14" s="265"/>
      <c r="AG14" s="266"/>
      <c r="AH14" s="267"/>
      <c r="AI14" s="268"/>
      <c r="AJ14" s="269"/>
      <c r="AK14" s="270"/>
      <c r="AL14" s="261"/>
      <c r="AM14" s="260"/>
      <c r="AN14" s="135"/>
      <c r="AO14" s="262"/>
      <c r="AP14" s="263"/>
      <c r="AQ14" s="264"/>
      <c r="AR14" s="265"/>
      <c r="AS14" s="266"/>
      <c r="AT14" s="267"/>
      <c r="AU14" s="268"/>
      <c r="AV14" s="269"/>
      <c r="AW14" s="270"/>
      <c r="AX14" s="261"/>
      <c r="AY14" s="260"/>
      <c r="AZ14" s="135"/>
      <c r="BA14" s="262"/>
      <c r="BB14" s="263"/>
      <c r="BC14" s="264"/>
      <c r="BD14" s="265"/>
      <c r="BE14" s="266"/>
      <c r="BF14" s="267"/>
      <c r="BG14" s="268"/>
      <c r="BH14" s="269"/>
      <c r="BI14" s="270"/>
      <c r="BJ14" s="261"/>
      <c r="BK14" s="260"/>
      <c r="BL14" s="135"/>
      <c r="BM14" s="262"/>
      <c r="BN14" s="263"/>
      <c r="BO14" s="264"/>
      <c r="BP14" s="265"/>
      <c r="BQ14" s="266"/>
      <c r="BR14" s="267"/>
      <c r="BS14" s="268"/>
      <c r="BT14" s="269"/>
      <c r="BU14" s="270"/>
      <c r="BV14" s="261"/>
      <c r="BW14" s="260"/>
      <c r="BX14" s="135"/>
      <c r="BY14" s="262">
        <f t="shared" si="20"/>
        <v>42755</v>
      </c>
      <c r="BZ14" s="263" t="str">
        <f t="shared" si="21"/>
        <v>Obama II</v>
      </c>
      <c r="CA14" s="264">
        <v>41303</v>
      </c>
      <c r="CB14" s="264">
        <f t="shared" si="23"/>
        <v>42755</v>
      </c>
      <c r="CC14" s="266" t="str">
        <f t="shared" si="24"/>
        <v>John Kerry</v>
      </c>
      <c r="CD14" s="267" t="str">
        <f t="shared" si="25"/>
        <v>1943</v>
      </c>
      <c r="CE14" s="268" t="str">
        <f t="shared" si="26"/>
        <v>male</v>
      </c>
      <c r="CF14" s="269" t="str">
        <f t="shared" si="27"/>
        <v>us_dem01</v>
      </c>
      <c r="CG14" s="270" t="str">
        <f t="shared" si="28"/>
        <v>Kerry_John_1943</v>
      </c>
      <c r="CH14" s="261" t="str">
        <f t="shared" si="29"/>
        <v/>
      </c>
      <c r="CI14" s="260"/>
      <c r="CJ14" s="135" t="s">
        <v>1013</v>
      </c>
      <c r="CK14" s="262">
        <f t="shared" si="30"/>
        <v>44196</v>
      </c>
      <c r="CL14" s="263" t="str">
        <f t="shared" si="31"/>
        <v>Trump I</v>
      </c>
      <c r="CM14" s="264">
        <v>43190</v>
      </c>
      <c r="CN14" s="264">
        <f t="shared" si="33"/>
        <v>44196</v>
      </c>
      <c r="CO14" s="266" t="str">
        <f t="shared" si="34"/>
        <v>Mike Pompeo</v>
      </c>
      <c r="CP14" s="267" t="str">
        <f t="shared" si="35"/>
        <v>1963</v>
      </c>
      <c r="CQ14" s="268" t="str">
        <f t="shared" si="36"/>
        <v>male</v>
      </c>
      <c r="CR14" s="269" t="str">
        <f t="shared" si="37"/>
        <v>us_rep01</v>
      </c>
      <c r="CS14" s="270" t="str">
        <f t="shared" si="38"/>
        <v>Pompeo_Mike_1963</v>
      </c>
      <c r="CT14" s="261"/>
      <c r="CU14" s="260"/>
      <c r="CV14" s="336" t="s">
        <v>1093</v>
      </c>
      <c r="CW14" s="262" t="str">
        <f t="shared" si="14"/>
        <v/>
      </c>
      <c r="CX14" s="263" t="str">
        <f t="shared" si="39"/>
        <v/>
      </c>
      <c r="CY14" s="264" t="str">
        <f t="shared" si="40"/>
        <v/>
      </c>
      <c r="CZ14" s="264" t="str">
        <f t="shared" si="41"/>
        <v/>
      </c>
      <c r="DA14" s="266" t="str">
        <f t="shared" si="15"/>
        <v/>
      </c>
      <c r="DB14" s="267" t="str">
        <f t="shared" si="16"/>
        <v/>
      </c>
      <c r="DC14" s="268" t="str">
        <f t="shared" si="17"/>
        <v/>
      </c>
      <c r="DD14" s="269" t="str">
        <f t="shared" si="18"/>
        <v/>
      </c>
      <c r="DE14" s="270" t="str">
        <f t="shared" si="19"/>
        <v/>
      </c>
      <c r="DF14" s="261"/>
      <c r="DG14" s="260"/>
      <c r="DH14" s="135"/>
    </row>
    <row r="15" spans="1:112" ht="13.5" customHeight="1">
      <c r="A15" s="259"/>
      <c r="B15" s="260" t="s">
        <v>984</v>
      </c>
      <c r="D15" s="135"/>
      <c r="E15" s="262">
        <v>33239</v>
      </c>
      <c r="F15" s="263" t="s">
        <v>320</v>
      </c>
      <c r="G15" s="264">
        <v>32528</v>
      </c>
      <c r="H15" s="265">
        <v>33989</v>
      </c>
      <c r="I15" s="266" t="s">
        <v>372</v>
      </c>
      <c r="J15" s="267">
        <v>1930</v>
      </c>
      <c r="K15" s="268" t="s">
        <v>327</v>
      </c>
      <c r="L15" s="269" t="s">
        <v>297</v>
      </c>
      <c r="M15" s="270" t="s">
        <v>373</v>
      </c>
      <c r="O15" s="260"/>
      <c r="P15" s="135" t="s">
        <v>374</v>
      </c>
      <c r="Q15" s="262">
        <v>33989</v>
      </c>
      <c r="R15" s="263" t="s">
        <v>321</v>
      </c>
      <c r="S15" s="264">
        <v>33989</v>
      </c>
      <c r="T15" s="265">
        <v>34690</v>
      </c>
      <c r="U15" s="266" t="s">
        <v>375</v>
      </c>
      <c r="V15" s="267">
        <v>1921</v>
      </c>
      <c r="W15" s="268" t="s">
        <v>327</v>
      </c>
      <c r="X15" s="269" t="s">
        <v>296</v>
      </c>
      <c r="Y15" s="270" t="s">
        <v>376</v>
      </c>
      <c r="Z15" s="261"/>
      <c r="AA15" s="260"/>
      <c r="AB15" s="135" t="s">
        <v>375</v>
      </c>
      <c r="AC15" s="262">
        <v>35431</v>
      </c>
      <c r="AD15" s="263" t="s">
        <v>322</v>
      </c>
      <c r="AE15" s="264">
        <v>35450</v>
      </c>
      <c r="AF15" s="265">
        <v>36343</v>
      </c>
      <c r="AG15" s="266" t="s">
        <v>377</v>
      </c>
      <c r="AH15" s="267">
        <v>1938</v>
      </c>
      <c r="AI15" s="268" t="s">
        <v>327</v>
      </c>
      <c r="AJ15" s="269" t="s">
        <v>296</v>
      </c>
      <c r="AK15" s="270" t="s">
        <v>378</v>
      </c>
      <c r="AL15" s="261"/>
      <c r="AM15" s="260"/>
      <c r="AN15" s="135" t="s">
        <v>379</v>
      </c>
      <c r="AO15" s="262">
        <v>36911</v>
      </c>
      <c r="AP15" s="263" t="s">
        <v>323</v>
      </c>
      <c r="AQ15" s="264">
        <v>36911</v>
      </c>
      <c r="AR15" s="265">
        <v>37596</v>
      </c>
      <c r="AS15" s="266" t="s">
        <v>382</v>
      </c>
      <c r="AT15" s="267">
        <v>1935</v>
      </c>
      <c r="AU15" s="268" t="s">
        <v>327</v>
      </c>
      <c r="AV15" s="269" t="s">
        <v>297</v>
      </c>
      <c r="AW15" s="270" t="s">
        <v>383</v>
      </c>
      <c r="AX15" s="261"/>
      <c r="AY15" s="260" t="s">
        <v>385</v>
      </c>
      <c r="AZ15" s="135" t="s">
        <v>384</v>
      </c>
      <c r="BA15" s="262">
        <v>38372</v>
      </c>
      <c r="BB15" s="263" t="s">
        <v>324</v>
      </c>
      <c r="BC15" s="264">
        <v>38372</v>
      </c>
      <c r="BD15" s="265">
        <v>38867</v>
      </c>
      <c r="BE15" s="266" t="s">
        <v>386</v>
      </c>
      <c r="BF15" s="267">
        <v>1939</v>
      </c>
      <c r="BG15" s="268" t="s">
        <v>327</v>
      </c>
      <c r="BH15" s="269" t="s">
        <v>297</v>
      </c>
      <c r="BI15" s="270" t="s">
        <v>387</v>
      </c>
      <c r="BJ15" s="261"/>
      <c r="BK15" s="260" t="s">
        <v>385</v>
      </c>
      <c r="BL15" s="135" t="s">
        <v>388</v>
      </c>
      <c r="BM15" s="262">
        <v>39833</v>
      </c>
      <c r="BN15" s="263" t="s">
        <v>325</v>
      </c>
      <c r="BO15" s="264">
        <v>39833</v>
      </c>
      <c r="BP15" s="265">
        <v>41294</v>
      </c>
      <c r="BQ15" s="266" t="s">
        <v>391</v>
      </c>
      <c r="BR15" s="267">
        <v>1961</v>
      </c>
      <c r="BS15" s="268" t="s">
        <v>327</v>
      </c>
      <c r="BT15" s="269" t="s">
        <v>296</v>
      </c>
      <c r="BU15" s="270" t="s">
        <v>392</v>
      </c>
      <c r="BV15" s="261"/>
      <c r="BW15" s="260"/>
      <c r="BX15" s="135" t="s">
        <v>393</v>
      </c>
      <c r="BY15" s="262">
        <f t="shared" si="20"/>
        <v>42755</v>
      </c>
      <c r="BZ15" s="263" t="str">
        <f t="shared" si="21"/>
        <v>Obama II</v>
      </c>
      <c r="CA15" s="264">
        <f t="shared" si="22"/>
        <v>41294</v>
      </c>
      <c r="CB15" s="289">
        <v>41332</v>
      </c>
      <c r="CC15" s="266" t="str">
        <f t="shared" si="24"/>
        <v>Timothy Geithner</v>
      </c>
      <c r="CD15" s="267" t="str">
        <f t="shared" si="25"/>
        <v>1961</v>
      </c>
      <c r="CE15" s="268" t="str">
        <f t="shared" si="26"/>
        <v>male</v>
      </c>
      <c r="CF15" s="269" t="str">
        <f t="shared" si="27"/>
        <v>us_dem01</v>
      </c>
      <c r="CG15" s="270" t="str">
        <f t="shared" si="28"/>
        <v>Geithner_Timothy_1961</v>
      </c>
      <c r="CH15" s="261" t="str">
        <f t="shared" si="29"/>
        <v/>
      </c>
      <c r="CI15" s="260"/>
      <c r="CJ15" s="288" t="s">
        <v>1055</v>
      </c>
      <c r="CK15" s="262">
        <f t="shared" si="30"/>
        <v>44196</v>
      </c>
      <c r="CL15" s="263" t="str">
        <f t="shared" si="31"/>
        <v>Trump I</v>
      </c>
      <c r="CM15" s="264">
        <f t="shared" si="32"/>
        <v>42755</v>
      </c>
      <c r="CN15" s="264">
        <f t="shared" si="33"/>
        <v>44196</v>
      </c>
      <c r="CO15" s="266" t="str">
        <f t="shared" si="34"/>
        <v>Steven Mnuchin</v>
      </c>
      <c r="CP15" s="267" t="str">
        <f t="shared" si="35"/>
        <v>1962</v>
      </c>
      <c r="CQ15" s="268" t="str">
        <f t="shared" si="36"/>
        <v>male</v>
      </c>
      <c r="CR15" s="269" t="str">
        <f t="shared" si="37"/>
        <v>us_rep01</v>
      </c>
      <c r="CS15" s="270" t="str">
        <f t="shared" si="38"/>
        <v>Mnuchin_Steven_1962</v>
      </c>
      <c r="CT15" s="261"/>
      <c r="CU15" s="260"/>
      <c r="CV15" s="288" t="s">
        <v>1214</v>
      </c>
      <c r="CW15" s="262" t="str">
        <f t="shared" si="14"/>
        <v/>
      </c>
      <c r="CX15" s="263" t="str">
        <f t="shared" si="39"/>
        <v/>
      </c>
      <c r="CY15" s="264" t="str">
        <f t="shared" si="40"/>
        <v/>
      </c>
      <c r="CZ15" s="264" t="str">
        <f t="shared" si="41"/>
        <v/>
      </c>
      <c r="DA15" s="266" t="str">
        <f t="shared" si="15"/>
        <v/>
      </c>
      <c r="DB15" s="267" t="str">
        <f t="shared" si="16"/>
        <v/>
      </c>
      <c r="DC15" s="268" t="str">
        <f t="shared" si="17"/>
        <v/>
      </c>
      <c r="DD15" s="269" t="str">
        <f t="shared" si="18"/>
        <v/>
      </c>
      <c r="DE15" s="270" t="str">
        <f t="shared" si="19"/>
        <v/>
      </c>
      <c r="DF15" s="261"/>
      <c r="DG15" s="260"/>
      <c r="DH15" s="288"/>
    </row>
    <row r="16" spans="1:112" ht="13.5" customHeight="1">
      <c r="A16" s="259"/>
      <c r="B16" s="260" t="s">
        <v>984</v>
      </c>
      <c r="D16" s="135"/>
      <c r="E16" s="262"/>
      <c r="F16" s="263"/>
      <c r="G16" s="264"/>
      <c r="H16" s="265"/>
      <c r="I16" s="266"/>
      <c r="J16" s="267"/>
      <c r="K16" s="268"/>
      <c r="L16" s="269"/>
      <c r="M16" s="270" t="s">
        <v>291</v>
      </c>
      <c r="O16" s="260"/>
      <c r="P16" s="135"/>
      <c r="Q16" s="262">
        <v>33989</v>
      </c>
      <c r="R16" s="263" t="s">
        <v>321</v>
      </c>
      <c r="S16" s="264">
        <v>34710</v>
      </c>
      <c r="T16" s="265">
        <v>35450</v>
      </c>
      <c r="U16" s="266" t="s">
        <v>377</v>
      </c>
      <c r="V16" s="267">
        <v>1938</v>
      </c>
      <c r="W16" s="268" t="s">
        <v>327</v>
      </c>
      <c r="X16" s="269" t="s">
        <v>296</v>
      </c>
      <c r="Y16" s="270" t="s">
        <v>378</v>
      </c>
      <c r="Z16" s="261"/>
      <c r="AA16" s="260"/>
      <c r="AB16" s="135"/>
      <c r="AC16" s="262">
        <v>35431</v>
      </c>
      <c r="AD16" s="263" t="s">
        <v>322</v>
      </c>
      <c r="AE16" s="264">
        <v>36343</v>
      </c>
      <c r="AF16" s="265">
        <v>36911</v>
      </c>
      <c r="AG16" s="266" t="s">
        <v>380</v>
      </c>
      <c r="AH16" s="267">
        <v>1954</v>
      </c>
      <c r="AI16" s="268" t="s">
        <v>327</v>
      </c>
      <c r="AJ16" s="269" t="s">
        <v>296</v>
      </c>
      <c r="AK16" s="270" t="s">
        <v>381</v>
      </c>
      <c r="AL16" s="261"/>
      <c r="AM16" s="260"/>
      <c r="AN16" s="135"/>
      <c r="AO16" s="262">
        <v>36911</v>
      </c>
      <c r="AP16" s="263" t="s">
        <v>323</v>
      </c>
      <c r="AQ16" s="264">
        <v>37634</v>
      </c>
      <c r="AR16" s="265">
        <v>38372</v>
      </c>
      <c r="AS16" s="266" t="s">
        <v>386</v>
      </c>
      <c r="AT16" s="267">
        <v>1939</v>
      </c>
      <c r="AU16" s="268" t="s">
        <v>327</v>
      </c>
      <c r="AV16" s="269" t="s">
        <v>297</v>
      </c>
      <c r="AW16" s="270" t="s">
        <v>387</v>
      </c>
      <c r="AX16" s="261"/>
      <c r="AY16" s="260"/>
      <c r="AZ16" s="135"/>
      <c r="BA16" s="262">
        <v>38372</v>
      </c>
      <c r="BB16" s="263" t="s">
        <v>324</v>
      </c>
      <c r="BC16" s="264">
        <v>38887</v>
      </c>
      <c r="BD16" s="265">
        <v>39833</v>
      </c>
      <c r="BE16" s="266" t="s">
        <v>389</v>
      </c>
      <c r="BF16" s="267">
        <v>1946</v>
      </c>
      <c r="BG16" s="268" t="s">
        <v>327</v>
      </c>
      <c r="BH16" s="269" t="s">
        <v>297</v>
      </c>
      <c r="BI16" s="270" t="s">
        <v>390</v>
      </c>
      <c r="BJ16" s="261"/>
      <c r="BK16" s="260"/>
      <c r="BL16" s="135"/>
      <c r="BM16" s="262"/>
      <c r="BN16" s="263"/>
      <c r="BO16" s="264"/>
      <c r="BP16" s="265"/>
      <c r="BQ16" s="266"/>
      <c r="BR16" s="267"/>
      <c r="BS16" s="268"/>
      <c r="BT16" s="269"/>
      <c r="BU16" s="270" t="s">
        <v>291</v>
      </c>
      <c r="BV16" s="261"/>
      <c r="BW16" s="260"/>
      <c r="BX16" s="135"/>
      <c r="BY16" s="262">
        <f t="shared" si="20"/>
        <v>42755</v>
      </c>
      <c r="BZ16" s="263" t="str">
        <f t="shared" si="21"/>
        <v>Obama II</v>
      </c>
      <c r="CA16" s="289">
        <v>41332</v>
      </c>
      <c r="CB16" s="264">
        <f t="shared" si="23"/>
        <v>42755</v>
      </c>
      <c r="CC16" s="266" t="str">
        <f t="shared" si="24"/>
        <v>Jack Lew</v>
      </c>
      <c r="CD16" s="267" t="str">
        <f t="shared" si="25"/>
        <v>1955</v>
      </c>
      <c r="CE16" s="268" t="str">
        <f t="shared" si="26"/>
        <v>male</v>
      </c>
      <c r="CF16" s="269" t="str">
        <f t="shared" si="27"/>
        <v>us_dem01</v>
      </c>
      <c r="CG16" s="270" t="str">
        <f t="shared" si="28"/>
        <v>Lew_Jack_1955</v>
      </c>
      <c r="CH16" s="261" t="str">
        <f t="shared" si="29"/>
        <v/>
      </c>
      <c r="CI16" s="260"/>
      <c r="CJ16" s="135" t="s">
        <v>1014</v>
      </c>
      <c r="CK16" s="262" t="str">
        <f t="shared" si="30"/>
        <v/>
      </c>
      <c r="CL16" s="263" t="str">
        <f t="shared" si="31"/>
        <v/>
      </c>
      <c r="CM16" s="264" t="str">
        <f t="shared" si="32"/>
        <v/>
      </c>
      <c r="CN16" s="264" t="str">
        <f t="shared" si="33"/>
        <v/>
      </c>
      <c r="CO16" s="266" t="str">
        <f t="shared" si="34"/>
        <v/>
      </c>
      <c r="CP16" s="267" t="str">
        <f t="shared" si="35"/>
        <v/>
      </c>
      <c r="CQ16" s="268" t="str">
        <f t="shared" si="36"/>
        <v/>
      </c>
      <c r="CR16" s="269" t="str">
        <f t="shared" si="37"/>
        <v/>
      </c>
      <c r="CS16" s="270" t="str">
        <f t="shared" si="38"/>
        <v/>
      </c>
      <c r="CT16" s="261"/>
      <c r="CU16" s="260"/>
      <c r="CV16" s="135"/>
      <c r="CW16" s="262" t="str">
        <f t="shared" si="14"/>
        <v/>
      </c>
      <c r="CX16" s="263" t="str">
        <f t="shared" si="39"/>
        <v/>
      </c>
      <c r="CY16" s="264" t="str">
        <f t="shared" si="40"/>
        <v/>
      </c>
      <c r="CZ16" s="264" t="str">
        <f t="shared" si="41"/>
        <v/>
      </c>
      <c r="DA16" s="266" t="str">
        <f t="shared" si="15"/>
        <v/>
      </c>
      <c r="DB16" s="267" t="str">
        <f t="shared" si="16"/>
        <v/>
      </c>
      <c r="DC16" s="268" t="str">
        <f t="shared" si="17"/>
        <v/>
      </c>
      <c r="DD16" s="269" t="str">
        <f t="shared" si="18"/>
        <v/>
      </c>
      <c r="DE16" s="270" t="str">
        <f t="shared" si="19"/>
        <v/>
      </c>
      <c r="DF16" s="261"/>
      <c r="DG16" s="260"/>
      <c r="DH16" s="135"/>
    </row>
    <row r="17" spans="1:112" ht="13.5" customHeight="1">
      <c r="A17" s="259"/>
      <c r="B17" s="260" t="s">
        <v>985</v>
      </c>
      <c r="D17" s="135"/>
      <c r="E17" s="262">
        <v>33239</v>
      </c>
      <c r="F17" s="263" t="s">
        <v>320</v>
      </c>
      <c r="G17" s="264">
        <v>32528</v>
      </c>
      <c r="H17" s="265">
        <v>33989</v>
      </c>
      <c r="I17" s="266" t="s">
        <v>345</v>
      </c>
      <c r="J17" s="267">
        <v>1941</v>
      </c>
      <c r="K17" s="268" t="s">
        <v>327</v>
      </c>
      <c r="L17" s="269" t="s">
        <v>297</v>
      </c>
      <c r="M17" s="270" t="s">
        <v>346</v>
      </c>
      <c r="O17" s="260"/>
      <c r="P17" s="135" t="s">
        <v>347</v>
      </c>
      <c r="Q17" s="262">
        <v>33989</v>
      </c>
      <c r="R17" s="263" t="s">
        <v>321</v>
      </c>
      <c r="S17" s="264">
        <v>33989</v>
      </c>
      <c r="T17" s="265">
        <v>34368</v>
      </c>
      <c r="U17" s="266" t="s">
        <v>394</v>
      </c>
      <c r="V17" s="267">
        <v>1938</v>
      </c>
      <c r="W17" s="268" t="s">
        <v>327</v>
      </c>
      <c r="X17" s="269" t="s">
        <v>296</v>
      </c>
      <c r="Y17" s="270" t="s">
        <v>395</v>
      </c>
      <c r="Z17" s="261"/>
      <c r="AA17" s="260"/>
      <c r="AB17" s="135" t="s">
        <v>394</v>
      </c>
      <c r="AC17" s="262">
        <v>35431</v>
      </c>
      <c r="AD17" s="263" t="s">
        <v>322</v>
      </c>
      <c r="AE17" s="264">
        <v>35450</v>
      </c>
      <c r="AF17" s="265">
        <v>36911</v>
      </c>
      <c r="AG17" s="266" t="s">
        <v>397</v>
      </c>
      <c r="AH17" s="267">
        <v>1940</v>
      </c>
      <c r="AI17" s="268" t="s">
        <v>327</v>
      </c>
      <c r="AJ17" s="269" t="s">
        <v>297</v>
      </c>
      <c r="AK17" s="270" t="s">
        <v>398</v>
      </c>
      <c r="AL17" s="261"/>
      <c r="AM17" s="260"/>
      <c r="AN17" s="135" t="s">
        <v>399</v>
      </c>
      <c r="AO17" s="262">
        <v>36911</v>
      </c>
      <c r="AP17" s="263" t="s">
        <v>323</v>
      </c>
      <c r="AQ17" s="264">
        <v>36911</v>
      </c>
      <c r="AR17" s="265">
        <v>38372</v>
      </c>
      <c r="AS17" s="266" t="s">
        <v>400</v>
      </c>
      <c r="AT17" s="267">
        <v>1932</v>
      </c>
      <c r="AU17" s="268" t="s">
        <v>327</v>
      </c>
      <c r="AV17" s="269" t="s">
        <v>297</v>
      </c>
      <c r="AW17" s="270" t="s">
        <v>401</v>
      </c>
      <c r="AX17" s="261"/>
      <c r="AY17" s="260"/>
      <c r="AZ17" s="135" t="s">
        <v>402</v>
      </c>
      <c r="BA17" s="262">
        <v>38372</v>
      </c>
      <c r="BB17" s="263" t="s">
        <v>324</v>
      </c>
      <c r="BC17" s="264">
        <v>38372</v>
      </c>
      <c r="BD17" s="265">
        <v>39029</v>
      </c>
      <c r="BE17" s="266" t="s">
        <v>400</v>
      </c>
      <c r="BF17" s="267">
        <v>1932</v>
      </c>
      <c r="BG17" s="268" t="s">
        <v>327</v>
      </c>
      <c r="BH17" s="269" t="s">
        <v>297</v>
      </c>
      <c r="BI17" s="270" t="s">
        <v>401</v>
      </c>
      <c r="BJ17" s="261"/>
      <c r="BK17" s="260" t="s">
        <v>385</v>
      </c>
      <c r="BL17" s="135" t="s">
        <v>403</v>
      </c>
      <c r="BM17" s="262">
        <v>39833</v>
      </c>
      <c r="BN17" s="263" t="s">
        <v>325</v>
      </c>
      <c r="BO17" s="264">
        <v>39833</v>
      </c>
      <c r="BP17" s="265">
        <v>40725</v>
      </c>
      <c r="BQ17" s="266" t="s">
        <v>404</v>
      </c>
      <c r="BR17" s="267">
        <v>1943</v>
      </c>
      <c r="BS17" s="268" t="s">
        <v>327</v>
      </c>
      <c r="BT17" s="269" t="s">
        <v>297</v>
      </c>
      <c r="BU17" s="270" t="s">
        <v>405</v>
      </c>
      <c r="BV17" s="261"/>
      <c r="BW17" s="260"/>
      <c r="BX17" s="135" t="s">
        <v>406</v>
      </c>
      <c r="BY17" s="262">
        <f t="shared" si="20"/>
        <v>42755</v>
      </c>
      <c r="BZ17" s="263" t="str">
        <f t="shared" si="21"/>
        <v>Obama II</v>
      </c>
      <c r="CA17" s="264">
        <f t="shared" si="22"/>
        <v>41294</v>
      </c>
      <c r="CB17" s="264">
        <v>41331</v>
      </c>
      <c r="CC17" s="266" t="str">
        <f t="shared" si="24"/>
        <v>Leon Panetta</v>
      </c>
      <c r="CD17" s="267" t="str">
        <f t="shared" si="25"/>
        <v>1938</v>
      </c>
      <c r="CE17" s="268" t="str">
        <f t="shared" si="26"/>
        <v>male</v>
      </c>
      <c r="CF17" s="269" t="str">
        <f t="shared" si="27"/>
        <v>us_dem01</v>
      </c>
      <c r="CG17" s="270" t="str">
        <f t="shared" si="28"/>
        <v>Panetta_Leon_1938</v>
      </c>
      <c r="CH17" s="261" t="str">
        <f t="shared" si="29"/>
        <v/>
      </c>
      <c r="CI17" s="260"/>
      <c r="CJ17" s="288" t="s">
        <v>1015</v>
      </c>
      <c r="CK17" s="262">
        <f t="shared" si="30"/>
        <v>44196</v>
      </c>
      <c r="CL17" s="263" t="str">
        <f t="shared" si="31"/>
        <v>Trump I</v>
      </c>
      <c r="CM17" s="264">
        <f t="shared" si="32"/>
        <v>42755</v>
      </c>
      <c r="CN17" s="264">
        <v>43465</v>
      </c>
      <c r="CO17" s="266" t="str">
        <f t="shared" si="34"/>
        <v>James Mattis</v>
      </c>
      <c r="CP17" s="267" t="str">
        <f t="shared" si="35"/>
        <v>1950</v>
      </c>
      <c r="CQ17" s="268" t="str">
        <f t="shared" si="36"/>
        <v>male</v>
      </c>
      <c r="CR17" s="269" t="str">
        <f t="shared" si="37"/>
        <v>us_indie01</v>
      </c>
      <c r="CS17" s="270" t="str">
        <f t="shared" si="38"/>
        <v>Mattis_James_1950</v>
      </c>
      <c r="CT17" s="261"/>
      <c r="CU17" s="260"/>
      <c r="CV17" s="288" t="s">
        <v>1215</v>
      </c>
      <c r="CW17" s="262" t="str">
        <f t="shared" si="14"/>
        <v/>
      </c>
      <c r="CX17" s="263" t="str">
        <f t="shared" si="39"/>
        <v/>
      </c>
      <c r="CY17" s="264" t="str">
        <f t="shared" si="40"/>
        <v/>
      </c>
      <c r="CZ17" s="264" t="str">
        <f t="shared" si="41"/>
        <v/>
      </c>
      <c r="DA17" s="266" t="str">
        <f t="shared" si="15"/>
        <v/>
      </c>
      <c r="DB17" s="267" t="str">
        <f t="shared" si="16"/>
        <v/>
      </c>
      <c r="DC17" s="268" t="str">
        <f t="shared" si="17"/>
        <v/>
      </c>
      <c r="DD17" s="269" t="str">
        <f t="shared" si="18"/>
        <v/>
      </c>
      <c r="DE17" s="270" t="str">
        <f t="shared" si="19"/>
        <v/>
      </c>
      <c r="DF17" s="261"/>
      <c r="DG17" s="260"/>
      <c r="DH17" s="288"/>
    </row>
    <row r="18" spans="1:112" ht="13.5" customHeight="1">
      <c r="A18" s="259"/>
      <c r="B18" s="260" t="s">
        <v>985</v>
      </c>
      <c r="D18" s="135"/>
      <c r="E18" s="262"/>
      <c r="F18" s="263"/>
      <c r="G18" s="264"/>
      <c r="H18" s="265" t="s">
        <v>291</v>
      </c>
      <c r="I18" s="266"/>
      <c r="J18" s="267"/>
      <c r="K18" s="268"/>
      <c r="L18" s="269"/>
      <c r="M18" s="270" t="s">
        <v>291</v>
      </c>
      <c r="O18" s="260"/>
      <c r="P18" s="135"/>
      <c r="Q18" s="262">
        <v>33989</v>
      </c>
      <c r="R18" s="263" t="s">
        <v>321</v>
      </c>
      <c r="S18" s="264">
        <v>34368</v>
      </c>
      <c r="T18" s="265">
        <v>35450</v>
      </c>
      <c r="U18" s="266" t="s">
        <v>407</v>
      </c>
      <c r="V18" s="267">
        <v>1927</v>
      </c>
      <c r="W18" s="268" t="s">
        <v>327</v>
      </c>
      <c r="X18" s="269" t="s">
        <v>296</v>
      </c>
      <c r="Y18" s="270" t="s">
        <v>396</v>
      </c>
      <c r="Z18" s="261"/>
      <c r="AA18" s="260"/>
      <c r="AB18" s="135" t="s">
        <v>407</v>
      </c>
      <c r="AC18" s="262"/>
      <c r="AD18" s="263"/>
      <c r="AE18" s="264"/>
      <c r="AF18" s="265" t="s">
        <v>291</v>
      </c>
      <c r="AG18" s="266"/>
      <c r="AH18" s="267"/>
      <c r="AI18" s="268"/>
      <c r="AJ18" s="269"/>
      <c r="AK18" s="270" t="s">
        <v>291</v>
      </c>
      <c r="AL18" s="261"/>
      <c r="AM18" s="260"/>
      <c r="AN18" s="135"/>
      <c r="AO18" s="262"/>
      <c r="AP18" s="263"/>
      <c r="AQ18" s="264"/>
      <c r="AR18" s="265" t="s">
        <v>291</v>
      </c>
      <c r="AS18" s="266"/>
      <c r="AT18" s="267"/>
      <c r="AU18" s="268"/>
      <c r="AV18" s="269"/>
      <c r="AW18" s="270" t="s">
        <v>291</v>
      </c>
      <c r="AX18" s="261"/>
      <c r="AY18" s="260"/>
      <c r="AZ18" s="135"/>
      <c r="BA18" s="262">
        <v>38372</v>
      </c>
      <c r="BB18" s="263" t="s">
        <v>324</v>
      </c>
      <c r="BC18" s="264">
        <v>39029</v>
      </c>
      <c r="BD18" s="265">
        <v>39833</v>
      </c>
      <c r="BE18" s="266" t="s">
        <v>404</v>
      </c>
      <c r="BF18" s="267">
        <v>1943</v>
      </c>
      <c r="BG18" s="268" t="s">
        <v>327</v>
      </c>
      <c r="BH18" s="269" t="s">
        <v>297</v>
      </c>
      <c r="BI18" s="270" t="s">
        <v>405</v>
      </c>
      <c r="BJ18" s="261"/>
      <c r="BK18" s="260"/>
      <c r="BL18" s="135"/>
      <c r="BM18" s="262">
        <f>IF(BQ18="","",BM$3)</f>
        <v>41294</v>
      </c>
      <c r="BN18" s="263" t="str">
        <f>IF(BQ18="","",BM$1)</f>
        <v>Obama I</v>
      </c>
      <c r="BO18" s="265">
        <v>40725</v>
      </c>
      <c r="BP18" s="264">
        <f>IF(BQ18="","",BM$3)</f>
        <v>41294</v>
      </c>
      <c r="BQ18" s="266" t="str">
        <f>IF(BX18="","",IF(ISNUMBER(SEARCH(":",BX18)),MID(BX18,FIND(":",BX18)+2,FIND("(",BX18)-FIND(":",BX18)-3),LEFT(BX18,FIND("(",BX18)-2)))</f>
        <v>Leon Panetta</v>
      </c>
      <c r="BR18" s="267" t="str">
        <f>IF(BX18="","",MID(BX18,FIND("(",BX18)+1,4))</f>
        <v>1938</v>
      </c>
      <c r="BS18" s="268" t="str">
        <f>IF(ISNUMBER(SEARCH("*female*",BX18)),"female",IF(ISNUMBER(SEARCH("*male*",BX18)),"male",""))</f>
        <v>male</v>
      </c>
      <c r="BT18" s="269" t="s">
        <v>296</v>
      </c>
      <c r="BU18" s="270" t="str">
        <f>IF(BQ18="","",(MID(BQ18,(SEARCH("^^",SUBSTITUTE(BQ18," ","^^",LEN(BQ18)-LEN(SUBSTITUTE(BQ18," ","")))))+1,99)&amp;"_"&amp;LEFT(BQ18,FIND(" ",BQ18)-1)&amp;"_"&amp;BR18))</f>
        <v>Panetta_Leon_1938</v>
      </c>
      <c r="BV18" s="261"/>
      <c r="BW18" s="260"/>
      <c r="BX18" s="135" t="s">
        <v>967</v>
      </c>
      <c r="BY18" s="262">
        <f t="shared" si="20"/>
        <v>42755</v>
      </c>
      <c r="BZ18" s="263" t="str">
        <f t="shared" si="21"/>
        <v>Obama II</v>
      </c>
      <c r="CA18" s="264">
        <v>41331</v>
      </c>
      <c r="CB18" s="264">
        <v>42052</v>
      </c>
      <c r="CC18" s="266" t="str">
        <f t="shared" si="24"/>
        <v>Chuck Hagel</v>
      </c>
      <c r="CD18" s="267" t="str">
        <f t="shared" si="25"/>
        <v>1946</v>
      </c>
      <c r="CE18" s="268" t="str">
        <f t="shared" si="26"/>
        <v>male</v>
      </c>
      <c r="CF18" s="269" t="str">
        <f t="shared" si="27"/>
        <v>us_rep01</v>
      </c>
      <c r="CG18" s="270" t="str">
        <f t="shared" si="28"/>
        <v>Hagel_Chuck_1946</v>
      </c>
      <c r="CH18" s="261" t="str">
        <f t="shared" si="29"/>
        <v/>
      </c>
      <c r="CI18" s="260"/>
      <c r="CJ18" s="135" t="s">
        <v>1058</v>
      </c>
      <c r="CK18" s="262">
        <f t="shared" si="30"/>
        <v>44196</v>
      </c>
      <c r="CL18" s="263" t="str">
        <f t="shared" si="31"/>
        <v>Trump I</v>
      </c>
      <c r="CM18" s="264">
        <v>43465</v>
      </c>
      <c r="CN18" s="264">
        <v>43634</v>
      </c>
      <c r="CO18" s="266" t="str">
        <f t="shared" si="34"/>
        <v>Patrick Shanahan</v>
      </c>
      <c r="CP18" s="267" t="str">
        <f t="shared" si="35"/>
        <v>1962</v>
      </c>
      <c r="CQ18" s="268" t="str">
        <f t="shared" si="36"/>
        <v>male</v>
      </c>
      <c r="CR18" s="269" t="str">
        <f t="shared" si="37"/>
        <v>us_rep01</v>
      </c>
      <c r="CS18" s="270" t="str">
        <f t="shared" si="38"/>
        <v>Shanahan_Patrick_1962</v>
      </c>
      <c r="CT18" s="261" t="s">
        <v>1235</v>
      </c>
      <c r="CU18" s="260"/>
      <c r="CV18" s="135" t="s">
        <v>1244</v>
      </c>
      <c r="CW18" s="262" t="str">
        <f t="shared" si="14"/>
        <v/>
      </c>
      <c r="CX18" s="263" t="str">
        <f t="shared" si="39"/>
        <v/>
      </c>
      <c r="CY18" s="264" t="str">
        <f t="shared" si="40"/>
        <v/>
      </c>
      <c r="CZ18" s="264" t="str">
        <f t="shared" si="41"/>
        <v/>
      </c>
      <c r="DA18" s="266" t="str">
        <f t="shared" si="15"/>
        <v/>
      </c>
      <c r="DB18" s="267" t="str">
        <f t="shared" si="16"/>
        <v/>
      </c>
      <c r="DC18" s="268" t="str">
        <f t="shared" si="17"/>
        <v/>
      </c>
      <c r="DD18" s="269" t="str">
        <f t="shared" si="18"/>
        <v/>
      </c>
      <c r="DE18" s="270" t="str">
        <f t="shared" si="19"/>
        <v/>
      </c>
      <c r="DF18" s="261"/>
      <c r="DG18" s="260"/>
      <c r="DH18" s="135"/>
    </row>
    <row r="19" spans="1:112" ht="13.5" customHeight="1">
      <c r="A19" s="259"/>
      <c r="B19" s="260" t="s">
        <v>985</v>
      </c>
      <c r="D19" s="135"/>
      <c r="E19" s="262"/>
      <c r="F19" s="263"/>
      <c r="G19" s="264"/>
      <c r="H19" s="265"/>
      <c r="I19" s="266"/>
      <c r="J19" s="267"/>
      <c r="K19" s="268"/>
      <c r="L19" s="269"/>
      <c r="M19" s="270"/>
      <c r="O19" s="260"/>
      <c r="P19" s="135"/>
      <c r="Q19" s="262"/>
      <c r="R19" s="263"/>
      <c r="S19" s="264"/>
      <c r="T19" s="265"/>
      <c r="U19" s="266"/>
      <c r="V19" s="267"/>
      <c r="W19" s="268"/>
      <c r="X19" s="269"/>
      <c r="Y19" s="270"/>
      <c r="Z19" s="261"/>
      <c r="AA19" s="260"/>
      <c r="AB19" s="135"/>
      <c r="AC19" s="262"/>
      <c r="AD19" s="263"/>
      <c r="AE19" s="264"/>
      <c r="AF19" s="265"/>
      <c r="AG19" s="266"/>
      <c r="AH19" s="267"/>
      <c r="AI19" s="268"/>
      <c r="AJ19" s="269"/>
      <c r="AK19" s="270"/>
      <c r="AL19" s="261"/>
      <c r="AM19" s="260"/>
      <c r="AN19" s="135"/>
      <c r="AO19" s="262"/>
      <c r="AP19" s="263"/>
      <c r="AQ19" s="264"/>
      <c r="AR19" s="265"/>
      <c r="AS19" s="266"/>
      <c r="AT19" s="267"/>
      <c r="AU19" s="268"/>
      <c r="AV19" s="269"/>
      <c r="AW19" s="270"/>
      <c r="AX19" s="261"/>
      <c r="AY19" s="260"/>
      <c r="AZ19" s="135"/>
      <c r="BA19" s="262"/>
      <c r="BB19" s="263"/>
      <c r="BC19" s="264"/>
      <c r="BD19" s="265"/>
      <c r="BE19" s="266"/>
      <c r="BF19" s="267"/>
      <c r="BG19" s="268"/>
      <c r="BH19" s="269"/>
      <c r="BI19" s="270"/>
      <c r="BJ19" s="261"/>
      <c r="BK19" s="260"/>
      <c r="BL19" s="135"/>
      <c r="BM19" s="262"/>
      <c r="BN19" s="263"/>
      <c r="BO19" s="265"/>
      <c r="BP19" s="264"/>
      <c r="BQ19" s="266"/>
      <c r="BR19" s="267"/>
      <c r="BS19" s="268"/>
      <c r="BT19" s="269"/>
      <c r="BU19" s="270"/>
      <c r="BV19" s="261"/>
      <c r="BW19" s="260"/>
      <c r="BX19" s="135"/>
      <c r="BY19" s="262">
        <f t="shared" ref="BY19" si="42">IF(CC19="","",BY$3)</f>
        <v>42755</v>
      </c>
      <c r="BZ19" s="263" t="str">
        <f t="shared" ref="BZ19" si="43">IF(CC19="","",BY$1)</f>
        <v>Obama II</v>
      </c>
      <c r="CA19" s="264">
        <v>42052</v>
      </c>
      <c r="CB19" s="264">
        <f t="shared" ref="CB19:CB22" si="44">IF(CC19="","",BY$3)</f>
        <v>42755</v>
      </c>
      <c r="CC19" s="266" t="str">
        <f t="shared" ref="CC19" si="45">IF(CJ19="","",IF(ISNUMBER(SEARCH(":",CJ19)),MID(CJ19,FIND(":",CJ19)+2,FIND("(",CJ19)-FIND(":",CJ19)-3),LEFT(CJ19,FIND("(",CJ19)-2)))</f>
        <v>Ashton Carter</v>
      </c>
      <c r="CD19" s="267" t="str">
        <f t="shared" ref="CD19" si="46">IF(CJ19="","",MID(CJ19,FIND("(",CJ19)+1,4))</f>
        <v>1954</v>
      </c>
      <c r="CE19" s="268" t="str">
        <f t="shared" ref="CE19" si="47">IF(ISNUMBER(SEARCH("*female*",CJ19)),"female",IF(ISNUMBER(SEARCH("*male*",CJ19)),"male",""))</f>
        <v>male</v>
      </c>
      <c r="CF19" s="269" t="str">
        <f t="shared" ref="CF19" si="48">IF(CJ19="","",IF(ISERROR(MID(CJ19,FIND("male,",CJ19)+6,(FIND(")",CJ19)-(FIND("male,",CJ19)+6))))=TRUE,"missing/error",MID(CJ19,FIND("male,",CJ19)+6,(FIND(")",CJ19)-(FIND("male,",CJ19)+6)))))</f>
        <v>us_dem01</v>
      </c>
      <c r="CG19" s="270" t="str">
        <f t="shared" ref="CG19:CG21" si="49">IF(CC19="","",(MID(CC19,(SEARCH("^^",SUBSTITUTE(CC19," ","^^",LEN(CC19)-LEN(SUBSTITUTE(CC19," ","")))))+1,99)&amp;"_"&amp;LEFT(CC19,FIND(" ",CC19)-1)&amp;"_"&amp;CD19))</f>
        <v>Carter_Ashton_1954</v>
      </c>
      <c r="CH19" s="261" t="str">
        <f t="shared" si="29"/>
        <v/>
      </c>
      <c r="CI19" s="260"/>
      <c r="CJ19" s="135" t="s">
        <v>1071</v>
      </c>
      <c r="CK19" s="262">
        <f t="shared" si="30"/>
        <v>44196</v>
      </c>
      <c r="CL19" s="263" t="str">
        <f t="shared" si="31"/>
        <v>Trump I</v>
      </c>
      <c r="CM19" s="264">
        <v>43634</v>
      </c>
      <c r="CN19" s="264">
        <v>44144</v>
      </c>
      <c r="CO19" s="266" t="str">
        <f t="shared" si="34"/>
        <v>Mark Esper</v>
      </c>
      <c r="CP19" s="267" t="str">
        <f t="shared" si="35"/>
        <v>1964</v>
      </c>
      <c r="CQ19" s="268" t="str">
        <f t="shared" si="36"/>
        <v>male</v>
      </c>
      <c r="CR19" s="269" t="str">
        <f t="shared" si="37"/>
        <v>us_rep01</v>
      </c>
      <c r="CS19" s="270" t="str">
        <f t="shared" si="38"/>
        <v>Esper_Mark_1964</v>
      </c>
      <c r="CT19" s="261"/>
      <c r="CU19" s="260"/>
      <c r="CV19" s="135" t="s">
        <v>1245</v>
      </c>
      <c r="CW19" s="262" t="str">
        <f t="shared" si="14"/>
        <v/>
      </c>
      <c r="CX19" s="263" t="str">
        <f t="shared" si="39"/>
        <v/>
      </c>
      <c r="CY19" s="264" t="str">
        <f t="shared" si="40"/>
        <v/>
      </c>
      <c r="CZ19" s="264" t="str">
        <f t="shared" si="41"/>
        <v/>
      </c>
      <c r="DA19" s="266" t="str">
        <f t="shared" si="15"/>
        <v/>
      </c>
      <c r="DB19" s="267" t="str">
        <f t="shared" si="16"/>
        <v/>
      </c>
      <c r="DC19" s="268" t="str">
        <f t="shared" si="17"/>
        <v/>
      </c>
      <c r="DD19" s="269" t="str">
        <f t="shared" si="18"/>
        <v/>
      </c>
      <c r="DE19" s="270" t="str">
        <f t="shared" si="19"/>
        <v/>
      </c>
      <c r="DF19" s="261"/>
      <c r="DG19" s="260"/>
      <c r="DH19" s="135"/>
    </row>
    <row r="20" spans="1:112" ht="13.5" customHeight="1">
      <c r="A20" s="259"/>
      <c r="B20" s="260" t="s">
        <v>985</v>
      </c>
      <c r="D20" s="135"/>
      <c r="E20" s="262"/>
      <c r="F20" s="263"/>
      <c r="G20" s="264"/>
      <c r="H20" s="265"/>
      <c r="I20" s="266"/>
      <c r="J20" s="267"/>
      <c r="K20" s="268"/>
      <c r="L20" s="269"/>
      <c r="M20" s="270"/>
      <c r="O20" s="260"/>
      <c r="P20" s="135"/>
      <c r="Q20" s="262"/>
      <c r="R20" s="263"/>
      <c r="S20" s="264"/>
      <c r="T20" s="265"/>
      <c r="U20" s="266"/>
      <c r="V20" s="267"/>
      <c r="W20" s="268"/>
      <c r="X20" s="269"/>
      <c r="Y20" s="270"/>
      <c r="Z20" s="261"/>
      <c r="AA20" s="260"/>
      <c r="AB20" s="135"/>
      <c r="AC20" s="262"/>
      <c r="AD20" s="263"/>
      <c r="AE20" s="264"/>
      <c r="AF20" s="265"/>
      <c r="AG20" s="266"/>
      <c r="AH20" s="267"/>
      <c r="AI20" s="268"/>
      <c r="AJ20" s="269"/>
      <c r="AK20" s="270"/>
      <c r="AL20" s="261"/>
      <c r="AM20" s="260"/>
      <c r="AN20" s="135"/>
      <c r="AO20" s="262"/>
      <c r="AP20" s="263"/>
      <c r="AQ20" s="264"/>
      <c r="AR20" s="265"/>
      <c r="AS20" s="266"/>
      <c r="AT20" s="267"/>
      <c r="AU20" s="268"/>
      <c r="AV20" s="269"/>
      <c r="AW20" s="270"/>
      <c r="AX20" s="261"/>
      <c r="AY20" s="260"/>
      <c r="AZ20" s="135"/>
      <c r="BA20" s="262"/>
      <c r="BB20" s="263"/>
      <c r="BC20" s="264"/>
      <c r="BD20" s="265"/>
      <c r="BE20" s="266"/>
      <c r="BF20" s="267"/>
      <c r="BG20" s="268"/>
      <c r="BH20" s="269"/>
      <c r="BI20" s="270"/>
      <c r="BJ20" s="261"/>
      <c r="BK20" s="260"/>
      <c r="BL20" s="135"/>
      <c r="BM20" s="262"/>
      <c r="BN20" s="263"/>
      <c r="BO20" s="265"/>
      <c r="BP20" s="264"/>
      <c r="BQ20" s="266"/>
      <c r="BR20" s="267"/>
      <c r="BS20" s="268"/>
      <c r="BT20" s="269"/>
      <c r="BU20" s="270"/>
      <c r="BV20" s="261"/>
      <c r="BW20" s="260"/>
      <c r="BX20" s="135"/>
      <c r="BY20" s="262"/>
      <c r="BZ20" s="263"/>
      <c r="CA20" s="264"/>
      <c r="CB20" s="264"/>
      <c r="CC20" s="266"/>
      <c r="CD20" s="267"/>
      <c r="CE20" s="268"/>
      <c r="CF20" s="269"/>
      <c r="CG20" s="270"/>
      <c r="CH20" s="261"/>
      <c r="CI20" s="260"/>
      <c r="CJ20" s="135"/>
      <c r="CK20" s="262">
        <f t="shared" ref="CK20" si="50">IF(CO20="","",CK$3)</f>
        <v>44196</v>
      </c>
      <c r="CL20" s="263" t="str">
        <f t="shared" ref="CL20" si="51">IF(CO20="","",CK$1)</f>
        <v>Trump I</v>
      </c>
      <c r="CM20" s="264">
        <v>44144</v>
      </c>
      <c r="CN20" s="264">
        <f t="shared" ref="CN20" si="52">IF(CO20="","",CK$3)</f>
        <v>44196</v>
      </c>
      <c r="CO20" s="266" t="str">
        <f t="shared" ref="CO20" si="53">IF(CV20="","",IF(ISNUMBER(SEARCH(":",CV20)),MID(CV20,FIND(":",CV20)+2,FIND("(",CV20)-FIND(":",CV20)-3),LEFT(CV20,FIND("(",CV20)-2)))</f>
        <v>Christopher Miller</v>
      </c>
      <c r="CP20" s="267" t="str">
        <f t="shared" ref="CP20" si="54">IF(CV20="","",MID(CV20,FIND("(",CV20)+1,4))</f>
        <v>1965</v>
      </c>
      <c r="CQ20" s="268" t="str">
        <f t="shared" ref="CQ20" si="55">IF(ISNUMBER(SEARCH("*female*",CV20)),"female",IF(ISNUMBER(SEARCH("*male*",CV20)),"male",""))</f>
        <v>male</v>
      </c>
      <c r="CR20" s="269" t="str">
        <f t="shared" ref="CR20" si="56">IF(CV20="","",IF(ISERROR(MID(CV20,FIND("male,",CV20)+6,(FIND(")",CV20)-(FIND("male,",CV20)+6))))=TRUE,"missing/error",MID(CV20,FIND("male,",CV20)+6,(FIND(")",CV20)-(FIND("male,",CV20)+6)))))</f>
        <v>us_rep01</v>
      </c>
      <c r="CS20" s="270" t="str">
        <f t="shared" ref="CS20" si="57">IF(CO20="","",(MID(CO20,(SEARCH("^^",SUBSTITUTE(CO20," ","^^",LEN(CO20)-LEN(SUBSTITUTE(CO20," ","")))))+1,99)&amp;"_"&amp;LEFT(CO20,FIND(" ",CO20)-1)&amp;"_"&amp;CP20))</f>
        <v>Miller_Christopher_1965</v>
      </c>
      <c r="CT20" s="261" t="s">
        <v>1235</v>
      </c>
      <c r="CU20" s="260"/>
      <c r="CV20" s="135" t="s">
        <v>1255</v>
      </c>
      <c r="CW20" s="262"/>
      <c r="CX20" s="263"/>
      <c r="CY20" s="264"/>
      <c r="CZ20" s="264"/>
      <c r="DA20" s="266"/>
      <c r="DB20" s="267"/>
      <c r="DC20" s="268"/>
      <c r="DD20" s="269"/>
      <c r="DE20" s="270"/>
      <c r="DF20" s="261"/>
      <c r="DG20" s="260"/>
      <c r="DH20" s="135"/>
    </row>
    <row r="21" spans="1:112" ht="13.5" customHeight="1">
      <c r="A21" s="259"/>
      <c r="B21" s="260" t="s">
        <v>986</v>
      </c>
      <c r="D21" s="135"/>
      <c r="E21" s="262">
        <v>33239</v>
      </c>
      <c r="F21" s="263" t="s">
        <v>320</v>
      </c>
      <c r="G21" s="264">
        <v>32528</v>
      </c>
      <c r="H21" s="265">
        <v>33465</v>
      </c>
      <c r="I21" s="266" t="s">
        <v>408</v>
      </c>
      <c r="J21" s="267">
        <v>1932</v>
      </c>
      <c r="K21" s="268" t="s">
        <v>327</v>
      </c>
      <c r="L21" s="269" t="s">
        <v>297</v>
      </c>
      <c r="M21" s="270" t="s">
        <v>409</v>
      </c>
      <c r="O21" s="260"/>
      <c r="P21" s="135" t="s">
        <v>410</v>
      </c>
      <c r="Q21" s="262">
        <v>33989</v>
      </c>
      <c r="R21" s="263" t="s">
        <v>321</v>
      </c>
      <c r="S21" s="264">
        <v>33989</v>
      </c>
      <c r="T21" s="265">
        <v>35450</v>
      </c>
      <c r="U21" s="266" t="s">
        <v>413</v>
      </c>
      <c r="V21" s="267">
        <v>1938</v>
      </c>
      <c r="W21" s="268" t="s">
        <v>358</v>
      </c>
      <c r="X21" s="269" t="s">
        <v>296</v>
      </c>
      <c r="Y21" s="270" t="s">
        <v>414</v>
      </c>
      <c r="Z21" s="261"/>
      <c r="AA21" s="260"/>
      <c r="AB21" s="135" t="s">
        <v>413</v>
      </c>
      <c r="AC21" s="262">
        <v>35431</v>
      </c>
      <c r="AD21" s="263" t="s">
        <v>322</v>
      </c>
      <c r="AE21" s="264">
        <v>35450</v>
      </c>
      <c r="AF21" s="265">
        <v>36911</v>
      </c>
      <c r="AG21" s="266" t="s">
        <v>413</v>
      </c>
      <c r="AH21" s="267">
        <v>1938</v>
      </c>
      <c r="AI21" s="268" t="s">
        <v>358</v>
      </c>
      <c r="AJ21" s="269" t="s">
        <v>296</v>
      </c>
      <c r="AK21" s="270" t="s">
        <v>414</v>
      </c>
      <c r="AL21" s="261"/>
      <c r="AM21" s="260"/>
      <c r="AN21" s="135" t="s">
        <v>415</v>
      </c>
      <c r="AO21" s="262">
        <v>36911</v>
      </c>
      <c r="AP21" s="263" t="s">
        <v>323</v>
      </c>
      <c r="AQ21" s="264">
        <v>36911</v>
      </c>
      <c r="AR21" s="265">
        <v>38372</v>
      </c>
      <c r="AS21" s="266" t="s">
        <v>416</v>
      </c>
      <c r="AT21" s="267">
        <v>1942</v>
      </c>
      <c r="AU21" s="268" t="s">
        <v>327</v>
      </c>
      <c r="AV21" s="269" t="s">
        <v>297</v>
      </c>
      <c r="AW21" s="270" t="s">
        <v>417</v>
      </c>
      <c r="AX21" s="261"/>
      <c r="AY21" s="260"/>
      <c r="AZ21" s="135" t="s">
        <v>418</v>
      </c>
      <c r="BA21" s="262">
        <v>38372</v>
      </c>
      <c r="BB21" s="263" t="s">
        <v>324</v>
      </c>
      <c r="BC21" s="264">
        <v>38372</v>
      </c>
      <c r="BD21" s="265">
        <v>39342</v>
      </c>
      <c r="BE21" s="266" t="s">
        <v>419</v>
      </c>
      <c r="BF21" s="267">
        <v>1955</v>
      </c>
      <c r="BG21" s="268" t="s">
        <v>327</v>
      </c>
      <c r="BH21" s="269" t="s">
        <v>297</v>
      </c>
      <c r="BI21" s="270" t="s">
        <v>420</v>
      </c>
      <c r="BJ21" s="261"/>
      <c r="BK21" s="260" t="s">
        <v>385</v>
      </c>
      <c r="BL21" s="135" t="s">
        <v>421</v>
      </c>
      <c r="BM21" s="262">
        <v>39833</v>
      </c>
      <c r="BN21" s="263" t="s">
        <v>325</v>
      </c>
      <c r="BO21" s="264">
        <v>39833</v>
      </c>
      <c r="BP21" s="265">
        <v>41294</v>
      </c>
      <c r="BQ21" s="266" t="s">
        <v>424</v>
      </c>
      <c r="BR21" s="267">
        <v>1951</v>
      </c>
      <c r="BS21" s="268" t="s">
        <v>327</v>
      </c>
      <c r="BT21" s="269" t="s">
        <v>296</v>
      </c>
      <c r="BU21" s="270" t="s">
        <v>425</v>
      </c>
      <c r="BV21" s="261"/>
      <c r="BW21" s="260"/>
      <c r="BX21" s="135" t="s">
        <v>426</v>
      </c>
      <c r="BY21" s="262">
        <f t="shared" si="20"/>
        <v>42755</v>
      </c>
      <c r="BZ21" s="263" t="str">
        <f t="shared" si="21"/>
        <v>Obama II</v>
      </c>
      <c r="CA21" s="264">
        <f t="shared" si="22"/>
        <v>41294</v>
      </c>
      <c r="CB21" s="264">
        <v>42121</v>
      </c>
      <c r="CC21" s="266" t="str">
        <f t="shared" si="24"/>
        <v>Eric H. Holder</v>
      </c>
      <c r="CD21" s="267" t="str">
        <f t="shared" si="25"/>
        <v>1951</v>
      </c>
      <c r="CE21" s="268" t="str">
        <f t="shared" si="26"/>
        <v>male</v>
      </c>
      <c r="CF21" s="269" t="str">
        <f t="shared" si="27"/>
        <v>us_dem01</v>
      </c>
      <c r="CG21" s="270" t="str">
        <f t="shared" si="49"/>
        <v>Holder_Eric_1951</v>
      </c>
      <c r="CH21" s="261" t="str">
        <f t="shared" si="29"/>
        <v/>
      </c>
      <c r="CI21" s="260"/>
      <c r="CJ21" s="135" t="s">
        <v>1258</v>
      </c>
      <c r="CK21" s="262">
        <f t="shared" si="30"/>
        <v>44196</v>
      </c>
      <c r="CL21" s="263" t="str">
        <f t="shared" si="31"/>
        <v>Trump I</v>
      </c>
      <c r="CM21" s="264">
        <f t="shared" si="32"/>
        <v>42755</v>
      </c>
      <c r="CN21" s="264">
        <v>43411</v>
      </c>
      <c r="CO21" s="266" t="str">
        <f t="shared" si="34"/>
        <v>Jefferson Sessions</v>
      </c>
      <c r="CP21" s="267" t="str">
        <f t="shared" si="35"/>
        <v>1946</v>
      </c>
      <c r="CQ21" s="268" t="str">
        <f t="shared" si="36"/>
        <v>male</v>
      </c>
      <c r="CR21" s="269" t="str">
        <f t="shared" si="37"/>
        <v>us_rep01</v>
      </c>
      <c r="CS21" s="270" t="str">
        <f t="shared" si="38"/>
        <v>Sessions_Jefferson_1946</v>
      </c>
      <c r="CT21" s="261"/>
      <c r="CU21" s="260"/>
      <c r="CV21" s="135" t="s">
        <v>1216</v>
      </c>
      <c r="CW21" s="262" t="str">
        <f t="shared" si="14"/>
        <v/>
      </c>
      <c r="CX21" s="263" t="str">
        <f t="shared" si="39"/>
        <v/>
      </c>
      <c r="CY21" s="264" t="str">
        <f t="shared" si="40"/>
        <v/>
      </c>
      <c r="CZ21" s="264" t="str">
        <f t="shared" si="41"/>
        <v/>
      </c>
      <c r="DA21" s="266" t="str">
        <f t="shared" si="15"/>
        <v/>
      </c>
      <c r="DB21" s="267" t="str">
        <f t="shared" si="16"/>
        <v/>
      </c>
      <c r="DC21" s="268" t="str">
        <f t="shared" si="17"/>
        <v/>
      </c>
      <c r="DD21" s="269" t="str">
        <f t="shared" si="18"/>
        <v/>
      </c>
      <c r="DE21" s="270" t="str">
        <f t="shared" si="19"/>
        <v/>
      </c>
      <c r="DF21" s="261"/>
      <c r="DG21" s="260"/>
      <c r="DH21" s="135"/>
    </row>
    <row r="22" spans="1:112" ht="13.5" customHeight="1">
      <c r="A22" s="259"/>
      <c r="B22" s="260" t="s">
        <v>986</v>
      </c>
      <c r="D22" s="135"/>
      <c r="E22" s="262">
        <v>33239</v>
      </c>
      <c r="F22" s="263" t="s">
        <v>320</v>
      </c>
      <c r="G22" s="264">
        <v>33568</v>
      </c>
      <c r="H22" s="265">
        <v>33989</v>
      </c>
      <c r="I22" s="266" t="s">
        <v>411</v>
      </c>
      <c r="J22" s="267">
        <v>1950</v>
      </c>
      <c r="K22" s="268" t="s">
        <v>327</v>
      </c>
      <c r="L22" s="269" t="s">
        <v>297</v>
      </c>
      <c r="M22" s="270" t="s">
        <v>412</v>
      </c>
      <c r="O22" s="260"/>
      <c r="P22" s="135"/>
      <c r="Q22" s="262"/>
      <c r="R22" s="263"/>
      <c r="S22" s="264"/>
      <c r="T22" s="265" t="s">
        <v>291</v>
      </c>
      <c r="U22" s="266"/>
      <c r="V22" s="267"/>
      <c r="W22" s="268"/>
      <c r="X22" s="269"/>
      <c r="Y22" s="270" t="s">
        <v>291</v>
      </c>
      <c r="Z22" s="261"/>
      <c r="AA22" s="260"/>
      <c r="AB22" s="135"/>
      <c r="AC22" s="262"/>
      <c r="AD22" s="263"/>
      <c r="AE22" s="264"/>
      <c r="AF22" s="265" t="s">
        <v>291</v>
      </c>
      <c r="AG22" s="266"/>
      <c r="AH22" s="267"/>
      <c r="AI22" s="268"/>
      <c r="AJ22" s="269"/>
      <c r="AK22" s="270" t="s">
        <v>291</v>
      </c>
      <c r="AL22" s="261"/>
      <c r="AM22" s="260"/>
      <c r="AN22" s="135"/>
      <c r="AO22" s="262"/>
      <c r="AP22" s="263"/>
      <c r="AQ22" s="264"/>
      <c r="AR22" s="265" t="s">
        <v>291</v>
      </c>
      <c r="AS22" s="266"/>
      <c r="AT22" s="267"/>
      <c r="AU22" s="268"/>
      <c r="AV22" s="269"/>
      <c r="AW22" s="270" t="s">
        <v>291</v>
      </c>
      <c r="AX22" s="261"/>
      <c r="AY22" s="260"/>
      <c r="AZ22" s="135"/>
      <c r="BA22" s="262">
        <v>38372</v>
      </c>
      <c r="BB22" s="263" t="s">
        <v>324</v>
      </c>
      <c r="BC22" s="264">
        <v>39342</v>
      </c>
      <c r="BD22" s="265">
        <v>39833</v>
      </c>
      <c r="BE22" s="266" t="s">
        <v>422</v>
      </c>
      <c r="BF22" s="267">
        <v>1941</v>
      </c>
      <c r="BG22" s="268" t="s">
        <v>327</v>
      </c>
      <c r="BH22" s="269" t="s">
        <v>297</v>
      </c>
      <c r="BI22" s="270" t="s">
        <v>423</v>
      </c>
      <c r="BJ22" s="261"/>
      <c r="BK22" s="260"/>
      <c r="BL22" s="135"/>
      <c r="BM22" s="262"/>
      <c r="BN22" s="263"/>
      <c r="BO22" s="264"/>
      <c r="BP22" s="265"/>
      <c r="BQ22" s="266"/>
      <c r="BR22" s="267"/>
      <c r="BS22" s="268"/>
      <c r="BT22" s="269"/>
      <c r="BU22" s="270" t="s">
        <v>291</v>
      </c>
      <c r="BV22" s="261"/>
      <c r="BW22" s="260"/>
      <c r="BX22" s="135"/>
      <c r="BY22" s="262">
        <f t="shared" si="20"/>
        <v>42755</v>
      </c>
      <c r="BZ22" s="263" t="str">
        <f t="shared" si="21"/>
        <v>Obama II</v>
      </c>
      <c r="CA22" s="264">
        <v>42121</v>
      </c>
      <c r="CB22" s="264">
        <f t="shared" si="44"/>
        <v>42755</v>
      </c>
      <c r="CC22" s="266" t="str">
        <f t="shared" si="24"/>
        <v>Loretta Lynch</v>
      </c>
      <c r="CD22" s="267" t="str">
        <f t="shared" si="25"/>
        <v>1959</v>
      </c>
      <c r="CE22" s="268" t="str">
        <f t="shared" si="26"/>
        <v>female</v>
      </c>
      <c r="CF22" s="269" t="str">
        <f t="shared" si="27"/>
        <v>us_dem01</v>
      </c>
      <c r="CG22" s="270" t="str">
        <f t="shared" si="28"/>
        <v>Lynch_Loretta_1959</v>
      </c>
      <c r="CH22" s="261" t="str">
        <f t="shared" si="29"/>
        <v/>
      </c>
      <c r="CI22" s="260"/>
      <c r="CJ22" s="135" t="s">
        <v>1072</v>
      </c>
      <c r="CK22" s="262">
        <f t="shared" si="30"/>
        <v>44196</v>
      </c>
      <c r="CL22" s="263" t="str">
        <f t="shared" si="31"/>
        <v>Trump I</v>
      </c>
      <c r="CM22" s="264">
        <v>43411</v>
      </c>
      <c r="CN22" s="264">
        <v>43510</v>
      </c>
      <c r="CO22" s="266" t="str">
        <f t="shared" si="34"/>
        <v>Matthew Whitaker</v>
      </c>
      <c r="CP22" s="267" t="str">
        <f t="shared" si="35"/>
        <v>1969</v>
      </c>
      <c r="CQ22" s="268" t="str">
        <f t="shared" si="36"/>
        <v>male</v>
      </c>
      <c r="CR22" s="269" t="str">
        <f t="shared" si="37"/>
        <v>us_rep01</v>
      </c>
      <c r="CS22" s="270" t="str">
        <f t="shared" si="38"/>
        <v>Whitaker_Matthew_1969</v>
      </c>
      <c r="CT22" s="261" t="s">
        <v>1235</v>
      </c>
      <c r="CU22" s="260"/>
      <c r="CV22" s="135" t="s">
        <v>1238</v>
      </c>
      <c r="CW22" s="262" t="str">
        <f t="shared" si="14"/>
        <v/>
      </c>
      <c r="CX22" s="263" t="str">
        <f t="shared" si="39"/>
        <v/>
      </c>
      <c r="CY22" s="264" t="str">
        <f t="shared" si="40"/>
        <v/>
      </c>
      <c r="CZ22" s="264" t="str">
        <f t="shared" si="41"/>
        <v/>
      </c>
      <c r="DA22" s="266" t="str">
        <f t="shared" si="15"/>
        <v/>
      </c>
      <c r="DB22" s="267" t="str">
        <f t="shared" si="16"/>
        <v/>
      </c>
      <c r="DC22" s="268" t="str">
        <f t="shared" si="17"/>
        <v/>
      </c>
      <c r="DD22" s="269" t="str">
        <f t="shared" si="18"/>
        <v/>
      </c>
      <c r="DE22" s="270" t="str">
        <f t="shared" si="19"/>
        <v/>
      </c>
      <c r="DF22" s="261"/>
      <c r="DG22" s="260"/>
      <c r="DH22" s="135"/>
    </row>
    <row r="23" spans="1:112" ht="13.5" customHeight="1">
      <c r="A23" s="259"/>
      <c r="B23" s="260" t="s">
        <v>986</v>
      </c>
      <c r="D23" s="135"/>
      <c r="E23" s="262"/>
      <c r="F23" s="263"/>
      <c r="G23" s="264"/>
      <c r="H23" s="265"/>
      <c r="I23" s="266"/>
      <c r="J23" s="267"/>
      <c r="K23" s="268"/>
      <c r="L23" s="269"/>
      <c r="M23" s="270"/>
      <c r="O23" s="260"/>
      <c r="P23" s="135"/>
      <c r="Q23" s="262"/>
      <c r="R23" s="263"/>
      <c r="S23" s="264"/>
      <c r="T23" s="265"/>
      <c r="U23" s="266"/>
      <c r="V23" s="267"/>
      <c r="W23" s="268"/>
      <c r="X23" s="269"/>
      <c r="Y23" s="270"/>
      <c r="Z23" s="261"/>
      <c r="AA23" s="260"/>
      <c r="AB23" s="135"/>
      <c r="AC23" s="262"/>
      <c r="AD23" s="263"/>
      <c r="AE23" s="264"/>
      <c r="AF23" s="265"/>
      <c r="AG23" s="266"/>
      <c r="AH23" s="267"/>
      <c r="AI23" s="268"/>
      <c r="AJ23" s="269"/>
      <c r="AK23" s="270"/>
      <c r="AL23" s="261"/>
      <c r="AM23" s="260"/>
      <c r="AN23" s="135"/>
      <c r="AO23" s="262"/>
      <c r="AP23" s="263"/>
      <c r="AQ23" s="264"/>
      <c r="AR23" s="265"/>
      <c r="AS23" s="266"/>
      <c r="AT23" s="267"/>
      <c r="AU23" s="268"/>
      <c r="AV23" s="269"/>
      <c r="AW23" s="270"/>
      <c r="AX23" s="261"/>
      <c r="AY23" s="260"/>
      <c r="AZ23" s="135"/>
      <c r="BA23" s="262"/>
      <c r="BB23" s="263"/>
      <c r="BC23" s="264"/>
      <c r="BD23" s="265"/>
      <c r="BE23" s="266"/>
      <c r="BF23" s="267"/>
      <c r="BG23" s="268"/>
      <c r="BH23" s="269"/>
      <c r="BI23" s="270"/>
      <c r="BJ23" s="261"/>
      <c r="BK23" s="260"/>
      <c r="BL23" s="135"/>
      <c r="BM23" s="262"/>
      <c r="BN23" s="263"/>
      <c r="BO23" s="264"/>
      <c r="BP23" s="265"/>
      <c r="BQ23" s="266"/>
      <c r="BR23" s="267"/>
      <c r="BS23" s="268"/>
      <c r="BT23" s="269"/>
      <c r="BU23" s="270"/>
      <c r="BV23" s="261"/>
      <c r="BW23" s="260"/>
      <c r="BX23" s="135"/>
      <c r="BY23" s="262"/>
      <c r="BZ23" s="263"/>
      <c r="CA23" s="264"/>
      <c r="CB23" s="264"/>
      <c r="CC23" s="266"/>
      <c r="CD23" s="267"/>
      <c r="CE23" s="268"/>
      <c r="CF23" s="269"/>
      <c r="CG23" s="270"/>
      <c r="CH23" s="261"/>
      <c r="CI23" s="260"/>
      <c r="CJ23" s="135"/>
      <c r="CK23" s="262">
        <f t="shared" ref="CK23" si="58">IF(CO23="","",CK$3)</f>
        <v>44196</v>
      </c>
      <c r="CL23" s="263" t="str">
        <f t="shared" ref="CL23" si="59">IF(CO23="","",CK$1)</f>
        <v>Trump I</v>
      </c>
      <c r="CM23" s="264">
        <v>43510</v>
      </c>
      <c r="CN23" s="264">
        <v>44188</v>
      </c>
      <c r="CO23" s="266" t="str">
        <f t="shared" ref="CO23" si="60">IF(CV23="","",IF(ISNUMBER(SEARCH(":",CV23)),MID(CV23,FIND(":",CV23)+2,FIND("(",CV23)-FIND(":",CV23)-3),LEFT(CV23,FIND("(",CV23)-2)))</f>
        <v>William Barr</v>
      </c>
      <c r="CP23" s="267" t="str">
        <f t="shared" ref="CP23" si="61">IF(CV23="","",MID(CV23,FIND("(",CV23)+1,4))</f>
        <v>1950</v>
      </c>
      <c r="CQ23" s="268" t="str">
        <f t="shared" ref="CQ23" si="62">IF(ISNUMBER(SEARCH("*female*",CV23)),"female",IF(ISNUMBER(SEARCH("*male*",CV23)),"male",""))</f>
        <v>male</v>
      </c>
      <c r="CR23" s="269" t="str">
        <f t="shared" ref="CR23" si="63">IF(CV23="","",IF(ISERROR(MID(CV23,FIND("male,",CV23)+6,(FIND(")",CV23)-(FIND("male,",CV23)+6))))=TRUE,"missing/error",MID(CV23,FIND("male,",CV23)+6,(FIND(")",CV23)-(FIND("male,",CV23)+6)))))</f>
        <v>us_rep01</v>
      </c>
      <c r="CS23" s="270" t="str">
        <f t="shared" ref="CS23" si="64">IF(CO23="","",(MID(CO23,(SEARCH("^^",SUBSTITUTE(CO23," ","^^",LEN(CO23)-LEN(SUBSTITUTE(CO23," ","")))))+1,99)&amp;"_"&amp;LEFT(CO23,FIND(" ",CO23)-1)&amp;"_"&amp;CP23))</f>
        <v>Barr_William_1950</v>
      </c>
      <c r="CT23" s="261"/>
      <c r="CU23" s="260"/>
      <c r="CV23" s="135" t="s">
        <v>1256</v>
      </c>
      <c r="CW23" s="262" t="str">
        <f t="shared" si="14"/>
        <v/>
      </c>
      <c r="CX23" s="263" t="str">
        <f t="shared" si="39"/>
        <v/>
      </c>
      <c r="CY23" s="264" t="str">
        <f t="shared" si="40"/>
        <v/>
      </c>
      <c r="CZ23" s="264" t="str">
        <f t="shared" si="41"/>
        <v/>
      </c>
      <c r="DA23" s="266" t="str">
        <f t="shared" si="15"/>
        <v/>
      </c>
      <c r="DB23" s="267" t="str">
        <f t="shared" si="16"/>
        <v/>
      </c>
      <c r="DC23" s="268" t="str">
        <f t="shared" si="17"/>
        <v/>
      </c>
      <c r="DD23" s="269" t="str">
        <f t="shared" si="18"/>
        <v/>
      </c>
      <c r="DE23" s="270" t="str">
        <f t="shared" si="19"/>
        <v/>
      </c>
      <c r="DF23" s="261"/>
      <c r="DG23" s="260"/>
      <c r="DH23" s="135"/>
    </row>
    <row r="24" spans="1:112" ht="13.5" customHeight="1">
      <c r="A24" s="259"/>
      <c r="B24" s="260" t="s">
        <v>986</v>
      </c>
      <c r="D24" s="135"/>
      <c r="E24" s="262"/>
      <c r="F24" s="263"/>
      <c r="G24" s="264"/>
      <c r="H24" s="265"/>
      <c r="I24" s="266"/>
      <c r="J24" s="267"/>
      <c r="K24" s="268"/>
      <c r="L24" s="269"/>
      <c r="M24" s="270"/>
      <c r="O24" s="260"/>
      <c r="P24" s="135"/>
      <c r="Q24" s="262"/>
      <c r="R24" s="263"/>
      <c r="S24" s="264"/>
      <c r="T24" s="265"/>
      <c r="U24" s="266"/>
      <c r="V24" s="267"/>
      <c r="W24" s="268"/>
      <c r="X24" s="269"/>
      <c r="Y24" s="270"/>
      <c r="Z24" s="261"/>
      <c r="AA24" s="260"/>
      <c r="AB24" s="135"/>
      <c r="AC24" s="262"/>
      <c r="AD24" s="263"/>
      <c r="AE24" s="264"/>
      <c r="AF24" s="265"/>
      <c r="AG24" s="266"/>
      <c r="AH24" s="267"/>
      <c r="AI24" s="268"/>
      <c r="AJ24" s="269"/>
      <c r="AK24" s="270"/>
      <c r="AL24" s="261"/>
      <c r="AM24" s="260"/>
      <c r="AN24" s="135"/>
      <c r="AO24" s="262"/>
      <c r="AP24" s="263"/>
      <c r="AQ24" s="264"/>
      <c r="AR24" s="265"/>
      <c r="AS24" s="266"/>
      <c r="AT24" s="267"/>
      <c r="AU24" s="268"/>
      <c r="AV24" s="269"/>
      <c r="AW24" s="270"/>
      <c r="AX24" s="261"/>
      <c r="AY24" s="260"/>
      <c r="AZ24" s="135"/>
      <c r="BA24" s="262"/>
      <c r="BB24" s="263"/>
      <c r="BC24" s="264"/>
      <c r="BD24" s="265"/>
      <c r="BE24" s="266"/>
      <c r="BF24" s="267"/>
      <c r="BG24" s="268"/>
      <c r="BH24" s="269"/>
      <c r="BI24" s="270"/>
      <c r="BJ24" s="261"/>
      <c r="BK24" s="260"/>
      <c r="BL24" s="135"/>
      <c r="BM24" s="262"/>
      <c r="BN24" s="263"/>
      <c r="BO24" s="264"/>
      <c r="BP24" s="265"/>
      <c r="BQ24" s="266"/>
      <c r="BR24" s="267"/>
      <c r="BS24" s="268"/>
      <c r="BT24" s="269"/>
      <c r="BU24" s="270"/>
      <c r="BV24" s="261"/>
      <c r="BW24" s="260"/>
      <c r="BX24" s="135"/>
      <c r="BY24" s="262"/>
      <c r="BZ24" s="263"/>
      <c r="CA24" s="264"/>
      <c r="CB24" s="264"/>
      <c r="CC24" s="266"/>
      <c r="CD24" s="267"/>
      <c r="CE24" s="268"/>
      <c r="CF24" s="269"/>
      <c r="CG24" s="270"/>
      <c r="CH24" s="261"/>
      <c r="CI24" s="260"/>
      <c r="CJ24" s="135"/>
      <c r="CK24" s="262">
        <f t="shared" ref="CK24" si="65">IF(CO24="","",CK$3)</f>
        <v>44196</v>
      </c>
      <c r="CL24" s="263" t="str">
        <f t="shared" ref="CL24" si="66">IF(CO24="","",CK$1)</f>
        <v>Trump I</v>
      </c>
      <c r="CM24" s="264">
        <v>44188</v>
      </c>
      <c r="CN24" s="264">
        <f>IF(CO24="","",CK$3)</f>
        <v>44196</v>
      </c>
      <c r="CO24" s="266" t="str">
        <f t="shared" ref="CO24" si="67">IF(CV24="","",IF(ISNUMBER(SEARCH(":",CV24)),MID(CV24,FIND(":",CV24)+2,FIND("(",CV24)-FIND(":",CV24)-3),LEFT(CV24,FIND("(",CV24)-2)))</f>
        <v>Jeffrey Rosen</v>
      </c>
      <c r="CP24" s="267" t="str">
        <f t="shared" ref="CP24" si="68">IF(CV24="","",MID(CV24,FIND("(",CV24)+1,4))</f>
        <v>1958</v>
      </c>
      <c r="CQ24" s="268" t="str">
        <f t="shared" ref="CQ24" si="69">IF(ISNUMBER(SEARCH("*female*",CV24)),"female",IF(ISNUMBER(SEARCH("*male*",CV24)),"male",""))</f>
        <v>male</v>
      </c>
      <c r="CR24" s="269" t="str">
        <f t="shared" ref="CR24" si="70">IF(CV24="","",IF(ISERROR(MID(CV24,FIND("male,",CV24)+6,(FIND(")",CV24)-(FIND("male,",CV24)+6))))=TRUE,"missing/error",MID(CV24,FIND("male,",CV24)+6,(FIND(")",CV24)-(FIND("male,",CV24)+6)))))</f>
        <v>us_rep01</v>
      </c>
      <c r="CS24" s="270" t="str">
        <f t="shared" ref="CS24" si="71">IF(CO24="","",(MID(CO24,(SEARCH("^^",SUBSTITUTE(CO24," ","^^",LEN(CO24)-LEN(SUBSTITUTE(CO24," ","")))))+1,99)&amp;"_"&amp;LEFT(CO24,FIND(" ",CO24)-1)&amp;"_"&amp;CP24))</f>
        <v>Rosen_Jeffrey_1958</v>
      </c>
      <c r="CT24" s="261" t="s">
        <v>1235</v>
      </c>
      <c r="CU24" s="260"/>
      <c r="CV24" s="135" t="s">
        <v>1257</v>
      </c>
      <c r="CW24" s="262"/>
      <c r="CX24" s="263"/>
      <c r="CY24" s="264"/>
      <c r="CZ24" s="264"/>
      <c r="DA24" s="266"/>
      <c r="DB24" s="267"/>
      <c r="DC24" s="268"/>
      <c r="DD24" s="269"/>
      <c r="DE24" s="270"/>
      <c r="DF24" s="261"/>
      <c r="DG24" s="260"/>
      <c r="DH24" s="135"/>
    </row>
    <row r="25" spans="1:112" ht="13.5" customHeight="1">
      <c r="A25" s="259"/>
      <c r="B25" s="260" t="s">
        <v>987</v>
      </c>
      <c r="D25" s="135"/>
      <c r="E25" s="262">
        <v>33239</v>
      </c>
      <c r="F25" s="263" t="s">
        <v>320</v>
      </c>
      <c r="G25" s="264">
        <v>32528</v>
      </c>
      <c r="H25" s="265">
        <v>33989</v>
      </c>
      <c r="I25" s="266" t="s">
        <v>427</v>
      </c>
      <c r="J25" s="267">
        <v>1928</v>
      </c>
      <c r="K25" s="268" t="s">
        <v>327</v>
      </c>
      <c r="L25" s="269" t="s">
        <v>297</v>
      </c>
      <c r="M25" s="270" t="s">
        <v>428</v>
      </c>
      <c r="O25" s="260"/>
      <c r="P25" s="135" t="s">
        <v>429</v>
      </c>
      <c r="Q25" s="262">
        <v>33989</v>
      </c>
      <c r="R25" s="263" t="s">
        <v>321</v>
      </c>
      <c r="S25" s="264">
        <v>33989</v>
      </c>
      <c r="T25" s="265">
        <v>35450</v>
      </c>
      <c r="U25" s="266" t="s">
        <v>430</v>
      </c>
      <c r="V25" s="267">
        <v>1938</v>
      </c>
      <c r="W25" s="268" t="s">
        <v>327</v>
      </c>
      <c r="X25" s="269" t="s">
        <v>296</v>
      </c>
      <c r="Y25" s="270" t="s">
        <v>431</v>
      </c>
      <c r="Z25" s="261"/>
      <c r="AA25" s="260"/>
      <c r="AB25" s="135" t="s">
        <v>430</v>
      </c>
      <c r="AC25" s="262">
        <v>35431</v>
      </c>
      <c r="AD25" s="263" t="s">
        <v>322</v>
      </c>
      <c r="AE25" s="264">
        <v>35450</v>
      </c>
      <c r="AF25" s="265">
        <v>36911</v>
      </c>
      <c r="AG25" s="266" t="s">
        <v>433</v>
      </c>
      <c r="AH25" s="267">
        <v>1938</v>
      </c>
      <c r="AI25" s="268" t="s">
        <v>327</v>
      </c>
      <c r="AJ25" s="269" t="s">
        <v>296</v>
      </c>
      <c r="AK25" s="270" t="s">
        <v>434</v>
      </c>
      <c r="AL25" s="261"/>
      <c r="AM25" s="260"/>
      <c r="AN25" s="135" t="s">
        <v>432</v>
      </c>
      <c r="AO25" s="262">
        <v>36911</v>
      </c>
      <c r="AP25" s="263" t="s">
        <v>323</v>
      </c>
      <c r="AQ25" s="264">
        <v>36911</v>
      </c>
      <c r="AR25" s="265">
        <v>38372</v>
      </c>
      <c r="AS25" s="266" t="s">
        <v>435</v>
      </c>
      <c r="AT25" s="267">
        <v>1954</v>
      </c>
      <c r="AU25" s="268" t="s">
        <v>436</v>
      </c>
      <c r="AV25" s="269" t="s">
        <v>297</v>
      </c>
      <c r="AW25" s="270" t="s">
        <v>437</v>
      </c>
      <c r="AX25" s="261"/>
      <c r="AY25" s="260"/>
      <c r="AZ25" s="135" t="s">
        <v>438</v>
      </c>
      <c r="BA25" s="262">
        <v>38372</v>
      </c>
      <c r="BB25" s="263" t="s">
        <v>324</v>
      </c>
      <c r="BC25" s="264">
        <v>38372</v>
      </c>
      <c r="BD25" s="265">
        <v>38786</v>
      </c>
      <c r="BE25" s="266" t="s">
        <v>435</v>
      </c>
      <c r="BF25" s="267">
        <v>1954</v>
      </c>
      <c r="BG25" s="268" t="s">
        <v>358</v>
      </c>
      <c r="BH25" s="269" t="s">
        <v>297</v>
      </c>
      <c r="BI25" s="270" t="s">
        <v>437</v>
      </c>
      <c r="BJ25" s="261"/>
      <c r="BK25" s="260" t="s">
        <v>385</v>
      </c>
      <c r="BL25" s="135" t="s">
        <v>439</v>
      </c>
      <c r="BM25" s="262">
        <v>39833</v>
      </c>
      <c r="BN25" s="263" t="s">
        <v>325</v>
      </c>
      <c r="BO25" s="264">
        <v>39833</v>
      </c>
      <c r="BP25" s="265">
        <v>41294</v>
      </c>
      <c r="BQ25" s="266" t="s">
        <v>442</v>
      </c>
      <c r="BR25" s="267">
        <v>1955</v>
      </c>
      <c r="BS25" s="268" t="s">
        <v>327</v>
      </c>
      <c r="BT25" s="269" t="s">
        <v>296</v>
      </c>
      <c r="BU25" s="270" t="s">
        <v>443</v>
      </c>
      <c r="BV25" s="261"/>
      <c r="BW25" s="260"/>
      <c r="BX25" s="135" t="s">
        <v>444</v>
      </c>
      <c r="BY25" s="262">
        <f t="shared" si="20"/>
        <v>42755</v>
      </c>
      <c r="BZ25" s="263" t="str">
        <f t="shared" si="21"/>
        <v>Obama II</v>
      </c>
      <c r="CA25" s="264">
        <f t="shared" si="22"/>
        <v>41294</v>
      </c>
      <c r="CB25" s="289">
        <v>41374</v>
      </c>
      <c r="CC25" s="266" t="str">
        <f t="shared" si="24"/>
        <v>Kenneth L. Salazar</v>
      </c>
      <c r="CD25" s="267" t="str">
        <f t="shared" si="25"/>
        <v>1955</v>
      </c>
      <c r="CE25" s="268" t="str">
        <f t="shared" si="26"/>
        <v>male</v>
      </c>
      <c r="CF25" s="269" t="str">
        <f t="shared" si="27"/>
        <v>us_dem01</v>
      </c>
      <c r="CG25" s="270" t="str">
        <f t="shared" si="28"/>
        <v>Salazar_Kenneth_1955</v>
      </c>
      <c r="CH25" s="261" t="str">
        <f t="shared" si="29"/>
        <v/>
      </c>
      <c r="CI25" s="260"/>
      <c r="CJ25" s="288" t="s">
        <v>1016</v>
      </c>
      <c r="CK25" s="262">
        <f t="shared" si="30"/>
        <v>44196</v>
      </c>
      <c r="CL25" s="263" t="str">
        <f t="shared" si="31"/>
        <v>Trump I</v>
      </c>
      <c r="CM25" s="264">
        <f t="shared" si="32"/>
        <v>42755</v>
      </c>
      <c r="CN25" s="264">
        <v>43467</v>
      </c>
      <c r="CO25" s="266" t="str">
        <f t="shared" si="34"/>
        <v>Ryan Zinke</v>
      </c>
      <c r="CP25" s="267" t="str">
        <f t="shared" si="35"/>
        <v>1961</v>
      </c>
      <c r="CQ25" s="268" t="str">
        <f t="shared" si="36"/>
        <v>male</v>
      </c>
      <c r="CR25" s="269" t="str">
        <f t="shared" si="37"/>
        <v>us_rep01</v>
      </c>
      <c r="CS25" s="270" t="str">
        <f t="shared" si="38"/>
        <v>Zinke_Ryan_1961</v>
      </c>
      <c r="CT25" s="261"/>
      <c r="CU25" s="260"/>
      <c r="CV25" s="288" t="s">
        <v>1217</v>
      </c>
      <c r="CW25" s="262" t="str">
        <f t="shared" si="14"/>
        <v/>
      </c>
      <c r="CX25" s="263" t="str">
        <f t="shared" si="39"/>
        <v/>
      </c>
      <c r="CY25" s="264" t="str">
        <f t="shared" si="40"/>
        <v/>
      </c>
      <c r="CZ25" s="264" t="str">
        <f t="shared" si="41"/>
        <v/>
      </c>
      <c r="DA25" s="266" t="str">
        <f t="shared" si="15"/>
        <v/>
      </c>
      <c r="DB25" s="267" t="str">
        <f t="shared" si="16"/>
        <v/>
      </c>
      <c r="DC25" s="268" t="str">
        <f t="shared" si="17"/>
        <v/>
      </c>
      <c r="DD25" s="269" t="str">
        <f t="shared" si="18"/>
        <v/>
      </c>
      <c r="DE25" s="270" t="str">
        <f t="shared" si="19"/>
        <v/>
      </c>
      <c r="DF25" s="261"/>
      <c r="DG25" s="260"/>
      <c r="DH25" s="288"/>
    </row>
    <row r="26" spans="1:112" ht="13.5" customHeight="1">
      <c r="A26" s="259"/>
      <c r="B26" s="260" t="s">
        <v>987</v>
      </c>
      <c r="D26" s="135"/>
      <c r="E26" s="262"/>
      <c r="F26" s="263"/>
      <c r="G26" s="264"/>
      <c r="H26" s="265" t="s">
        <v>291</v>
      </c>
      <c r="I26" s="266"/>
      <c r="J26" s="267"/>
      <c r="K26" s="268"/>
      <c r="L26" s="269"/>
      <c r="M26" s="270" t="s">
        <v>291</v>
      </c>
      <c r="O26" s="260"/>
      <c r="P26" s="135"/>
      <c r="Q26" s="262"/>
      <c r="R26" s="263"/>
      <c r="S26" s="264"/>
      <c r="T26" s="265" t="s">
        <v>291</v>
      </c>
      <c r="U26" s="266"/>
      <c r="V26" s="267"/>
      <c r="W26" s="268"/>
      <c r="X26" s="269"/>
      <c r="Y26" s="270" t="s">
        <v>291</v>
      </c>
      <c r="Z26" s="261"/>
      <c r="AA26" s="260"/>
      <c r="AB26" s="135"/>
      <c r="AC26" s="262"/>
      <c r="AD26" s="263"/>
      <c r="AE26" s="264"/>
      <c r="AF26" s="265" t="s">
        <v>291</v>
      </c>
      <c r="AG26" s="266"/>
      <c r="AH26" s="267"/>
      <c r="AI26" s="268"/>
      <c r="AJ26" s="269"/>
      <c r="AK26" s="270" t="s">
        <v>291</v>
      </c>
      <c r="AL26" s="261"/>
      <c r="AM26" s="260"/>
      <c r="AN26" s="135"/>
      <c r="AO26" s="262"/>
      <c r="AP26" s="263"/>
      <c r="AQ26" s="264"/>
      <c r="AR26" s="265" t="s">
        <v>291</v>
      </c>
      <c r="AS26" s="266"/>
      <c r="AT26" s="267"/>
      <c r="AU26" s="268"/>
      <c r="AV26" s="269"/>
      <c r="AW26" s="270" t="s">
        <v>291</v>
      </c>
      <c r="AX26" s="261"/>
      <c r="AY26" s="260"/>
      <c r="AZ26" s="135"/>
      <c r="BA26" s="262">
        <v>38372</v>
      </c>
      <c r="BB26" s="263" t="s">
        <v>324</v>
      </c>
      <c r="BC26" s="264">
        <v>38792</v>
      </c>
      <c r="BD26" s="265">
        <v>39833</v>
      </c>
      <c r="BE26" s="266" t="s">
        <v>440</v>
      </c>
      <c r="BF26" s="267">
        <v>1951</v>
      </c>
      <c r="BG26" s="268" t="s">
        <v>327</v>
      </c>
      <c r="BH26" s="269" t="s">
        <v>297</v>
      </c>
      <c r="BI26" s="270" t="s">
        <v>441</v>
      </c>
      <c r="BJ26" s="261"/>
      <c r="BK26" s="260"/>
      <c r="BL26" s="135"/>
      <c r="BM26" s="262"/>
      <c r="BN26" s="263"/>
      <c r="BO26" s="264"/>
      <c r="BP26" s="265"/>
      <c r="BQ26" s="266"/>
      <c r="BR26" s="267"/>
      <c r="BS26" s="268"/>
      <c r="BT26" s="269"/>
      <c r="BU26" s="270" t="s">
        <v>291</v>
      </c>
      <c r="BV26" s="261"/>
      <c r="BW26" s="260"/>
      <c r="BX26" s="135"/>
      <c r="BY26" s="262">
        <f t="shared" si="20"/>
        <v>42755</v>
      </c>
      <c r="BZ26" s="263" t="str">
        <f t="shared" si="21"/>
        <v>Obama II</v>
      </c>
      <c r="CA26" s="289">
        <v>41374</v>
      </c>
      <c r="CB26" s="264">
        <f t="shared" si="23"/>
        <v>42755</v>
      </c>
      <c r="CC26" s="266" t="str">
        <f t="shared" si="24"/>
        <v>Sally Jewell</v>
      </c>
      <c r="CD26" s="267" t="str">
        <f t="shared" si="25"/>
        <v>1956</v>
      </c>
      <c r="CE26" s="268" t="str">
        <f t="shared" si="26"/>
        <v>female</v>
      </c>
      <c r="CF26" s="269" t="str">
        <f t="shared" si="27"/>
        <v>us_dem01</v>
      </c>
      <c r="CG26" s="270" t="str">
        <f t="shared" si="28"/>
        <v>Jewell_Sally_1956</v>
      </c>
      <c r="CH26" s="261" t="str">
        <f t="shared" si="29"/>
        <v/>
      </c>
      <c r="CI26" s="260"/>
      <c r="CJ26" s="135" t="s">
        <v>1017</v>
      </c>
      <c r="CK26" s="262">
        <f t="shared" si="30"/>
        <v>44196</v>
      </c>
      <c r="CL26" s="263" t="str">
        <f t="shared" si="31"/>
        <v>Trump I</v>
      </c>
      <c r="CM26" s="264">
        <v>43467</v>
      </c>
      <c r="CN26" s="264">
        <v>43566</v>
      </c>
      <c r="CO26" s="266" t="str">
        <f t="shared" si="34"/>
        <v>David Bernhardt</v>
      </c>
      <c r="CP26" s="267" t="str">
        <f t="shared" si="35"/>
        <v>1969</v>
      </c>
      <c r="CQ26" s="268" t="str">
        <f t="shared" si="36"/>
        <v>male</v>
      </c>
      <c r="CR26" s="269" t="str">
        <f t="shared" si="37"/>
        <v>us_rep01</v>
      </c>
      <c r="CS26" s="270" t="str">
        <f t="shared" si="38"/>
        <v>Bernhardt_David_1969</v>
      </c>
      <c r="CT26" s="261" t="s">
        <v>1235</v>
      </c>
      <c r="CU26" s="260"/>
      <c r="CV26" s="135" t="s">
        <v>1248</v>
      </c>
      <c r="CW26" s="262" t="str">
        <f t="shared" si="14"/>
        <v/>
      </c>
      <c r="CX26" s="263" t="str">
        <f t="shared" si="39"/>
        <v/>
      </c>
      <c r="CY26" s="264" t="str">
        <f t="shared" si="40"/>
        <v/>
      </c>
      <c r="CZ26" s="264" t="str">
        <f t="shared" si="41"/>
        <v/>
      </c>
      <c r="DA26" s="266" t="str">
        <f t="shared" si="15"/>
        <v/>
      </c>
      <c r="DB26" s="267" t="str">
        <f t="shared" si="16"/>
        <v/>
      </c>
      <c r="DC26" s="268" t="str">
        <f t="shared" si="17"/>
        <v/>
      </c>
      <c r="DD26" s="269" t="str">
        <f t="shared" si="18"/>
        <v/>
      </c>
      <c r="DE26" s="270" t="str">
        <f t="shared" si="19"/>
        <v/>
      </c>
      <c r="DF26" s="261"/>
      <c r="DG26" s="260"/>
      <c r="DH26" s="135"/>
    </row>
    <row r="27" spans="1:112" ht="13.5" customHeight="1">
      <c r="A27" s="259"/>
      <c r="B27" s="260" t="s">
        <v>988</v>
      </c>
      <c r="D27" s="135"/>
      <c r="E27" s="262">
        <v>33239</v>
      </c>
      <c r="F27" s="263" t="s">
        <v>320</v>
      </c>
      <c r="G27" s="264">
        <v>32528</v>
      </c>
      <c r="H27" s="265">
        <v>33298</v>
      </c>
      <c r="I27" s="266" t="s">
        <v>445</v>
      </c>
      <c r="J27" s="267">
        <v>1930</v>
      </c>
      <c r="K27" s="268" t="s">
        <v>327</v>
      </c>
      <c r="L27" s="269" t="s">
        <v>297</v>
      </c>
      <c r="M27" s="270" t="s">
        <v>446</v>
      </c>
      <c r="O27" s="260"/>
      <c r="P27" s="135" t="s">
        <v>447</v>
      </c>
      <c r="Q27" s="262">
        <v>33989</v>
      </c>
      <c r="R27" s="263" t="s">
        <v>321</v>
      </c>
      <c r="S27" s="264">
        <v>33989</v>
      </c>
      <c r="T27" s="265">
        <v>34610</v>
      </c>
      <c r="U27" s="266" t="s">
        <v>450</v>
      </c>
      <c r="V27" s="267">
        <v>1953</v>
      </c>
      <c r="W27" s="268" t="s">
        <v>327</v>
      </c>
      <c r="X27" s="269" t="s">
        <v>296</v>
      </c>
      <c r="Y27" s="270" t="s">
        <v>451</v>
      </c>
      <c r="Z27" s="261"/>
      <c r="AA27" s="260"/>
      <c r="AB27" s="135" t="s">
        <v>450</v>
      </c>
      <c r="AC27" s="262">
        <v>35431</v>
      </c>
      <c r="AD27" s="263" t="s">
        <v>322</v>
      </c>
      <c r="AE27" s="264">
        <v>35450</v>
      </c>
      <c r="AF27" s="265">
        <v>36911</v>
      </c>
      <c r="AG27" s="266" t="s">
        <v>452</v>
      </c>
      <c r="AH27" s="267">
        <v>1944</v>
      </c>
      <c r="AI27" s="268" t="s">
        <v>327</v>
      </c>
      <c r="AJ27" s="269" t="s">
        <v>296</v>
      </c>
      <c r="AK27" s="270" t="s">
        <v>453</v>
      </c>
      <c r="AL27" s="261"/>
      <c r="AM27" s="260"/>
      <c r="AN27" s="135" t="s">
        <v>454</v>
      </c>
      <c r="AO27" s="262">
        <v>36911</v>
      </c>
      <c r="AP27" s="263" t="s">
        <v>323</v>
      </c>
      <c r="AQ27" s="264">
        <v>36911</v>
      </c>
      <c r="AR27" s="265">
        <v>38372</v>
      </c>
      <c r="AS27" s="266" t="s">
        <v>455</v>
      </c>
      <c r="AT27" s="267">
        <v>1949</v>
      </c>
      <c r="AU27" s="268" t="s">
        <v>436</v>
      </c>
      <c r="AV27" s="269" t="s">
        <v>297</v>
      </c>
      <c r="AW27" s="270" t="s">
        <v>456</v>
      </c>
      <c r="AX27" s="261"/>
      <c r="AY27" s="260"/>
      <c r="AZ27" s="135" t="s">
        <v>457</v>
      </c>
      <c r="BA27" s="262">
        <v>38372</v>
      </c>
      <c r="BB27" s="263" t="s">
        <v>324</v>
      </c>
      <c r="BC27" s="264">
        <v>38372</v>
      </c>
      <c r="BD27" s="265">
        <v>39345</v>
      </c>
      <c r="BE27" s="266" t="s">
        <v>458</v>
      </c>
      <c r="BF27" s="267">
        <v>1950</v>
      </c>
      <c r="BG27" s="268" t="s">
        <v>327</v>
      </c>
      <c r="BH27" s="269" t="s">
        <v>297</v>
      </c>
      <c r="BI27" s="270" t="s">
        <v>459</v>
      </c>
      <c r="BJ27" s="261"/>
      <c r="BK27" s="260" t="s">
        <v>354</v>
      </c>
      <c r="BL27" s="135" t="s">
        <v>460</v>
      </c>
      <c r="BM27" s="262">
        <v>39833</v>
      </c>
      <c r="BN27" s="263" t="s">
        <v>325</v>
      </c>
      <c r="BO27" s="264">
        <v>39833</v>
      </c>
      <c r="BP27" s="265">
        <v>41294</v>
      </c>
      <c r="BQ27" s="266" t="s">
        <v>464</v>
      </c>
      <c r="BR27" s="267">
        <v>1950</v>
      </c>
      <c r="BS27" s="268" t="s">
        <v>327</v>
      </c>
      <c r="BT27" s="269" t="s">
        <v>296</v>
      </c>
      <c r="BU27" s="270" t="s">
        <v>465</v>
      </c>
      <c r="BV27" s="261"/>
      <c r="BW27" s="260"/>
      <c r="BX27" s="135" t="s">
        <v>466</v>
      </c>
      <c r="BY27" s="262">
        <f t="shared" si="20"/>
        <v>42755</v>
      </c>
      <c r="BZ27" s="263" t="str">
        <f t="shared" si="21"/>
        <v>Obama II</v>
      </c>
      <c r="CA27" s="264">
        <f t="shared" si="22"/>
        <v>41294</v>
      </c>
      <c r="CB27" s="264">
        <f t="shared" si="23"/>
        <v>42755</v>
      </c>
      <c r="CC27" s="266" t="str">
        <f t="shared" si="24"/>
        <v>Timothy J. Vilsack</v>
      </c>
      <c r="CD27" s="267" t="str">
        <f t="shared" si="25"/>
        <v>1950</v>
      </c>
      <c r="CE27" s="268" t="str">
        <f t="shared" si="26"/>
        <v>male</v>
      </c>
      <c r="CF27" s="269" t="str">
        <f t="shared" si="27"/>
        <v>us_dem01</v>
      </c>
      <c r="CG27" s="270" t="str">
        <f t="shared" si="28"/>
        <v>Vilsack_Timothy_1950</v>
      </c>
      <c r="CH27" s="261" t="str">
        <f t="shared" si="29"/>
        <v/>
      </c>
      <c r="CI27" s="260"/>
      <c r="CJ27" s="135" t="s">
        <v>1018</v>
      </c>
      <c r="CK27" s="262">
        <f t="shared" si="30"/>
        <v>44196</v>
      </c>
      <c r="CL27" s="263" t="str">
        <f t="shared" si="31"/>
        <v>Trump I</v>
      </c>
      <c r="CM27" s="264">
        <f t="shared" si="32"/>
        <v>42755</v>
      </c>
      <c r="CN27" s="264">
        <f t="shared" si="33"/>
        <v>44196</v>
      </c>
      <c r="CO27" s="266" t="str">
        <f t="shared" si="34"/>
        <v>George Perdue</v>
      </c>
      <c r="CP27" s="267" t="str">
        <f t="shared" si="35"/>
        <v>1946</v>
      </c>
      <c r="CQ27" s="268" t="str">
        <f t="shared" si="36"/>
        <v>male</v>
      </c>
      <c r="CR27" s="269" t="str">
        <f t="shared" si="37"/>
        <v>us_rep01</v>
      </c>
      <c r="CS27" s="270" t="str">
        <f t="shared" si="38"/>
        <v>Perdue_George_1946</v>
      </c>
      <c r="CT27" s="261"/>
      <c r="CU27" s="260"/>
      <c r="CV27" s="135" t="s">
        <v>1218</v>
      </c>
      <c r="CW27" s="262" t="str">
        <f t="shared" si="14"/>
        <v/>
      </c>
      <c r="CX27" s="263" t="str">
        <f t="shared" si="39"/>
        <v/>
      </c>
      <c r="CY27" s="264" t="str">
        <f t="shared" si="40"/>
        <v/>
      </c>
      <c r="CZ27" s="264" t="str">
        <f t="shared" si="41"/>
        <v/>
      </c>
      <c r="DA27" s="266" t="str">
        <f t="shared" si="15"/>
        <v/>
      </c>
      <c r="DB27" s="267" t="str">
        <f t="shared" si="16"/>
        <v/>
      </c>
      <c r="DC27" s="268" t="str">
        <f t="shared" si="17"/>
        <v/>
      </c>
      <c r="DD27" s="269" t="str">
        <f t="shared" si="18"/>
        <v/>
      </c>
      <c r="DE27" s="270" t="str">
        <f t="shared" si="19"/>
        <v/>
      </c>
      <c r="DF27" s="261"/>
      <c r="DG27" s="260"/>
      <c r="DH27" s="135"/>
    </row>
    <row r="28" spans="1:112" ht="13.5" customHeight="1">
      <c r="A28" s="259"/>
      <c r="B28" s="260" t="s">
        <v>988</v>
      </c>
      <c r="D28" s="135"/>
      <c r="E28" s="262">
        <v>33239</v>
      </c>
      <c r="F28" s="263" t="s">
        <v>320</v>
      </c>
      <c r="G28" s="264">
        <v>33304</v>
      </c>
      <c r="H28" s="265">
        <v>33989</v>
      </c>
      <c r="I28" s="266" t="s">
        <v>448</v>
      </c>
      <c r="J28" s="267">
        <v>1936</v>
      </c>
      <c r="K28" s="268" t="s">
        <v>327</v>
      </c>
      <c r="L28" s="269" t="s">
        <v>297</v>
      </c>
      <c r="M28" s="270" t="s">
        <v>449</v>
      </c>
      <c r="O28" s="260"/>
      <c r="P28" s="135"/>
      <c r="Q28" s="262">
        <v>33989</v>
      </c>
      <c r="R28" s="263" t="s">
        <v>321</v>
      </c>
      <c r="S28" s="264">
        <v>34696</v>
      </c>
      <c r="T28" s="265">
        <v>35450</v>
      </c>
      <c r="U28" s="266" t="s">
        <v>452</v>
      </c>
      <c r="V28" s="267">
        <v>1944</v>
      </c>
      <c r="W28" s="268" t="s">
        <v>327</v>
      </c>
      <c r="X28" s="269" t="s">
        <v>296</v>
      </c>
      <c r="Y28" s="270" t="s">
        <v>453</v>
      </c>
      <c r="Z28" s="261"/>
      <c r="AA28" s="260"/>
      <c r="AB28" s="135" t="s">
        <v>452</v>
      </c>
      <c r="AC28" s="262"/>
      <c r="AD28" s="263"/>
      <c r="AE28" s="264"/>
      <c r="AF28" s="265" t="s">
        <v>291</v>
      </c>
      <c r="AG28" s="266"/>
      <c r="AH28" s="267"/>
      <c r="AI28" s="268"/>
      <c r="AJ28" s="269"/>
      <c r="AK28" s="270" t="s">
        <v>291</v>
      </c>
      <c r="AL28" s="261"/>
      <c r="AM28" s="260"/>
      <c r="AN28" s="135"/>
      <c r="AO28" s="262"/>
      <c r="AP28" s="263"/>
      <c r="AQ28" s="264"/>
      <c r="AR28" s="265" t="s">
        <v>291</v>
      </c>
      <c r="AS28" s="266"/>
      <c r="AT28" s="267"/>
      <c r="AU28" s="268"/>
      <c r="AV28" s="269"/>
      <c r="AW28" s="270" t="s">
        <v>291</v>
      </c>
      <c r="AX28" s="261"/>
      <c r="AY28" s="260"/>
      <c r="AZ28" s="135"/>
      <c r="BA28" s="262">
        <v>38372</v>
      </c>
      <c r="BB28" s="263" t="s">
        <v>324</v>
      </c>
      <c r="BC28" s="264">
        <v>39475</v>
      </c>
      <c r="BD28" s="265">
        <v>39833</v>
      </c>
      <c r="BE28" s="266" t="s">
        <v>461</v>
      </c>
      <c r="BF28" s="267">
        <v>1964</v>
      </c>
      <c r="BG28" s="268" t="s">
        <v>327</v>
      </c>
      <c r="BH28" s="269" t="s">
        <v>297</v>
      </c>
      <c r="BI28" s="270" t="s">
        <v>462</v>
      </c>
      <c r="BJ28" s="261"/>
      <c r="BK28" s="260"/>
      <c r="BL28" s="135" t="s">
        <v>463</v>
      </c>
      <c r="BM28" s="262"/>
      <c r="BN28" s="263"/>
      <c r="BO28" s="264"/>
      <c r="BP28" s="265"/>
      <c r="BQ28" s="266"/>
      <c r="BR28" s="267"/>
      <c r="BS28" s="268"/>
      <c r="BT28" s="269"/>
      <c r="BU28" s="270" t="s">
        <v>291</v>
      </c>
      <c r="BV28" s="261"/>
      <c r="BW28" s="260"/>
      <c r="BX28" s="135"/>
      <c r="BY28" s="262" t="str">
        <f t="shared" si="20"/>
        <v/>
      </c>
      <c r="BZ28" s="263" t="str">
        <f t="shared" si="21"/>
        <v/>
      </c>
      <c r="CA28" s="264" t="str">
        <f t="shared" si="22"/>
        <v/>
      </c>
      <c r="CB28" s="264" t="str">
        <f t="shared" si="23"/>
        <v/>
      </c>
      <c r="CC28" s="266" t="str">
        <f t="shared" si="24"/>
        <v/>
      </c>
      <c r="CD28" s="267" t="str">
        <f t="shared" si="25"/>
        <v/>
      </c>
      <c r="CE28" s="268" t="str">
        <f t="shared" si="26"/>
        <v/>
      </c>
      <c r="CF28" s="269" t="str">
        <f t="shared" si="27"/>
        <v/>
      </c>
      <c r="CG28" s="270" t="str">
        <f t="shared" si="28"/>
        <v/>
      </c>
      <c r="CH28" s="261" t="str">
        <f t="shared" si="29"/>
        <v/>
      </c>
      <c r="CI28" s="260"/>
      <c r="CJ28" s="135"/>
      <c r="CK28" s="262" t="str">
        <f t="shared" si="30"/>
        <v/>
      </c>
      <c r="CL28" s="263" t="str">
        <f t="shared" si="31"/>
        <v/>
      </c>
      <c r="CM28" s="264" t="str">
        <f t="shared" si="32"/>
        <v/>
      </c>
      <c r="CN28" s="264" t="str">
        <f t="shared" si="33"/>
        <v/>
      </c>
      <c r="CO28" s="266" t="str">
        <f t="shared" si="34"/>
        <v/>
      </c>
      <c r="CP28" s="267" t="str">
        <f t="shared" si="35"/>
        <v/>
      </c>
      <c r="CQ28" s="268" t="str">
        <f t="shared" si="36"/>
        <v/>
      </c>
      <c r="CR28" s="269" t="str">
        <f t="shared" si="37"/>
        <v/>
      </c>
      <c r="CS28" s="270" t="str">
        <f t="shared" si="38"/>
        <v/>
      </c>
      <c r="CT28" s="261"/>
      <c r="CU28" s="260"/>
      <c r="CV28" s="135"/>
      <c r="CW28" s="262" t="str">
        <f t="shared" si="14"/>
        <v/>
      </c>
      <c r="CX28" s="263" t="str">
        <f t="shared" si="39"/>
        <v/>
      </c>
      <c r="CY28" s="264" t="str">
        <f t="shared" si="40"/>
        <v/>
      </c>
      <c r="CZ28" s="264" t="str">
        <f t="shared" si="41"/>
        <v/>
      </c>
      <c r="DA28" s="266" t="str">
        <f t="shared" si="15"/>
        <v/>
      </c>
      <c r="DB28" s="267" t="str">
        <f t="shared" si="16"/>
        <v/>
      </c>
      <c r="DC28" s="268" t="str">
        <f t="shared" si="17"/>
        <v/>
      </c>
      <c r="DD28" s="269" t="str">
        <f t="shared" si="18"/>
        <v/>
      </c>
      <c r="DE28" s="270" t="str">
        <f t="shared" si="19"/>
        <v/>
      </c>
      <c r="DF28" s="261"/>
      <c r="DG28" s="260"/>
      <c r="DH28" s="135"/>
    </row>
    <row r="29" spans="1:112" ht="13.5" customHeight="1">
      <c r="A29" s="259"/>
      <c r="B29" s="260" t="s">
        <v>989</v>
      </c>
      <c r="D29" s="135"/>
      <c r="E29" s="262">
        <v>33239</v>
      </c>
      <c r="F29" s="263" t="s">
        <v>320</v>
      </c>
      <c r="G29" s="264">
        <v>32533</v>
      </c>
      <c r="H29" s="265">
        <v>33200</v>
      </c>
      <c r="I29" s="266" t="s">
        <v>1128</v>
      </c>
      <c r="J29" s="267">
        <v>1936</v>
      </c>
      <c r="K29" s="268" t="s">
        <v>358</v>
      </c>
      <c r="L29" s="269" t="s">
        <v>297</v>
      </c>
      <c r="M29" s="270" t="s">
        <v>1129</v>
      </c>
      <c r="O29" s="260"/>
      <c r="P29" s="135" t="s">
        <v>1130</v>
      </c>
      <c r="Q29" s="262">
        <v>33989</v>
      </c>
      <c r="R29" s="263" t="s">
        <v>321</v>
      </c>
      <c r="S29" s="264">
        <v>33989</v>
      </c>
      <c r="T29" s="265">
        <v>35450</v>
      </c>
      <c r="U29" s="266" t="s">
        <v>470</v>
      </c>
      <c r="V29" s="267">
        <v>1946</v>
      </c>
      <c r="W29" s="268" t="s">
        <v>327</v>
      </c>
      <c r="X29" s="269" t="s">
        <v>296</v>
      </c>
      <c r="Y29" s="270" t="s">
        <v>471</v>
      </c>
      <c r="Z29" s="261"/>
      <c r="AA29" s="260"/>
      <c r="AB29" s="135" t="s">
        <v>470</v>
      </c>
      <c r="AC29" s="262">
        <v>35431</v>
      </c>
      <c r="AD29" s="263" t="s">
        <v>322</v>
      </c>
      <c r="AE29" s="264">
        <v>35450</v>
      </c>
      <c r="AF29" s="265">
        <v>36911</v>
      </c>
      <c r="AG29" s="266" t="s">
        <v>472</v>
      </c>
      <c r="AH29" s="267">
        <v>1947</v>
      </c>
      <c r="AI29" s="268" t="s">
        <v>358</v>
      </c>
      <c r="AJ29" s="269" t="s">
        <v>296</v>
      </c>
      <c r="AK29" s="270" t="s">
        <v>473</v>
      </c>
      <c r="AL29" s="261"/>
      <c r="AM29" s="260"/>
      <c r="AN29" s="135" t="s">
        <v>474</v>
      </c>
      <c r="AO29" s="262">
        <v>36911</v>
      </c>
      <c r="AP29" s="263" t="s">
        <v>323</v>
      </c>
      <c r="AQ29" s="264">
        <v>36911</v>
      </c>
      <c r="AR29" s="265">
        <v>38372</v>
      </c>
      <c r="AS29" s="266" t="s">
        <v>475</v>
      </c>
      <c r="AT29" s="267">
        <v>1953</v>
      </c>
      <c r="AU29" s="268" t="s">
        <v>436</v>
      </c>
      <c r="AV29" s="269" t="s">
        <v>297</v>
      </c>
      <c r="AW29" s="270" t="s">
        <v>476</v>
      </c>
      <c r="AX29" s="261"/>
      <c r="AY29" s="260"/>
      <c r="AZ29" s="135" t="s">
        <v>477</v>
      </c>
      <c r="BA29" s="262">
        <v>38372</v>
      </c>
      <c r="BB29" s="263" t="s">
        <v>324</v>
      </c>
      <c r="BC29" s="264">
        <v>38372</v>
      </c>
      <c r="BD29" s="265">
        <v>39833</v>
      </c>
      <c r="BE29" s="266" t="s">
        <v>475</v>
      </c>
      <c r="BF29" s="267">
        <v>1953</v>
      </c>
      <c r="BG29" s="268" t="s">
        <v>358</v>
      </c>
      <c r="BH29" s="269" t="s">
        <v>297</v>
      </c>
      <c r="BI29" s="270" t="s">
        <v>476</v>
      </c>
      <c r="BJ29" s="261"/>
      <c r="BK29" s="260"/>
      <c r="BL29" s="135" t="s">
        <v>478</v>
      </c>
      <c r="BM29" s="262">
        <v>39833</v>
      </c>
      <c r="BN29" s="263" t="s">
        <v>325</v>
      </c>
      <c r="BO29" s="264">
        <v>39833</v>
      </c>
      <c r="BP29" s="265">
        <v>41294</v>
      </c>
      <c r="BQ29" s="266" t="s">
        <v>479</v>
      </c>
      <c r="BR29" s="267">
        <v>1957</v>
      </c>
      <c r="BS29" s="268" t="s">
        <v>358</v>
      </c>
      <c r="BT29" s="269" t="s">
        <v>296</v>
      </c>
      <c r="BU29" s="270" t="s">
        <v>480</v>
      </c>
      <c r="BV29" s="261"/>
      <c r="BW29" s="260"/>
      <c r="BX29" s="135" t="s">
        <v>481</v>
      </c>
      <c r="BY29" s="262">
        <f t="shared" si="20"/>
        <v>42755</v>
      </c>
      <c r="BZ29" s="263" t="str">
        <f t="shared" si="21"/>
        <v>Obama II</v>
      </c>
      <c r="CA29" s="264">
        <f t="shared" si="22"/>
        <v>41294</v>
      </c>
      <c r="CB29" s="289">
        <v>41296</v>
      </c>
      <c r="CC29" s="266" t="str">
        <f t="shared" si="24"/>
        <v>Hilda L. Solis</v>
      </c>
      <c r="CD29" s="267" t="str">
        <f t="shared" si="25"/>
        <v>1957</v>
      </c>
      <c r="CE29" s="268" t="str">
        <f t="shared" si="26"/>
        <v>female</v>
      </c>
      <c r="CF29" s="269" t="str">
        <f t="shared" si="27"/>
        <v>us_dem01</v>
      </c>
      <c r="CG29" s="270" t="str">
        <f t="shared" si="28"/>
        <v>Solis_Hilda_1957</v>
      </c>
      <c r="CH29" s="261" t="str">
        <f t="shared" si="29"/>
        <v/>
      </c>
      <c r="CI29" s="260"/>
      <c r="CJ29" s="135" t="s">
        <v>1019</v>
      </c>
      <c r="CK29" s="262">
        <f t="shared" si="30"/>
        <v>44196</v>
      </c>
      <c r="CL29" s="263" t="str">
        <f t="shared" si="31"/>
        <v>Trump I</v>
      </c>
      <c r="CM29" s="264">
        <f t="shared" si="32"/>
        <v>42755</v>
      </c>
      <c r="CN29" s="264">
        <v>43738</v>
      </c>
      <c r="CO29" s="266" t="str">
        <f t="shared" si="34"/>
        <v>Alexander Acosta</v>
      </c>
      <c r="CP29" s="267" t="str">
        <f t="shared" si="35"/>
        <v>1969</v>
      </c>
      <c r="CQ29" s="268" t="str">
        <f t="shared" si="36"/>
        <v>male</v>
      </c>
      <c r="CR29" s="269" t="str">
        <f t="shared" si="37"/>
        <v>us_rep01</v>
      </c>
      <c r="CS29" s="270" t="str">
        <f t="shared" si="38"/>
        <v>Acosta_Alexander_1969</v>
      </c>
      <c r="CT29" s="261"/>
      <c r="CU29" s="260"/>
      <c r="CV29" s="135" t="s">
        <v>1220</v>
      </c>
      <c r="CW29" s="262" t="str">
        <f t="shared" si="14"/>
        <v/>
      </c>
      <c r="CX29" s="263" t="str">
        <f t="shared" si="39"/>
        <v/>
      </c>
      <c r="CY29" s="264" t="str">
        <f t="shared" si="40"/>
        <v/>
      </c>
      <c r="CZ29" s="264" t="str">
        <f t="shared" si="41"/>
        <v/>
      </c>
      <c r="DA29" s="266" t="str">
        <f t="shared" si="15"/>
        <v/>
      </c>
      <c r="DB29" s="267" t="str">
        <f t="shared" si="16"/>
        <v/>
      </c>
      <c r="DC29" s="268" t="str">
        <f t="shared" si="17"/>
        <v/>
      </c>
      <c r="DD29" s="269" t="str">
        <f t="shared" si="18"/>
        <v/>
      </c>
      <c r="DE29" s="270" t="str">
        <f t="shared" si="19"/>
        <v/>
      </c>
      <c r="DF29" s="261"/>
      <c r="DG29" s="260"/>
      <c r="DH29" s="135"/>
    </row>
    <row r="30" spans="1:112" ht="13.5" customHeight="1">
      <c r="A30" s="259"/>
      <c r="B30" s="260" t="s">
        <v>989</v>
      </c>
      <c r="D30" s="135"/>
      <c r="E30" s="262"/>
      <c r="F30" s="263"/>
      <c r="G30" s="264">
        <v>33276</v>
      </c>
      <c r="H30" s="265">
        <v>33989</v>
      </c>
      <c r="I30" s="266" t="s">
        <v>467</v>
      </c>
      <c r="J30" s="267">
        <v>1939</v>
      </c>
      <c r="K30" s="268" t="s">
        <v>358</v>
      </c>
      <c r="L30" s="269" t="s">
        <v>297</v>
      </c>
      <c r="M30" s="270" t="s">
        <v>468</v>
      </c>
      <c r="O30" s="260"/>
      <c r="P30" s="135" t="s">
        <v>469</v>
      </c>
      <c r="Q30" s="262"/>
      <c r="R30" s="263"/>
      <c r="S30" s="264"/>
      <c r="T30" s="265"/>
      <c r="U30" s="266"/>
      <c r="V30" s="267"/>
      <c r="W30" s="268"/>
      <c r="X30" s="269"/>
      <c r="Y30" s="270"/>
      <c r="Z30" s="261"/>
      <c r="AA30" s="260"/>
      <c r="AB30" s="135"/>
      <c r="AC30" s="262"/>
      <c r="AD30" s="263"/>
      <c r="AE30" s="264"/>
      <c r="AF30" s="265"/>
      <c r="AG30" s="266"/>
      <c r="AH30" s="267"/>
      <c r="AI30" s="268"/>
      <c r="AJ30" s="269"/>
      <c r="AK30" s="270"/>
      <c r="AL30" s="261"/>
      <c r="AM30" s="260"/>
      <c r="AN30" s="135"/>
      <c r="AO30" s="262"/>
      <c r="AP30" s="263"/>
      <c r="AQ30" s="264"/>
      <c r="AR30" s="265"/>
      <c r="AS30" s="266"/>
      <c r="AT30" s="267"/>
      <c r="AU30" s="268"/>
      <c r="AV30" s="269"/>
      <c r="AW30" s="270"/>
      <c r="AX30" s="261"/>
      <c r="AY30" s="260"/>
      <c r="AZ30" s="135"/>
      <c r="BA30" s="262"/>
      <c r="BB30" s="263"/>
      <c r="BC30" s="264"/>
      <c r="BD30" s="265"/>
      <c r="BE30" s="266"/>
      <c r="BF30" s="267"/>
      <c r="BG30" s="268"/>
      <c r="BH30" s="269"/>
      <c r="BI30" s="270"/>
      <c r="BJ30" s="261"/>
      <c r="BK30" s="260"/>
      <c r="BL30" s="135"/>
      <c r="BM30" s="262"/>
      <c r="BN30" s="263"/>
      <c r="BO30" s="264"/>
      <c r="BP30" s="265"/>
      <c r="BQ30" s="266"/>
      <c r="BR30" s="267"/>
      <c r="BS30" s="268"/>
      <c r="BT30" s="269"/>
      <c r="BU30" s="270"/>
      <c r="BV30" s="261"/>
      <c r="BW30" s="260"/>
      <c r="BX30" s="135"/>
      <c r="BY30" s="262">
        <f t="shared" ref="BY30:BY31" si="72">IF(CC30="","",BY$3)</f>
        <v>42755</v>
      </c>
      <c r="BZ30" s="263" t="str">
        <f t="shared" ref="BZ30:BZ31" si="73">IF(CC30="","",BY$1)</f>
        <v>Obama II</v>
      </c>
      <c r="CA30" s="289">
        <v>41296</v>
      </c>
      <c r="CB30" s="289">
        <v>41473</v>
      </c>
      <c r="CC30" s="266" t="str">
        <f t="shared" ref="CC30:CC31" si="74">IF(CJ30="","",IF(ISNUMBER(SEARCH(":",CJ30)),MID(CJ30,FIND(":",CJ30)+2,FIND("(",CJ30)-FIND(":",CJ30)-3),LEFT(CJ30,FIND("(",CJ30)-2)))</f>
        <v>Seth Harris</v>
      </c>
      <c r="CD30" s="267" t="str">
        <f t="shared" ref="CD30:CD31" si="75">IF(CJ30="","",MID(CJ30,FIND("(",CJ30)+1,4))</f>
        <v>1962</v>
      </c>
      <c r="CE30" s="268" t="str">
        <f t="shared" ref="CE30:CE31" si="76">IF(ISNUMBER(SEARCH("*female*",CJ30)),"female",IF(ISNUMBER(SEARCH("*male*",CJ30)),"male",""))</f>
        <v>male</v>
      </c>
      <c r="CF30" s="269" t="str">
        <f t="shared" ref="CF30:CF31" si="77">IF(CJ30="","",IF(ISERROR(MID(CJ30,FIND("male,",CJ30)+6,(FIND(")",CJ30)-(FIND("male,",CJ30)+6))))=TRUE,"missing/error",MID(CJ30,FIND("male,",CJ30)+6,(FIND(")",CJ30)-(FIND("male,",CJ30)+6)))))</f>
        <v>us_dem01</v>
      </c>
      <c r="CG30" s="270" t="str">
        <f t="shared" ref="CG30:CG31" si="78">IF(CC30="","",(MID(CC30,(SEARCH("^^",SUBSTITUTE(CC30," ","^^",LEN(CC30)-LEN(SUBSTITUTE(CC30," ","")))))+1,99)&amp;"_"&amp;LEFT(CC30,FIND(" ",CC30)-1)&amp;"_"&amp;CD30))</f>
        <v>Harris_Seth_1962</v>
      </c>
      <c r="CH30" s="261" t="s">
        <v>979</v>
      </c>
      <c r="CI30" s="260"/>
      <c r="CJ30" s="135" t="s">
        <v>1020</v>
      </c>
      <c r="CK30" s="262">
        <f t="shared" si="30"/>
        <v>44196</v>
      </c>
      <c r="CL30" s="263" t="str">
        <f t="shared" si="31"/>
        <v>Trump I</v>
      </c>
      <c r="CM30" s="264">
        <v>43738</v>
      </c>
      <c r="CN30" s="264">
        <f t="shared" si="33"/>
        <v>44196</v>
      </c>
      <c r="CO30" s="266" t="str">
        <f t="shared" si="34"/>
        <v>Eugene Scalia</v>
      </c>
      <c r="CP30" s="267" t="str">
        <f t="shared" si="35"/>
        <v>1963</v>
      </c>
      <c r="CQ30" s="268" t="str">
        <f t="shared" si="36"/>
        <v>male</v>
      </c>
      <c r="CR30" s="269" t="str">
        <f t="shared" si="37"/>
        <v>us_rep01</v>
      </c>
      <c r="CS30" s="270" t="str">
        <f t="shared" si="38"/>
        <v>Scalia_Eugene_1963</v>
      </c>
      <c r="CT30" s="261"/>
      <c r="CU30" s="260"/>
      <c r="CV30" s="135" t="s">
        <v>1249</v>
      </c>
      <c r="CW30" s="262" t="str">
        <f t="shared" si="14"/>
        <v/>
      </c>
      <c r="CX30" s="263" t="str">
        <f t="shared" si="39"/>
        <v/>
      </c>
      <c r="CY30" s="264" t="str">
        <f t="shared" si="40"/>
        <v/>
      </c>
      <c r="CZ30" s="264" t="str">
        <f t="shared" si="41"/>
        <v/>
      </c>
      <c r="DA30" s="266" t="str">
        <f t="shared" si="15"/>
        <v/>
      </c>
      <c r="DB30" s="267" t="str">
        <f t="shared" si="16"/>
        <v/>
      </c>
      <c r="DC30" s="268" t="str">
        <f t="shared" si="17"/>
        <v/>
      </c>
      <c r="DD30" s="269" t="str">
        <f t="shared" si="18"/>
        <v/>
      </c>
      <c r="DE30" s="270" t="str">
        <f t="shared" si="19"/>
        <v/>
      </c>
      <c r="DF30" s="261"/>
      <c r="DG30" s="260"/>
      <c r="DH30" s="135"/>
    </row>
    <row r="31" spans="1:112" ht="13.5" customHeight="1">
      <c r="A31" s="259"/>
      <c r="B31" s="260" t="s">
        <v>989</v>
      </c>
      <c r="D31" s="135"/>
      <c r="E31" s="262"/>
      <c r="F31" s="263"/>
      <c r="G31" s="264"/>
      <c r="H31" s="265"/>
      <c r="I31" s="266"/>
      <c r="J31" s="267"/>
      <c r="K31" s="268"/>
      <c r="L31" s="269"/>
      <c r="M31" s="270"/>
      <c r="O31" s="260"/>
      <c r="P31" s="135"/>
      <c r="Q31" s="262"/>
      <c r="R31" s="263"/>
      <c r="S31" s="264"/>
      <c r="T31" s="265"/>
      <c r="U31" s="266"/>
      <c r="V31" s="267"/>
      <c r="W31" s="268"/>
      <c r="X31" s="269"/>
      <c r="Y31" s="270"/>
      <c r="Z31" s="261"/>
      <c r="AA31" s="260"/>
      <c r="AB31" s="135"/>
      <c r="AC31" s="262"/>
      <c r="AD31" s="263"/>
      <c r="AE31" s="264"/>
      <c r="AF31" s="265"/>
      <c r="AG31" s="266"/>
      <c r="AH31" s="267"/>
      <c r="AI31" s="268"/>
      <c r="AJ31" s="269"/>
      <c r="AK31" s="270"/>
      <c r="AL31" s="261"/>
      <c r="AM31" s="260"/>
      <c r="AN31" s="135"/>
      <c r="AO31" s="262"/>
      <c r="AP31" s="263"/>
      <c r="AQ31" s="264"/>
      <c r="AR31" s="265"/>
      <c r="AS31" s="266"/>
      <c r="AT31" s="267"/>
      <c r="AU31" s="268"/>
      <c r="AV31" s="269"/>
      <c r="AW31" s="270"/>
      <c r="AX31" s="261"/>
      <c r="AY31" s="260"/>
      <c r="AZ31" s="135"/>
      <c r="BA31" s="262"/>
      <c r="BB31" s="263"/>
      <c r="BC31" s="264"/>
      <c r="BD31" s="265"/>
      <c r="BE31" s="266"/>
      <c r="BF31" s="267"/>
      <c r="BG31" s="268"/>
      <c r="BH31" s="269"/>
      <c r="BI31" s="270"/>
      <c r="BJ31" s="261"/>
      <c r="BK31" s="260"/>
      <c r="BL31" s="135"/>
      <c r="BM31" s="262"/>
      <c r="BN31" s="263"/>
      <c r="BO31" s="264"/>
      <c r="BP31" s="265"/>
      <c r="BQ31" s="266"/>
      <c r="BR31" s="267"/>
      <c r="BS31" s="268"/>
      <c r="BT31" s="269"/>
      <c r="BU31" s="270"/>
      <c r="BV31" s="261"/>
      <c r="BW31" s="260"/>
      <c r="BX31" s="135"/>
      <c r="BY31" s="262">
        <f t="shared" si="72"/>
        <v>42755</v>
      </c>
      <c r="BZ31" s="263" t="str">
        <f t="shared" si="73"/>
        <v>Obama II</v>
      </c>
      <c r="CA31" s="289">
        <v>41473</v>
      </c>
      <c r="CB31" s="264">
        <f t="shared" si="23"/>
        <v>42755</v>
      </c>
      <c r="CC31" s="266" t="str">
        <f t="shared" si="74"/>
        <v>Thomas Perez</v>
      </c>
      <c r="CD31" s="267" t="str">
        <f t="shared" si="75"/>
        <v>1961</v>
      </c>
      <c r="CE31" s="268" t="str">
        <f t="shared" si="76"/>
        <v>male</v>
      </c>
      <c r="CF31" s="269" t="str">
        <f t="shared" si="77"/>
        <v>us_dem01</v>
      </c>
      <c r="CG31" s="270" t="str">
        <f t="shared" si="78"/>
        <v>Perez_Thomas_1961</v>
      </c>
      <c r="CH31" s="261"/>
      <c r="CI31" s="260"/>
      <c r="CJ31" s="135" t="s">
        <v>1021</v>
      </c>
      <c r="CK31" s="262" t="str">
        <f t="shared" si="30"/>
        <v/>
      </c>
      <c r="CL31" s="263" t="str">
        <f t="shared" si="31"/>
        <v/>
      </c>
      <c r="CM31" s="264" t="str">
        <f t="shared" si="32"/>
        <v/>
      </c>
      <c r="CN31" s="264" t="str">
        <f t="shared" si="33"/>
        <v/>
      </c>
      <c r="CO31" s="266" t="str">
        <f t="shared" si="34"/>
        <v/>
      </c>
      <c r="CP31" s="267" t="str">
        <f t="shared" si="35"/>
        <v/>
      </c>
      <c r="CQ31" s="268" t="str">
        <f t="shared" si="36"/>
        <v/>
      </c>
      <c r="CR31" s="269" t="str">
        <f t="shared" si="37"/>
        <v/>
      </c>
      <c r="CS31" s="270" t="str">
        <f t="shared" si="38"/>
        <v/>
      </c>
      <c r="CT31" s="261"/>
      <c r="CU31" s="260"/>
      <c r="CV31" s="135"/>
      <c r="CW31" s="262" t="str">
        <f t="shared" si="14"/>
        <v/>
      </c>
      <c r="CX31" s="263" t="str">
        <f t="shared" si="39"/>
        <v/>
      </c>
      <c r="CY31" s="264" t="str">
        <f t="shared" si="40"/>
        <v/>
      </c>
      <c r="CZ31" s="264" t="str">
        <f t="shared" si="41"/>
        <v/>
      </c>
      <c r="DA31" s="266" t="str">
        <f t="shared" si="15"/>
        <v/>
      </c>
      <c r="DB31" s="267" t="str">
        <f t="shared" si="16"/>
        <v/>
      </c>
      <c r="DC31" s="268" t="str">
        <f t="shared" si="17"/>
        <v/>
      </c>
      <c r="DD31" s="269" t="str">
        <f t="shared" si="18"/>
        <v/>
      </c>
      <c r="DE31" s="270" t="str">
        <f t="shared" si="19"/>
        <v/>
      </c>
      <c r="DF31" s="261"/>
      <c r="DG31" s="260"/>
      <c r="DH31" s="135"/>
    </row>
    <row r="32" spans="1:112" ht="13.5" customHeight="1">
      <c r="A32" s="259"/>
      <c r="B32" s="260" t="s">
        <v>990</v>
      </c>
      <c r="D32" s="135"/>
      <c r="E32" s="262">
        <v>33239</v>
      </c>
      <c r="F32" s="263" t="s">
        <v>320</v>
      </c>
      <c r="G32" s="264">
        <v>32528</v>
      </c>
      <c r="H32" s="265">
        <v>33618</v>
      </c>
      <c r="I32" s="266" t="s">
        <v>1125</v>
      </c>
      <c r="J32" s="267">
        <v>1927</v>
      </c>
      <c r="K32" s="268" t="s">
        <v>327</v>
      </c>
      <c r="L32" s="269" t="s">
        <v>297</v>
      </c>
      <c r="M32" s="270" t="s">
        <v>482</v>
      </c>
      <c r="O32" s="260"/>
      <c r="P32" s="135" t="s">
        <v>1126</v>
      </c>
      <c r="Q32" s="262">
        <v>33989</v>
      </c>
      <c r="R32" s="263" t="s">
        <v>321</v>
      </c>
      <c r="S32" s="264">
        <v>33989</v>
      </c>
      <c r="T32" s="265">
        <v>35158</v>
      </c>
      <c r="U32" s="266" t="s">
        <v>483</v>
      </c>
      <c r="V32" s="267">
        <v>1941</v>
      </c>
      <c r="W32" s="268" t="s">
        <v>327</v>
      </c>
      <c r="X32" s="269" t="s">
        <v>296</v>
      </c>
      <c r="Y32" s="270" t="s">
        <v>484</v>
      </c>
      <c r="Z32" s="261"/>
      <c r="AA32" s="260"/>
      <c r="AB32" s="135" t="s">
        <v>483</v>
      </c>
      <c r="AC32" s="262">
        <v>35431</v>
      </c>
      <c r="AD32" s="263" t="s">
        <v>322</v>
      </c>
      <c r="AE32" s="264">
        <v>35450</v>
      </c>
      <c r="AF32" s="265">
        <v>36696</v>
      </c>
      <c r="AG32" s="266" t="s">
        <v>485</v>
      </c>
      <c r="AH32" s="267">
        <v>1948</v>
      </c>
      <c r="AI32" s="268" t="s">
        <v>327</v>
      </c>
      <c r="AJ32" s="269" t="s">
        <v>296</v>
      </c>
      <c r="AK32" s="270" t="s">
        <v>486</v>
      </c>
      <c r="AL32" s="261"/>
      <c r="AM32" s="260" t="s">
        <v>385</v>
      </c>
      <c r="AN32" s="135" t="s">
        <v>487</v>
      </c>
      <c r="AO32" s="262">
        <v>36911</v>
      </c>
      <c r="AP32" s="263" t="s">
        <v>323</v>
      </c>
      <c r="AQ32" s="264">
        <v>36911</v>
      </c>
      <c r="AR32" s="265">
        <v>38372</v>
      </c>
      <c r="AS32" s="266" t="s">
        <v>490</v>
      </c>
      <c r="AT32" s="267">
        <v>1946</v>
      </c>
      <c r="AU32" s="268" t="s">
        <v>327</v>
      </c>
      <c r="AV32" s="269" t="s">
        <v>297</v>
      </c>
      <c r="AW32" s="270" t="s">
        <v>491</v>
      </c>
      <c r="AX32" s="261"/>
      <c r="AY32" s="260"/>
      <c r="AZ32" s="135" t="s">
        <v>492</v>
      </c>
      <c r="BA32" s="262">
        <v>38372</v>
      </c>
      <c r="BB32" s="263" t="s">
        <v>324</v>
      </c>
      <c r="BC32" s="264">
        <v>38372</v>
      </c>
      <c r="BD32" s="265">
        <v>39833</v>
      </c>
      <c r="BE32" s="266" t="s">
        <v>493</v>
      </c>
      <c r="BF32" s="267">
        <v>1953</v>
      </c>
      <c r="BG32" s="268" t="s">
        <v>327</v>
      </c>
      <c r="BH32" s="269" t="s">
        <v>297</v>
      </c>
      <c r="BI32" s="270" t="s">
        <v>494</v>
      </c>
      <c r="BJ32" s="261"/>
      <c r="BK32" s="260"/>
      <c r="BL32" s="135" t="s">
        <v>495</v>
      </c>
      <c r="BM32" s="262">
        <v>39833</v>
      </c>
      <c r="BN32" s="263" t="s">
        <v>325</v>
      </c>
      <c r="BO32" s="264">
        <v>39833</v>
      </c>
      <c r="BP32" s="265">
        <v>40756</v>
      </c>
      <c r="BQ32" s="266" t="s">
        <v>496</v>
      </c>
      <c r="BR32" s="267">
        <v>1950</v>
      </c>
      <c r="BS32" s="268" t="s">
        <v>327</v>
      </c>
      <c r="BT32" s="269" t="s">
        <v>296</v>
      </c>
      <c r="BU32" s="270" t="s">
        <v>497</v>
      </c>
      <c r="BV32" s="261"/>
      <c r="BW32" s="260" t="s">
        <v>968</v>
      </c>
      <c r="BX32" s="135" t="s">
        <v>498</v>
      </c>
      <c r="BY32" s="262">
        <f t="shared" si="20"/>
        <v>42755</v>
      </c>
      <c r="BZ32" s="263" t="str">
        <f t="shared" si="21"/>
        <v>Obama II</v>
      </c>
      <c r="CA32" s="264">
        <f t="shared" si="22"/>
        <v>41294</v>
      </c>
      <c r="CB32" s="289">
        <v>41426</v>
      </c>
      <c r="CC32" s="266" t="str">
        <f t="shared" si="24"/>
        <v>Rebecca Blank</v>
      </c>
      <c r="CD32" s="267" t="str">
        <f t="shared" si="25"/>
        <v>1955</v>
      </c>
      <c r="CE32" s="268" t="str">
        <f t="shared" si="26"/>
        <v>female</v>
      </c>
      <c r="CF32" s="269" t="str">
        <f t="shared" si="27"/>
        <v>us_dem01</v>
      </c>
      <c r="CG32" s="270" t="str">
        <f t="shared" si="28"/>
        <v>Blank_Rebecca_1955</v>
      </c>
      <c r="CH32" s="261" t="str">
        <f t="shared" si="29"/>
        <v/>
      </c>
      <c r="CI32" s="260"/>
      <c r="CJ32" s="135" t="s">
        <v>1022</v>
      </c>
      <c r="CK32" s="262">
        <f t="shared" si="30"/>
        <v>44196</v>
      </c>
      <c r="CL32" s="263" t="str">
        <f t="shared" si="31"/>
        <v>Trump I</v>
      </c>
      <c r="CM32" s="264">
        <f t="shared" si="32"/>
        <v>42755</v>
      </c>
      <c r="CN32" s="264">
        <f t="shared" si="33"/>
        <v>44196</v>
      </c>
      <c r="CO32" s="266" t="str">
        <f t="shared" si="34"/>
        <v>Wilbur Ross</v>
      </c>
      <c r="CP32" s="267" t="str">
        <f t="shared" si="35"/>
        <v>1937</v>
      </c>
      <c r="CQ32" s="268" t="str">
        <f t="shared" si="36"/>
        <v>male</v>
      </c>
      <c r="CR32" s="269" t="str">
        <f t="shared" si="37"/>
        <v>us_rep01</v>
      </c>
      <c r="CS32" s="270" t="str">
        <f t="shared" si="38"/>
        <v>Ross_Wilbur_1937</v>
      </c>
      <c r="CT32" s="261"/>
      <c r="CU32" s="260"/>
      <c r="CV32" s="135" t="s">
        <v>1219</v>
      </c>
      <c r="CW32" s="262" t="str">
        <f t="shared" si="14"/>
        <v/>
      </c>
      <c r="CX32" s="263" t="str">
        <f t="shared" si="39"/>
        <v/>
      </c>
      <c r="CY32" s="264" t="str">
        <f t="shared" si="40"/>
        <v/>
      </c>
      <c r="CZ32" s="264" t="str">
        <f t="shared" si="41"/>
        <v/>
      </c>
      <c r="DA32" s="266" t="str">
        <f t="shared" si="15"/>
        <v/>
      </c>
      <c r="DB32" s="267" t="str">
        <f t="shared" si="16"/>
        <v/>
      </c>
      <c r="DC32" s="268" t="str">
        <f t="shared" si="17"/>
        <v/>
      </c>
      <c r="DD32" s="269" t="str">
        <f t="shared" si="18"/>
        <v/>
      </c>
      <c r="DE32" s="270" t="str">
        <f t="shared" si="19"/>
        <v/>
      </c>
      <c r="DF32" s="261"/>
      <c r="DG32" s="260"/>
      <c r="DH32" s="135"/>
    </row>
    <row r="33" spans="1:112" ht="13.5" customHeight="1">
      <c r="A33" s="259"/>
      <c r="B33" s="260" t="s">
        <v>990</v>
      </c>
      <c r="D33" s="135"/>
      <c r="E33" s="262"/>
      <c r="F33" s="263"/>
      <c r="G33" s="264">
        <v>33661</v>
      </c>
      <c r="H33" s="265">
        <v>33989</v>
      </c>
      <c r="I33" s="266" t="s">
        <v>1124</v>
      </c>
      <c r="J33" s="267">
        <v>1940</v>
      </c>
      <c r="K33" s="268" t="s">
        <v>358</v>
      </c>
      <c r="L33" s="269" t="s">
        <v>297</v>
      </c>
      <c r="M33" s="270" t="s">
        <v>1127</v>
      </c>
      <c r="O33" s="260"/>
      <c r="P33" s="135"/>
      <c r="Q33" s="262">
        <v>33989</v>
      </c>
      <c r="R33" s="263" t="s">
        <v>321</v>
      </c>
      <c r="S33" s="264">
        <v>35167</v>
      </c>
      <c r="T33" s="265">
        <v>35450</v>
      </c>
      <c r="U33" s="266" t="s">
        <v>1098</v>
      </c>
      <c r="V33" s="267">
        <v>1939</v>
      </c>
      <c r="W33" s="268" t="s">
        <v>327</v>
      </c>
      <c r="X33" s="269" t="s">
        <v>296</v>
      </c>
      <c r="Y33" s="270" t="s">
        <v>1099</v>
      </c>
      <c r="Z33" s="261"/>
      <c r="AA33" s="260"/>
      <c r="AB33" s="135"/>
      <c r="AC33" s="262">
        <v>35431</v>
      </c>
      <c r="AD33" s="263" t="s">
        <v>322</v>
      </c>
      <c r="AE33" s="264">
        <v>36707</v>
      </c>
      <c r="AF33" s="265">
        <v>36911</v>
      </c>
      <c r="AG33" s="266" t="s">
        <v>488</v>
      </c>
      <c r="AH33" s="267">
        <v>1931</v>
      </c>
      <c r="AI33" s="268" t="s">
        <v>327</v>
      </c>
      <c r="AJ33" s="269" t="s">
        <v>296</v>
      </c>
      <c r="AK33" s="270" t="s">
        <v>489</v>
      </c>
      <c r="AL33" s="261"/>
      <c r="AM33" s="260"/>
      <c r="AN33" s="135"/>
      <c r="AO33" s="262"/>
      <c r="AP33" s="263"/>
      <c r="AQ33" s="264"/>
      <c r="AR33" s="265" t="s">
        <v>291</v>
      </c>
      <c r="AS33" s="266"/>
      <c r="AT33" s="267"/>
      <c r="AU33" s="268"/>
      <c r="AV33" s="269"/>
      <c r="AW33" s="270" t="s">
        <v>291</v>
      </c>
      <c r="AX33" s="261"/>
      <c r="AY33" s="260"/>
      <c r="AZ33" s="135"/>
      <c r="BA33" s="262"/>
      <c r="BB33" s="263"/>
      <c r="BC33" s="264"/>
      <c r="BD33" s="265" t="s">
        <v>291</v>
      </c>
      <c r="BE33" s="266"/>
      <c r="BF33" s="267"/>
      <c r="BG33" s="268"/>
      <c r="BH33" s="269"/>
      <c r="BI33" s="270" t="s">
        <v>291</v>
      </c>
      <c r="BJ33" s="261"/>
      <c r="BK33" s="260"/>
      <c r="BL33" s="135"/>
      <c r="BM33" s="262">
        <f>IF(BQ33="","",BM$3)</f>
        <v>41294</v>
      </c>
      <c r="BN33" s="263" t="str">
        <f>IF(BQ33="","",BM$1)</f>
        <v>Obama I</v>
      </c>
      <c r="BO33" s="265">
        <v>40836</v>
      </c>
      <c r="BP33" s="264">
        <v>41081</v>
      </c>
      <c r="BQ33" s="266" t="str">
        <f>IF(BX33="","",IF(ISNUMBER(SEARCH(":",BX33)),MID(BX33,FIND(":",BX33)+2,FIND("(",BX33)-FIND(":",BX33)-3),LEFT(BX33,FIND("(",BX33)-2)))</f>
        <v>John E. Bryson</v>
      </c>
      <c r="BR33" s="267" t="str">
        <f>IF(BX33="","",MID(BX33,FIND("(",BX33)+1,4))</f>
        <v>1943</v>
      </c>
      <c r="BS33" s="268" t="str">
        <f>IF(ISNUMBER(SEARCH("*female*",BX33)),"female",IF(ISNUMBER(SEARCH("*male*",BX33)),"male",""))</f>
        <v>male</v>
      </c>
      <c r="BT33" s="269" t="s">
        <v>296</v>
      </c>
      <c r="BU33" s="270" t="str">
        <f>IF(BQ33="","",(MID(BQ33,(SEARCH("^^",SUBSTITUTE(BQ33," ","^^",LEN(BQ33)-LEN(SUBSTITUTE(BQ33," ","")))))+1,99)&amp;"_"&amp;LEFT(BQ33,FIND(" ",BQ33)-1)&amp;"_"&amp;BR33))</f>
        <v>Bryson_John_1943</v>
      </c>
      <c r="BV33" s="261"/>
      <c r="BW33" s="260" t="s">
        <v>354</v>
      </c>
      <c r="BX33" s="135" t="s">
        <v>969</v>
      </c>
      <c r="BY33" s="262">
        <f t="shared" si="20"/>
        <v>42755</v>
      </c>
      <c r="BZ33" s="263" t="str">
        <f t="shared" si="21"/>
        <v>Obama II</v>
      </c>
      <c r="CA33" s="289">
        <v>41426</v>
      </c>
      <c r="CB33" s="264">
        <v>41450</v>
      </c>
      <c r="CC33" s="266" t="str">
        <f t="shared" si="24"/>
        <v>Cameron Kerry</v>
      </c>
      <c r="CD33" s="267" t="str">
        <f t="shared" si="25"/>
        <v>1950</v>
      </c>
      <c r="CE33" s="268" t="str">
        <f t="shared" si="26"/>
        <v>male</v>
      </c>
      <c r="CF33" s="269" t="str">
        <f t="shared" si="27"/>
        <v>us_dem01</v>
      </c>
      <c r="CG33" s="270" t="str">
        <f t="shared" si="28"/>
        <v>Kerry_Cameron_1950</v>
      </c>
      <c r="CH33" s="261" t="s">
        <v>979</v>
      </c>
      <c r="CI33" s="260"/>
      <c r="CJ33" s="135" t="s">
        <v>1023</v>
      </c>
      <c r="CK33" s="262" t="str">
        <f t="shared" si="30"/>
        <v/>
      </c>
      <c r="CL33" s="263" t="str">
        <f t="shared" si="31"/>
        <v/>
      </c>
      <c r="CM33" s="264" t="str">
        <f t="shared" si="32"/>
        <v/>
      </c>
      <c r="CN33" s="264" t="str">
        <f t="shared" si="33"/>
        <v/>
      </c>
      <c r="CO33" s="266" t="str">
        <f t="shared" si="34"/>
        <v/>
      </c>
      <c r="CP33" s="267" t="str">
        <f t="shared" si="35"/>
        <v/>
      </c>
      <c r="CQ33" s="268" t="str">
        <f t="shared" si="36"/>
        <v/>
      </c>
      <c r="CR33" s="269" t="str">
        <f t="shared" si="37"/>
        <v/>
      </c>
      <c r="CS33" s="270" t="str">
        <f t="shared" si="38"/>
        <v/>
      </c>
      <c r="CT33" s="261"/>
      <c r="CU33" s="260"/>
      <c r="CV33" s="135"/>
      <c r="CW33" s="262" t="str">
        <f t="shared" si="14"/>
        <v/>
      </c>
      <c r="CX33" s="263" t="str">
        <f t="shared" si="39"/>
        <v/>
      </c>
      <c r="CY33" s="264" t="str">
        <f t="shared" si="40"/>
        <v/>
      </c>
      <c r="CZ33" s="264" t="str">
        <f t="shared" si="41"/>
        <v/>
      </c>
      <c r="DA33" s="266" t="str">
        <f t="shared" si="15"/>
        <v/>
      </c>
      <c r="DB33" s="267" t="str">
        <f t="shared" si="16"/>
        <v/>
      </c>
      <c r="DC33" s="268" t="str">
        <f t="shared" si="17"/>
        <v/>
      </c>
      <c r="DD33" s="269" t="str">
        <f t="shared" si="18"/>
        <v/>
      </c>
      <c r="DE33" s="270" t="str">
        <f t="shared" si="19"/>
        <v/>
      </c>
      <c r="DF33" s="261"/>
      <c r="DG33" s="260"/>
      <c r="DH33" s="135"/>
    </row>
    <row r="34" spans="1:112" ht="13.5" customHeight="1">
      <c r="A34" s="259"/>
      <c r="B34" s="260" t="s">
        <v>990</v>
      </c>
      <c r="D34" s="135"/>
      <c r="E34" s="262"/>
      <c r="F34" s="263"/>
      <c r="G34" s="264"/>
      <c r="H34" s="265"/>
      <c r="I34" s="266"/>
      <c r="J34" s="267"/>
      <c r="K34" s="268"/>
      <c r="L34" s="269"/>
      <c r="M34" s="270"/>
      <c r="O34" s="260"/>
      <c r="P34" s="135"/>
      <c r="Q34" s="262"/>
      <c r="R34" s="263"/>
      <c r="S34" s="264"/>
      <c r="T34" s="265"/>
      <c r="U34" s="266"/>
      <c r="V34" s="267"/>
      <c r="W34" s="268"/>
      <c r="X34" s="269"/>
      <c r="Y34" s="270"/>
      <c r="Z34" s="261"/>
      <c r="AA34" s="260"/>
      <c r="AB34" s="135"/>
      <c r="AC34" s="262"/>
      <c r="AD34" s="263"/>
      <c r="AE34" s="264"/>
      <c r="AF34" s="265"/>
      <c r="AG34" s="266"/>
      <c r="AH34" s="267"/>
      <c r="AI34" s="268"/>
      <c r="AJ34" s="269"/>
      <c r="AK34" s="270"/>
      <c r="AL34" s="261"/>
      <c r="AM34" s="260"/>
      <c r="AN34" s="135"/>
      <c r="AO34" s="262"/>
      <c r="AP34" s="263"/>
      <c r="AQ34" s="264"/>
      <c r="AR34" s="265"/>
      <c r="AS34" s="266"/>
      <c r="AT34" s="267"/>
      <c r="AU34" s="268"/>
      <c r="AV34" s="269"/>
      <c r="AW34" s="270"/>
      <c r="AX34" s="261"/>
      <c r="AY34" s="260"/>
      <c r="AZ34" s="135"/>
      <c r="BA34" s="262"/>
      <c r="BB34" s="263"/>
      <c r="BC34" s="264"/>
      <c r="BD34" s="265"/>
      <c r="BE34" s="266"/>
      <c r="BF34" s="267"/>
      <c r="BG34" s="268"/>
      <c r="BH34" s="269"/>
      <c r="BI34" s="270"/>
      <c r="BJ34" s="261"/>
      <c r="BK34" s="260"/>
      <c r="BL34" s="135"/>
      <c r="BM34" s="262">
        <f>IF(BQ34="","",BM$3)</f>
        <v>41294</v>
      </c>
      <c r="BN34" s="263" t="str">
        <f>IF(BQ34="","",BM$1)</f>
        <v>Obama I</v>
      </c>
      <c r="BO34" s="264">
        <v>41081</v>
      </c>
      <c r="BP34" s="264">
        <f>IF(BQ34="","",BM$3)</f>
        <v>41294</v>
      </c>
      <c r="BQ34" s="266" t="str">
        <f>IF(BX34="","",IF(ISNUMBER(SEARCH(":",BX34)),MID(BX34,FIND(":",BX34)+2,FIND("(",BX34)-FIND(":",BX34)-3),LEFT(BX34,FIND("(",BX34)-2)))</f>
        <v>Rebecca Blank</v>
      </c>
      <c r="BR34" s="267" t="str">
        <f>IF(BX34="","",MID(BX34,FIND("(",BX34)+1,4))</f>
        <v>1955</v>
      </c>
      <c r="BS34" s="268" t="str">
        <f>IF(ISNUMBER(SEARCH("*female*",BX34)),"female",IF(ISNUMBER(SEARCH("*male*",BX34)),"male",""))</f>
        <v>female</v>
      </c>
      <c r="BT34" s="269" t="s">
        <v>296</v>
      </c>
      <c r="BU34" s="270" t="str">
        <f>IF(BQ34="","",(MID(BQ34,(SEARCH("^^",SUBSTITUTE(BQ34," ","^^",LEN(BQ34)-LEN(SUBSTITUTE(BQ34," ","")))))+1,99)&amp;"_"&amp;LEFT(BQ34,FIND(" ",BQ34)-1)&amp;"_"&amp;BR34))</f>
        <v>Blank_Rebecca_1955</v>
      </c>
      <c r="BV34" s="261" t="s">
        <v>974</v>
      </c>
      <c r="BW34" s="260"/>
      <c r="BX34" s="135" t="s">
        <v>973</v>
      </c>
      <c r="BY34" s="262">
        <f t="shared" ref="BY34" si="79">IF(CC34="","",BY$3)</f>
        <v>42755</v>
      </c>
      <c r="BZ34" s="263" t="str">
        <f t="shared" ref="BZ34" si="80">IF(CC34="","",BY$1)</f>
        <v>Obama II</v>
      </c>
      <c r="CA34" s="264">
        <v>41450</v>
      </c>
      <c r="CB34" s="264">
        <f t="shared" si="23"/>
        <v>42755</v>
      </c>
      <c r="CC34" s="266" t="str">
        <f t="shared" ref="CC34" si="81">IF(CJ34="","",IF(ISNUMBER(SEARCH(":",CJ34)),MID(CJ34,FIND(":",CJ34)+2,FIND("(",CJ34)-FIND(":",CJ34)-3),LEFT(CJ34,FIND("(",CJ34)-2)))</f>
        <v>Penny Pritzker</v>
      </c>
      <c r="CD34" s="267" t="str">
        <f t="shared" ref="CD34" si="82">IF(CJ34="","",MID(CJ34,FIND("(",CJ34)+1,4))</f>
        <v>1959</v>
      </c>
      <c r="CE34" s="268" t="str">
        <f t="shared" ref="CE34" si="83">IF(ISNUMBER(SEARCH("*female*",CJ34)),"female",IF(ISNUMBER(SEARCH("*male*",CJ34)),"male",""))</f>
        <v>female</v>
      </c>
      <c r="CF34" s="269" t="str">
        <f t="shared" ref="CF34" si="84">IF(CJ34="","",IF(ISERROR(MID(CJ34,FIND("male,",CJ34)+6,(FIND(")",CJ34)-(FIND("male,",CJ34)+6))))=TRUE,"missing/error",MID(CJ34,FIND("male,",CJ34)+6,(FIND(")",CJ34)-(FIND("male,",CJ34)+6)))))</f>
        <v>us_dem01</v>
      </c>
      <c r="CG34" s="270" t="str">
        <f t="shared" ref="CG34" si="85">IF(CC34="","",(MID(CC34,(SEARCH("^^",SUBSTITUTE(CC34," ","^^",LEN(CC34)-LEN(SUBSTITUTE(CC34," ","")))))+1,99)&amp;"_"&amp;LEFT(CC34,FIND(" ",CC34)-1)&amp;"_"&amp;CD34))</f>
        <v>Pritzker_Penny_1959</v>
      </c>
      <c r="CH34" s="261" t="str">
        <f t="shared" ref="CH34" si="86">IF(CJ34="","",IF((LEN(CJ34)-LEN(SUBSTITUTE(CJ34,"male","")))/LEN("male")&gt;1,"!",IF(RIGHT(CJ34,1)=")","",IF(RIGHT(CJ34,2)=") ","",IF(RIGHT(CJ34,2)=").","","!!")))))</f>
        <v/>
      </c>
      <c r="CI34" s="260"/>
      <c r="CJ34" s="135" t="s">
        <v>1024</v>
      </c>
      <c r="CK34" s="262" t="str">
        <f t="shared" si="30"/>
        <v/>
      </c>
      <c r="CL34" s="263" t="str">
        <f t="shared" si="31"/>
        <v/>
      </c>
      <c r="CM34" s="264" t="str">
        <f t="shared" si="32"/>
        <v/>
      </c>
      <c r="CN34" s="264" t="str">
        <f t="shared" si="33"/>
        <v/>
      </c>
      <c r="CO34" s="266" t="str">
        <f t="shared" si="34"/>
        <v/>
      </c>
      <c r="CP34" s="267" t="str">
        <f t="shared" si="35"/>
        <v/>
      </c>
      <c r="CQ34" s="268" t="str">
        <f t="shared" si="36"/>
        <v/>
      </c>
      <c r="CR34" s="269" t="str">
        <f t="shared" si="37"/>
        <v/>
      </c>
      <c r="CS34" s="270" t="str">
        <f t="shared" si="38"/>
        <v/>
      </c>
      <c r="CT34" s="261"/>
      <c r="CU34" s="260"/>
      <c r="CV34" s="135"/>
      <c r="CW34" s="262" t="str">
        <f t="shared" si="14"/>
        <v/>
      </c>
      <c r="CX34" s="263" t="str">
        <f t="shared" si="39"/>
        <v/>
      </c>
      <c r="CY34" s="264" t="str">
        <f t="shared" si="40"/>
        <v/>
      </c>
      <c r="CZ34" s="264" t="str">
        <f t="shared" si="41"/>
        <v/>
      </c>
      <c r="DA34" s="266" t="str">
        <f t="shared" si="15"/>
        <v/>
      </c>
      <c r="DB34" s="267" t="str">
        <f t="shared" si="16"/>
        <v/>
      </c>
      <c r="DC34" s="268" t="str">
        <f t="shared" si="17"/>
        <v/>
      </c>
      <c r="DD34" s="269" t="str">
        <f t="shared" si="18"/>
        <v/>
      </c>
      <c r="DE34" s="270" t="str">
        <f t="shared" si="19"/>
        <v/>
      </c>
      <c r="DF34" s="261"/>
      <c r="DG34" s="260"/>
      <c r="DH34" s="135"/>
    </row>
    <row r="35" spans="1:112" ht="13.5" customHeight="1">
      <c r="A35" s="259"/>
      <c r="B35" s="260" t="s">
        <v>991</v>
      </c>
      <c r="D35" s="135"/>
      <c r="E35" s="262">
        <v>33239</v>
      </c>
      <c r="F35" s="263" t="s">
        <v>320</v>
      </c>
      <c r="G35" s="264">
        <v>32528</v>
      </c>
      <c r="H35" s="265">
        <v>33989</v>
      </c>
      <c r="I35" s="266" t="s">
        <v>499</v>
      </c>
      <c r="J35" s="267">
        <v>1935</v>
      </c>
      <c r="K35" s="268" t="s">
        <v>327</v>
      </c>
      <c r="L35" s="269" t="s">
        <v>297</v>
      </c>
      <c r="M35" s="270" t="s">
        <v>500</v>
      </c>
      <c r="O35" s="260"/>
      <c r="P35" s="135" t="s">
        <v>501</v>
      </c>
      <c r="Q35" s="262">
        <v>33989</v>
      </c>
      <c r="R35" s="263" t="s">
        <v>321</v>
      </c>
      <c r="S35" s="264">
        <v>33989</v>
      </c>
      <c r="T35" s="265">
        <v>35450</v>
      </c>
      <c r="U35" s="266" t="s">
        <v>502</v>
      </c>
      <c r="V35" s="267">
        <v>1947</v>
      </c>
      <c r="W35" s="268" t="s">
        <v>327</v>
      </c>
      <c r="X35" s="269" t="s">
        <v>296</v>
      </c>
      <c r="Y35" s="270" t="s">
        <v>503</v>
      </c>
      <c r="Z35" s="261"/>
      <c r="AA35" s="260"/>
      <c r="AB35" s="135" t="s">
        <v>502</v>
      </c>
      <c r="AC35" s="262">
        <v>35431</v>
      </c>
      <c r="AD35" s="263" t="s">
        <v>322</v>
      </c>
      <c r="AE35" s="264">
        <v>35450</v>
      </c>
      <c r="AF35" s="265">
        <v>36911</v>
      </c>
      <c r="AG35" s="266" t="s">
        <v>504</v>
      </c>
      <c r="AH35" s="267">
        <v>1968</v>
      </c>
      <c r="AI35" s="268" t="s">
        <v>327</v>
      </c>
      <c r="AJ35" s="269" t="s">
        <v>296</v>
      </c>
      <c r="AK35" s="270" t="s">
        <v>505</v>
      </c>
      <c r="AL35" s="261"/>
      <c r="AM35" s="260"/>
      <c r="AN35" s="135" t="s">
        <v>506</v>
      </c>
      <c r="AO35" s="262">
        <v>36911</v>
      </c>
      <c r="AP35" s="263" t="s">
        <v>323</v>
      </c>
      <c r="AQ35" s="264">
        <v>36911</v>
      </c>
      <c r="AR35" s="265">
        <v>37967</v>
      </c>
      <c r="AS35" s="266" t="s">
        <v>507</v>
      </c>
      <c r="AT35" s="267">
        <v>1946</v>
      </c>
      <c r="AU35" s="268" t="s">
        <v>327</v>
      </c>
      <c r="AV35" s="269" t="s">
        <v>297</v>
      </c>
      <c r="AW35" s="270" t="s">
        <v>508</v>
      </c>
      <c r="AX35" s="261"/>
      <c r="AY35" s="260" t="s">
        <v>385</v>
      </c>
      <c r="AZ35" s="135" t="s">
        <v>509</v>
      </c>
      <c r="BA35" s="262">
        <v>38372</v>
      </c>
      <c r="BB35" s="263" t="s">
        <v>324</v>
      </c>
      <c r="BC35" s="264">
        <v>38372</v>
      </c>
      <c r="BD35" s="265">
        <v>39538</v>
      </c>
      <c r="BE35" s="266" t="s">
        <v>510</v>
      </c>
      <c r="BF35" s="267">
        <v>1945</v>
      </c>
      <c r="BG35" s="268" t="s">
        <v>327</v>
      </c>
      <c r="BH35" s="269" t="s">
        <v>297</v>
      </c>
      <c r="BI35" s="270" t="s">
        <v>511</v>
      </c>
      <c r="BJ35" s="261" t="s">
        <v>354</v>
      </c>
      <c r="BK35" s="260"/>
      <c r="BL35" s="135" t="s">
        <v>512</v>
      </c>
      <c r="BM35" s="262">
        <v>39833</v>
      </c>
      <c r="BN35" s="263" t="s">
        <v>325</v>
      </c>
      <c r="BO35" s="264">
        <v>39833</v>
      </c>
      <c r="BP35" s="265">
        <v>41294</v>
      </c>
      <c r="BQ35" s="266" t="s">
        <v>516</v>
      </c>
      <c r="BR35" s="267">
        <v>1966</v>
      </c>
      <c r="BS35" s="268" t="s">
        <v>327</v>
      </c>
      <c r="BT35" s="269" t="s">
        <v>296</v>
      </c>
      <c r="BU35" s="270" t="s">
        <v>517</v>
      </c>
      <c r="BV35" s="261"/>
      <c r="BW35" s="260"/>
      <c r="BX35" s="135" t="s">
        <v>518</v>
      </c>
      <c r="BY35" s="262">
        <f t="shared" si="20"/>
        <v>42755</v>
      </c>
      <c r="BZ35" s="263" t="str">
        <f t="shared" si="21"/>
        <v>Obama II</v>
      </c>
      <c r="CA35" s="264">
        <f t="shared" si="22"/>
        <v>41294</v>
      </c>
      <c r="CB35" s="264">
        <v>41848</v>
      </c>
      <c r="CC35" s="266" t="str">
        <f t="shared" si="24"/>
        <v>Shaun L. S. Donovan</v>
      </c>
      <c r="CD35" s="267" t="str">
        <f t="shared" si="25"/>
        <v>1966</v>
      </c>
      <c r="CE35" s="268" t="str">
        <f t="shared" si="26"/>
        <v>male</v>
      </c>
      <c r="CF35" s="269" t="str">
        <f t="shared" si="27"/>
        <v>us_dem01</v>
      </c>
      <c r="CG35" s="270" t="str">
        <f t="shared" si="28"/>
        <v>Donovan_Shaun_1966</v>
      </c>
      <c r="CH35" s="261" t="str">
        <f t="shared" si="29"/>
        <v/>
      </c>
      <c r="CI35" s="260"/>
      <c r="CJ35" s="135" t="s">
        <v>1025</v>
      </c>
      <c r="CK35" s="262">
        <f t="shared" si="30"/>
        <v>44196</v>
      </c>
      <c r="CL35" s="263" t="str">
        <f t="shared" si="31"/>
        <v>Trump I</v>
      </c>
      <c r="CM35" s="264">
        <f t="shared" si="32"/>
        <v>42755</v>
      </c>
      <c r="CN35" s="264">
        <f t="shared" si="33"/>
        <v>44196</v>
      </c>
      <c r="CO35" s="266" t="str">
        <f t="shared" si="34"/>
        <v>Benjamin Carson</v>
      </c>
      <c r="CP35" s="267" t="str">
        <f t="shared" si="35"/>
        <v>1951</v>
      </c>
      <c r="CQ35" s="268" t="str">
        <f t="shared" si="36"/>
        <v>male</v>
      </c>
      <c r="CR35" s="269" t="str">
        <f t="shared" si="37"/>
        <v>us_rep01</v>
      </c>
      <c r="CS35" s="270" t="str">
        <f t="shared" si="38"/>
        <v>Carson_Benjamin_1951</v>
      </c>
      <c r="CT35" s="261"/>
      <c r="CU35" s="260"/>
      <c r="CV35" s="135" t="s">
        <v>1221</v>
      </c>
      <c r="CW35" s="262" t="str">
        <f t="shared" si="14"/>
        <v/>
      </c>
      <c r="CX35" s="263" t="str">
        <f t="shared" si="39"/>
        <v/>
      </c>
      <c r="CY35" s="264" t="str">
        <f t="shared" si="40"/>
        <v/>
      </c>
      <c r="CZ35" s="264" t="str">
        <f t="shared" si="41"/>
        <v/>
      </c>
      <c r="DA35" s="266" t="str">
        <f t="shared" si="15"/>
        <v/>
      </c>
      <c r="DB35" s="267" t="str">
        <f t="shared" si="16"/>
        <v/>
      </c>
      <c r="DC35" s="268" t="str">
        <f t="shared" si="17"/>
        <v/>
      </c>
      <c r="DD35" s="269" t="str">
        <f t="shared" si="18"/>
        <v/>
      </c>
      <c r="DE35" s="270" t="str">
        <f t="shared" si="19"/>
        <v/>
      </c>
      <c r="DF35" s="261"/>
      <c r="DG35" s="260"/>
      <c r="DH35" s="135"/>
    </row>
    <row r="36" spans="1:112" ht="13.5" customHeight="1">
      <c r="A36" s="259"/>
      <c r="B36" s="260" t="s">
        <v>991</v>
      </c>
      <c r="D36" s="135"/>
      <c r="E36" s="262"/>
      <c r="F36" s="263"/>
      <c r="G36" s="264"/>
      <c r="H36" s="265" t="s">
        <v>291</v>
      </c>
      <c r="I36" s="266"/>
      <c r="J36" s="267"/>
      <c r="K36" s="268"/>
      <c r="L36" s="269"/>
      <c r="M36" s="270" t="s">
        <v>291</v>
      </c>
      <c r="O36" s="260"/>
      <c r="P36" s="135"/>
      <c r="Q36" s="262"/>
      <c r="R36" s="263"/>
      <c r="S36" s="264"/>
      <c r="T36" s="265" t="s">
        <v>291</v>
      </c>
      <c r="U36" s="266"/>
      <c r="V36" s="267"/>
      <c r="W36" s="268"/>
      <c r="X36" s="269"/>
      <c r="Y36" s="270" t="s">
        <v>291</v>
      </c>
      <c r="Z36" s="261"/>
      <c r="AA36" s="260"/>
      <c r="AB36" s="135"/>
      <c r="AC36" s="262"/>
      <c r="AD36" s="263"/>
      <c r="AE36" s="264"/>
      <c r="AF36" s="265" t="s">
        <v>291</v>
      </c>
      <c r="AG36" s="266"/>
      <c r="AH36" s="267"/>
      <c r="AI36" s="268"/>
      <c r="AJ36" s="269"/>
      <c r="AK36" s="270" t="s">
        <v>291</v>
      </c>
      <c r="AL36" s="261"/>
      <c r="AM36" s="260"/>
      <c r="AN36" s="135"/>
      <c r="AO36" s="262">
        <v>36911</v>
      </c>
      <c r="AP36" s="263" t="s">
        <v>323</v>
      </c>
      <c r="AQ36" s="264">
        <v>37967</v>
      </c>
      <c r="AR36" s="265">
        <v>38372</v>
      </c>
      <c r="AS36" s="266" t="s">
        <v>510</v>
      </c>
      <c r="AT36" s="267">
        <v>1945</v>
      </c>
      <c r="AU36" s="268" t="s">
        <v>327</v>
      </c>
      <c r="AV36" s="269" t="s">
        <v>297</v>
      </c>
      <c r="AW36" s="270" t="s">
        <v>511</v>
      </c>
      <c r="AX36" s="261"/>
      <c r="AY36" s="260"/>
      <c r="AZ36" s="135"/>
      <c r="BA36" s="262">
        <v>38372</v>
      </c>
      <c r="BB36" s="263" t="s">
        <v>324</v>
      </c>
      <c r="BC36" s="264">
        <v>39556</v>
      </c>
      <c r="BD36" s="265">
        <v>39833</v>
      </c>
      <c r="BE36" s="266" t="s">
        <v>513</v>
      </c>
      <c r="BF36" s="267">
        <v>1960</v>
      </c>
      <c r="BG36" s="268" t="s">
        <v>327</v>
      </c>
      <c r="BH36" s="269" t="s">
        <v>297</v>
      </c>
      <c r="BI36" s="270" t="s">
        <v>514</v>
      </c>
      <c r="BJ36" s="261"/>
      <c r="BK36" s="260"/>
      <c r="BL36" s="135" t="s">
        <v>515</v>
      </c>
      <c r="BM36" s="262"/>
      <c r="BN36" s="263"/>
      <c r="BO36" s="264"/>
      <c r="BP36" s="265"/>
      <c r="BQ36" s="266"/>
      <c r="BR36" s="267"/>
      <c r="BS36" s="268"/>
      <c r="BT36" s="269"/>
      <c r="BU36" s="270" t="s">
        <v>291</v>
      </c>
      <c r="BV36" s="261"/>
      <c r="BW36" s="260"/>
      <c r="BX36" s="135"/>
      <c r="BY36" s="262">
        <f t="shared" ref="BY36" si="87">IF(CC36="","",BY$3)</f>
        <v>42755</v>
      </c>
      <c r="BZ36" s="263" t="str">
        <f t="shared" ref="BZ36" si="88">IF(CC36="","",BY$1)</f>
        <v>Obama II</v>
      </c>
      <c r="CA36" s="264">
        <v>41848</v>
      </c>
      <c r="CB36" s="264">
        <f t="shared" si="23"/>
        <v>42755</v>
      </c>
      <c r="CC36" s="266" t="str">
        <f t="shared" si="24"/>
        <v>Julián Castro</v>
      </c>
      <c r="CD36" s="267" t="str">
        <f t="shared" si="25"/>
        <v>1974</v>
      </c>
      <c r="CE36" s="268" t="str">
        <f t="shared" si="26"/>
        <v>male</v>
      </c>
      <c r="CF36" s="269" t="str">
        <f t="shared" si="27"/>
        <v>us_dem01</v>
      </c>
      <c r="CG36" s="270" t="str">
        <f t="shared" si="28"/>
        <v>Castro_Julián_1974</v>
      </c>
      <c r="CH36" s="261" t="str">
        <f t="shared" si="29"/>
        <v/>
      </c>
      <c r="CI36" s="260"/>
      <c r="CJ36" s="127" t="s">
        <v>1026</v>
      </c>
      <c r="CK36" s="262" t="str">
        <f t="shared" si="30"/>
        <v/>
      </c>
      <c r="CL36" s="263" t="str">
        <f t="shared" si="31"/>
        <v/>
      </c>
      <c r="CM36" s="264" t="str">
        <f t="shared" si="32"/>
        <v/>
      </c>
      <c r="CN36" s="264" t="str">
        <f t="shared" si="33"/>
        <v/>
      </c>
      <c r="CO36" s="266" t="str">
        <f t="shared" si="34"/>
        <v/>
      </c>
      <c r="CP36" s="267" t="str">
        <f t="shared" si="35"/>
        <v/>
      </c>
      <c r="CQ36" s="268" t="str">
        <f t="shared" si="36"/>
        <v/>
      </c>
      <c r="CR36" s="269" t="str">
        <f t="shared" si="37"/>
        <v/>
      </c>
      <c r="CS36" s="270" t="str">
        <f t="shared" si="38"/>
        <v/>
      </c>
      <c r="CT36" s="261"/>
      <c r="CU36" s="260"/>
      <c r="CV36" s="127"/>
      <c r="CW36" s="262" t="str">
        <f t="shared" si="14"/>
        <v/>
      </c>
      <c r="CX36" s="263" t="str">
        <f t="shared" si="39"/>
        <v/>
      </c>
      <c r="CY36" s="264" t="str">
        <f t="shared" si="40"/>
        <v/>
      </c>
      <c r="CZ36" s="264" t="str">
        <f t="shared" si="41"/>
        <v/>
      </c>
      <c r="DA36" s="266" t="str">
        <f t="shared" si="15"/>
        <v/>
      </c>
      <c r="DB36" s="267" t="str">
        <f t="shared" si="16"/>
        <v/>
      </c>
      <c r="DC36" s="268" t="str">
        <f t="shared" si="17"/>
        <v/>
      </c>
      <c r="DD36" s="269" t="str">
        <f t="shared" si="18"/>
        <v/>
      </c>
      <c r="DE36" s="270" t="str">
        <f t="shared" si="19"/>
        <v/>
      </c>
      <c r="DF36" s="261"/>
      <c r="DG36" s="260"/>
      <c r="DH36" s="127"/>
    </row>
    <row r="37" spans="1:112" ht="13.5" customHeight="1">
      <c r="A37" s="259"/>
      <c r="B37" s="260" t="s">
        <v>992</v>
      </c>
      <c r="D37" s="135"/>
      <c r="E37" s="262">
        <v>33604</v>
      </c>
      <c r="F37" s="263" t="s">
        <v>320</v>
      </c>
      <c r="G37" s="264">
        <v>32528</v>
      </c>
      <c r="H37" s="265">
        <v>33587</v>
      </c>
      <c r="I37" s="266" t="s">
        <v>519</v>
      </c>
      <c r="J37" s="267">
        <v>1938</v>
      </c>
      <c r="K37" s="268" t="s">
        <v>327</v>
      </c>
      <c r="L37" s="269" t="s">
        <v>297</v>
      </c>
      <c r="M37" s="270" t="s">
        <v>520</v>
      </c>
      <c r="O37" s="260"/>
      <c r="P37" s="135" t="s">
        <v>521</v>
      </c>
      <c r="Q37" s="262">
        <v>33989</v>
      </c>
      <c r="R37" s="263" t="s">
        <v>321</v>
      </c>
      <c r="S37" s="264">
        <v>33989</v>
      </c>
      <c r="T37" s="265">
        <v>35450</v>
      </c>
      <c r="U37" s="266" t="s">
        <v>522</v>
      </c>
      <c r="V37" s="267">
        <v>1947</v>
      </c>
      <c r="W37" s="268" t="s">
        <v>327</v>
      </c>
      <c r="X37" s="269" t="s">
        <v>296</v>
      </c>
      <c r="Y37" s="270" t="s">
        <v>523</v>
      </c>
      <c r="Z37" s="261"/>
      <c r="AA37" s="260"/>
      <c r="AB37" s="135" t="s">
        <v>522</v>
      </c>
      <c r="AC37" s="262">
        <v>35431</v>
      </c>
      <c r="AD37" s="263" t="s">
        <v>322</v>
      </c>
      <c r="AE37" s="264">
        <v>35450</v>
      </c>
      <c r="AF37" s="265">
        <v>36911</v>
      </c>
      <c r="AG37" s="266" t="s">
        <v>524</v>
      </c>
      <c r="AH37" s="267">
        <v>1955</v>
      </c>
      <c r="AI37" s="268" t="s">
        <v>327</v>
      </c>
      <c r="AJ37" s="269" t="s">
        <v>296</v>
      </c>
      <c r="AK37" s="270" t="s">
        <v>525</v>
      </c>
      <c r="AL37" s="261"/>
      <c r="AM37" s="260"/>
      <c r="AN37" s="135" t="s">
        <v>526</v>
      </c>
      <c r="AO37" s="262">
        <v>36911</v>
      </c>
      <c r="AP37" s="263" t="s">
        <v>323</v>
      </c>
      <c r="AQ37" s="264">
        <v>36911</v>
      </c>
      <c r="AR37" s="265">
        <v>38372</v>
      </c>
      <c r="AS37" s="266" t="s">
        <v>488</v>
      </c>
      <c r="AT37" s="267">
        <v>1931</v>
      </c>
      <c r="AU37" s="268" t="s">
        <v>327</v>
      </c>
      <c r="AV37" s="269" t="s">
        <v>296</v>
      </c>
      <c r="AW37" s="270" t="s">
        <v>489</v>
      </c>
      <c r="AX37" s="261"/>
      <c r="AY37" s="260"/>
      <c r="AZ37" s="135" t="s">
        <v>527</v>
      </c>
      <c r="BA37" s="262">
        <v>38372</v>
      </c>
      <c r="BB37" s="263" t="s">
        <v>324</v>
      </c>
      <c r="BC37" s="264">
        <v>38372</v>
      </c>
      <c r="BD37" s="265">
        <v>38907</v>
      </c>
      <c r="BE37" s="266" t="s">
        <v>488</v>
      </c>
      <c r="BF37" s="267">
        <v>1931</v>
      </c>
      <c r="BG37" s="268" t="s">
        <v>327</v>
      </c>
      <c r="BH37" s="269" t="s">
        <v>296</v>
      </c>
      <c r="BI37" s="270" t="s">
        <v>489</v>
      </c>
      <c r="BJ37" s="261"/>
      <c r="BK37" s="260" t="s">
        <v>385</v>
      </c>
      <c r="BL37" s="135" t="s">
        <v>528</v>
      </c>
      <c r="BM37" s="262">
        <v>39833</v>
      </c>
      <c r="BN37" s="263" t="s">
        <v>325</v>
      </c>
      <c r="BO37" s="264">
        <v>39833</v>
      </c>
      <c r="BP37" s="265">
        <v>41294</v>
      </c>
      <c r="BQ37" s="266" t="s">
        <v>531</v>
      </c>
      <c r="BR37" s="267">
        <v>1945</v>
      </c>
      <c r="BS37" s="268" t="s">
        <v>327</v>
      </c>
      <c r="BT37" s="269" t="s">
        <v>296</v>
      </c>
      <c r="BU37" s="270" t="s">
        <v>532</v>
      </c>
      <c r="BV37" s="261"/>
      <c r="BW37" s="260"/>
      <c r="BX37" s="135" t="s">
        <v>533</v>
      </c>
      <c r="BY37" s="262">
        <f t="shared" si="20"/>
        <v>42755</v>
      </c>
      <c r="BZ37" s="263" t="str">
        <f t="shared" si="21"/>
        <v>Obama II</v>
      </c>
      <c r="CA37" s="264">
        <f t="shared" si="22"/>
        <v>41294</v>
      </c>
      <c r="CB37" s="289">
        <v>41452</v>
      </c>
      <c r="CC37" s="266" t="str">
        <f t="shared" si="24"/>
        <v>Ray LaHood</v>
      </c>
      <c r="CD37" s="267" t="str">
        <f t="shared" si="25"/>
        <v>1945</v>
      </c>
      <c r="CE37" s="268" t="str">
        <f t="shared" si="26"/>
        <v>male</v>
      </c>
      <c r="CF37" s="269" t="str">
        <f t="shared" si="27"/>
        <v>us_rep01</v>
      </c>
      <c r="CG37" s="270" t="str">
        <f t="shared" si="28"/>
        <v>LaHood_Ray_1945</v>
      </c>
      <c r="CH37" s="261" t="str">
        <f t="shared" si="29"/>
        <v/>
      </c>
      <c r="CI37" s="260"/>
      <c r="CJ37" s="135" t="s">
        <v>1057</v>
      </c>
      <c r="CK37" s="262">
        <f t="shared" si="30"/>
        <v>44196</v>
      </c>
      <c r="CL37" s="263" t="str">
        <f t="shared" si="31"/>
        <v>Trump I</v>
      </c>
      <c r="CM37" s="264">
        <f t="shared" si="32"/>
        <v>42755</v>
      </c>
      <c r="CN37" s="264">
        <f t="shared" si="33"/>
        <v>44196</v>
      </c>
      <c r="CO37" s="266" t="str">
        <f t="shared" si="34"/>
        <v>Elaine Chao</v>
      </c>
      <c r="CP37" s="267" t="str">
        <f t="shared" si="35"/>
        <v>1953</v>
      </c>
      <c r="CQ37" s="268" t="str">
        <f t="shared" si="36"/>
        <v>female</v>
      </c>
      <c r="CR37" s="269" t="str">
        <f t="shared" si="37"/>
        <v>us_rep01</v>
      </c>
      <c r="CS37" s="270" t="str">
        <f t="shared" si="38"/>
        <v>Chao_Elaine_1953</v>
      </c>
      <c r="CT37" s="261"/>
      <c r="CU37" s="260"/>
      <c r="CV37" s="135" t="s">
        <v>1222</v>
      </c>
      <c r="CW37" s="262" t="str">
        <f t="shared" si="14"/>
        <v/>
      </c>
      <c r="CX37" s="263" t="str">
        <f t="shared" si="39"/>
        <v/>
      </c>
      <c r="CY37" s="264" t="str">
        <f t="shared" si="40"/>
        <v/>
      </c>
      <c r="CZ37" s="264" t="str">
        <f t="shared" si="41"/>
        <v/>
      </c>
      <c r="DA37" s="266" t="str">
        <f t="shared" si="15"/>
        <v/>
      </c>
      <c r="DB37" s="267" t="str">
        <f t="shared" si="16"/>
        <v/>
      </c>
      <c r="DC37" s="268" t="str">
        <f t="shared" si="17"/>
        <v/>
      </c>
      <c r="DD37" s="269" t="str">
        <f t="shared" si="18"/>
        <v/>
      </c>
      <c r="DE37" s="270" t="str">
        <f t="shared" si="19"/>
        <v/>
      </c>
      <c r="DF37" s="261"/>
      <c r="DG37" s="260"/>
      <c r="DH37" s="135"/>
    </row>
    <row r="38" spans="1:112" ht="13.5" customHeight="1">
      <c r="A38" s="259"/>
      <c r="B38" s="260" t="s">
        <v>992</v>
      </c>
      <c r="D38" s="135"/>
      <c r="E38" s="262">
        <v>33604</v>
      </c>
      <c r="F38" s="263" t="s">
        <v>320</v>
      </c>
      <c r="G38" s="264">
        <v>33656</v>
      </c>
      <c r="H38" s="265">
        <v>33989</v>
      </c>
      <c r="I38" s="266" t="s">
        <v>534</v>
      </c>
      <c r="J38" s="267">
        <v>1947</v>
      </c>
      <c r="K38" s="268" t="s">
        <v>327</v>
      </c>
      <c r="L38" s="269" t="s">
        <v>297</v>
      </c>
      <c r="M38" s="270" t="s">
        <v>535</v>
      </c>
      <c r="O38" s="260"/>
      <c r="P38" s="135" t="s">
        <v>536</v>
      </c>
      <c r="Q38" s="262"/>
      <c r="R38" s="263"/>
      <c r="S38" s="264"/>
      <c r="T38" s="265" t="s">
        <v>291</v>
      </c>
      <c r="U38" s="266"/>
      <c r="V38" s="267"/>
      <c r="W38" s="268"/>
      <c r="X38" s="269"/>
      <c r="Y38" s="270" t="s">
        <v>291</v>
      </c>
      <c r="Z38" s="261"/>
      <c r="AA38" s="260"/>
      <c r="AB38" s="135"/>
      <c r="AC38" s="262"/>
      <c r="AD38" s="263"/>
      <c r="AE38" s="264"/>
      <c r="AF38" s="265" t="s">
        <v>291</v>
      </c>
      <c r="AG38" s="266"/>
      <c r="AH38" s="267"/>
      <c r="AI38" s="268"/>
      <c r="AJ38" s="269"/>
      <c r="AK38" s="270" t="s">
        <v>291</v>
      </c>
      <c r="AL38" s="261"/>
      <c r="AM38" s="260"/>
      <c r="AN38" s="135"/>
      <c r="AO38" s="262"/>
      <c r="AP38" s="263"/>
      <c r="AQ38" s="264"/>
      <c r="AR38" s="265" t="s">
        <v>291</v>
      </c>
      <c r="AS38" s="266"/>
      <c r="AT38" s="267"/>
      <c r="AU38" s="268"/>
      <c r="AV38" s="269"/>
      <c r="AW38" s="270" t="s">
        <v>291</v>
      </c>
      <c r="AX38" s="261"/>
      <c r="AY38" s="260"/>
      <c r="AZ38" s="135"/>
      <c r="BA38" s="262">
        <v>38372</v>
      </c>
      <c r="BB38" s="263" t="s">
        <v>324</v>
      </c>
      <c r="BC38" s="264">
        <v>38972</v>
      </c>
      <c r="BD38" s="265">
        <v>39833</v>
      </c>
      <c r="BE38" s="266" t="s">
        <v>529</v>
      </c>
      <c r="BF38" s="267">
        <v>1948</v>
      </c>
      <c r="BG38" s="268" t="s">
        <v>358</v>
      </c>
      <c r="BH38" s="269" t="s">
        <v>297</v>
      </c>
      <c r="BI38" s="270" t="s">
        <v>530</v>
      </c>
      <c r="BJ38" s="261"/>
      <c r="BK38" s="260"/>
      <c r="BL38" s="135"/>
      <c r="BM38" s="262"/>
      <c r="BN38" s="263"/>
      <c r="BO38" s="264"/>
      <c r="BP38" s="265"/>
      <c r="BQ38" s="266"/>
      <c r="BR38" s="267"/>
      <c r="BS38" s="268"/>
      <c r="BT38" s="269"/>
      <c r="BU38" s="270" t="s">
        <v>291</v>
      </c>
      <c r="BV38" s="261"/>
      <c r="BW38" s="260"/>
      <c r="BX38" s="135"/>
      <c r="BY38" s="262">
        <f t="shared" si="20"/>
        <v>42755</v>
      </c>
      <c r="BZ38" s="263" t="str">
        <f t="shared" si="21"/>
        <v>Obama II</v>
      </c>
      <c r="CA38" s="289">
        <v>41452</v>
      </c>
      <c r="CB38" s="264">
        <f t="shared" si="23"/>
        <v>42755</v>
      </c>
      <c r="CC38" s="266" t="str">
        <f t="shared" si="24"/>
        <v>Anthony Foxx</v>
      </c>
      <c r="CD38" s="267" t="str">
        <f t="shared" si="25"/>
        <v>1971</v>
      </c>
      <c r="CE38" s="268" t="str">
        <f t="shared" si="26"/>
        <v>male</v>
      </c>
      <c r="CF38" s="269" t="str">
        <f t="shared" si="27"/>
        <v>us_dem01</v>
      </c>
      <c r="CG38" s="270" t="str">
        <f t="shared" si="28"/>
        <v>Foxx_Anthony_1971</v>
      </c>
      <c r="CH38" s="261" t="str">
        <f t="shared" si="29"/>
        <v/>
      </c>
      <c r="CI38" s="260"/>
      <c r="CJ38" s="135" t="s">
        <v>1027</v>
      </c>
      <c r="CK38" s="262" t="str">
        <f t="shared" si="30"/>
        <v/>
      </c>
      <c r="CL38" s="263" t="str">
        <f t="shared" si="31"/>
        <v/>
      </c>
      <c r="CM38" s="264" t="str">
        <f t="shared" si="32"/>
        <v/>
      </c>
      <c r="CN38" s="264" t="str">
        <f t="shared" si="33"/>
        <v/>
      </c>
      <c r="CO38" s="266" t="str">
        <f t="shared" si="34"/>
        <v/>
      </c>
      <c r="CP38" s="267" t="str">
        <f t="shared" si="35"/>
        <v/>
      </c>
      <c r="CQ38" s="268" t="str">
        <f t="shared" si="36"/>
        <v/>
      </c>
      <c r="CR38" s="269" t="str">
        <f t="shared" si="37"/>
        <v/>
      </c>
      <c r="CS38" s="270" t="str">
        <f t="shared" si="38"/>
        <v/>
      </c>
      <c r="CT38" s="261"/>
      <c r="CU38" s="260"/>
      <c r="CV38" s="135"/>
      <c r="CW38" s="262" t="str">
        <f t="shared" si="14"/>
        <v/>
      </c>
      <c r="CX38" s="263" t="str">
        <f t="shared" si="39"/>
        <v/>
      </c>
      <c r="CY38" s="264" t="str">
        <f t="shared" si="40"/>
        <v/>
      </c>
      <c r="CZ38" s="264" t="str">
        <f t="shared" si="41"/>
        <v/>
      </c>
      <c r="DA38" s="266" t="str">
        <f t="shared" si="15"/>
        <v/>
      </c>
      <c r="DB38" s="267" t="str">
        <f t="shared" si="16"/>
        <v/>
      </c>
      <c r="DC38" s="268" t="str">
        <f t="shared" si="17"/>
        <v/>
      </c>
      <c r="DD38" s="269" t="str">
        <f t="shared" si="18"/>
        <v/>
      </c>
      <c r="DE38" s="270" t="str">
        <f t="shared" si="19"/>
        <v/>
      </c>
      <c r="DF38" s="261"/>
      <c r="DG38" s="260"/>
      <c r="DH38" s="135"/>
    </row>
    <row r="39" spans="1:112" ht="13.5" customHeight="1">
      <c r="A39" s="259"/>
      <c r="B39" s="260" t="s">
        <v>993</v>
      </c>
      <c r="D39" s="135"/>
      <c r="E39" s="262">
        <v>33239</v>
      </c>
      <c r="F39" s="263" t="s">
        <v>320</v>
      </c>
      <c r="G39" s="264">
        <v>32528</v>
      </c>
      <c r="H39" s="265">
        <v>33989</v>
      </c>
      <c r="I39" s="266" t="s">
        <v>1131</v>
      </c>
      <c r="J39" s="267">
        <v>1927</v>
      </c>
      <c r="K39" s="268" t="s">
        <v>327</v>
      </c>
      <c r="L39" s="269" t="s">
        <v>297</v>
      </c>
      <c r="M39" s="270" t="s">
        <v>537</v>
      </c>
      <c r="O39" s="260"/>
      <c r="P39" s="135" t="s">
        <v>1132</v>
      </c>
      <c r="Q39" s="262">
        <v>33989</v>
      </c>
      <c r="R39" s="263" t="s">
        <v>321</v>
      </c>
      <c r="S39" s="264">
        <v>33989</v>
      </c>
      <c r="T39" s="265">
        <v>35450</v>
      </c>
      <c r="U39" s="266" t="s">
        <v>538</v>
      </c>
      <c r="V39" s="267">
        <v>1937</v>
      </c>
      <c r="W39" s="268" t="s">
        <v>358</v>
      </c>
      <c r="X39" s="269" t="s">
        <v>296</v>
      </c>
      <c r="Y39" s="270" t="s">
        <v>539</v>
      </c>
      <c r="Z39" s="261"/>
      <c r="AA39" s="260"/>
      <c r="AB39" s="135" t="s">
        <v>538</v>
      </c>
      <c r="AC39" s="262">
        <v>35431</v>
      </c>
      <c r="AD39" s="263" t="s">
        <v>322</v>
      </c>
      <c r="AE39" s="264">
        <v>35450</v>
      </c>
      <c r="AF39" s="265">
        <v>35891</v>
      </c>
      <c r="AG39" s="266" t="s">
        <v>540</v>
      </c>
      <c r="AH39" s="267">
        <v>1947</v>
      </c>
      <c r="AI39" s="268" t="s">
        <v>327</v>
      </c>
      <c r="AJ39" s="269" t="s">
        <v>296</v>
      </c>
      <c r="AK39" s="270" t="s">
        <v>541</v>
      </c>
      <c r="AL39" s="261"/>
      <c r="AM39" s="260" t="s">
        <v>385</v>
      </c>
      <c r="AN39" s="135" t="s">
        <v>542</v>
      </c>
      <c r="AO39" s="262">
        <v>36911</v>
      </c>
      <c r="AP39" s="263" t="s">
        <v>323</v>
      </c>
      <c r="AQ39" s="264">
        <v>36911</v>
      </c>
      <c r="AR39" s="265">
        <v>38372</v>
      </c>
      <c r="AS39" s="266" t="s">
        <v>545</v>
      </c>
      <c r="AT39" s="267">
        <v>1952</v>
      </c>
      <c r="AU39" s="268" t="s">
        <v>327</v>
      </c>
      <c r="AV39" s="269" t="s">
        <v>297</v>
      </c>
      <c r="AW39" s="270" t="s">
        <v>546</v>
      </c>
      <c r="AX39" s="261"/>
      <c r="AY39" s="260"/>
      <c r="AZ39" s="135" t="s">
        <v>547</v>
      </c>
      <c r="BA39" s="262">
        <v>38372</v>
      </c>
      <c r="BB39" s="263" t="s">
        <v>324</v>
      </c>
      <c r="BC39" s="264">
        <v>38372</v>
      </c>
      <c r="BD39" s="265">
        <v>39833</v>
      </c>
      <c r="BE39" s="266" t="s">
        <v>548</v>
      </c>
      <c r="BF39" s="267">
        <v>1938</v>
      </c>
      <c r="BG39" s="268" t="s">
        <v>327</v>
      </c>
      <c r="BH39" s="269" t="s">
        <v>297</v>
      </c>
      <c r="BI39" s="270" t="s">
        <v>549</v>
      </c>
      <c r="BJ39" s="261"/>
      <c r="BK39" s="260"/>
      <c r="BL39" s="135" t="s">
        <v>550</v>
      </c>
      <c r="BM39" s="262">
        <v>39833</v>
      </c>
      <c r="BN39" s="263" t="s">
        <v>325</v>
      </c>
      <c r="BO39" s="264">
        <v>39833</v>
      </c>
      <c r="BP39" s="265">
        <v>41294</v>
      </c>
      <c r="BQ39" s="266" t="s">
        <v>551</v>
      </c>
      <c r="BR39" s="267">
        <v>1948</v>
      </c>
      <c r="BS39" s="268" t="s">
        <v>327</v>
      </c>
      <c r="BT39" s="269" t="s">
        <v>296</v>
      </c>
      <c r="BU39" s="270" t="s">
        <v>552</v>
      </c>
      <c r="BV39" s="261"/>
      <c r="BW39" s="260"/>
      <c r="BX39" s="135" t="s">
        <v>553</v>
      </c>
      <c r="BY39" s="262">
        <f t="shared" si="20"/>
        <v>42755</v>
      </c>
      <c r="BZ39" s="263" t="str">
        <f t="shared" si="21"/>
        <v>Obama II</v>
      </c>
      <c r="CA39" s="264">
        <f t="shared" si="22"/>
        <v>41294</v>
      </c>
      <c r="CB39" s="289">
        <v>41410</v>
      </c>
      <c r="CC39" s="266" t="str">
        <f t="shared" si="24"/>
        <v>Steven Chu</v>
      </c>
      <c r="CD39" s="267" t="str">
        <f t="shared" si="25"/>
        <v>1948</v>
      </c>
      <c r="CE39" s="268" t="str">
        <f t="shared" si="26"/>
        <v>male</v>
      </c>
      <c r="CF39" s="269" t="str">
        <f t="shared" si="27"/>
        <v>us_dem01</v>
      </c>
      <c r="CG39" s="270" t="str">
        <f t="shared" si="28"/>
        <v>Chu_Steven_1948</v>
      </c>
      <c r="CH39" s="261" t="str">
        <f t="shared" si="29"/>
        <v/>
      </c>
      <c r="CI39" s="260"/>
      <c r="CJ39" s="135" t="s">
        <v>1028</v>
      </c>
      <c r="CK39" s="262">
        <f t="shared" si="30"/>
        <v>44196</v>
      </c>
      <c r="CL39" s="263" t="str">
        <f t="shared" si="31"/>
        <v>Trump I</v>
      </c>
      <c r="CM39" s="264">
        <f t="shared" si="32"/>
        <v>42755</v>
      </c>
      <c r="CN39" s="264">
        <v>43801</v>
      </c>
      <c r="CO39" s="266" t="str">
        <f t="shared" si="34"/>
        <v>James Richard Perry</v>
      </c>
      <c r="CP39" s="267" t="str">
        <f t="shared" si="35"/>
        <v>1950</v>
      </c>
      <c r="CQ39" s="268" t="str">
        <f t="shared" si="36"/>
        <v>male</v>
      </c>
      <c r="CR39" s="269" t="str">
        <f t="shared" si="37"/>
        <v>us_rep01</v>
      </c>
      <c r="CS39" s="270" t="str">
        <f t="shared" si="38"/>
        <v>Perry_James_1950</v>
      </c>
      <c r="CT39" s="261"/>
      <c r="CU39" s="260"/>
      <c r="CV39" s="135" t="s">
        <v>1223</v>
      </c>
      <c r="CW39" s="262" t="str">
        <f t="shared" si="14"/>
        <v/>
      </c>
      <c r="CX39" s="263" t="str">
        <f t="shared" si="39"/>
        <v/>
      </c>
      <c r="CY39" s="264" t="str">
        <f t="shared" si="40"/>
        <v/>
      </c>
      <c r="CZ39" s="264" t="str">
        <f t="shared" si="41"/>
        <v/>
      </c>
      <c r="DA39" s="266" t="str">
        <f t="shared" si="15"/>
        <v/>
      </c>
      <c r="DB39" s="267" t="str">
        <f t="shared" si="16"/>
        <v/>
      </c>
      <c r="DC39" s="268" t="str">
        <f t="shared" si="17"/>
        <v/>
      </c>
      <c r="DD39" s="269" t="str">
        <f t="shared" si="18"/>
        <v/>
      </c>
      <c r="DE39" s="270" t="str">
        <f t="shared" si="19"/>
        <v/>
      </c>
      <c r="DF39" s="261"/>
      <c r="DG39" s="260"/>
      <c r="DH39" s="135"/>
    </row>
    <row r="40" spans="1:112" ht="13.5" customHeight="1">
      <c r="A40" s="259"/>
      <c r="B40" s="260" t="s">
        <v>993</v>
      </c>
      <c r="D40" s="135"/>
      <c r="E40" s="262"/>
      <c r="F40" s="263"/>
      <c r="G40" s="264"/>
      <c r="H40" s="265" t="s">
        <v>291</v>
      </c>
      <c r="I40" s="266"/>
      <c r="J40" s="267"/>
      <c r="K40" s="268"/>
      <c r="L40" s="269"/>
      <c r="M40" s="270" t="s">
        <v>291</v>
      </c>
      <c r="O40" s="260"/>
      <c r="P40" s="135"/>
      <c r="Q40" s="262"/>
      <c r="R40" s="263"/>
      <c r="S40" s="264"/>
      <c r="T40" s="265" t="s">
        <v>291</v>
      </c>
      <c r="U40" s="266"/>
      <c r="V40" s="267"/>
      <c r="W40" s="268"/>
      <c r="X40" s="269"/>
      <c r="Y40" s="270" t="s">
        <v>291</v>
      </c>
      <c r="Z40" s="261"/>
      <c r="AA40" s="260"/>
      <c r="AB40" s="135"/>
      <c r="AC40" s="262">
        <v>35431</v>
      </c>
      <c r="AD40" s="263" t="s">
        <v>322</v>
      </c>
      <c r="AE40" s="264">
        <v>36025</v>
      </c>
      <c r="AF40" s="265">
        <v>36911</v>
      </c>
      <c r="AG40" s="266" t="s">
        <v>543</v>
      </c>
      <c r="AH40" s="267">
        <v>1947</v>
      </c>
      <c r="AI40" s="268" t="s">
        <v>327</v>
      </c>
      <c r="AJ40" s="269" t="s">
        <v>296</v>
      </c>
      <c r="AK40" s="270" t="s">
        <v>544</v>
      </c>
      <c r="AL40" s="261"/>
      <c r="AM40" s="260"/>
      <c r="AN40" s="135"/>
      <c r="AO40" s="262"/>
      <c r="AP40" s="263"/>
      <c r="AQ40" s="264"/>
      <c r="AR40" s="265" t="s">
        <v>291</v>
      </c>
      <c r="AS40" s="266"/>
      <c r="AT40" s="267"/>
      <c r="AU40" s="268"/>
      <c r="AV40" s="269"/>
      <c r="AW40" s="270" t="s">
        <v>291</v>
      </c>
      <c r="AX40" s="261"/>
      <c r="AY40" s="260"/>
      <c r="AZ40" s="135"/>
      <c r="BA40" s="262"/>
      <c r="BB40" s="263"/>
      <c r="BC40" s="264"/>
      <c r="BD40" s="265" t="s">
        <v>291</v>
      </c>
      <c r="BE40" s="266"/>
      <c r="BF40" s="267"/>
      <c r="BG40" s="268"/>
      <c r="BH40" s="269"/>
      <c r="BI40" s="270" t="s">
        <v>291</v>
      </c>
      <c r="BJ40" s="261"/>
      <c r="BK40" s="260"/>
      <c r="BL40" s="135"/>
      <c r="BM40" s="262"/>
      <c r="BN40" s="263"/>
      <c r="BO40" s="264"/>
      <c r="BP40" s="265"/>
      <c r="BQ40" s="266"/>
      <c r="BR40" s="267"/>
      <c r="BS40" s="268"/>
      <c r="BT40" s="269"/>
      <c r="BU40" s="270" t="s">
        <v>291</v>
      </c>
      <c r="BV40" s="261"/>
      <c r="BW40" s="260"/>
      <c r="BX40" s="135"/>
      <c r="BY40" s="262">
        <f t="shared" si="20"/>
        <v>42755</v>
      </c>
      <c r="BZ40" s="263" t="str">
        <f t="shared" si="21"/>
        <v>Obama II</v>
      </c>
      <c r="CA40" s="289">
        <v>41410</v>
      </c>
      <c r="CB40" s="264">
        <f t="shared" si="23"/>
        <v>42755</v>
      </c>
      <c r="CC40" s="266" t="str">
        <f t="shared" si="24"/>
        <v>Ernest Moniz</v>
      </c>
      <c r="CD40" s="267" t="str">
        <f t="shared" si="25"/>
        <v>1944</v>
      </c>
      <c r="CE40" s="268" t="str">
        <f t="shared" si="26"/>
        <v>male</v>
      </c>
      <c r="CF40" s="269" t="str">
        <f t="shared" si="27"/>
        <v>us_dem01</v>
      </c>
      <c r="CG40" s="270" t="str">
        <f t="shared" si="28"/>
        <v>Moniz_Ernest_1944</v>
      </c>
      <c r="CH40" s="261" t="str">
        <f t="shared" si="29"/>
        <v/>
      </c>
      <c r="CI40" s="260"/>
      <c r="CJ40" s="135" t="s">
        <v>1029</v>
      </c>
      <c r="CK40" s="262">
        <f t="shared" si="30"/>
        <v>44196</v>
      </c>
      <c r="CL40" s="263" t="str">
        <f t="shared" si="31"/>
        <v>Trump I</v>
      </c>
      <c r="CM40" s="264">
        <v>43801</v>
      </c>
      <c r="CN40" s="264">
        <f t="shared" si="33"/>
        <v>44196</v>
      </c>
      <c r="CO40" s="266" t="str">
        <f t="shared" si="34"/>
        <v>Dan Brouillette</v>
      </c>
      <c r="CP40" s="267" t="str">
        <f t="shared" si="35"/>
        <v>1962</v>
      </c>
      <c r="CQ40" s="268" t="str">
        <f t="shared" si="36"/>
        <v>male</v>
      </c>
      <c r="CR40" s="269" t="str">
        <f t="shared" si="37"/>
        <v>us_rep01</v>
      </c>
      <c r="CS40" s="270" t="str">
        <f t="shared" si="38"/>
        <v>Brouillette_Dan_1962</v>
      </c>
      <c r="CT40" s="261"/>
      <c r="CU40" s="260"/>
      <c r="CV40" s="135" t="s">
        <v>1243</v>
      </c>
      <c r="CW40" s="262" t="str">
        <f t="shared" si="14"/>
        <v/>
      </c>
      <c r="CX40" s="263" t="str">
        <f t="shared" si="39"/>
        <v/>
      </c>
      <c r="CY40" s="264" t="str">
        <f t="shared" si="40"/>
        <v/>
      </c>
      <c r="CZ40" s="264" t="str">
        <f t="shared" si="41"/>
        <v/>
      </c>
      <c r="DA40" s="266" t="str">
        <f t="shared" si="15"/>
        <v/>
      </c>
      <c r="DB40" s="267" t="str">
        <f t="shared" si="16"/>
        <v/>
      </c>
      <c r="DC40" s="268" t="str">
        <f t="shared" si="17"/>
        <v/>
      </c>
      <c r="DD40" s="269" t="str">
        <f t="shared" si="18"/>
        <v/>
      </c>
      <c r="DE40" s="270" t="str">
        <f t="shared" si="19"/>
        <v/>
      </c>
      <c r="DF40" s="261"/>
      <c r="DG40" s="260"/>
      <c r="DH40" s="135"/>
    </row>
    <row r="41" spans="1:112" ht="13.5" customHeight="1">
      <c r="A41" s="259"/>
      <c r="B41" s="260" t="s">
        <v>994</v>
      </c>
      <c r="D41" s="135"/>
      <c r="E41" s="262">
        <v>33239</v>
      </c>
      <c r="F41" s="263" t="s">
        <v>320</v>
      </c>
      <c r="G41" s="264">
        <v>32528</v>
      </c>
      <c r="H41" s="265">
        <v>33989</v>
      </c>
      <c r="I41" s="266" t="s">
        <v>1122</v>
      </c>
      <c r="J41" s="267">
        <v>1933</v>
      </c>
      <c r="K41" s="268" t="s">
        <v>327</v>
      </c>
      <c r="L41" s="269" t="s">
        <v>297</v>
      </c>
      <c r="M41" s="270" t="s">
        <v>554</v>
      </c>
      <c r="O41" s="260"/>
      <c r="P41" s="135" t="s">
        <v>1123</v>
      </c>
      <c r="Q41" s="262">
        <v>33989</v>
      </c>
      <c r="R41" s="263" t="s">
        <v>321</v>
      </c>
      <c r="S41" s="264">
        <v>33989</v>
      </c>
      <c r="T41" s="265">
        <v>35450</v>
      </c>
      <c r="U41" s="266" t="s">
        <v>555</v>
      </c>
      <c r="V41" s="267">
        <v>1941</v>
      </c>
      <c r="W41" s="268" t="s">
        <v>358</v>
      </c>
      <c r="X41" s="269" t="s">
        <v>296</v>
      </c>
      <c r="Y41" s="270" t="s">
        <v>556</v>
      </c>
      <c r="Z41" s="261"/>
      <c r="AA41" s="260"/>
      <c r="AB41" s="135" t="s">
        <v>555</v>
      </c>
      <c r="AC41" s="262">
        <v>35431</v>
      </c>
      <c r="AD41" s="263" t="s">
        <v>322</v>
      </c>
      <c r="AE41" s="264">
        <v>35450</v>
      </c>
      <c r="AF41" s="265">
        <v>36911</v>
      </c>
      <c r="AG41" s="266" t="s">
        <v>555</v>
      </c>
      <c r="AH41" s="267">
        <v>1941</v>
      </c>
      <c r="AI41" s="268" t="s">
        <v>358</v>
      </c>
      <c r="AJ41" s="269" t="s">
        <v>296</v>
      </c>
      <c r="AK41" s="270" t="s">
        <v>556</v>
      </c>
      <c r="AL41" s="261"/>
      <c r="AM41" s="260"/>
      <c r="AN41" s="135" t="s">
        <v>557</v>
      </c>
      <c r="AO41" s="262">
        <v>36911</v>
      </c>
      <c r="AP41" s="263" t="s">
        <v>323</v>
      </c>
      <c r="AQ41" s="264">
        <v>36911</v>
      </c>
      <c r="AR41" s="265">
        <v>38372</v>
      </c>
      <c r="AS41" s="266" t="s">
        <v>558</v>
      </c>
      <c r="AT41" s="267">
        <v>1941</v>
      </c>
      <c r="AU41" s="268" t="s">
        <v>327</v>
      </c>
      <c r="AV41" s="269" t="s">
        <v>297</v>
      </c>
      <c r="AW41" s="270" t="s">
        <v>559</v>
      </c>
      <c r="AX41" s="261"/>
      <c r="AY41" s="260"/>
      <c r="AZ41" s="135" t="s">
        <v>560</v>
      </c>
      <c r="BA41" s="262">
        <v>38372</v>
      </c>
      <c r="BB41" s="263" t="s">
        <v>324</v>
      </c>
      <c r="BC41" s="264">
        <v>38372</v>
      </c>
      <c r="BD41" s="265">
        <v>39833</v>
      </c>
      <c r="BE41" s="266" t="s">
        <v>561</v>
      </c>
      <c r="BF41" s="267">
        <v>1951</v>
      </c>
      <c r="BG41" s="268" t="s">
        <v>327</v>
      </c>
      <c r="BH41" s="269" t="s">
        <v>297</v>
      </c>
      <c r="BI41" s="270" t="s">
        <v>562</v>
      </c>
      <c r="BJ41" s="261"/>
      <c r="BK41" s="260"/>
      <c r="BL41" s="135" t="s">
        <v>563</v>
      </c>
      <c r="BM41" s="262">
        <v>39833</v>
      </c>
      <c r="BN41" s="263" t="s">
        <v>325</v>
      </c>
      <c r="BO41" s="264">
        <v>39833</v>
      </c>
      <c r="BP41" s="265">
        <v>41294</v>
      </c>
      <c r="BQ41" s="266" t="s">
        <v>564</v>
      </c>
      <c r="BR41" s="267">
        <v>1948</v>
      </c>
      <c r="BS41" s="268" t="s">
        <v>358</v>
      </c>
      <c r="BT41" s="269" t="s">
        <v>296</v>
      </c>
      <c r="BU41" s="270" t="s">
        <v>565</v>
      </c>
      <c r="BV41" s="261"/>
      <c r="BW41" s="260"/>
      <c r="BX41" s="135" t="s">
        <v>566</v>
      </c>
      <c r="BY41" s="262">
        <f t="shared" si="20"/>
        <v>42755</v>
      </c>
      <c r="BZ41" s="263" t="str">
        <f t="shared" si="21"/>
        <v>Obama II</v>
      </c>
      <c r="CA41" s="264">
        <f t="shared" si="22"/>
        <v>41294</v>
      </c>
      <c r="CB41" s="264">
        <v>41799</v>
      </c>
      <c r="CC41" s="266" t="str">
        <f t="shared" si="24"/>
        <v>Kathleen Sebelius</v>
      </c>
      <c r="CD41" s="267" t="str">
        <f t="shared" si="25"/>
        <v>1948</v>
      </c>
      <c r="CE41" s="268" t="str">
        <f t="shared" si="26"/>
        <v>female</v>
      </c>
      <c r="CF41" s="269" t="str">
        <f t="shared" si="27"/>
        <v>us_dem01</v>
      </c>
      <c r="CG41" s="270" t="str">
        <f t="shared" si="28"/>
        <v>Sebelius_Kathleen_1948</v>
      </c>
      <c r="CH41" s="261" t="str">
        <f t="shared" si="29"/>
        <v/>
      </c>
      <c r="CI41" s="260"/>
      <c r="CJ41" s="135" t="s">
        <v>1030</v>
      </c>
      <c r="CK41" s="262">
        <f t="shared" si="30"/>
        <v>44196</v>
      </c>
      <c r="CL41" s="263" t="str">
        <f t="shared" si="31"/>
        <v>Trump I</v>
      </c>
      <c r="CM41" s="264">
        <f t="shared" si="32"/>
        <v>42755</v>
      </c>
      <c r="CN41" s="264">
        <v>43007</v>
      </c>
      <c r="CO41" s="266" t="str">
        <f t="shared" si="34"/>
        <v>Tom Price</v>
      </c>
      <c r="CP41" s="267" t="str">
        <f t="shared" si="35"/>
        <v>1954</v>
      </c>
      <c r="CQ41" s="268" t="str">
        <f t="shared" si="36"/>
        <v>male</v>
      </c>
      <c r="CR41" s="269" t="str">
        <f t="shared" si="37"/>
        <v>us_rep01</v>
      </c>
      <c r="CS41" s="270" t="str">
        <f t="shared" si="38"/>
        <v>Price_Tom_1954</v>
      </c>
      <c r="CT41" s="261"/>
      <c r="CU41" s="260"/>
      <c r="CV41" s="135" t="s">
        <v>1224</v>
      </c>
      <c r="CW41" s="262" t="str">
        <f t="shared" si="14"/>
        <v/>
      </c>
      <c r="CX41" s="263" t="str">
        <f t="shared" si="39"/>
        <v/>
      </c>
      <c r="CY41" s="264" t="str">
        <f t="shared" si="40"/>
        <v/>
      </c>
      <c r="CZ41" s="264" t="str">
        <f t="shared" si="41"/>
        <v/>
      </c>
      <c r="DA41" s="266" t="str">
        <f t="shared" si="15"/>
        <v/>
      </c>
      <c r="DB41" s="267" t="str">
        <f t="shared" si="16"/>
        <v/>
      </c>
      <c r="DC41" s="268" t="str">
        <f t="shared" si="17"/>
        <v/>
      </c>
      <c r="DD41" s="269" t="str">
        <f t="shared" si="18"/>
        <v/>
      </c>
      <c r="DE41" s="270" t="str">
        <f t="shared" si="19"/>
        <v/>
      </c>
      <c r="DF41" s="261"/>
      <c r="DG41" s="260"/>
      <c r="DH41" s="135"/>
    </row>
    <row r="42" spans="1:112" ht="13.5" customHeight="1">
      <c r="A42" s="259"/>
      <c r="B42" s="260" t="s">
        <v>994</v>
      </c>
      <c r="D42" s="135"/>
      <c r="E42" s="262"/>
      <c r="F42" s="263"/>
      <c r="G42" s="264"/>
      <c r="H42" s="265"/>
      <c r="I42" s="266"/>
      <c r="J42" s="267"/>
      <c r="K42" s="268"/>
      <c r="L42" s="269"/>
      <c r="M42" s="270"/>
      <c r="O42" s="260"/>
      <c r="P42" s="135"/>
      <c r="Q42" s="262"/>
      <c r="R42" s="263"/>
      <c r="S42" s="264"/>
      <c r="T42" s="265"/>
      <c r="U42" s="266"/>
      <c r="V42" s="267"/>
      <c r="W42" s="268"/>
      <c r="X42" s="269"/>
      <c r="Y42" s="270"/>
      <c r="Z42" s="261"/>
      <c r="AA42" s="260"/>
      <c r="AB42" s="135"/>
      <c r="AC42" s="262"/>
      <c r="AD42" s="263"/>
      <c r="AE42" s="264"/>
      <c r="AF42" s="265"/>
      <c r="AG42" s="266"/>
      <c r="AH42" s="267"/>
      <c r="AI42" s="268"/>
      <c r="AJ42" s="269"/>
      <c r="AK42" s="270"/>
      <c r="AL42" s="261"/>
      <c r="AM42" s="260"/>
      <c r="AN42" s="135"/>
      <c r="AO42" s="262"/>
      <c r="AP42" s="263"/>
      <c r="AQ42" s="264"/>
      <c r="AR42" s="265"/>
      <c r="AS42" s="266"/>
      <c r="AT42" s="267"/>
      <c r="AU42" s="268"/>
      <c r="AV42" s="269"/>
      <c r="AW42" s="270"/>
      <c r="AX42" s="261"/>
      <c r="AY42" s="260"/>
      <c r="AZ42" s="135"/>
      <c r="BA42" s="262"/>
      <c r="BB42" s="263"/>
      <c r="BC42" s="264"/>
      <c r="BD42" s="265"/>
      <c r="BE42" s="266"/>
      <c r="BF42" s="267"/>
      <c r="BG42" s="268"/>
      <c r="BH42" s="269"/>
      <c r="BI42" s="270"/>
      <c r="BJ42" s="261"/>
      <c r="BK42" s="260"/>
      <c r="BL42" s="135"/>
      <c r="BM42" s="262"/>
      <c r="BN42" s="263"/>
      <c r="BO42" s="264"/>
      <c r="BP42" s="265"/>
      <c r="BQ42" s="266"/>
      <c r="BR42" s="267"/>
      <c r="BS42" s="268"/>
      <c r="BT42" s="269"/>
      <c r="BU42" s="270"/>
      <c r="BV42" s="261"/>
      <c r="BW42" s="260"/>
      <c r="BX42" s="135"/>
      <c r="BY42" s="262">
        <f t="shared" ref="BY42" si="89">IF(CC42="","",BY$3)</f>
        <v>42755</v>
      </c>
      <c r="BZ42" s="263" t="str">
        <f t="shared" ref="BZ42" si="90">IF(CC42="","",BY$1)</f>
        <v>Obama II</v>
      </c>
      <c r="CA42" s="264">
        <v>41799</v>
      </c>
      <c r="CB42" s="264">
        <f t="shared" si="23"/>
        <v>42755</v>
      </c>
      <c r="CC42" s="266" t="str">
        <f t="shared" ref="CC42" si="91">IF(CJ42="","",IF(ISNUMBER(SEARCH(":",CJ42)),MID(CJ42,FIND(":",CJ42)+2,FIND("(",CJ42)-FIND(":",CJ42)-3),LEFT(CJ42,FIND("(",CJ42)-2)))</f>
        <v>Sylvia Mathews Burwell</v>
      </c>
      <c r="CD42" s="267" t="str">
        <f t="shared" ref="CD42" si="92">IF(CJ42="","",MID(CJ42,FIND("(",CJ42)+1,4))</f>
        <v>1965</v>
      </c>
      <c r="CE42" s="268" t="str">
        <f t="shared" ref="CE42" si="93">IF(ISNUMBER(SEARCH("*female*",CJ42)),"female",IF(ISNUMBER(SEARCH("*male*",CJ42)),"male",""))</f>
        <v>female</v>
      </c>
      <c r="CF42" s="269" t="str">
        <f t="shared" ref="CF42" si="94">IF(CJ42="","",IF(ISERROR(MID(CJ42,FIND("male,",CJ42)+6,(FIND(")",CJ42)-(FIND("male,",CJ42)+6))))=TRUE,"missing/error",MID(CJ42,FIND("male,",CJ42)+6,(FIND(")",CJ42)-(FIND("male,",CJ42)+6)))))</f>
        <v>us_dem01</v>
      </c>
      <c r="CG42" s="270" t="str">
        <f t="shared" ref="CG42" si="95">IF(CC42="","",(MID(CC42,(SEARCH("^^",SUBSTITUTE(CC42," ","^^",LEN(CC42)-LEN(SUBSTITUTE(CC42," ","")))))+1,99)&amp;"_"&amp;LEFT(CC42,FIND(" ",CC42)-1)&amp;"_"&amp;CD42))</f>
        <v>Burwell_Sylvia_1965</v>
      </c>
      <c r="CH42" s="261"/>
      <c r="CI42" s="260"/>
      <c r="CJ42" s="127" t="s">
        <v>1031</v>
      </c>
      <c r="CK42" s="262">
        <f t="shared" si="30"/>
        <v>44196</v>
      </c>
      <c r="CL42" s="263" t="str">
        <f t="shared" si="31"/>
        <v>Trump I</v>
      </c>
      <c r="CM42" s="264">
        <v>43007</v>
      </c>
      <c r="CN42" s="264">
        <v>43129</v>
      </c>
      <c r="CO42" s="266" t="str">
        <f t="shared" si="34"/>
        <v>Eric Hargan</v>
      </c>
      <c r="CP42" s="267" t="str">
        <f t="shared" si="35"/>
        <v>1968</v>
      </c>
      <c r="CQ42" s="268" t="str">
        <f t="shared" si="36"/>
        <v>male</v>
      </c>
      <c r="CR42" s="269" t="str">
        <f t="shared" si="37"/>
        <v>us_rep01</v>
      </c>
      <c r="CS42" s="270" t="str">
        <f t="shared" si="38"/>
        <v>Hargan_Eric_1968</v>
      </c>
      <c r="CT42" s="261" t="s">
        <v>1235</v>
      </c>
      <c r="CU42" s="260"/>
      <c r="CV42" s="127" t="s">
        <v>1234</v>
      </c>
      <c r="CW42" s="262" t="str">
        <f t="shared" si="14"/>
        <v/>
      </c>
      <c r="CX42" s="263" t="str">
        <f t="shared" si="39"/>
        <v/>
      </c>
      <c r="CY42" s="264" t="str">
        <f t="shared" si="40"/>
        <v/>
      </c>
      <c r="CZ42" s="264" t="str">
        <f t="shared" si="41"/>
        <v/>
      </c>
      <c r="DA42" s="266" t="str">
        <f t="shared" si="15"/>
        <v/>
      </c>
      <c r="DB42" s="267" t="str">
        <f t="shared" si="16"/>
        <v/>
      </c>
      <c r="DC42" s="268" t="str">
        <f t="shared" si="17"/>
        <v/>
      </c>
      <c r="DD42" s="269" t="str">
        <f t="shared" si="18"/>
        <v/>
      </c>
      <c r="DE42" s="270" t="str">
        <f t="shared" si="19"/>
        <v/>
      </c>
      <c r="DF42" s="261"/>
      <c r="DG42" s="260"/>
      <c r="DH42" s="127"/>
    </row>
    <row r="43" spans="1:112" ht="13.5" customHeight="1">
      <c r="A43" s="259"/>
      <c r="B43" s="260" t="s">
        <v>994</v>
      </c>
      <c r="D43" s="135"/>
      <c r="E43" s="262"/>
      <c r="F43" s="263"/>
      <c r="G43" s="264"/>
      <c r="H43" s="265"/>
      <c r="I43" s="266"/>
      <c r="J43" s="267"/>
      <c r="K43" s="268"/>
      <c r="L43" s="269"/>
      <c r="M43" s="270"/>
      <c r="O43" s="260"/>
      <c r="P43" s="135"/>
      <c r="Q43" s="262"/>
      <c r="R43" s="263"/>
      <c r="S43" s="264"/>
      <c r="T43" s="265"/>
      <c r="U43" s="266"/>
      <c r="V43" s="267"/>
      <c r="W43" s="268"/>
      <c r="X43" s="269"/>
      <c r="Y43" s="270"/>
      <c r="Z43" s="261"/>
      <c r="AA43" s="260"/>
      <c r="AB43" s="135"/>
      <c r="AC43" s="262"/>
      <c r="AD43" s="263"/>
      <c r="AE43" s="264"/>
      <c r="AF43" s="265"/>
      <c r="AG43" s="266"/>
      <c r="AH43" s="267"/>
      <c r="AI43" s="268"/>
      <c r="AJ43" s="269"/>
      <c r="AK43" s="270"/>
      <c r="AL43" s="261"/>
      <c r="AM43" s="260"/>
      <c r="AN43" s="135"/>
      <c r="AO43" s="262"/>
      <c r="AP43" s="263"/>
      <c r="AQ43" s="264"/>
      <c r="AR43" s="265"/>
      <c r="AS43" s="266"/>
      <c r="AT43" s="267"/>
      <c r="AU43" s="268"/>
      <c r="AV43" s="269"/>
      <c r="AW43" s="270"/>
      <c r="AX43" s="261"/>
      <c r="AY43" s="260"/>
      <c r="AZ43" s="135"/>
      <c r="BA43" s="262"/>
      <c r="BB43" s="263"/>
      <c r="BC43" s="264"/>
      <c r="BD43" s="265"/>
      <c r="BE43" s="266"/>
      <c r="BF43" s="267"/>
      <c r="BG43" s="268"/>
      <c r="BH43" s="269"/>
      <c r="BI43" s="270"/>
      <c r="BJ43" s="261"/>
      <c r="BK43" s="260"/>
      <c r="BL43" s="135"/>
      <c r="BM43" s="262"/>
      <c r="BN43" s="263"/>
      <c r="BO43" s="264"/>
      <c r="BP43" s="265"/>
      <c r="BQ43" s="266"/>
      <c r="BR43" s="267"/>
      <c r="BS43" s="268"/>
      <c r="BT43" s="269"/>
      <c r="BU43" s="270"/>
      <c r="BV43" s="261"/>
      <c r="BW43" s="260"/>
      <c r="BX43" s="135"/>
      <c r="BY43" s="262"/>
      <c r="BZ43" s="263"/>
      <c r="CA43" s="264"/>
      <c r="CB43" s="264"/>
      <c r="CC43" s="266"/>
      <c r="CD43" s="267"/>
      <c r="CE43" s="268"/>
      <c r="CF43" s="269"/>
      <c r="CG43" s="270"/>
      <c r="CH43" s="261"/>
      <c r="CI43" s="260"/>
      <c r="CJ43" s="127"/>
      <c r="CK43" s="262">
        <f t="shared" ref="CK43" si="96">IF(CO43="","",CK$3)</f>
        <v>44196</v>
      </c>
      <c r="CL43" s="263" t="str">
        <f t="shared" ref="CL43" si="97">IF(CO43="","",CK$1)</f>
        <v>Trump I</v>
      </c>
      <c r="CM43" s="264">
        <v>43129</v>
      </c>
      <c r="CN43" s="264">
        <f t="shared" ref="CN43" si="98">IF(CO43="","",CK$3)</f>
        <v>44196</v>
      </c>
      <c r="CO43" s="266" t="str">
        <f t="shared" ref="CO43" si="99">IF(CV43="","",IF(ISNUMBER(SEARCH(":",CV43)),MID(CV43,FIND(":",CV43)+2,FIND("(",CV43)-FIND(":",CV43)-3),LEFT(CV43,FIND("(",CV43)-2)))</f>
        <v>Alex Azar</v>
      </c>
      <c r="CP43" s="267" t="str">
        <f t="shared" ref="CP43" si="100">IF(CV43="","",MID(CV43,FIND("(",CV43)+1,4))</f>
        <v>1967</v>
      </c>
      <c r="CQ43" s="268" t="str">
        <f t="shared" ref="CQ43" si="101">IF(ISNUMBER(SEARCH("*female*",CV43)),"female",IF(ISNUMBER(SEARCH("*male*",CV43)),"male",""))</f>
        <v>male</v>
      </c>
      <c r="CR43" s="269" t="str">
        <f t="shared" ref="CR43" si="102">IF(CV43="","",IF(ISERROR(MID(CV43,FIND("male,",CV43)+6,(FIND(")",CV43)-(FIND("male,",CV43)+6))))=TRUE,"missing/error",MID(CV43,FIND("male,",CV43)+6,(FIND(")",CV43)-(FIND("male,",CV43)+6)))))</f>
        <v>us_rep01</v>
      </c>
      <c r="CS43" s="270" t="str">
        <f t="shared" ref="CS43" si="103">IF(CO43="","",(MID(CO43,(SEARCH("^^",SUBSTITUTE(CO43," ","^^",LEN(CO43)-LEN(SUBSTITUTE(CO43," ","")))))+1,99)&amp;"_"&amp;LEFT(CO43,FIND(" ",CO43)-1)&amp;"_"&amp;CP43))</f>
        <v>Azar_Alex_1967</v>
      </c>
      <c r="CT43" s="261"/>
      <c r="CU43" s="260"/>
      <c r="CV43" s="127" t="s">
        <v>1239</v>
      </c>
      <c r="CW43" s="262"/>
      <c r="CX43" s="263"/>
      <c r="CY43" s="264"/>
      <c r="CZ43" s="264"/>
      <c r="DA43" s="266"/>
      <c r="DB43" s="267"/>
      <c r="DC43" s="268"/>
      <c r="DD43" s="269"/>
      <c r="DE43" s="270"/>
      <c r="DF43" s="261"/>
      <c r="DG43" s="260"/>
      <c r="DH43" s="127"/>
    </row>
    <row r="44" spans="1:112" ht="13.5" customHeight="1">
      <c r="A44" s="259"/>
      <c r="B44" s="260" t="s">
        <v>995</v>
      </c>
      <c r="D44" s="135"/>
      <c r="E44" s="262">
        <v>33239</v>
      </c>
      <c r="F44" s="263" t="s">
        <v>320</v>
      </c>
      <c r="G44" s="264">
        <v>32528</v>
      </c>
      <c r="H44" s="265">
        <v>33989</v>
      </c>
      <c r="I44" s="266" t="s">
        <v>567</v>
      </c>
      <c r="J44" s="267">
        <v>1940</v>
      </c>
      <c r="K44" s="268" t="s">
        <v>327</v>
      </c>
      <c r="L44" s="269" t="s">
        <v>297</v>
      </c>
      <c r="M44" s="270" t="s">
        <v>568</v>
      </c>
      <c r="O44" s="260"/>
      <c r="P44" s="135" t="s">
        <v>569</v>
      </c>
      <c r="Q44" s="262">
        <v>33989</v>
      </c>
      <c r="R44" s="263" t="s">
        <v>321</v>
      </c>
      <c r="S44" s="264">
        <v>33989</v>
      </c>
      <c r="T44" s="265">
        <v>35450</v>
      </c>
      <c r="U44" s="266" t="s">
        <v>570</v>
      </c>
      <c r="V44" s="267">
        <v>1933</v>
      </c>
      <c r="W44" s="268" t="s">
        <v>327</v>
      </c>
      <c r="X44" s="269" t="s">
        <v>296</v>
      </c>
      <c r="Y44" s="270" t="s">
        <v>571</v>
      </c>
      <c r="Z44" s="261"/>
      <c r="AA44" s="260"/>
      <c r="AB44" s="135" t="s">
        <v>570</v>
      </c>
      <c r="AC44" s="262">
        <v>35431</v>
      </c>
      <c r="AD44" s="263" t="s">
        <v>322</v>
      </c>
      <c r="AE44" s="264">
        <v>35450</v>
      </c>
      <c r="AF44" s="265">
        <v>36911</v>
      </c>
      <c r="AG44" s="266" t="s">
        <v>570</v>
      </c>
      <c r="AH44" s="267">
        <v>1933</v>
      </c>
      <c r="AI44" s="268" t="s">
        <v>327</v>
      </c>
      <c r="AJ44" s="269" t="s">
        <v>296</v>
      </c>
      <c r="AK44" s="270" t="s">
        <v>571</v>
      </c>
      <c r="AL44" s="261"/>
      <c r="AM44" s="260"/>
      <c r="AN44" s="135" t="s">
        <v>572</v>
      </c>
      <c r="AO44" s="262">
        <v>36911</v>
      </c>
      <c r="AP44" s="263" t="s">
        <v>323</v>
      </c>
      <c r="AQ44" s="264">
        <v>36911</v>
      </c>
      <c r="AR44" s="265">
        <v>38372</v>
      </c>
      <c r="AS44" s="266" t="s">
        <v>573</v>
      </c>
      <c r="AT44" s="267">
        <v>1933</v>
      </c>
      <c r="AU44" s="268" t="s">
        <v>327</v>
      </c>
      <c r="AV44" s="269" t="s">
        <v>297</v>
      </c>
      <c r="AW44" s="270" t="s">
        <v>574</v>
      </c>
      <c r="AX44" s="261"/>
      <c r="AY44" s="260"/>
      <c r="AZ44" s="135" t="s">
        <v>575</v>
      </c>
      <c r="BA44" s="262">
        <v>38372</v>
      </c>
      <c r="BB44" s="263" t="s">
        <v>324</v>
      </c>
      <c r="BC44" s="264">
        <v>38372</v>
      </c>
      <c r="BD44" s="265">
        <v>39833</v>
      </c>
      <c r="BE44" s="266" t="s">
        <v>576</v>
      </c>
      <c r="BF44" s="267">
        <v>1957</v>
      </c>
      <c r="BG44" s="268" t="s">
        <v>358</v>
      </c>
      <c r="BH44" s="269" t="s">
        <v>297</v>
      </c>
      <c r="BI44" s="270" t="s">
        <v>577</v>
      </c>
      <c r="BJ44" s="261"/>
      <c r="BK44" s="260"/>
      <c r="BL44" s="135" t="s">
        <v>578</v>
      </c>
      <c r="BM44" s="262">
        <v>39833</v>
      </c>
      <c r="BN44" s="263" t="s">
        <v>325</v>
      </c>
      <c r="BO44" s="264">
        <v>39833</v>
      </c>
      <c r="BP44" s="265">
        <v>41294</v>
      </c>
      <c r="BQ44" s="266" t="s">
        <v>579</v>
      </c>
      <c r="BR44" s="267">
        <v>1964</v>
      </c>
      <c r="BS44" s="268" t="s">
        <v>327</v>
      </c>
      <c r="BT44" s="269" t="s">
        <v>296</v>
      </c>
      <c r="BU44" s="270" t="s">
        <v>580</v>
      </c>
      <c r="BV44" s="261"/>
      <c r="BW44" s="260"/>
      <c r="BX44" s="135" t="s">
        <v>581</v>
      </c>
      <c r="BY44" s="262">
        <f t="shared" si="20"/>
        <v>42755</v>
      </c>
      <c r="BZ44" s="263" t="str">
        <f t="shared" si="21"/>
        <v>Obama II</v>
      </c>
      <c r="CA44" s="264">
        <f t="shared" si="22"/>
        <v>41294</v>
      </c>
      <c r="CB44" s="264">
        <v>42370</v>
      </c>
      <c r="CC44" s="266" t="str">
        <f t="shared" si="24"/>
        <v>Arne Duncan</v>
      </c>
      <c r="CD44" s="267" t="str">
        <f t="shared" si="25"/>
        <v>1964</v>
      </c>
      <c r="CE44" s="268" t="str">
        <f t="shared" si="26"/>
        <v>male</v>
      </c>
      <c r="CF44" s="269" t="str">
        <f t="shared" si="27"/>
        <v>us_dem01</v>
      </c>
      <c r="CG44" s="270" t="str">
        <f t="shared" si="28"/>
        <v>Duncan_Arne_1964</v>
      </c>
      <c r="CH44" s="261" t="str">
        <f t="shared" si="29"/>
        <v/>
      </c>
      <c r="CI44" s="260"/>
      <c r="CJ44" s="135" t="s">
        <v>1032</v>
      </c>
      <c r="CK44" s="262">
        <f t="shared" si="30"/>
        <v>44196</v>
      </c>
      <c r="CL44" s="263" t="str">
        <f t="shared" si="31"/>
        <v>Trump I</v>
      </c>
      <c r="CM44" s="264">
        <f t="shared" si="32"/>
        <v>42755</v>
      </c>
      <c r="CN44" s="264">
        <f t="shared" si="33"/>
        <v>44196</v>
      </c>
      <c r="CO44" s="266" t="str">
        <f t="shared" si="34"/>
        <v>Elizabeth Prince DeVos</v>
      </c>
      <c r="CP44" s="267" t="str">
        <f t="shared" si="35"/>
        <v>1958</v>
      </c>
      <c r="CQ44" s="268" t="str">
        <f t="shared" si="36"/>
        <v>female</v>
      </c>
      <c r="CR44" s="269" t="str">
        <f t="shared" si="37"/>
        <v>us_rep01</v>
      </c>
      <c r="CS44" s="270" t="str">
        <f t="shared" si="38"/>
        <v>DeVos_Elizabeth_1958</v>
      </c>
      <c r="CT44" s="261"/>
      <c r="CU44" s="260"/>
      <c r="CV44" s="135" t="s">
        <v>1225</v>
      </c>
      <c r="CW44" s="262" t="str">
        <f t="shared" si="14"/>
        <v/>
      </c>
      <c r="CX44" s="263" t="str">
        <f t="shared" si="39"/>
        <v/>
      </c>
      <c r="CY44" s="264" t="str">
        <f t="shared" si="40"/>
        <v/>
      </c>
      <c r="CZ44" s="264" t="str">
        <f t="shared" si="41"/>
        <v/>
      </c>
      <c r="DA44" s="266" t="str">
        <f t="shared" si="15"/>
        <v/>
      </c>
      <c r="DB44" s="267" t="str">
        <f t="shared" si="16"/>
        <v/>
      </c>
      <c r="DC44" s="268" t="str">
        <f t="shared" si="17"/>
        <v/>
      </c>
      <c r="DD44" s="269" t="str">
        <f t="shared" si="18"/>
        <v/>
      </c>
      <c r="DE44" s="270" t="str">
        <f t="shared" si="19"/>
        <v/>
      </c>
      <c r="DF44" s="261"/>
      <c r="DG44" s="260"/>
      <c r="DH44" s="135"/>
    </row>
    <row r="45" spans="1:112" ht="13.5" customHeight="1">
      <c r="A45" s="259"/>
      <c r="B45" s="260" t="s">
        <v>995</v>
      </c>
      <c r="D45" s="135"/>
      <c r="E45" s="262"/>
      <c r="F45" s="263"/>
      <c r="G45" s="264"/>
      <c r="H45" s="265"/>
      <c r="I45" s="266"/>
      <c r="J45" s="267"/>
      <c r="K45" s="268"/>
      <c r="L45" s="269"/>
      <c r="M45" s="270"/>
      <c r="O45" s="260"/>
      <c r="P45" s="135"/>
      <c r="Q45" s="262"/>
      <c r="R45" s="263"/>
      <c r="S45" s="264"/>
      <c r="T45" s="265"/>
      <c r="U45" s="266"/>
      <c r="V45" s="267"/>
      <c r="W45" s="268"/>
      <c r="X45" s="269"/>
      <c r="Y45" s="270"/>
      <c r="Z45" s="261"/>
      <c r="AA45" s="260"/>
      <c r="AB45" s="135"/>
      <c r="AC45" s="262"/>
      <c r="AD45" s="263"/>
      <c r="AE45" s="264"/>
      <c r="AF45" s="265"/>
      <c r="AG45" s="266"/>
      <c r="AH45" s="267"/>
      <c r="AI45" s="268"/>
      <c r="AJ45" s="269"/>
      <c r="AK45" s="270"/>
      <c r="AL45" s="261"/>
      <c r="AM45" s="260"/>
      <c r="AN45" s="135"/>
      <c r="AO45" s="262"/>
      <c r="AP45" s="263"/>
      <c r="AQ45" s="264"/>
      <c r="AR45" s="265"/>
      <c r="AS45" s="266"/>
      <c r="AT45" s="267"/>
      <c r="AU45" s="268"/>
      <c r="AV45" s="269"/>
      <c r="AW45" s="270"/>
      <c r="AX45" s="261"/>
      <c r="AY45" s="260"/>
      <c r="AZ45" s="135"/>
      <c r="BA45" s="262"/>
      <c r="BB45" s="263"/>
      <c r="BC45" s="264"/>
      <c r="BD45" s="265"/>
      <c r="BE45" s="266"/>
      <c r="BF45" s="267"/>
      <c r="BG45" s="268"/>
      <c r="BH45" s="269"/>
      <c r="BI45" s="270"/>
      <c r="BJ45" s="261"/>
      <c r="BK45" s="260"/>
      <c r="BL45" s="135"/>
      <c r="BM45" s="262"/>
      <c r="BN45" s="263"/>
      <c r="BO45" s="264"/>
      <c r="BP45" s="265"/>
      <c r="BQ45" s="266"/>
      <c r="BR45" s="267"/>
      <c r="BS45" s="268"/>
      <c r="BT45" s="269"/>
      <c r="BU45" s="270"/>
      <c r="BV45" s="261"/>
      <c r="BW45" s="260"/>
      <c r="BX45" s="135"/>
      <c r="BY45" s="262">
        <f t="shared" ref="BY45" si="104">IF(CC45="","",BY$3)</f>
        <v>42755</v>
      </c>
      <c r="BZ45" s="263" t="str">
        <f t="shared" ref="BZ45" si="105">IF(CC45="","",BY$1)</f>
        <v>Obama II</v>
      </c>
      <c r="CA45" s="264">
        <v>42370</v>
      </c>
      <c r="CB45" s="264">
        <v>42443</v>
      </c>
      <c r="CC45" s="266" t="str">
        <f t="shared" si="24"/>
        <v>John King</v>
      </c>
      <c r="CD45" s="267" t="str">
        <f t="shared" si="25"/>
        <v>1975</v>
      </c>
      <c r="CE45" s="268" t="str">
        <f t="shared" si="26"/>
        <v>male</v>
      </c>
      <c r="CF45" s="269" t="str">
        <f t="shared" si="27"/>
        <v>us_dem01</v>
      </c>
      <c r="CG45" s="270" t="str">
        <f t="shared" si="28"/>
        <v>King_John_1975</v>
      </c>
      <c r="CH45" s="261" t="s">
        <v>1009</v>
      </c>
      <c r="CI45" s="260"/>
      <c r="CJ45" s="135" t="s">
        <v>1087</v>
      </c>
      <c r="CK45" s="262" t="str">
        <f t="shared" si="30"/>
        <v/>
      </c>
      <c r="CL45" s="263" t="str">
        <f t="shared" si="31"/>
        <v/>
      </c>
      <c r="CM45" s="264" t="str">
        <f t="shared" si="32"/>
        <v/>
      </c>
      <c r="CN45" s="264" t="str">
        <f t="shared" si="33"/>
        <v/>
      </c>
      <c r="CO45" s="266" t="str">
        <f t="shared" si="34"/>
        <v/>
      </c>
      <c r="CP45" s="267" t="str">
        <f t="shared" si="35"/>
        <v/>
      </c>
      <c r="CQ45" s="268" t="str">
        <f t="shared" si="36"/>
        <v/>
      </c>
      <c r="CR45" s="269" t="str">
        <f t="shared" si="37"/>
        <v/>
      </c>
      <c r="CS45" s="270" t="str">
        <f t="shared" si="38"/>
        <v/>
      </c>
      <c r="CT45" s="261"/>
      <c r="CU45" s="260"/>
      <c r="CV45" s="135"/>
      <c r="CW45" s="262" t="str">
        <f t="shared" si="14"/>
        <v/>
      </c>
      <c r="CX45" s="263" t="str">
        <f t="shared" si="39"/>
        <v/>
      </c>
      <c r="CY45" s="264" t="str">
        <f t="shared" si="40"/>
        <v/>
      </c>
      <c r="CZ45" s="264" t="str">
        <f t="shared" si="41"/>
        <v/>
      </c>
      <c r="DA45" s="266" t="str">
        <f t="shared" si="15"/>
        <v/>
      </c>
      <c r="DB45" s="267" t="str">
        <f t="shared" si="16"/>
        <v/>
      </c>
      <c r="DC45" s="268" t="str">
        <f t="shared" si="17"/>
        <v/>
      </c>
      <c r="DD45" s="269" t="str">
        <f t="shared" si="18"/>
        <v/>
      </c>
      <c r="DE45" s="270" t="str">
        <f t="shared" si="19"/>
        <v/>
      </c>
      <c r="DF45" s="261"/>
      <c r="DG45" s="260"/>
      <c r="DH45" s="135"/>
    </row>
    <row r="46" spans="1:112" ht="13.5" customHeight="1">
      <c r="A46" s="259"/>
      <c r="B46" s="260" t="s">
        <v>995</v>
      </c>
      <c r="D46" s="135"/>
      <c r="E46" s="262"/>
      <c r="F46" s="263"/>
      <c r="G46" s="264"/>
      <c r="H46" s="265"/>
      <c r="I46" s="266"/>
      <c r="J46" s="267"/>
      <c r="K46" s="268"/>
      <c r="L46" s="269"/>
      <c r="M46" s="270"/>
      <c r="O46" s="260"/>
      <c r="P46" s="135"/>
      <c r="Q46" s="262"/>
      <c r="R46" s="263"/>
      <c r="S46" s="264"/>
      <c r="T46" s="265"/>
      <c r="U46" s="266"/>
      <c r="V46" s="267"/>
      <c r="W46" s="268"/>
      <c r="X46" s="269"/>
      <c r="Y46" s="270"/>
      <c r="Z46" s="261"/>
      <c r="AA46" s="260"/>
      <c r="AB46" s="135"/>
      <c r="AC46" s="262"/>
      <c r="AD46" s="263"/>
      <c r="AE46" s="264"/>
      <c r="AF46" s="265"/>
      <c r="AG46" s="266"/>
      <c r="AH46" s="267"/>
      <c r="AI46" s="268"/>
      <c r="AJ46" s="269"/>
      <c r="AK46" s="270"/>
      <c r="AL46" s="261"/>
      <c r="AM46" s="260"/>
      <c r="AN46" s="135"/>
      <c r="AO46" s="262"/>
      <c r="AP46" s="263"/>
      <c r="AQ46" s="264"/>
      <c r="AR46" s="265"/>
      <c r="AS46" s="266"/>
      <c r="AT46" s="267"/>
      <c r="AU46" s="268"/>
      <c r="AV46" s="269"/>
      <c r="AW46" s="270"/>
      <c r="AX46" s="261"/>
      <c r="AY46" s="260"/>
      <c r="AZ46" s="135"/>
      <c r="BA46" s="262"/>
      <c r="BB46" s="263"/>
      <c r="BC46" s="264"/>
      <c r="BD46" s="265"/>
      <c r="BE46" s="266"/>
      <c r="BF46" s="267"/>
      <c r="BG46" s="268"/>
      <c r="BH46" s="269"/>
      <c r="BI46" s="270"/>
      <c r="BJ46" s="261"/>
      <c r="BK46" s="260"/>
      <c r="BL46" s="135"/>
      <c r="BM46" s="262"/>
      <c r="BN46" s="263"/>
      <c r="BO46" s="264"/>
      <c r="BP46" s="265"/>
      <c r="BQ46" s="266"/>
      <c r="BR46" s="267"/>
      <c r="BS46" s="268"/>
      <c r="BT46" s="269"/>
      <c r="BU46" s="270"/>
      <c r="BV46" s="261"/>
      <c r="BW46" s="260"/>
      <c r="BX46" s="135"/>
      <c r="BY46" s="262">
        <f t="shared" ref="BY46" si="106">IF(CC46="","",BY$3)</f>
        <v>42755</v>
      </c>
      <c r="BZ46" s="263" t="str">
        <f t="shared" ref="BZ46" si="107">IF(CC46="","",BY$1)</f>
        <v>Obama II</v>
      </c>
      <c r="CA46" s="264">
        <v>42443</v>
      </c>
      <c r="CB46" s="264">
        <f t="shared" ref="CB46" si="108">IF(CC46="","",BY$3)</f>
        <v>42755</v>
      </c>
      <c r="CC46" s="266" t="str">
        <f t="shared" ref="CC46" si="109">IF(CJ46="","",IF(ISNUMBER(SEARCH(":",CJ46)),MID(CJ46,FIND(":",CJ46)+2,FIND("(",CJ46)-FIND(":",CJ46)-3),LEFT(CJ46,FIND("(",CJ46)-2)))</f>
        <v>John King</v>
      </c>
      <c r="CD46" s="267" t="str">
        <f t="shared" ref="CD46" si="110">IF(CJ46="","",MID(CJ46,FIND("(",CJ46)+1,4))</f>
        <v>1975</v>
      </c>
      <c r="CE46" s="268" t="str">
        <f t="shared" ref="CE46" si="111">IF(ISNUMBER(SEARCH("*female*",CJ46)),"female",IF(ISNUMBER(SEARCH("*male*",CJ46)),"male",""))</f>
        <v>male</v>
      </c>
      <c r="CF46" s="269" t="str">
        <f t="shared" ref="CF46" si="112">IF(CJ46="","",IF(ISERROR(MID(CJ46,FIND("male,",CJ46)+6,(FIND(")",CJ46)-(FIND("male,",CJ46)+6))))=TRUE,"missing/error",MID(CJ46,FIND("male,",CJ46)+6,(FIND(")",CJ46)-(FIND("male,",CJ46)+6)))))</f>
        <v>us_dem01</v>
      </c>
      <c r="CG46" s="270" t="str">
        <f t="shared" ref="CG46" si="113">IF(CC46="","",(MID(CC46,(SEARCH("^^",SUBSTITUTE(CC46," ","^^",LEN(CC46)-LEN(SUBSTITUTE(CC46," ","")))))+1,99)&amp;"_"&amp;LEFT(CC46,FIND(" ",CC46)-1)&amp;"_"&amp;CD46))</f>
        <v>King_John_1975</v>
      </c>
      <c r="CH46" s="261" t="s">
        <v>1088</v>
      </c>
      <c r="CI46" s="260"/>
      <c r="CJ46" s="135" t="s">
        <v>1087</v>
      </c>
      <c r="CK46" s="262" t="str">
        <f t="shared" si="30"/>
        <v/>
      </c>
      <c r="CL46" s="263" t="str">
        <f t="shared" si="31"/>
        <v/>
      </c>
      <c r="CM46" s="264" t="str">
        <f t="shared" si="32"/>
        <v/>
      </c>
      <c r="CN46" s="264" t="str">
        <f t="shared" si="33"/>
        <v/>
      </c>
      <c r="CO46" s="266" t="str">
        <f t="shared" si="34"/>
        <v/>
      </c>
      <c r="CP46" s="267" t="str">
        <f t="shared" si="35"/>
        <v/>
      </c>
      <c r="CQ46" s="268" t="str">
        <f t="shared" si="36"/>
        <v/>
      </c>
      <c r="CR46" s="269" t="str">
        <f t="shared" si="37"/>
        <v/>
      </c>
      <c r="CS46" s="270" t="str">
        <f t="shared" si="38"/>
        <v/>
      </c>
      <c r="CT46" s="261"/>
      <c r="CU46" s="260"/>
      <c r="CV46" s="135"/>
      <c r="CW46" s="262" t="str">
        <f t="shared" si="14"/>
        <v/>
      </c>
      <c r="CX46" s="263" t="str">
        <f t="shared" si="39"/>
        <v/>
      </c>
      <c r="CY46" s="264" t="str">
        <f t="shared" si="40"/>
        <v/>
      </c>
      <c r="CZ46" s="264" t="str">
        <f t="shared" si="41"/>
        <v/>
      </c>
      <c r="DA46" s="266" t="str">
        <f t="shared" si="15"/>
        <v/>
      </c>
      <c r="DB46" s="267" t="str">
        <f t="shared" si="16"/>
        <v/>
      </c>
      <c r="DC46" s="268" t="str">
        <f t="shared" si="17"/>
        <v/>
      </c>
      <c r="DD46" s="269" t="str">
        <f t="shared" si="18"/>
        <v/>
      </c>
      <c r="DE46" s="270" t="str">
        <f t="shared" si="19"/>
        <v/>
      </c>
      <c r="DF46" s="261"/>
      <c r="DG46" s="260"/>
      <c r="DH46" s="135"/>
    </row>
    <row r="47" spans="1:112" ht="13.5" customHeight="1">
      <c r="A47" s="259"/>
      <c r="B47" s="260" t="s">
        <v>996</v>
      </c>
      <c r="D47" s="135"/>
      <c r="E47" s="262">
        <v>33239</v>
      </c>
      <c r="F47" s="263" t="s">
        <v>320</v>
      </c>
      <c r="G47" s="264">
        <v>32528</v>
      </c>
      <c r="H47" s="265">
        <v>33873</v>
      </c>
      <c r="I47" s="266" t="s">
        <v>582</v>
      </c>
      <c r="J47" s="267">
        <v>1926</v>
      </c>
      <c r="K47" s="268" t="s">
        <v>327</v>
      </c>
      <c r="L47" s="269" t="s">
        <v>297</v>
      </c>
      <c r="M47" s="270" t="s">
        <v>583</v>
      </c>
      <c r="O47" s="260"/>
      <c r="P47" s="135" t="s">
        <v>584</v>
      </c>
      <c r="Q47" s="262">
        <v>33989</v>
      </c>
      <c r="R47" s="263" t="s">
        <v>321</v>
      </c>
      <c r="S47" s="264">
        <v>33989</v>
      </c>
      <c r="T47" s="265">
        <v>35450</v>
      </c>
      <c r="U47" s="266" t="s">
        <v>585</v>
      </c>
      <c r="V47" s="267">
        <v>1944</v>
      </c>
      <c r="W47" s="268" t="s">
        <v>327</v>
      </c>
      <c r="X47" s="269" t="s">
        <v>296</v>
      </c>
      <c r="Y47" s="270" t="s">
        <v>586</v>
      </c>
      <c r="Z47" s="261"/>
      <c r="AA47" s="260"/>
      <c r="AB47" s="135" t="s">
        <v>585</v>
      </c>
      <c r="AC47" s="262">
        <v>35431</v>
      </c>
      <c r="AD47" s="263" t="s">
        <v>322</v>
      </c>
      <c r="AE47" s="264">
        <v>35450</v>
      </c>
      <c r="AF47" s="265">
        <v>35802</v>
      </c>
      <c r="AG47" s="266" t="s">
        <v>585</v>
      </c>
      <c r="AH47" s="267">
        <v>1944</v>
      </c>
      <c r="AI47" s="268" t="s">
        <v>327</v>
      </c>
      <c r="AJ47" s="269" t="s">
        <v>296</v>
      </c>
      <c r="AK47" s="270" t="s">
        <v>586</v>
      </c>
      <c r="AL47" s="261"/>
      <c r="AM47" s="260" t="s">
        <v>354</v>
      </c>
      <c r="AN47" s="135" t="s">
        <v>587</v>
      </c>
      <c r="AO47" s="262">
        <v>36911</v>
      </c>
      <c r="AP47" s="263" t="s">
        <v>323</v>
      </c>
      <c r="AQ47" s="264">
        <v>36911</v>
      </c>
      <c r="AR47" s="265">
        <v>38372</v>
      </c>
      <c r="AS47" s="266" t="s">
        <v>593</v>
      </c>
      <c r="AT47" s="267">
        <v>1944</v>
      </c>
      <c r="AU47" s="268" t="s">
        <v>327</v>
      </c>
      <c r="AV47" s="269" t="s">
        <v>297</v>
      </c>
      <c r="AW47" s="270" t="s">
        <v>594</v>
      </c>
      <c r="AX47" s="261"/>
      <c r="AY47" s="260"/>
      <c r="AZ47" s="135" t="s">
        <v>595</v>
      </c>
      <c r="BA47" s="262">
        <v>38372</v>
      </c>
      <c r="BB47" s="263" t="s">
        <v>324</v>
      </c>
      <c r="BC47" s="264">
        <v>38372</v>
      </c>
      <c r="BD47" s="265">
        <v>39385</v>
      </c>
      <c r="BE47" s="266" t="s">
        <v>596</v>
      </c>
      <c r="BF47" s="267">
        <v>1938</v>
      </c>
      <c r="BG47" s="268" t="s">
        <v>327</v>
      </c>
      <c r="BH47" s="269" t="s">
        <v>297</v>
      </c>
      <c r="BI47" s="270" t="s">
        <v>597</v>
      </c>
      <c r="BJ47" s="261"/>
      <c r="BK47" s="260"/>
      <c r="BL47" s="135" t="s">
        <v>598</v>
      </c>
      <c r="BM47" s="262">
        <v>39833</v>
      </c>
      <c r="BN47" s="263" t="s">
        <v>325</v>
      </c>
      <c r="BO47" s="264">
        <v>39833</v>
      </c>
      <c r="BP47" s="265">
        <v>41294</v>
      </c>
      <c r="BQ47" s="266" t="s">
        <v>602</v>
      </c>
      <c r="BR47" s="267">
        <v>1942</v>
      </c>
      <c r="BS47" s="268" t="s">
        <v>327</v>
      </c>
      <c r="BT47" s="269" t="s">
        <v>296</v>
      </c>
      <c r="BU47" s="270" t="s">
        <v>603</v>
      </c>
      <c r="BV47" s="261"/>
      <c r="BW47" s="260"/>
      <c r="BX47" s="135" t="s">
        <v>604</v>
      </c>
      <c r="BY47" s="262">
        <f t="shared" si="20"/>
        <v>42755</v>
      </c>
      <c r="BZ47" s="263" t="str">
        <f t="shared" si="21"/>
        <v>Obama II</v>
      </c>
      <c r="CA47" s="264">
        <f t="shared" si="22"/>
        <v>41294</v>
      </c>
      <c r="CB47" s="290">
        <v>41789</v>
      </c>
      <c r="CC47" s="266" t="str">
        <f t="shared" si="24"/>
        <v>Eric K. Shinseki</v>
      </c>
      <c r="CD47" s="267" t="str">
        <f t="shared" si="25"/>
        <v>1942</v>
      </c>
      <c r="CE47" s="268" t="str">
        <f t="shared" si="26"/>
        <v>male</v>
      </c>
      <c r="CF47" s="269" t="str">
        <f t="shared" si="27"/>
        <v>us_dem01</v>
      </c>
      <c r="CG47" s="270" t="str">
        <f t="shared" si="28"/>
        <v>Shinseki_Eric_1942</v>
      </c>
      <c r="CH47" s="261"/>
      <c r="CI47" s="135"/>
      <c r="CJ47" s="135" t="s">
        <v>1033</v>
      </c>
      <c r="CK47" s="262">
        <f t="shared" si="30"/>
        <v>44196</v>
      </c>
      <c r="CL47" s="263" t="str">
        <f t="shared" si="31"/>
        <v>Trump I</v>
      </c>
      <c r="CM47" s="264">
        <f t="shared" si="32"/>
        <v>42755</v>
      </c>
      <c r="CN47" s="264">
        <v>43188</v>
      </c>
      <c r="CO47" s="266" t="str">
        <f t="shared" si="34"/>
        <v>David Shulkin</v>
      </c>
      <c r="CP47" s="267" t="str">
        <f t="shared" si="35"/>
        <v>1959</v>
      </c>
      <c r="CQ47" s="268" t="str">
        <f t="shared" si="36"/>
        <v>male</v>
      </c>
      <c r="CR47" s="269" t="str">
        <f t="shared" si="37"/>
        <v>us_indie01</v>
      </c>
      <c r="CS47" s="270" t="str">
        <f t="shared" si="38"/>
        <v>Shulkin_David_1959</v>
      </c>
      <c r="CT47" s="261"/>
      <c r="CU47" s="135"/>
      <c r="CV47" s="135" t="s">
        <v>1261</v>
      </c>
      <c r="CW47" s="262" t="str">
        <f t="shared" si="14"/>
        <v/>
      </c>
      <c r="CX47" s="263" t="str">
        <f t="shared" si="39"/>
        <v/>
      </c>
      <c r="CY47" s="264" t="str">
        <f t="shared" si="40"/>
        <v/>
      </c>
      <c r="CZ47" s="264" t="str">
        <f t="shared" si="41"/>
        <v/>
      </c>
      <c r="DA47" s="266" t="str">
        <f t="shared" si="15"/>
        <v/>
      </c>
      <c r="DB47" s="267" t="str">
        <f t="shared" si="16"/>
        <v/>
      </c>
      <c r="DC47" s="268" t="str">
        <f t="shared" si="17"/>
        <v/>
      </c>
      <c r="DD47" s="269" t="str">
        <f t="shared" si="18"/>
        <v/>
      </c>
      <c r="DE47" s="270" t="str">
        <f t="shared" si="19"/>
        <v/>
      </c>
      <c r="DF47" s="261"/>
      <c r="DG47" s="135"/>
      <c r="DH47" s="135"/>
    </row>
    <row r="48" spans="1:112" ht="13.5" customHeight="1">
      <c r="A48" s="259"/>
      <c r="B48" s="260" t="s">
        <v>996</v>
      </c>
      <c r="D48" s="135"/>
      <c r="E48" s="262">
        <v>33239</v>
      </c>
      <c r="F48" s="263" t="s">
        <v>320</v>
      </c>
      <c r="G48" s="264">
        <v>33873</v>
      </c>
      <c r="H48" s="265">
        <v>33989</v>
      </c>
      <c r="I48" s="266" t="s">
        <v>605</v>
      </c>
      <c r="J48" s="267">
        <v>1944</v>
      </c>
      <c r="K48" s="268" t="s">
        <v>327</v>
      </c>
      <c r="L48" s="269" t="s">
        <v>297</v>
      </c>
      <c r="M48" s="270" t="s">
        <v>606</v>
      </c>
      <c r="O48" s="260"/>
      <c r="P48" s="135" t="s">
        <v>607</v>
      </c>
      <c r="Q48" s="262"/>
      <c r="R48" s="263"/>
      <c r="S48" s="264"/>
      <c r="T48" s="265"/>
      <c r="U48" s="266"/>
      <c r="V48" s="267"/>
      <c r="W48" s="268"/>
      <c r="X48" s="269"/>
      <c r="Y48" s="270"/>
      <c r="Z48" s="261"/>
      <c r="AA48" s="260"/>
      <c r="AB48" s="135"/>
      <c r="AC48" s="262">
        <v>35431</v>
      </c>
      <c r="AD48" s="263" t="s">
        <v>322</v>
      </c>
      <c r="AE48" s="264">
        <v>35827</v>
      </c>
      <c r="AF48" s="265">
        <v>36732</v>
      </c>
      <c r="AG48" s="266" t="s">
        <v>588</v>
      </c>
      <c r="AH48" s="267">
        <v>1942</v>
      </c>
      <c r="AI48" s="268" t="s">
        <v>327</v>
      </c>
      <c r="AJ48" s="269" t="s">
        <v>296</v>
      </c>
      <c r="AK48" s="270" t="s">
        <v>589</v>
      </c>
      <c r="AL48" s="261"/>
      <c r="AM48" s="260"/>
      <c r="AN48" s="135"/>
      <c r="AO48" s="262"/>
      <c r="AP48" s="263"/>
      <c r="AQ48" s="264"/>
      <c r="AR48" s="265"/>
      <c r="AS48" s="266"/>
      <c r="AT48" s="267"/>
      <c r="AU48" s="268"/>
      <c r="AV48" s="269"/>
      <c r="AW48" s="270"/>
      <c r="AX48" s="261"/>
      <c r="AY48" s="260"/>
      <c r="AZ48" s="135"/>
      <c r="BA48" s="262">
        <v>38372</v>
      </c>
      <c r="BB48" s="263" t="s">
        <v>324</v>
      </c>
      <c r="BC48" s="264">
        <v>39385</v>
      </c>
      <c r="BD48" s="265">
        <v>39833</v>
      </c>
      <c r="BE48" s="266" t="s">
        <v>599</v>
      </c>
      <c r="BF48" s="267">
        <v>1944</v>
      </c>
      <c r="BG48" s="268" t="s">
        <v>327</v>
      </c>
      <c r="BH48" s="269" t="s">
        <v>297</v>
      </c>
      <c r="BI48" s="270" t="s">
        <v>600</v>
      </c>
      <c r="BJ48" s="261"/>
      <c r="BK48" s="260"/>
      <c r="BL48" s="135" t="s">
        <v>601</v>
      </c>
      <c r="BM48" s="262"/>
      <c r="BN48" s="263"/>
      <c r="BO48" s="264"/>
      <c r="BP48" s="265"/>
      <c r="BQ48" s="266"/>
      <c r="BR48" s="267"/>
      <c r="BS48" s="268"/>
      <c r="BT48" s="269"/>
      <c r="BU48" s="270"/>
      <c r="BV48" s="261"/>
      <c r="BW48" s="260"/>
      <c r="BX48" s="135"/>
      <c r="BY48" s="262">
        <f t="shared" ref="BY48" si="114">IF(CC48="","",BY$3)</f>
        <v>42755</v>
      </c>
      <c r="BZ48" s="263" t="str">
        <f t="shared" ref="BZ48" si="115">IF(CC48="","",BY$1)</f>
        <v>Obama II</v>
      </c>
      <c r="CA48" s="290">
        <v>41789</v>
      </c>
      <c r="CB48" s="290">
        <v>41850</v>
      </c>
      <c r="CC48" s="266" t="str">
        <f t="shared" ref="CC48" si="116">IF(CJ48="","",IF(ISNUMBER(SEARCH(":",CJ48)),MID(CJ48,FIND(":",CJ48)+2,FIND("(",CJ48)-FIND(":",CJ48)-3),LEFT(CJ48,FIND("(",CJ48)-2)))</f>
        <v>Sloan D. Gibson</v>
      </c>
      <c r="CD48" s="267" t="str">
        <f t="shared" ref="CD48" si="117">IF(CJ48="","",MID(CJ48,FIND("(",CJ48)+1,4))</f>
        <v>1953</v>
      </c>
      <c r="CE48" s="268" t="str">
        <f t="shared" ref="CE48" si="118">IF(ISNUMBER(SEARCH("*female*",CJ48)),"female",IF(ISNUMBER(SEARCH("*male*",CJ48)),"male",""))</f>
        <v>male</v>
      </c>
      <c r="CF48" s="269" t="str">
        <f t="shared" ref="CF48:CF49" si="119">IF(CJ48="","",IF(ISERROR(MID(CJ48,FIND("male,",CJ48)+6,(FIND(")",CJ48)-(FIND("male,",CJ48)+6))))=TRUE,"missing/error",MID(CJ48,FIND("male,",CJ48)+6,(FIND(")",CJ48)-(FIND("male,",CJ48)+6)))))</f>
        <v>us_dem01</v>
      </c>
      <c r="CG48" s="270" t="str">
        <f t="shared" ref="CG48" si="120">IF(CC48="","",(MID(CC48,(SEARCH("^^",SUBSTITUTE(CC48," ","^^",LEN(CC48)-LEN(SUBSTITUTE(CC48," ","")))))+1,99)&amp;"_"&amp;LEFT(CC48,FIND(" ",CC48)-1)&amp;"_"&amp;CD48))</f>
        <v>Gibson_Sloan_1953</v>
      </c>
      <c r="CH48" s="261" t="s">
        <v>1009</v>
      </c>
      <c r="CI48" s="260"/>
      <c r="CJ48" s="135" t="s">
        <v>1034</v>
      </c>
      <c r="CK48" s="262">
        <f t="shared" si="30"/>
        <v>44196</v>
      </c>
      <c r="CL48" s="263" t="str">
        <f t="shared" si="31"/>
        <v>Trump I</v>
      </c>
      <c r="CM48" s="264">
        <v>43188</v>
      </c>
      <c r="CN48" s="264">
        <f t="shared" si="33"/>
        <v>44196</v>
      </c>
      <c r="CO48" s="266" t="str">
        <f t="shared" si="34"/>
        <v>Robert Wilkie</v>
      </c>
      <c r="CP48" s="267" t="str">
        <f t="shared" si="35"/>
        <v>1962</v>
      </c>
      <c r="CQ48" s="268" t="str">
        <f t="shared" si="36"/>
        <v>male</v>
      </c>
      <c r="CR48" s="269" t="str">
        <f t="shared" si="37"/>
        <v>us_rep01</v>
      </c>
      <c r="CS48" s="270" t="str">
        <f t="shared" si="38"/>
        <v>Wilkie_Robert_1962</v>
      </c>
      <c r="CT48" s="261"/>
      <c r="CU48" s="260"/>
      <c r="CV48" s="135" t="s">
        <v>1240</v>
      </c>
      <c r="CW48" s="262" t="str">
        <f t="shared" si="14"/>
        <v/>
      </c>
      <c r="CX48" s="263" t="str">
        <f t="shared" si="39"/>
        <v/>
      </c>
      <c r="CY48" s="264" t="str">
        <f t="shared" si="40"/>
        <v/>
      </c>
      <c r="CZ48" s="264" t="str">
        <f t="shared" si="41"/>
        <v/>
      </c>
      <c r="DA48" s="266" t="str">
        <f t="shared" si="15"/>
        <v/>
      </c>
      <c r="DB48" s="267" t="str">
        <f t="shared" si="16"/>
        <v/>
      </c>
      <c r="DC48" s="268" t="str">
        <f t="shared" si="17"/>
        <v/>
      </c>
      <c r="DD48" s="269" t="str">
        <f t="shared" si="18"/>
        <v/>
      </c>
      <c r="DE48" s="270" t="str">
        <f t="shared" si="19"/>
        <v/>
      </c>
      <c r="DF48" s="261"/>
      <c r="DG48" s="260"/>
      <c r="DH48" s="135"/>
    </row>
    <row r="49" spans="1:112" ht="13.5" customHeight="1">
      <c r="A49" s="259"/>
      <c r="B49" s="260" t="s">
        <v>996</v>
      </c>
      <c r="D49" s="135"/>
      <c r="E49" s="262"/>
      <c r="F49" s="263"/>
      <c r="G49" s="264"/>
      <c r="H49" s="265" t="s">
        <v>291</v>
      </c>
      <c r="I49" s="266"/>
      <c r="J49" s="267"/>
      <c r="K49" s="268"/>
      <c r="L49" s="269"/>
      <c r="M49" s="270" t="s">
        <v>291</v>
      </c>
      <c r="O49" s="260"/>
      <c r="P49" s="135"/>
      <c r="Q49" s="262"/>
      <c r="R49" s="263"/>
      <c r="S49" s="264"/>
      <c r="T49" s="265" t="s">
        <v>291</v>
      </c>
      <c r="U49" s="266"/>
      <c r="V49" s="267"/>
      <c r="W49" s="268"/>
      <c r="X49" s="269"/>
      <c r="Y49" s="270" t="s">
        <v>291</v>
      </c>
      <c r="Z49" s="261"/>
      <c r="AA49" s="260"/>
      <c r="AB49" s="135"/>
      <c r="AC49" s="262">
        <v>35431</v>
      </c>
      <c r="AD49" s="263" t="s">
        <v>322</v>
      </c>
      <c r="AE49" s="264">
        <v>36732</v>
      </c>
      <c r="AF49" s="265">
        <v>36911</v>
      </c>
      <c r="AG49" s="266" t="s">
        <v>590</v>
      </c>
      <c r="AH49" s="267">
        <v>1936</v>
      </c>
      <c r="AI49" s="268" t="s">
        <v>327</v>
      </c>
      <c r="AJ49" s="269" t="s">
        <v>296</v>
      </c>
      <c r="AK49" s="270" t="s">
        <v>591</v>
      </c>
      <c r="AL49" s="261"/>
      <c r="AM49" s="260"/>
      <c r="AN49" s="135" t="s">
        <v>592</v>
      </c>
      <c r="AO49" s="262"/>
      <c r="AP49" s="263"/>
      <c r="AQ49" s="264"/>
      <c r="AR49" s="265" t="s">
        <v>291</v>
      </c>
      <c r="AS49" s="266"/>
      <c r="AT49" s="267"/>
      <c r="AU49" s="268"/>
      <c r="AV49" s="269"/>
      <c r="AW49" s="270" t="s">
        <v>291</v>
      </c>
      <c r="AX49" s="261"/>
      <c r="AY49" s="260"/>
      <c r="AZ49" s="135"/>
      <c r="BA49" s="262"/>
      <c r="BB49" s="263"/>
      <c r="BC49" s="264"/>
      <c r="BD49" s="265" t="s">
        <v>291</v>
      </c>
      <c r="BE49" s="266"/>
      <c r="BF49" s="267"/>
      <c r="BG49" s="268"/>
      <c r="BH49" s="269"/>
      <c r="BI49" s="270" t="s">
        <v>291</v>
      </c>
      <c r="BJ49" s="261"/>
      <c r="BK49" s="260"/>
      <c r="BL49" s="135"/>
      <c r="BM49" s="262"/>
      <c r="BN49" s="263"/>
      <c r="BO49" s="264"/>
      <c r="BP49" s="265"/>
      <c r="BQ49" s="266"/>
      <c r="BR49" s="267"/>
      <c r="BS49" s="268"/>
      <c r="BT49" s="269"/>
      <c r="BU49" s="270" t="s">
        <v>291</v>
      </c>
      <c r="BV49" s="261"/>
      <c r="BW49" s="260"/>
      <c r="BX49" s="135"/>
      <c r="BY49" s="262">
        <f t="shared" ref="BY49" si="121">IF(CC49="","",BY$3)</f>
        <v>42755</v>
      </c>
      <c r="BZ49" s="263" t="str">
        <f t="shared" ref="BZ49" si="122">IF(CC49="","",BY$1)</f>
        <v>Obama II</v>
      </c>
      <c r="CA49" s="290">
        <v>41850</v>
      </c>
      <c r="CB49" s="264">
        <f t="shared" si="23"/>
        <v>42755</v>
      </c>
      <c r="CC49" s="266" t="str">
        <f t="shared" si="24"/>
        <v>Robert A. McDonald</v>
      </c>
      <c r="CD49" s="267" t="str">
        <f t="shared" si="25"/>
        <v>1953</v>
      </c>
      <c r="CE49" s="268" t="str">
        <f t="shared" si="26"/>
        <v>male</v>
      </c>
      <c r="CF49" s="269" t="str">
        <f t="shared" si="119"/>
        <v>us_rep01</v>
      </c>
      <c r="CG49" s="270" t="str">
        <f t="shared" si="28"/>
        <v>McDonald_Robert_1953</v>
      </c>
      <c r="CH49" s="261" t="str">
        <f t="shared" si="29"/>
        <v/>
      </c>
      <c r="CI49" s="260"/>
      <c r="CJ49" s="127" t="s">
        <v>1070</v>
      </c>
      <c r="CK49" s="262" t="str">
        <f t="shared" si="30"/>
        <v/>
      </c>
      <c r="CL49" s="263" t="str">
        <f t="shared" si="31"/>
        <v/>
      </c>
      <c r="CM49" s="264" t="str">
        <f t="shared" si="32"/>
        <v/>
      </c>
      <c r="CN49" s="264" t="str">
        <f t="shared" si="33"/>
        <v/>
      </c>
      <c r="CO49" s="266" t="str">
        <f t="shared" si="34"/>
        <v/>
      </c>
      <c r="CP49" s="267" t="str">
        <f t="shared" si="35"/>
        <v/>
      </c>
      <c r="CQ49" s="268" t="str">
        <f t="shared" si="36"/>
        <v/>
      </c>
      <c r="CR49" s="269" t="str">
        <f t="shared" si="37"/>
        <v/>
      </c>
      <c r="CS49" s="270" t="str">
        <f t="shared" si="38"/>
        <v/>
      </c>
      <c r="CT49" s="261"/>
      <c r="CU49" s="260"/>
      <c r="CV49" s="127"/>
      <c r="CW49" s="262" t="str">
        <f t="shared" si="14"/>
        <v/>
      </c>
      <c r="CX49" s="263" t="str">
        <f t="shared" si="39"/>
        <v/>
      </c>
      <c r="CY49" s="264" t="str">
        <f t="shared" si="40"/>
        <v/>
      </c>
      <c r="CZ49" s="264" t="str">
        <f t="shared" si="41"/>
        <v/>
      </c>
      <c r="DA49" s="266" t="str">
        <f t="shared" si="15"/>
        <v/>
      </c>
      <c r="DB49" s="267" t="str">
        <f t="shared" si="16"/>
        <v/>
      </c>
      <c r="DC49" s="268" t="str">
        <f t="shared" si="17"/>
        <v/>
      </c>
      <c r="DD49" s="269" t="str">
        <f t="shared" si="18"/>
        <v/>
      </c>
      <c r="DE49" s="270" t="str">
        <f t="shared" si="19"/>
        <v/>
      </c>
      <c r="DF49" s="261"/>
      <c r="DG49" s="260"/>
      <c r="DH49" s="127"/>
    </row>
    <row r="50" spans="1:112" ht="13.5" customHeight="1">
      <c r="A50" s="259"/>
      <c r="B50" s="260" t="s">
        <v>999</v>
      </c>
      <c r="D50" s="135"/>
      <c r="E50" s="262"/>
      <c r="F50" s="263"/>
      <c r="G50" s="264"/>
      <c r="H50" s="265"/>
      <c r="I50" s="266"/>
      <c r="J50" s="267"/>
      <c r="K50" s="268"/>
      <c r="L50" s="269"/>
      <c r="M50" s="270" t="s">
        <v>291</v>
      </c>
      <c r="O50" s="260"/>
      <c r="P50" s="135"/>
      <c r="Q50" s="262"/>
      <c r="R50" s="263"/>
      <c r="S50" s="264"/>
      <c r="T50" s="265"/>
      <c r="U50" s="266"/>
      <c r="V50" s="267"/>
      <c r="W50" s="268"/>
      <c r="X50" s="269"/>
      <c r="Y50" s="270" t="s">
        <v>291</v>
      </c>
      <c r="Z50" s="261"/>
      <c r="AA50" s="260"/>
      <c r="AB50" s="135"/>
      <c r="AC50" s="262"/>
      <c r="AD50" s="263"/>
      <c r="AE50" s="264"/>
      <c r="AF50" s="265"/>
      <c r="AG50" s="266"/>
      <c r="AH50" s="267"/>
      <c r="AI50" s="268"/>
      <c r="AJ50" s="269"/>
      <c r="AK50" s="270" t="s">
        <v>291</v>
      </c>
      <c r="AL50" s="261"/>
      <c r="AM50" s="260"/>
      <c r="AN50" s="135"/>
      <c r="AO50" s="262">
        <v>37622</v>
      </c>
      <c r="AP50" s="263" t="s">
        <v>323</v>
      </c>
      <c r="AQ50" s="264">
        <v>37645</v>
      </c>
      <c r="AR50" s="265">
        <v>38372</v>
      </c>
      <c r="AS50" s="266" t="s">
        <v>657</v>
      </c>
      <c r="AT50" s="267">
        <v>1945</v>
      </c>
      <c r="AU50" s="268" t="s">
        <v>327</v>
      </c>
      <c r="AV50" s="269" t="s">
        <v>297</v>
      </c>
      <c r="AW50" s="270" t="s">
        <v>658</v>
      </c>
      <c r="AX50" s="261"/>
      <c r="AY50" s="260"/>
      <c r="AZ50" s="135"/>
      <c r="BA50" s="262">
        <v>38372</v>
      </c>
      <c r="BB50" s="263" t="s">
        <v>324</v>
      </c>
      <c r="BC50" s="264">
        <v>38372</v>
      </c>
      <c r="BD50" s="265">
        <v>39833</v>
      </c>
      <c r="BE50" s="266" t="s">
        <v>659</v>
      </c>
      <c r="BF50" s="267">
        <v>1953</v>
      </c>
      <c r="BG50" s="268" t="s">
        <v>327</v>
      </c>
      <c r="BH50" s="269" t="s">
        <v>297</v>
      </c>
      <c r="BI50" s="270" t="s">
        <v>660</v>
      </c>
      <c r="BJ50" s="261"/>
      <c r="BK50" s="260"/>
      <c r="BL50" s="135" t="s">
        <v>661</v>
      </c>
      <c r="BM50" s="262">
        <v>39833</v>
      </c>
      <c r="BN50" s="263" t="s">
        <v>325</v>
      </c>
      <c r="BO50" s="264">
        <v>39833</v>
      </c>
      <c r="BP50" s="265">
        <v>41294</v>
      </c>
      <c r="BQ50" s="266" t="s">
        <v>662</v>
      </c>
      <c r="BR50" s="267">
        <v>1957</v>
      </c>
      <c r="BS50" s="268" t="s">
        <v>358</v>
      </c>
      <c r="BT50" s="269" t="s">
        <v>296</v>
      </c>
      <c r="BU50" s="270" t="s">
        <v>663</v>
      </c>
      <c r="BV50" s="261"/>
      <c r="BW50" s="260"/>
      <c r="BX50" s="135" t="s">
        <v>664</v>
      </c>
      <c r="BY50" s="262">
        <f>IF(CC50="","",BY$3)</f>
        <v>42755</v>
      </c>
      <c r="BZ50" s="263" t="str">
        <f>IF(CC50="","",BY$1)</f>
        <v>Obama II</v>
      </c>
      <c r="CA50" s="264">
        <f>IF(CC50="","",BY$2)</f>
        <v>41294</v>
      </c>
      <c r="CB50" s="289">
        <v>41523</v>
      </c>
      <c r="CC50" s="266" t="str">
        <f>IF(CJ50="","",IF(ISNUMBER(SEARCH(":",CJ50)),MID(CJ50,FIND(":",CJ50)+2,FIND("(",CJ50)-FIND(":",CJ50)-3),LEFT(CJ50,FIND("(",CJ50)-2)))</f>
        <v>Janet A. Napolitano</v>
      </c>
      <c r="CD50" s="267" t="str">
        <f>IF(CJ50="","",MID(CJ50,FIND("(",CJ50)+1,4))</f>
        <v>1957</v>
      </c>
      <c r="CE50" s="268" t="str">
        <f>IF(ISNUMBER(SEARCH("*female*",CJ50)),"female",IF(ISNUMBER(SEARCH("*male*",CJ50)),"male",""))</f>
        <v>female</v>
      </c>
      <c r="CF50" s="269" t="str">
        <f>IF(CJ50="","",IF(ISERROR(MID(CJ50,FIND("male,",CJ50)+6,(FIND(")",CJ50)-(FIND("male,",CJ50)+6))))=TRUE,"missing/error",MID(CJ50,FIND("male,",CJ50)+6,(FIND(")",CJ50)-(FIND("male,",CJ50)+6)))))</f>
        <v>us_dem01</v>
      </c>
      <c r="CG50" s="270" t="str">
        <f>IF(CC50="","",(MID(CC50,(SEARCH("^^",SUBSTITUTE(CC50," ","^^",LEN(CC50)-LEN(SUBSTITUTE(CC50," ","")))))+1,99)&amp;"_"&amp;LEFT(CC50,FIND(" ",CC50)-1)&amp;"_"&amp;CD50))</f>
        <v>Napolitano_Janet_1957</v>
      </c>
      <c r="CH50" s="261" t="str">
        <f>IF(CJ50="","",IF((LEN(CJ50)-LEN(SUBSTITUTE(CJ50,"male","")))/LEN("male")&gt;1,"!",IF(RIGHT(CJ50,1)=")","",IF(RIGHT(CJ50,2)=") ","",IF(RIGHT(CJ50,2)=").","","!!")))))</f>
        <v/>
      </c>
      <c r="CI50" s="260"/>
      <c r="CJ50" s="135" t="s">
        <v>1041</v>
      </c>
      <c r="CK50" s="262">
        <f t="shared" si="30"/>
        <v>44196</v>
      </c>
      <c r="CL50" s="263" t="str">
        <f t="shared" si="31"/>
        <v>Trump I</v>
      </c>
      <c r="CM50" s="264">
        <f t="shared" si="32"/>
        <v>42755</v>
      </c>
      <c r="CN50" s="264">
        <v>42947</v>
      </c>
      <c r="CO50" s="266" t="str">
        <f t="shared" si="34"/>
        <v>John F. Kelly</v>
      </c>
      <c r="CP50" s="267" t="str">
        <f t="shared" si="35"/>
        <v>1950</v>
      </c>
      <c r="CQ50" s="268" t="str">
        <f t="shared" si="36"/>
        <v>male</v>
      </c>
      <c r="CR50" s="269" t="str">
        <f t="shared" si="37"/>
        <v>us_indie01</v>
      </c>
      <c r="CS50" s="270" t="str">
        <f t="shared" si="38"/>
        <v>Kelly_John_1950</v>
      </c>
      <c r="CT50" s="261"/>
      <c r="CU50" s="260"/>
      <c r="CV50" s="135" t="s">
        <v>1226</v>
      </c>
      <c r="CW50" s="262" t="str">
        <f t="shared" si="14"/>
        <v/>
      </c>
      <c r="CX50" s="263" t="str">
        <f t="shared" si="39"/>
        <v/>
      </c>
      <c r="CY50" s="264" t="str">
        <f t="shared" si="40"/>
        <v/>
      </c>
      <c r="CZ50" s="264" t="str">
        <f t="shared" si="41"/>
        <v/>
      </c>
      <c r="DA50" s="266" t="str">
        <f t="shared" si="15"/>
        <v/>
      </c>
      <c r="DB50" s="267" t="str">
        <f t="shared" si="16"/>
        <v/>
      </c>
      <c r="DC50" s="268" t="str">
        <f t="shared" si="17"/>
        <v/>
      </c>
      <c r="DD50" s="269" t="str">
        <f t="shared" si="18"/>
        <v/>
      </c>
      <c r="DE50" s="270" t="str">
        <f t="shared" si="19"/>
        <v/>
      </c>
      <c r="DF50" s="261"/>
      <c r="DG50" s="260"/>
      <c r="DH50" s="135"/>
    </row>
    <row r="51" spans="1:112" ht="13.5" customHeight="1">
      <c r="A51" s="259"/>
      <c r="B51" s="260" t="s">
        <v>999</v>
      </c>
      <c r="D51" s="135"/>
      <c r="E51" s="262"/>
      <c r="F51" s="263"/>
      <c r="G51" s="264"/>
      <c r="H51" s="265"/>
      <c r="I51" s="266"/>
      <c r="J51" s="267"/>
      <c r="K51" s="268"/>
      <c r="L51" s="269"/>
      <c r="M51" s="270" t="s">
        <v>291</v>
      </c>
      <c r="O51" s="260"/>
      <c r="P51" s="135"/>
      <c r="Q51" s="262"/>
      <c r="R51" s="263"/>
      <c r="S51" s="264"/>
      <c r="T51" s="265"/>
      <c r="U51" s="266"/>
      <c r="V51" s="267"/>
      <c r="W51" s="268"/>
      <c r="X51" s="269"/>
      <c r="Y51" s="270"/>
      <c r="Z51" s="261"/>
      <c r="AA51" s="260"/>
      <c r="AB51" s="135"/>
      <c r="AC51" s="262"/>
      <c r="AD51" s="263"/>
      <c r="AE51" s="264"/>
      <c r="AF51" s="265"/>
      <c r="AG51" s="266"/>
      <c r="AH51" s="267"/>
      <c r="AI51" s="268"/>
      <c r="AJ51" s="269"/>
      <c r="AK51" s="270"/>
      <c r="AL51" s="261"/>
      <c r="AM51" s="260"/>
      <c r="AN51" s="135"/>
      <c r="AO51" s="262"/>
      <c r="AP51" s="263"/>
      <c r="AQ51" s="264"/>
      <c r="AR51" s="265"/>
      <c r="AS51" s="266"/>
      <c r="AT51" s="267"/>
      <c r="AU51" s="268"/>
      <c r="AV51" s="269"/>
      <c r="AW51" s="270"/>
      <c r="AX51" s="261"/>
      <c r="AY51" s="260"/>
      <c r="AZ51" s="135"/>
      <c r="BA51" s="262"/>
      <c r="BB51" s="263"/>
      <c r="BC51" s="264"/>
      <c r="BD51" s="265"/>
      <c r="BE51" s="266"/>
      <c r="BF51" s="267"/>
      <c r="BG51" s="268"/>
      <c r="BH51" s="269"/>
      <c r="BI51" s="270"/>
      <c r="BJ51" s="261"/>
      <c r="BK51" s="260"/>
      <c r="BL51" s="135"/>
      <c r="BM51" s="262"/>
      <c r="BN51" s="263"/>
      <c r="BO51" s="264"/>
      <c r="BP51" s="265"/>
      <c r="BQ51" s="266"/>
      <c r="BR51" s="267"/>
      <c r="BS51" s="268"/>
      <c r="BT51" s="269"/>
      <c r="BU51" s="270"/>
      <c r="BV51" s="261"/>
      <c r="BW51" s="260"/>
      <c r="BX51" s="135"/>
      <c r="BY51" s="262">
        <f>IF(CC51="","",BY$3)</f>
        <v>42755</v>
      </c>
      <c r="BZ51" s="263" t="str">
        <f>IF(CC51="","",BY$1)</f>
        <v>Obama II</v>
      </c>
      <c r="CA51" s="289">
        <v>41523</v>
      </c>
      <c r="CB51" s="264">
        <v>41624</v>
      </c>
      <c r="CC51" s="266" t="str">
        <f t="shared" ref="CC51:CC52" si="123">IF(CJ51="","",IF(ISNUMBER(SEARCH(":",CJ51)),MID(CJ51,FIND(":",CJ51)+2,FIND("(",CJ51)-FIND(":",CJ51)-3),LEFT(CJ51,FIND("(",CJ51)-2)))</f>
        <v>Rand Beers</v>
      </c>
      <c r="CD51" s="267" t="str">
        <f t="shared" ref="CD51:CD52" si="124">IF(CJ51="","",MID(CJ51,FIND("(",CJ51)+1,4))</f>
        <v>1942</v>
      </c>
      <c r="CE51" s="268" t="str">
        <f t="shared" ref="CE51:CE52" si="125">IF(ISNUMBER(SEARCH("*female*",CJ51)),"female",IF(ISNUMBER(SEARCH("*male*",CJ51)),"male",""))</f>
        <v>male</v>
      </c>
      <c r="CF51" s="269" t="str">
        <f t="shared" ref="CF51:CF52" si="126">IF(CJ51="","",IF(ISERROR(MID(CJ51,FIND("male,",CJ51)+6,(FIND(")",CJ51)-(FIND("male,",CJ51)+6))))=TRUE,"missing/error",MID(CJ51,FIND("male,",CJ51)+6,(FIND(")",CJ51)-(FIND("male,",CJ51)+6)))))</f>
        <v>us_dem01</v>
      </c>
      <c r="CG51" s="270" t="str">
        <f t="shared" ref="CG51:CG52" si="127">IF(CC51="","",(MID(CC51,(SEARCH("^^",SUBSTITUTE(CC51," ","^^",LEN(CC51)-LEN(SUBSTITUTE(CC51," ","")))))+1,99)&amp;"_"&amp;LEFT(CC51,FIND(" ",CC51)-1)&amp;"_"&amp;CD51))</f>
        <v>Beers_Rand_1942</v>
      </c>
      <c r="CH51" s="261" t="s">
        <v>1009</v>
      </c>
      <c r="CI51" s="260"/>
      <c r="CJ51" s="135" t="s">
        <v>1042</v>
      </c>
      <c r="CK51" s="262">
        <f t="shared" si="30"/>
        <v>44196</v>
      </c>
      <c r="CL51" s="263" t="str">
        <f t="shared" si="31"/>
        <v>Trump I</v>
      </c>
      <c r="CM51" s="264">
        <v>42947</v>
      </c>
      <c r="CN51" s="264">
        <v>43075</v>
      </c>
      <c r="CO51" s="266" t="str">
        <f t="shared" si="34"/>
        <v>Elaine Duke</v>
      </c>
      <c r="CP51" s="267" t="str">
        <f t="shared" si="35"/>
        <v>1958</v>
      </c>
      <c r="CQ51" s="268" t="str">
        <f t="shared" si="36"/>
        <v>female</v>
      </c>
      <c r="CR51" s="269" t="str">
        <f t="shared" si="37"/>
        <v>us_indie01</v>
      </c>
      <c r="CS51" s="270" t="str">
        <f t="shared" si="38"/>
        <v>Duke_Elaine_1958</v>
      </c>
      <c r="CT51" s="261" t="s">
        <v>1235</v>
      </c>
      <c r="CU51" s="260"/>
      <c r="CV51" s="135" t="s">
        <v>1236</v>
      </c>
      <c r="CW51" s="262" t="str">
        <f t="shared" si="14"/>
        <v/>
      </c>
      <c r="CX51" s="263" t="str">
        <f t="shared" si="39"/>
        <v/>
      </c>
      <c r="CY51" s="264" t="str">
        <f t="shared" si="40"/>
        <v/>
      </c>
      <c r="CZ51" s="264" t="str">
        <f t="shared" si="41"/>
        <v/>
      </c>
      <c r="DA51" s="266" t="str">
        <f t="shared" si="15"/>
        <v/>
      </c>
      <c r="DB51" s="267" t="str">
        <f t="shared" si="16"/>
        <v/>
      </c>
      <c r="DC51" s="268" t="str">
        <f t="shared" si="17"/>
        <v/>
      </c>
      <c r="DD51" s="269" t="str">
        <f t="shared" si="18"/>
        <v/>
      </c>
      <c r="DE51" s="270" t="str">
        <f t="shared" si="19"/>
        <v/>
      </c>
      <c r="DF51" s="261"/>
      <c r="DG51" s="260"/>
      <c r="DH51" s="135"/>
    </row>
    <row r="52" spans="1:112" ht="13.5" customHeight="1">
      <c r="A52" s="259"/>
      <c r="B52" s="260" t="s">
        <v>999</v>
      </c>
      <c r="D52" s="135"/>
      <c r="E52" s="262"/>
      <c r="F52" s="263"/>
      <c r="G52" s="264"/>
      <c r="H52" s="265"/>
      <c r="I52" s="266"/>
      <c r="J52" s="267"/>
      <c r="K52" s="268"/>
      <c r="L52" s="269"/>
      <c r="M52" s="270" t="s">
        <v>291</v>
      </c>
      <c r="O52" s="260"/>
      <c r="P52" s="135"/>
      <c r="Q52" s="262"/>
      <c r="R52" s="263"/>
      <c r="S52" s="264"/>
      <c r="T52" s="265"/>
      <c r="U52" s="266"/>
      <c r="V52" s="267"/>
      <c r="W52" s="268"/>
      <c r="X52" s="269"/>
      <c r="Y52" s="270"/>
      <c r="Z52" s="261"/>
      <c r="AA52" s="260"/>
      <c r="AB52" s="135"/>
      <c r="AC52" s="262"/>
      <c r="AD52" s="263"/>
      <c r="AE52" s="264"/>
      <c r="AF52" s="265"/>
      <c r="AG52" s="266"/>
      <c r="AH52" s="267"/>
      <c r="AI52" s="268"/>
      <c r="AJ52" s="269"/>
      <c r="AK52" s="270"/>
      <c r="AL52" s="261"/>
      <c r="AM52" s="260"/>
      <c r="AN52" s="135"/>
      <c r="AO52" s="262"/>
      <c r="AP52" s="263"/>
      <c r="AQ52" s="264"/>
      <c r="AR52" s="265"/>
      <c r="AS52" s="266"/>
      <c r="AT52" s="267"/>
      <c r="AU52" s="268"/>
      <c r="AV52" s="269"/>
      <c r="AW52" s="270"/>
      <c r="AX52" s="261"/>
      <c r="AY52" s="260"/>
      <c r="AZ52" s="135"/>
      <c r="BA52" s="262"/>
      <c r="BB52" s="263"/>
      <c r="BC52" s="264"/>
      <c r="BD52" s="265"/>
      <c r="BE52" s="266"/>
      <c r="BF52" s="267"/>
      <c r="BG52" s="268"/>
      <c r="BH52" s="269"/>
      <c r="BI52" s="270"/>
      <c r="BJ52" s="261"/>
      <c r="BK52" s="260"/>
      <c r="BL52" s="135"/>
      <c r="BM52" s="262"/>
      <c r="BN52" s="263"/>
      <c r="BO52" s="264"/>
      <c r="BP52" s="265"/>
      <c r="BQ52" s="266"/>
      <c r="BR52" s="267"/>
      <c r="BS52" s="268"/>
      <c r="BT52" s="269"/>
      <c r="BU52" s="270"/>
      <c r="BV52" s="261"/>
      <c r="BW52" s="260"/>
      <c r="BX52" s="135"/>
      <c r="BY52" s="262">
        <f>IF(CC52="","",BY$3)</f>
        <v>42755</v>
      </c>
      <c r="BZ52" s="263" t="str">
        <f>IF(CC52="","",BY$1)</f>
        <v>Obama II</v>
      </c>
      <c r="CA52" s="264">
        <v>41624</v>
      </c>
      <c r="CB52" s="264">
        <f>IF(CC52="","",BY$3)</f>
        <v>42755</v>
      </c>
      <c r="CC52" s="266" t="str">
        <f t="shared" si="123"/>
        <v>Jeh Charles Johnson</v>
      </c>
      <c r="CD52" s="267" t="str">
        <f t="shared" si="124"/>
        <v>1957</v>
      </c>
      <c r="CE52" s="268" t="str">
        <f t="shared" si="125"/>
        <v>male</v>
      </c>
      <c r="CF52" s="269" t="str">
        <f t="shared" si="126"/>
        <v>us_dem01</v>
      </c>
      <c r="CG52" s="270" t="str">
        <f t="shared" si="127"/>
        <v>Johnson_Jeh_1957</v>
      </c>
      <c r="CH52" s="261" t="str">
        <f t="shared" ref="CH52" si="128">IF(CJ52="","",IF((LEN(CJ52)-LEN(SUBSTITUTE(CJ52,"male","")))/LEN("male")&gt;1,"!",IF(RIGHT(CJ52,1)=")","",IF(RIGHT(CJ52,2)=") ","",IF(RIGHT(CJ52,2)=").","","!!")))))</f>
        <v/>
      </c>
      <c r="CI52" s="260"/>
      <c r="CJ52" s="135" t="s">
        <v>1043</v>
      </c>
      <c r="CK52" s="262">
        <f t="shared" si="30"/>
        <v>44196</v>
      </c>
      <c r="CL52" s="263" t="str">
        <f t="shared" si="31"/>
        <v>Trump I</v>
      </c>
      <c r="CM52" s="264">
        <v>43075</v>
      </c>
      <c r="CN52" s="264">
        <v>43565</v>
      </c>
      <c r="CO52" s="266" t="str">
        <f t="shared" si="34"/>
        <v>Kirstjen Nielson</v>
      </c>
      <c r="CP52" s="267" t="str">
        <f t="shared" si="35"/>
        <v>1972</v>
      </c>
      <c r="CQ52" s="268" t="str">
        <f t="shared" si="36"/>
        <v>female</v>
      </c>
      <c r="CR52" s="269" t="str">
        <f t="shared" si="37"/>
        <v>us_rep01</v>
      </c>
      <c r="CS52" s="270" t="str">
        <f t="shared" si="38"/>
        <v>Nielson_Kirstjen_1972</v>
      </c>
      <c r="CT52" s="261"/>
      <c r="CU52" s="260"/>
      <c r="CV52" s="135" t="s">
        <v>1237</v>
      </c>
      <c r="CW52" s="262" t="str">
        <f t="shared" si="14"/>
        <v/>
      </c>
      <c r="CX52" s="263" t="str">
        <f t="shared" si="39"/>
        <v/>
      </c>
      <c r="CY52" s="264" t="str">
        <f t="shared" si="40"/>
        <v/>
      </c>
      <c r="CZ52" s="264" t="str">
        <f t="shared" si="41"/>
        <v/>
      </c>
      <c r="DA52" s="266" t="str">
        <f t="shared" si="15"/>
        <v/>
      </c>
      <c r="DB52" s="267" t="str">
        <f t="shared" si="16"/>
        <v/>
      </c>
      <c r="DC52" s="268" t="str">
        <f t="shared" si="17"/>
        <v/>
      </c>
      <c r="DD52" s="269" t="str">
        <f t="shared" si="18"/>
        <v/>
      </c>
      <c r="DE52" s="270" t="str">
        <f t="shared" si="19"/>
        <v/>
      </c>
      <c r="DF52" s="261"/>
      <c r="DG52" s="260"/>
      <c r="DH52" s="135"/>
    </row>
    <row r="53" spans="1:112" ht="13.5" customHeight="1">
      <c r="A53" s="259"/>
      <c r="B53" s="260" t="s">
        <v>999</v>
      </c>
      <c r="D53" s="135"/>
      <c r="E53" s="262"/>
      <c r="F53" s="263"/>
      <c r="G53" s="264"/>
      <c r="H53" s="265"/>
      <c r="I53" s="266"/>
      <c r="J53" s="267"/>
      <c r="K53" s="268"/>
      <c r="L53" s="269"/>
      <c r="M53" s="270"/>
      <c r="O53" s="260"/>
      <c r="P53" s="135"/>
      <c r="Q53" s="262"/>
      <c r="R53" s="263"/>
      <c r="S53" s="264"/>
      <c r="T53" s="265"/>
      <c r="U53" s="266"/>
      <c r="V53" s="267"/>
      <c r="W53" s="268"/>
      <c r="X53" s="269"/>
      <c r="Y53" s="270"/>
      <c r="Z53" s="261"/>
      <c r="AA53" s="260"/>
      <c r="AB53" s="135"/>
      <c r="AC53" s="262"/>
      <c r="AD53" s="263"/>
      <c r="AE53" s="264"/>
      <c r="AF53" s="265"/>
      <c r="AG53" s="266"/>
      <c r="AH53" s="267"/>
      <c r="AI53" s="268"/>
      <c r="AJ53" s="269"/>
      <c r="AK53" s="270"/>
      <c r="AL53" s="261"/>
      <c r="AM53" s="260"/>
      <c r="AN53" s="135"/>
      <c r="AO53" s="262"/>
      <c r="AP53" s="263"/>
      <c r="AQ53" s="264"/>
      <c r="AR53" s="265"/>
      <c r="AS53" s="266"/>
      <c r="AT53" s="267"/>
      <c r="AU53" s="268"/>
      <c r="AV53" s="269"/>
      <c r="AW53" s="270"/>
      <c r="AX53" s="261"/>
      <c r="AY53" s="260"/>
      <c r="AZ53" s="135"/>
      <c r="BA53" s="262"/>
      <c r="BB53" s="263"/>
      <c r="BC53" s="264"/>
      <c r="BD53" s="265"/>
      <c r="BE53" s="266"/>
      <c r="BF53" s="267"/>
      <c r="BG53" s="268"/>
      <c r="BH53" s="269"/>
      <c r="BI53" s="270"/>
      <c r="BJ53" s="261"/>
      <c r="BK53" s="260"/>
      <c r="BL53" s="135"/>
      <c r="BM53" s="262"/>
      <c r="BN53" s="263"/>
      <c r="BO53" s="264"/>
      <c r="BP53" s="265"/>
      <c r="BQ53" s="266"/>
      <c r="BR53" s="267"/>
      <c r="BS53" s="268"/>
      <c r="BT53" s="269"/>
      <c r="BU53" s="270"/>
      <c r="BV53" s="261"/>
      <c r="BW53" s="260"/>
      <c r="BX53" s="135"/>
      <c r="BY53" s="262"/>
      <c r="BZ53" s="263"/>
      <c r="CA53" s="264"/>
      <c r="CB53" s="264"/>
      <c r="CC53" s="266"/>
      <c r="CD53" s="267"/>
      <c r="CE53" s="268"/>
      <c r="CF53" s="269"/>
      <c r="CG53" s="270"/>
      <c r="CH53" s="261"/>
      <c r="CI53" s="260"/>
      <c r="CJ53" s="135"/>
      <c r="CK53" s="262">
        <f t="shared" ref="CK53:CK54" si="129">IF(CO53="","",CK$3)</f>
        <v>44196</v>
      </c>
      <c r="CL53" s="263" t="str">
        <f t="shared" ref="CL53:CL54" si="130">IF(CO53="","",CK$1)</f>
        <v>Trump I</v>
      </c>
      <c r="CM53" s="264">
        <v>43565</v>
      </c>
      <c r="CN53" s="264">
        <v>44148</v>
      </c>
      <c r="CO53" s="266" t="str">
        <f t="shared" ref="CO53:CO54" si="131">IF(CV53="","",IF(ISNUMBER(SEARCH(":",CV53)),MID(CV53,FIND(":",CV53)+2,FIND("(",CV53)-FIND(":",CV53)-3),LEFT(CV53,FIND("(",CV53)-2)))</f>
        <v>Kevin McAleenan</v>
      </c>
      <c r="CP53" s="267" t="str">
        <f t="shared" ref="CP53:CP54" si="132">IF(CV53="","",MID(CV53,FIND("(",CV53)+1,4))</f>
        <v>1971</v>
      </c>
      <c r="CQ53" s="268" t="str">
        <f t="shared" ref="CQ53:CQ54" si="133">IF(ISNUMBER(SEARCH("*female*",CV53)),"female",IF(ISNUMBER(SEARCH("*male*",CV53)),"male",""))</f>
        <v>male</v>
      </c>
      <c r="CR53" s="269" t="str">
        <f t="shared" ref="CR53:CR54" si="134">IF(CV53="","",IF(ISERROR(MID(CV53,FIND("male,",CV53)+6,(FIND(")",CV53)-(FIND("male,",CV53)+6))))=TRUE,"missing/error",MID(CV53,FIND("male,",CV53)+6,(FIND(")",CV53)-(FIND("male,",CV53)+6)))))</f>
        <v>us_indie01</v>
      </c>
      <c r="CS53" s="270" t="str">
        <f t="shared" ref="CS53:CS54" si="135">IF(CO53="","",(MID(CO53,(SEARCH("^^",SUBSTITUTE(CO53," ","^^",LEN(CO53)-LEN(SUBSTITUTE(CO53," ","")))))+1,99)&amp;"_"&amp;LEFT(CO53,FIND(" ",CO53)-1)&amp;"_"&amp;CP53))</f>
        <v>McAleenan_Kevin_1971</v>
      </c>
      <c r="CT53" s="261" t="s">
        <v>1235</v>
      </c>
      <c r="CU53" s="260"/>
      <c r="CV53" s="135" t="s">
        <v>1246</v>
      </c>
      <c r="CW53" s="262"/>
      <c r="CX53" s="263"/>
      <c r="CY53" s="264"/>
      <c r="CZ53" s="264"/>
      <c r="DA53" s="266"/>
      <c r="DB53" s="267"/>
      <c r="DC53" s="268"/>
      <c r="DD53" s="269"/>
      <c r="DE53" s="270"/>
      <c r="DF53" s="261"/>
      <c r="DG53" s="260"/>
      <c r="DH53" s="135"/>
    </row>
    <row r="54" spans="1:112" ht="13.5" customHeight="1">
      <c r="A54" s="259"/>
      <c r="B54" s="260" t="s">
        <v>999</v>
      </c>
      <c r="D54" s="135"/>
      <c r="E54" s="262"/>
      <c r="F54" s="263"/>
      <c r="G54" s="264"/>
      <c r="H54" s="265"/>
      <c r="I54" s="266"/>
      <c r="J54" s="267"/>
      <c r="K54" s="268"/>
      <c r="L54" s="269"/>
      <c r="M54" s="270"/>
      <c r="O54" s="260"/>
      <c r="P54" s="135"/>
      <c r="Q54" s="262"/>
      <c r="R54" s="263"/>
      <c r="S54" s="264"/>
      <c r="T54" s="265"/>
      <c r="U54" s="266"/>
      <c r="V54" s="267"/>
      <c r="W54" s="268"/>
      <c r="X54" s="269"/>
      <c r="Y54" s="270"/>
      <c r="Z54" s="261"/>
      <c r="AA54" s="260"/>
      <c r="AB54" s="135"/>
      <c r="AC54" s="262"/>
      <c r="AD54" s="263"/>
      <c r="AE54" s="264"/>
      <c r="AF54" s="265"/>
      <c r="AG54" s="266"/>
      <c r="AH54" s="267"/>
      <c r="AI54" s="268"/>
      <c r="AJ54" s="269"/>
      <c r="AK54" s="270"/>
      <c r="AL54" s="261"/>
      <c r="AM54" s="260"/>
      <c r="AN54" s="135"/>
      <c r="AO54" s="262"/>
      <c r="AP54" s="263"/>
      <c r="AQ54" s="264"/>
      <c r="AR54" s="265"/>
      <c r="AS54" s="266"/>
      <c r="AT54" s="267"/>
      <c r="AU54" s="268"/>
      <c r="AV54" s="269"/>
      <c r="AW54" s="270"/>
      <c r="AX54" s="261"/>
      <c r="AY54" s="260"/>
      <c r="AZ54" s="135"/>
      <c r="BA54" s="262"/>
      <c r="BB54" s="263"/>
      <c r="BC54" s="264"/>
      <c r="BD54" s="265"/>
      <c r="BE54" s="266"/>
      <c r="BF54" s="267"/>
      <c r="BG54" s="268"/>
      <c r="BH54" s="269"/>
      <c r="BI54" s="270"/>
      <c r="BJ54" s="261"/>
      <c r="BK54" s="260"/>
      <c r="BL54" s="135"/>
      <c r="BM54" s="262"/>
      <c r="BN54" s="263"/>
      <c r="BO54" s="264"/>
      <c r="BP54" s="265"/>
      <c r="BQ54" s="266"/>
      <c r="BR54" s="267"/>
      <c r="BS54" s="268"/>
      <c r="BT54" s="269"/>
      <c r="BU54" s="270"/>
      <c r="BV54" s="261"/>
      <c r="BW54" s="260"/>
      <c r="BX54" s="135"/>
      <c r="BY54" s="262"/>
      <c r="BZ54" s="263"/>
      <c r="CA54" s="264"/>
      <c r="CB54" s="264"/>
      <c r="CC54" s="266"/>
      <c r="CD54" s="267"/>
      <c r="CE54" s="268"/>
      <c r="CF54" s="269"/>
      <c r="CG54" s="270"/>
      <c r="CH54" s="261"/>
      <c r="CI54" s="260"/>
      <c r="CJ54" s="135"/>
      <c r="CK54" s="262">
        <f t="shared" si="129"/>
        <v>44196</v>
      </c>
      <c r="CL54" s="263" t="str">
        <f t="shared" si="130"/>
        <v>Trump I</v>
      </c>
      <c r="CM54" s="264">
        <v>44148</v>
      </c>
      <c r="CN54" s="264">
        <f>IF(CO54="","",CK$3)</f>
        <v>44196</v>
      </c>
      <c r="CO54" s="266" t="str">
        <f t="shared" si="131"/>
        <v>Chad Wolfe</v>
      </c>
      <c r="CP54" s="267" t="str">
        <f t="shared" si="132"/>
        <v>1976</v>
      </c>
      <c r="CQ54" s="268" t="str">
        <f t="shared" si="133"/>
        <v>male</v>
      </c>
      <c r="CR54" s="269" t="str">
        <f t="shared" si="134"/>
        <v>us_rep01</v>
      </c>
      <c r="CS54" s="270" t="str">
        <f t="shared" si="135"/>
        <v>Wolfe_Chad_1976</v>
      </c>
      <c r="CT54" s="261" t="s">
        <v>1235</v>
      </c>
      <c r="CU54" s="260"/>
      <c r="CV54" s="135" t="s">
        <v>1247</v>
      </c>
      <c r="CW54" s="262"/>
      <c r="CX54" s="263"/>
      <c r="CY54" s="264"/>
      <c r="CZ54" s="264"/>
      <c r="DA54" s="266"/>
      <c r="DB54" s="267"/>
      <c r="DC54" s="268"/>
      <c r="DD54" s="269"/>
      <c r="DE54" s="270"/>
      <c r="DF54" s="261"/>
      <c r="DG54" s="260"/>
      <c r="DH54" s="135"/>
    </row>
    <row r="55" spans="1:112" ht="13.5" customHeight="1">
      <c r="A55" s="259"/>
      <c r="B55" s="260" t="s">
        <v>997</v>
      </c>
      <c r="D55" s="135"/>
      <c r="E55" s="331">
        <v>33239</v>
      </c>
      <c r="F55" s="332" t="s">
        <v>320</v>
      </c>
      <c r="G55" s="264">
        <v>32528</v>
      </c>
      <c r="H55" s="265">
        <v>33989</v>
      </c>
      <c r="I55" s="266" t="s">
        <v>608</v>
      </c>
      <c r="J55" s="267">
        <v>1943</v>
      </c>
      <c r="K55" s="268" t="s">
        <v>327</v>
      </c>
      <c r="L55" s="269" t="s">
        <v>297</v>
      </c>
      <c r="M55" s="270" t="s">
        <v>609</v>
      </c>
      <c r="O55" s="260"/>
      <c r="P55" s="135" t="s">
        <v>610</v>
      </c>
      <c r="Q55" s="331">
        <v>33989</v>
      </c>
      <c r="R55" s="332" t="s">
        <v>321</v>
      </c>
      <c r="S55" s="264">
        <v>33989</v>
      </c>
      <c r="T55" s="265">
        <v>34513</v>
      </c>
      <c r="U55" s="266" t="s">
        <v>611</v>
      </c>
      <c r="V55" s="267">
        <v>1938</v>
      </c>
      <c r="W55" s="268" t="s">
        <v>327</v>
      </c>
      <c r="X55" s="269" t="s">
        <v>296</v>
      </c>
      <c r="Y55" s="270" t="s">
        <v>612</v>
      </c>
      <c r="Z55" s="261"/>
      <c r="AA55" s="260" t="s">
        <v>354</v>
      </c>
      <c r="AB55" s="135" t="s">
        <v>611</v>
      </c>
      <c r="AC55" s="331">
        <v>35431</v>
      </c>
      <c r="AD55" s="332" t="s">
        <v>322</v>
      </c>
      <c r="AE55" s="264">
        <v>35450</v>
      </c>
      <c r="AF55" s="265">
        <v>35899</v>
      </c>
      <c r="AG55" s="266" t="s">
        <v>615</v>
      </c>
      <c r="AH55" s="267">
        <v>1949</v>
      </c>
      <c r="AI55" s="268" t="s">
        <v>327</v>
      </c>
      <c r="AJ55" s="269" t="s">
        <v>296</v>
      </c>
      <c r="AK55" s="270" t="s">
        <v>616</v>
      </c>
      <c r="AL55" s="261"/>
      <c r="AM55" s="260" t="s">
        <v>385</v>
      </c>
      <c r="AN55" s="135" t="s">
        <v>617</v>
      </c>
      <c r="AO55" s="331">
        <v>36911</v>
      </c>
      <c r="AP55" s="332" t="s">
        <v>323</v>
      </c>
      <c r="AQ55" s="264">
        <v>36911</v>
      </c>
      <c r="AR55" s="265">
        <v>37778</v>
      </c>
      <c r="AS55" s="266" t="s">
        <v>620</v>
      </c>
      <c r="AT55" s="267">
        <v>1949</v>
      </c>
      <c r="AU55" s="268" t="s">
        <v>327</v>
      </c>
      <c r="AV55" s="269" t="s">
        <v>297</v>
      </c>
      <c r="AW55" s="270" t="s">
        <v>621</v>
      </c>
      <c r="AX55" s="261"/>
      <c r="AY55" s="260"/>
      <c r="AZ55" s="135" t="s">
        <v>622</v>
      </c>
      <c r="BA55" s="331">
        <v>38372</v>
      </c>
      <c r="BB55" s="332" t="s">
        <v>324</v>
      </c>
      <c r="BC55" s="264">
        <v>38372</v>
      </c>
      <c r="BD55" s="265">
        <v>38821</v>
      </c>
      <c r="BE55" s="266" t="s">
        <v>623</v>
      </c>
      <c r="BF55" s="267">
        <v>1955</v>
      </c>
      <c r="BG55" s="268" t="s">
        <v>327</v>
      </c>
      <c r="BH55" s="269" t="s">
        <v>297</v>
      </c>
      <c r="BI55" s="270" t="s">
        <v>626</v>
      </c>
      <c r="BJ55" s="261"/>
      <c r="BK55" s="260" t="s">
        <v>628</v>
      </c>
      <c r="BL55" s="135" t="s">
        <v>627</v>
      </c>
      <c r="BM55" s="331">
        <v>39833</v>
      </c>
      <c r="BN55" s="332" t="s">
        <v>325</v>
      </c>
      <c r="BO55" s="264">
        <v>39833</v>
      </c>
      <c r="BP55" s="264">
        <v>40389</v>
      </c>
      <c r="BQ55" s="266" t="s">
        <v>635</v>
      </c>
      <c r="BR55" s="267">
        <v>1968</v>
      </c>
      <c r="BS55" s="268" t="s">
        <v>327</v>
      </c>
      <c r="BT55" s="269" t="s">
        <v>296</v>
      </c>
      <c r="BU55" s="270" t="s">
        <v>636</v>
      </c>
      <c r="BV55" s="261"/>
      <c r="BW55" s="260"/>
      <c r="BX55" s="135" t="s">
        <v>637</v>
      </c>
      <c r="BY55" s="331">
        <f t="shared" si="20"/>
        <v>42755</v>
      </c>
      <c r="BZ55" s="332" t="str">
        <f t="shared" si="21"/>
        <v>Obama II</v>
      </c>
      <c r="CA55" s="264">
        <f t="shared" si="22"/>
        <v>41294</v>
      </c>
      <c r="CB55" s="289">
        <v>41301</v>
      </c>
      <c r="CC55" s="266" t="str">
        <f t="shared" si="24"/>
        <v>Peter R. Orszag</v>
      </c>
      <c r="CD55" s="267" t="str">
        <f t="shared" si="25"/>
        <v>1968</v>
      </c>
      <c r="CE55" s="268" t="str">
        <f t="shared" si="26"/>
        <v>male</v>
      </c>
      <c r="CF55" s="269" t="str">
        <f t="shared" si="27"/>
        <v>us_dem01</v>
      </c>
      <c r="CG55" s="270" t="str">
        <f t="shared" si="28"/>
        <v>Orszag_Peter_1968</v>
      </c>
      <c r="CH55" s="261" t="str">
        <f t="shared" si="29"/>
        <v/>
      </c>
      <c r="CI55" s="260"/>
      <c r="CJ55" s="288" t="s">
        <v>1035</v>
      </c>
      <c r="CK55" s="262">
        <f t="shared" si="30"/>
        <v>44196</v>
      </c>
      <c r="CL55" s="263" t="str">
        <f t="shared" si="31"/>
        <v>Trump I</v>
      </c>
      <c r="CM55" s="264">
        <f t="shared" si="32"/>
        <v>42755</v>
      </c>
      <c r="CN55" s="264">
        <v>43467</v>
      </c>
      <c r="CO55" s="266" t="str">
        <f t="shared" si="34"/>
        <v>Mick Mulvaney</v>
      </c>
      <c r="CP55" s="267" t="str">
        <f t="shared" si="35"/>
        <v>1967</v>
      </c>
      <c r="CQ55" s="268" t="str">
        <f t="shared" si="36"/>
        <v>male</v>
      </c>
      <c r="CR55" s="269" t="str">
        <f t="shared" si="37"/>
        <v>us_rep01</v>
      </c>
      <c r="CS55" s="270" t="str">
        <f t="shared" si="38"/>
        <v>Mulvaney_Mick_1967</v>
      </c>
      <c r="CT55" s="261"/>
      <c r="CU55" s="260"/>
      <c r="CV55" s="288" t="s">
        <v>1227</v>
      </c>
      <c r="CW55" s="262" t="str">
        <f t="shared" si="14"/>
        <v/>
      </c>
      <c r="CX55" s="263" t="str">
        <f t="shared" si="39"/>
        <v/>
      </c>
      <c r="CY55" s="264" t="str">
        <f t="shared" si="40"/>
        <v/>
      </c>
      <c r="CZ55" s="264" t="str">
        <f t="shared" si="41"/>
        <v/>
      </c>
      <c r="DA55" s="266" t="str">
        <f t="shared" si="15"/>
        <v/>
      </c>
      <c r="DB55" s="267" t="str">
        <f t="shared" si="16"/>
        <v/>
      </c>
      <c r="DC55" s="268" t="str">
        <f t="shared" si="17"/>
        <v/>
      </c>
      <c r="DD55" s="269" t="str">
        <f t="shared" si="18"/>
        <v/>
      </c>
      <c r="DE55" s="270" t="str">
        <f t="shared" si="19"/>
        <v/>
      </c>
      <c r="DF55" s="261"/>
      <c r="DG55" s="260"/>
      <c r="DH55" s="288"/>
    </row>
    <row r="56" spans="1:112" ht="13.5" customHeight="1">
      <c r="A56" s="259"/>
      <c r="B56" s="260" t="s">
        <v>997</v>
      </c>
      <c r="D56" s="135"/>
      <c r="E56" s="331"/>
      <c r="F56" s="332"/>
      <c r="G56" s="264"/>
      <c r="H56" s="265" t="s">
        <v>291</v>
      </c>
      <c r="I56" s="266"/>
      <c r="J56" s="267"/>
      <c r="K56" s="268"/>
      <c r="L56" s="269"/>
      <c r="M56" s="270" t="s">
        <v>291</v>
      </c>
      <c r="O56" s="260"/>
      <c r="P56" s="135"/>
      <c r="Q56" s="331">
        <v>33989</v>
      </c>
      <c r="R56" s="332" t="s">
        <v>321</v>
      </c>
      <c r="S56" s="264">
        <v>34513</v>
      </c>
      <c r="T56" s="265">
        <v>35181</v>
      </c>
      <c r="U56" s="266" t="s">
        <v>613</v>
      </c>
      <c r="V56" s="267">
        <v>1931</v>
      </c>
      <c r="W56" s="268" t="s">
        <v>358</v>
      </c>
      <c r="X56" s="269" t="s">
        <v>296</v>
      </c>
      <c r="Y56" s="270" t="s">
        <v>614</v>
      </c>
      <c r="Z56" s="261"/>
      <c r="AA56" s="260"/>
      <c r="AB56" s="135" t="s">
        <v>613</v>
      </c>
      <c r="AC56" s="331">
        <v>35431</v>
      </c>
      <c r="AD56" s="332" t="s">
        <v>322</v>
      </c>
      <c r="AE56" s="264">
        <v>35899</v>
      </c>
      <c r="AF56" s="265">
        <v>36911</v>
      </c>
      <c r="AG56" s="266" t="s">
        <v>618</v>
      </c>
      <c r="AH56" s="267">
        <v>1955</v>
      </c>
      <c r="AI56" s="268" t="s">
        <v>327</v>
      </c>
      <c r="AJ56" s="269" t="s">
        <v>296</v>
      </c>
      <c r="AK56" s="270" t="s">
        <v>619</v>
      </c>
      <c r="AL56" s="261"/>
      <c r="AM56" s="260"/>
      <c r="AN56" s="135"/>
      <c r="AO56" s="331">
        <v>36911</v>
      </c>
      <c r="AP56" s="332" t="s">
        <v>323</v>
      </c>
      <c r="AQ56" s="264">
        <v>37778</v>
      </c>
      <c r="AR56" s="265">
        <v>38372</v>
      </c>
      <c r="AS56" s="266" t="s">
        <v>623</v>
      </c>
      <c r="AT56" s="267">
        <v>1955</v>
      </c>
      <c r="AU56" s="268" t="s">
        <v>327</v>
      </c>
      <c r="AV56" s="269" t="s">
        <v>297</v>
      </c>
      <c r="AW56" s="270" t="s">
        <v>624</v>
      </c>
      <c r="AX56" s="261"/>
      <c r="AY56" s="260"/>
      <c r="AZ56" s="135" t="s">
        <v>625</v>
      </c>
      <c r="BA56" s="331">
        <v>38372</v>
      </c>
      <c r="BB56" s="332" t="s">
        <v>324</v>
      </c>
      <c r="BC56" s="264">
        <v>38821</v>
      </c>
      <c r="BD56" s="265">
        <v>39252</v>
      </c>
      <c r="BE56" s="266" t="s">
        <v>629</v>
      </c>
      <c r="BF56" s="267">
        <v>1955</v>
      </c>
      <c r="BG56" s="268" t="s">
        <v>327</v>
      </c>
      <c r="BH56" s="269" t="s">
        <v>297</v>
      </c>
      <c r="BI56" s="270" t="s">
        <v>630</v>
      </c>
      <c r="BJ56" s="261"/>
      <c r="BK56" s="260" t="s">
        <v>385</v>
      </c>
      <c r="BL56" s="135" t="s">
        <v>631</v>
      </c>
      <c r="BM56" s="331">
        <v>39833</v>
      </c>
      <c r="BN56" s="332" t="s">
        <v>325</v>
      </c>
      <c r="BO56" s="264">
        <v>40389</v>
      </c>
      <c r="BP56" s="265">
        <v>41294</v>
      </c>
      <c r="BQ56" s="266" t="s">
        <v>960</v>
      </c>
      <c r="BR56" s="267">
        <v>1955</v>
      </c>
      <c r="BS56" s="268" t="s">
        <v>327</v>
      </c>
      <c r="BT56" s="269" t="s">
        <v>296</v>
      </c>
      <c r="BU56" s="270" t="s">
        <v>619</v>
      </c>
      <c r="BV56" s="261"/>
      <c r="BW56" s="260"/>
      <c r="BX56" s="135" t="s">
        <v>959</v>
      </c>
      <c r="BY56" s="331">
        <f t="shared" ref="BY56:BY57" si="136">IF(CC56="","",BY$3)</f>
        <v>42755</v>
      </c>
      <c r="BZ56" s="332" t="str">
        <f t="shared" ref="BZ56:BZ57" si="137">IF(CC56="","",BY$1)</f>
        <v>Obama II</v>
      </c>
      <c r="CA56" s="289">
        <v>41301</v>
      </c>
      <c r="CB56" s="264">
        <v>41388</v>
      </c>
      <c r="CC56" s="266" t="str">
        <f t="shared" ref="CC56:CC57" si="138">IF(CJ56="","",IF(ISNUMBER(SEARCH(":",CJ56)),MID(CJ56,FIND(":",CJ56)+2,FIND("(",CJ56)-FIND(":",CJ56)-3),LEFT(CJ56,FIND("(",CJ56)-2)))</f>
        <v>Jeffrey Zients</v>
      </c>
      <c r="CD56" s="267" t="str">
        <f t="shared" ref="CD56:CD57" si="139">IF(CJ56="","",MID(CJ56,FIND("(",CJ56)+1,4))</f>
        <v>1946</v>
      </c>
      <c r="CE56" s="268" t="str">
        <f t="shared" ref="CE56:CE57" si="140">IF(ISNUMBER(SEARCH("*female*",CJ56)),"female",IF(ISNUMBER(SEARCH("*male*",CJ56)),"male",""))</f>
        <v>male</v>
      </c>
      <c r="CF56" s="269" t="str">
        <f t="shared" ref="CF56:CF57" si="141">IF(CJ56="","",IF(ISERROR(MID(CJ56,FIND("male,",CJ56)+6,(FIND(")",CJ56)-(FIND("male,",CJ56)+6))))=TRUE,"missing/error",MID(CJ56,FIND("male,",CJ56)+6,(FIND(")",CJ56)-(FIND("male,",CJ56)+6)))))</f>
        <v>us_dem01</v>
      </c>
      <c r="CG56" s="270" t="str">
        <f t="shared" ref="CG56:CG57" si="142">IF(CC56="","",(MID(CC56,(SEARCH("^^",SUBSTITUTE(CC56," ","^^",LEN(CC56)-LEN(SUBSTITUTE(CC56," ","")))))+1,99)&amp;"_"&amp;LEFT(CC56,FIND(" ",CC56)-1)&amp;"_"&amp;CD56))</f>
        <v>Zients_Jeffrey_1946</v>
      </c>
      <c r="CH56" s="261" t="s">
        <v>1009</v>
      </c>
      <c r="CI56" s="260"/>
      <c r="CJ56" s="135" t="s">
        <v>1036</v>
      </c>
      <c r="CK56" s="262">
        <f t="shared" si="30"/>
        <v>44196</v>
      </c>
      <c r="CL56" s="263" t="str">
        <f t="shared" si="31"/>
        <v>Trump I</v>
      </c>
      <c r="CM56" s="264">
        <v>43467</v>
      </c>
      <c r="CN56" s="264">
        <f>IF(CO54="","",CK$3)</f>
        <v>44196</v>
      </c>
      <c r="CO56" s="266" t="str">
        <f t="shared" si="34"/>
        <v>Russ Vought</v>
      </c>
      <c r="CP56" s="267" t="str">
        <f t="shared" si="35"/>
        <v>1976</v>
      </c>
      <c r="CQ56" s="268" t="str">
        <f t="shared" si="36"/>
        <v>male</v>
      </c>
      <c r="CR56" s="269" t="str">
        <f t="shared" si="37"/>
        <v>us_rep01</v>
      </c>
      <c r="CS56" s="270" t="str">
        <f t="shared" si="38"/>
        <v>Vought_Russ_1976</v>
      </c>
      <c r="CT56" s="261"/>
      <c r="CU56" s="260"/>
      <c r="CV56" s="135" t="s">
        <v>1262</v>
      </c>
      <c r="CW56" s="262" t="str">
        <f t="shared" si="14"/>
        <v/>
      </c>
      <c r="CX56" s="263" t="str">
        <f t="shared" si="39"/>
        <v/>
      </c>
      <c r="CY56" s="264" t="str">
        <f t="shared" si="40"/>
        <v/>
      </c>
      <c r="CZ56" s="264" t="str">
        <f t="shared" si="41"/>
        <v/>
      </c>
      <c r="DA56" s="266" t="str">
        <f t="shared" si="15"/>
        <v/>
      </c>
      <c r="DB56" s="267" t="str">
        <f t="shared" si="16"/>
        <v/>
      </c>
      <c r="DC56" s="268" t="str">
        <f t="shared" si="17"/>
        <v/>
      </c>
      <c r="DD56" s="269" t="str">
        <f t="shared" si="18"/>
        <v/>
      </c>
      <c r="DE56" s="270" t="str">
        <f t="shared" si="19"/>
        <v/>
      </c>
      <c r="DF56" s="261"/>
      <c r="DG56" s="260"/>
      <c r="DH56" s="135"/>
    </row>
    <row r="57" spans="1:112" ht="13.5" customHeight="1">
      <c r="A57" s="259"/>
      <c r="B57" s="260" t="s">
        <v>997</v>
      </c>
      <c r="D57" s="135"/>
      <c r="E57" s="331"/>
      <c r="F57" s="332"/>
      <c r="G57" s="264"/>
      <c r="H57" s="265"/>
      <c r="I57" s="266"/>
      <c r="J57" s="267"/>
      <c r="K57" s="268"/>
      <c r="L57" s="269"/>
      <c r="M57" s="270"/>
      <c r="O57" s="260"/>
      <c r="P57" s="135"/>
      <c r="Q57" s="331">
        <v>33989</v>
      </c>
      <c r="R57" s="332" t="s">
        <v>321</v>
      </c>
      <c r="S57" s="264">
        <v>35181</v>
      </c>
      <c r="T57" s="265">
        <v>35450</v>
      </c>
      <c r="U57" s="266" t="s">
        <v>615</v>
      </c>
      <c r="V57" s="267">
        <v>1949</v>
      </c>
      <c r="W57" s="268" t="s">
        <v>327</v>
      </c>
      <c r="X57" s="269" t="s">
        <v>296</v>
      </c>
      <c r="Y57" s="270" t="s">
        <v>616</v>
      </c>
      <c r="Z57" s="261"/>
      <c r="AA57" s="260"/>
      <c r="AB57" s="135" t="s">
        <v>617</v>
      </c>
      <c r="AC57" s="331"/>
      <c r="AD57" s="332"/>
      <c r="AE57" s="264"/>
      <c r="AF57" s="265"/>
      <c r="AG57" s="266"/>
      <c r="AH57" s="267"/>
      <c r="AI57" s="268"/>
      <c r="AJ57" s="269"/>
      <c r="AK57" s="270"/>
      <c r="AL57" s="261"/>
      <c r="AM57" s="260"/>
      <c r="AN57" s="135"/>
      <c r="AO57" s="331"/>
      <c r="AP57" s="332"/>
      <c r="AQ57" s="264"/>
      <c r="AR57" s="265"/>
      <c r="AS57" s="266"/>
      <c r="AT57" s="267"/>
      <c r="AU57" s="268"/>
      <c r="AV57" s="269"/>
      <c r="AW57" s="270"/>
      <c r="AX57" s="261"/>
      <c r="AY57" s="260"/>
      <c r="AZ57" s="135"/>
      <c r="BA57" s="331">
        <v>38372</v>
      </c>
      <c r="BB57" s="332" t="s">
        <v>324</v>
      </c>
      <c r="BC57" s="264">
        <v>39252</v>
      </c>
      <c r="BD57" s="265">
        <v>39833</v>
      </c>
      <c r="BE57" s="266" t="s">
        <v>632</v>
      </c>
      <c r="BF57" s="267">
        <v>1960</v>
      </c>
      <c r="BG57" s="268" t="s">
        <v>327</v>
      </c>
      <c r="BH57" s="269" t="s">
        <v>297</v>
      </c>
      <c r="BI57" s="270" t="s">
        <v>633</v>
      </c>
      <c r="BJ57" s="261"/>
      <c r="BK57" s="260"/>
      <c r="BL57" s="135" t="s">
        <v>634</v>
      </c>
      <c r="BM57" s="331"/>
      <c r="BN57" s="332"/>
      <c r="BO57" s="264"/>
      <c r="BP57" s="265"/>
      <c r="BQ57" s="266"/>
      <c r="BR57" s="267"/>
      <c r="BS57" s="268"/>
      <c r="BT57" s="269"/>
      <c r="BU57" s="270"/>
      <c r="BV57" s="261"/>
      <c r="BW57" s="260"/>
      <c r="BX57" s="135"/>
      <c r="BY57" s="331">
        <f t="shared" si="136"/>
        <v>42755</v>
      </c>
      <c r="BZ57" s="332" t="str">
        <f t="shared" si="137"/>
        <v>Obama II</v>
      </c>
      <c r="CA57" s="264">
        <v>41388</v>
      </c>
      <c r="CB57" s="264">
        <v>41799</v>
      </c>
      <c r="CC57" s="266" t="str">
        <f t="shared" si="138"/>
        <v>Sylvia Matthew Burwell</v>
      </c>
      <c r="CD57" s="267" t="str">
        <f t="shared" si="139"/>
        <v>1965</v>
      </c>
      <c r="CE57" s="268" t="str">
        <f t="shared" si="140"/>
        <v>female</v>
      </c>
      <c r="CF57" s="269" t="str">
        <f t="shared" si="141"/>
        <v>us_dem01</v>
      </c>
      <c r="CG57" s="270" t="str">
        <f t="shared" si="142"/>
        <v>Burwell_Sylvia_1965</v>
      </c>
      <c r="CH57" s="261" t="str">
        <f t="shared" ref="CH57" si="143">IF(CJ57="","",IF((LEN(CJ57)-LEN(SUBSTITUTE(CJ57,"male","")))/LEN("male")&gt;1,"!",IF(RIGHT(CJ57,1)=")","",IF(RIGHT(CJ57,2)=") ","",IF(RIGHT(CJ57,2)=").","","!!")))))</f>
        <v/>
      </c>
      <c r="CI57" s="260"/>
      <c r="CJ57" s="135" t="s">
        <v>1056</v>
      </c>
      <c r="CK57" s="262" t="str">
        <f t="shared" si="30"/>
        <v/>
      </c>
      <c r="CL57" s="263" t="str">
        <f t="shared" si="31"/>
        <v/>
      </c>
      <c r="CM57" s="264" t="str">
        <f t="shared" si="32"/>
        <v/>
      </c>
      <c r="CN57" s="264" t="str">
        <f t="shared" si="33"/>
        <v/>
      </c>
      <c r="CO57" s="266" t="str">
        <f t="shared" si="34"/>
        <v/>
      </c>
      <c r="CP57" s="267" t="str">
        <f t="shared" si="35"/>
        <v/>
      </c>
      <c r="CQ57" s="268" t="str">
        <f t="shared" si="36"/>
        <v/>
      </c>
      <c r="CR57" s="269" t="str">
        <f t="shared" si="37"/>
        <v/>
      </c>
      <c r="CS57" s="270" t="str">
        <f t="shared" si="38"/>
        <v/>
      </c>
      <c r="CT57" s="261"/>
      <c r="CU57" s="260"/>
      <c r="CV57" s="135"/>
      <c r="CW57" s="262" t="str">
        <f t="shared" si="14"/>
        <v/>
      </c>
      <c r="CX57" s="263" t="str">
        <f t="shared" si="39"/>
        <v/>
      </c>
      <c r="CY57" s="264" t="str">
        <f t="shared" si="40"/>
        <v/>
      </c>
      <c r="CZ57" s="264" t="str">
        <f t="shared" si="41"/>
        <v/>
      </c>
      <c r="DA57" s="266" t="str">
        <f t="shared" si="15"/>
        <v/>
      </c>
      <c r="DB57" s="267" t="str">
        <f t="shared" si="16"/>
        <v/>
      </c>
      <c r="DC57" s="268" t="str">
        <f t="shared" si="17"/>
        <v/>
      </c>
      <c r="DD57" s="269" t="str">
        <f t="shared" si="18"/>
        <v/>
      </c>
      <c r="DE57" s="270" t="str">
        <f t="shared" si="19"/>
        <v/>
      </c>
      <c r="DF57" s="261"/>
      <c r="DG57" s="260"/>
      <c r="DH57" s="135"/>
    </row>
    <row r="58" spans="1:112" ht="13.5" customHeight="1">
      <c r="A58" s="259"/>
      <c r="B58" s="260" t="s">
        <v>997</v>
      </c>
      <c r="D58" s="135"/>
      <c r="E58" s="331"/>
      <c r="F58" s="332"/>
      <c r="G58" s="264"/>
      <c r="H58" s="265"/>
      <c r="I58" s="266"/>
      <c r="J58" s="267"/>
      <c r="K58" s="268"/>
      <c r="L58" s="269"/>
      <c r="M58" s="270"/>
      <c r="O58" s="260"/>
      <c r="P58" s="135"/>
      <c r="Q58" s="331"/>
      <c r="R58" s="332"/>
      <c r="S58" s="264"/>
      <c r="T58" s="265"/>
      <c r="U58" s="266"/>
      <c r="V58" s="267"/>
      <c r="W58" s="268"/>
      <c r="X58" s="269"/>
      <c r="Y58" s="270"/>
      <c r="Z58" s="261"/>
      <c r="AA58" s="260"/>
      <c r="AB58" s="135"/>
      <c r="AC58" s="331"/>
      <c r="AD58" s="332"/>
      <c r="AE58" s="264"/>
      <c r="AF58" s="265"/>
      <c r="AG58" s="266"/>
      <c r="AH58" s="267"/>
      <c r="AI58" s="268"/>
      <c r="AJ58" s="269"/>
      <c r="AK58" s="270"/>
      <c r="AL58" s="261"/>
      <c r="AM58" s="260"/>
      <c r="AN58" s="135"/>
      <c r="AO58" s="331"/>
      <c r="AP58" s="332"/>
      <c r="AQ58" s="264"/>
      <c r="AR58" s="265"/>
      <c r="AS58" s="266"/>
      <c r="AT58" s="267"/>
      <c r="AU58" s="268"/>
      <c r="AV58" s="269"/>
      <c r="AW58" s="270"/>
      <c r="AX58" s="261"/>
      <c r="AY58" s="260"/>
      <c r="AZ58" s="135"/>
      <c r="BA58" s="331"/>
      <c r="BB58" s="332"/>
      <c r="BC58" s="264"/>
      <c r="BD58" s="265"/>
      <c r="BE58" s="266"/>
      <c r="BF58" s="267"/>
      <c r="BG58" s="268"/>
      <c r="BH58" s="269"/>
      <c r="BI58" s="270"/>
      <c r="BJ58" s="261"/>
      <c r="BK58" s="260"/>
      <c r="BL58" s="135"/>
      <c r="BM58" s="331"/>
      <c r="BN58" s="332"/>
      <c r="BO58" s="264"/>
      <c r="BP58" s="265"/>
      <c r="BQ58" s="266"/>
      <c r="BR58" s="267"/>
      <c r="BS58" s="268"/>
      <c r="BT58" s="269"/>
      <c r="BU58" s="270"/>
      <c r="BV58" s="261"/>
      <c r="BW58" s="260"/>
      <c r="BX58" s="135"/>
      <c r="BY58" s="331">
        <f t="shared" ref="BY58:BY59" si="144">IF(CC58="","",BY$3)</f>
        <v>42755</v>
      </c>
      <c r="BZ58" s="332" t="str">
        <f t="shared" ref="BZ58:BZ59" si="145">IF(CC58="","",BY$1)</f>
        <v>Obama II</v>
      </c>
      <c r="CA58" s="264">
        <v>41799</v>
      </c>
      <c r="CB58" s="264">
        <v>41848</v>
      </c>
      <c r="CC58" s="266" t="str">
        <f t="shared" ref="CC58:CC59" si="146">IF(CJ58="","",IF(ISNUMBER(SEARCH(":",CJ58)),MID(CJ58,FIND(":",CJ58)+2,FIND("(",CJ58)-FIND(":",CJ58)-3),LEFT(CJ58,FIND("(",CJ58)-2)))</f>
        <v>Brian Deese</v>
      </c>
      <c r="CD58" s="267" t="str">
        <f t="shared" ref="CD58:CD59" si="147">IF(CJ58="","",MID(CJ58,FIND("(",CJ58)+1,4))</f>
        <v>1978</v>
      </c>
      <c r="CE58" s="268" t="str">
        <f t="shared" ref="CE58:CE59" si="148">IF(ISNUMBER(SEARCH("*female*",CJ58)),"female",IF(ISNUMBER(SEARCH("*male*",CJ58)),"male",""))</f>
        <v>male</v>
      </c>
      <c r="CF58" s="269" t="str">
        <f t="shared" ref="CF58:CF59" si="149">IF(CJ58="","",IF(ISERROR(MID(CJ58,FIND("male,",CJ58)+6,(FIND(")",CJ58)-(FIND("male,",CJ58)+6))))=TRUE,"missing/error",MID(CJ58,FIND("male,",CJ58)+6,(FIND(")",CJ58)-(FIND("male,",CJ58)+6)))))</f>
        <v>us_dem01</v>
      </c>
      <c r="CG58" s="270" t="str">
        <f t="shared" ref="CG58:CG59" si="150">IF(CC58="","",(MID(CC58,(SEARCH("^^",SUBSTITUTE(CC58," ","^^",LEN(CC58)-LEN(SUBSTITUTE(CC58," ","")))))+1,99)&amp;"_"&amp;LEFT(CC58,FIND(" ",CC58)-1)&amp;"_"&amp;CD58))</f>
        <v>Deese_Brian_1978</v>
      </c>
      <c r="CH58" s="261" t="s">
        <v>1009</v>
      </c>
      <c r="CI58" s="260"/>
      <c r="CJ58" s="135" t="s">
        <v>1037</v>
      </c>
      <c r="CK58" s="262" t="str">
        <f t="shared" si="30"/>
        <v/>
      </c>
      <c r="CL58" s="263" t="str">
        <f t="shared" si="31"/>
        <v/>
      </c>
      <c r="CM58" s="264" t="str">
        <f t="shared" si="32"/>
        <v/>
      </c>
      <c r="CN58" s="264" t="str">
        <f t="shared" si="33"/>
        <v/>
      </c>
      <c r="CO58" s="266" t="str">
        <f t="shared" si="34"/>
        <v/>
      </c>
      <c r="CP58" s="267" t="str">
        <f t="shared" si="35"/>
        <v/>
      </c>
      <c r="CQ58" s="268" t="str">
        <f t="shared" si="36"/>
        <v/>
      </c>
      <c r="CR58" s="269" t="str">
        <f t="shared" si="37"/>
        <v/>
      </c>
      <c r="CS58" s="270" t="str">
        <f t="shared" si="38"/>
        <v/>
      </c>
      <c r="CT58" s="261"/>
      <c r="CU58" s="260"/>
      <c r="CV58" s="135"/>
      <c r="CW58" s="262" t="str">
        <f t="shared" si="14"/>
        <v/>
      </c>
      <c r="CX58" s="263" t="str">
        <f t="shared" si="39"/>
        <v/>
      </c>
      <c r="CY58" s="264" t="str">
        <f t="shared" si="40"/>
        <v/>
      </c>
      <c r="CZ58" s="264" t="str">
        <f t="shared" si="41"/>
        <v/>
      </c>
      <c r="DA58" s="266" t="str">
        <f t="shared" si="15"/>
        <v/>
      </c>
      <c r="DB58" s="267" t="str">
        <f t="shared" si="16"/>
        <v/>
      </c>
      <c r="DC58" s="268" t="str">
        <f t="shared" si="17"/>
        <v/>
      </c>
      <c r="DD58" s="269" t="str">
        <f t="shared" si="18"/>
        <v/>
      </c>
      <c r="DE58" s="270" t="str">
        <f t="shared" si="19"/>
        <v/>
      </c>
      <c r="DF58" s="261"/>
      <c r="DG58" s="260"/>
      <c r="DH58" s="135"/>
    </row>
    <row r="59" spans="1:112" ht="13.5" customHeight="1">
      <c r="A59" s="259"/>
      <c r="B59" s="260" t="s">
        <v>997</v>
      </c>
      <c r="D59" s="135"/>
      <c r="E59" s="331"/>
      <c r="F59" s="332"/>
      <c r="G59" s="264"/>
      <c r="H59" s="265"/>
      <c r="I59" s="266"/>
      <c r="J59" s="267"/>
      <c r="K59" s="268"/>
      <c r="L59" s="269"/>
      <c r="M59" s="270"/>
      <c r="O59" s="260"/>
      <c r="P59" s="135"/>
      <c r="Q59" s="331"/>
      <c r="R59" s="332"/>
      <c r="S59" s="264"/>
      <c r="T59" s="265"/>
      <c r="U59" s="266"/>
      <c r="V59" s="267"/>
      <c r="W59" s="268"/>
      <c r="X59" s="269"/>
      <c r="Y59" s="270"/>
      <c r="Z59" s="261"/>
      <c r="AA59" s="260"/>
      <c r="AB59" s="135"/>
      <c r="AC59" s="331"/>
      <c r="AD59" s="332"/>
      <c r="AE59" s="264"/>
      <c r="AF59" s="265"/>
      <c r="AG59" s="266"/>
      <c r="AH59" s="267"/>
      <c r="AI59" s="268"/>
      <c r="AJ59" s="269"/>
      <c r="AK59" s="270"/>
      <c r="AL59" s="261"/>
      <c r="AM59" s="260"/>
      <c r="AN59" s="135"/>
      <c r="AO59" s="331"/>
      <c r="AP59" s="332"/>
      <c r="AQ59" s="264"/>
      <c r="AR59" s="265"/>
      <c r="AS59" s="266"/>
      <c r="AT59" s="267"/>
      <c r="AU59" s="268"/>
      <c r="AV59" s="269"/>
      <c r="AW59" s="270"/>
      <c r="AX59" s="261"/>
      <c r="AY59" s="260"/>
      <c r="AZ59" s="135"/>
      <c r="BA59" s="331"/>
      <c r="BB59" s="332"/>
      <c r="BC59" s="264"/>
      <c r="BD59" s="265"/>
      <c r="BE59" s="266"/>
      <c r="BF59" s="267"/>
      <c r="BG59" s="268"/>
      <c r="BH59" s="269"/>
      <c r="BI59" s="270"/>
      <c r="BJ59" s="261"/>
      <c r="BK59" s="260"/>
      <c r="BL59" s="135"/>
      <c r="BM59" s="331"/>
      <c r="BN59" s="332"/>
      <c r="BO59" s="264"/>
      <c r="BP59" s="265"/>
      <c r="BQ59" s="266"/>
      <c r="BR59" s="267"/>
      <c r="BS59" s="268"/>
      <c r="BT59" s="269"/>
      <c r="BU59" s="270"/>
      <c r="BV59" s="261"/>
      <c r="BW59" s="260"/>
      <c r="BX59" s="135"/>
      <c r="BY59" s="331">
        <f t="shared" si="144"/>
        <v>42755</v>
      </c>
      <c r="BZ59" s="332" t="str">
        <f t="shared" si="145"/>
        <v>Obama II</v>
      </c>
      <c r="CA59" s="264">
        <v>41848</v>
      </c>
      <c r="CB59" s="317">
        <f t="shared" si="23"/>
        <v>42755</v>
      </c>
      <c r="CC59" s="266" t="str">
        <f t="shared" si="146"/>
        <v>Shaun L. S. Donovan</v>
      </c>
      <c r="CD59" s="267" t="str">
        <f t="shared" si="147"/>
        <v>1966</v>
      </c>
      <c r="CE59" s="268" t="str">
        <f t="shared" si="148"/>
        <v>male</v>
      </c>
      <c r="CF59" s="269" t="str">
        <f t="shared" si="149"/>
        <v>us_dem01</v>
      </c>
      <c r="CG59" s="270" t="str">
        <f t="shared" si="150"/>
        <v>Donovan_Shaun_1966</v>
      </c>
      <c r="CH59" s="261" t="str">
        <f t="shared" ref="CH59" si="151">IF(CJ59="","",IF((LEN(CJ59)-LEN(SUBSTITUTE(CJ59,"male","")))/LEN("male")&gt;1,"!",IF(RIGHT(CJ59,1)=")","",IF(RIGHT(CJ59,2)=") ","",IF(RIGHT(CJ59,2)=").","","!!")))))</f>
        <v/>
      </c>
      <c r="CI59" s="260"/>
      <c r="CJ59" s="135" t="s">
        <v>1025</v>
      </c>
      <c r="CK59" s="262" t="str">
        <f t="shared" si="30"/>
        <v/>
      </c>
      <c r="CL59" s="263" t="str">
        <f t="shared" si="31"/>
        <v/>
      </c>
      <c r="CM59" s="264" t="str">
        <f t="shared" si="32"/>
        <v/>
      </c>
      <c r="CN59" s="264" t="str">
        <f t="shared" si="33"/>
        <v/>
      </c>
      <c r="CO59" s="266" t="str">
        <f t="shared" si="34"/>
        <v/>
      </c>
      <c r="CP59" s="267" t="str">
        <f t="shared" si="35"/>
        <v/>
      </c>
      <c r="CQ59" s="268" t="str">
        <f t="shared" si="36"/>
        <v/>
      </c>
      <c r="CR59" s="269" t="str">
        <f t="shared" si="37"/>
        <v/>
      </c>
      <c r="CS59" s="270" t="str">
        <f t="shared" si="38"/>
        <v/>
      </c>
      <c r="CT59" s="261"/>
      <c r="CU59" s="260"/>
      <c r="CV59" s="135"/>
      <c r="CW59" s="262" t="str">
        <f t="shared" si="14"/>
        <v/>
      </c>
      <c r="CX59" s="263" t="str">
        <f t="shared" si="39"/>
        <v/>
      </c>
      <c r="CY59" s="264" t="str">
        <f t="shared" si="40"/>
        <v/>
      </c>
      <c r="CZ59" s="264" t="str">
        <f t="shared" si="41"/>
        <v/>
      </c>
      <c r="DA59" s="266" t="str">
        <f t="shared" si="15"/>
        <v/>
      </c>
      <c r="DB59" s="267" t="str">
        <f t="shared" si="16"/>
        <v/>
      </c>
      <c r="DC59" s="268" t="str">
        <f t="shared" si="17"/>
        <v/>
      </c>
      <c r="DD59" s="269" t="str">
        <f t="shared" si="18"/>
        <v/>
      </c>
      <c r="DE59" s="270" t="str">
        <f t="shared" si="19"/>
        <v/>
      </c>
      <c r="DF59" s="261"/>
      <c r="DG59" s="260"/>
      <c r="DH59" s="135"/>
    </row>
    <row r="60" spans="1:112" ht="13.5" customHeight="1">
      <c r="A60" s="259"/>
      <c r="B60" s="260" t="s">
        <v>998</v>
      </c>
      <c r="D60" s="135"/>
      <c r="E60" s="331">
        <v>33239</v>
      </c>
      <c r="F60" s="332" t="s">
        <v>320</v>
      </c>
      <c r="G60" s="264">
        <v>32528</v>
      </c>
      <c r="H60" s="265">
        <v>33989</v>
      </c>
      <c r="I60" s="266" t="s">
        <v>638</v>
      </c>
      <c r="J60" s="267">
        <v>1934</v>
      </c>
      <c r="K60" s="268" t="s">
        <v>358</v>
      </c>
      <c r="L60" s="269" t="s">
        <v>297</v>
      </c>
      <c r="M60" s="270" t="s">
        <v>639</v>
      </c>
      <c r="O60" s="260"/>
      <c r="P60" s="135" t="s">
        <v>640</v>
      </c>
      <c r="Q60" s="331">
        <v>33989</v>
      </c>
      <c r="R60" s="332" t="s">
        <v>321</v>
      </c>
      <c r="S60" s="264">
        <v>33989</v>
      </c>
      <c r="T60" s="265">
        <v>35167</v>
      </c>
      <c r="U60" s="266" t="s">
        <v>641</v>
      </c>
      <c r="V60" s="267">
        <v>1939</v>
      </c>
      <c r="W60" s="268" t="s">
        <v>327</v>
      </c>
      <c r="X60" s="269" t="s">
        <v>296</v>
      </c>
      <c r="Y60" s="270" t="s">
        <v>642</v>
      </c>
      <c r="Z60" s="261"/>
      <c r="AA60" s="260"/>
      <c r="AB60" s="135" t="s">
        <v>641</v>
      </c>
      <c r="AC60" s="331">
        <v>35431</v>
      </c>
      <c r="AD60" s="332" t="s">
        <v>322</v>
      </c>
      <c r="AE60" s="264">
        <v>35450</v>
      </c>
      <c r="AF60" s="265">
        <v>36911</v>
      </c>
      <c r="AG60" s="266" t="s">
        <v>643</v>
      </c>
      <c r="AH60" s="267">
        <v>1950</v>
      </c>
      <c r="AI60" s="268" t="s">
        <v>358</v>
      </c>
      <c r="AJ60" s="269" t="s">
        <v>296</v>
      </c>
      <c r="AK60" s="270" t="s">
        <v>644</v>
      </c>
      <c r="AL60" s="261"/>
      <c r="AM60" s="260"/>
      <c r="AN60" s="135" t="s">
        <v>645</v>
      </c>
      <c r="AO60" s="331">
        <v>36911</v>
      </c>
      <c r="AP60" s="332" t="s">
        <v>323</v>
      </c>
      <c r="AQ60" s="264">
        <v>36911</v>
      </c>
      <c r="AR60" s="265">
        <v>38372</v>
      </c>
      <c r="AS60" s="266" t="s">
        <v>646</v>
      </c>
      <c r="AT60" s="267">
        <v>1953</v>
      </c>
      <c r="AU60" s="268" t="s">
        <v>327</v>
      </c>
      <c r="AV60" s="269" t="s">
        <v>297</v>
      </c>
      <c r="AW60" s="270" t="s">
        <v>647</v>
      </c>
      <c r="AX60" s="261"/>
      <c r="AY60" s="260"/>
      <c r="AZ60" s="135" t="s">
        <v>648</v>
      </c>
      <c r="BA60" s="331">
        <v>38372</v>
      </c>
      <c r="BB60" s="332" t="s">
        <v>324</v>
      </c>
      <c r="BC60" s="264">
        <v>38372</v>
      </c>
      <c r="BD60" s="265">
        <v>38825</v>
      </c>
      <c r="BE60" s="266" t="s">
        <v>646</v>
      </c>
      <c r="BF60" s="267">
        <v>1953</v>
      </c>
      <c r="BG60" s="268" t="s">
        <v>327</v>
      </c>
      <c r="BH60" s="269" t="s">
        <v>297</v>
      </c>
      <c r="BI60" s="270" t="s">
        <v>647</v>
      </c>
      <c r="BJ60" s="261"/>
      <c r="BK60" s="260" t="s">
        <v>650</v>
      </c>
      <c r="BL60" s="135" t="s">
        <v>649</v>
      </c>
      <c r="BM60" s="331">
        <v>39833</v>
      </c>
      <c r="BN60" s="332" t="s">
        <v>325</v>
      </c>
      <c r="BO60" s="264">
        <v>39833</v>
      </c>
      <c r="BP60" s="265">
        <v>41294</v>
      </c>
      <c r="BQ60" s="266" t="s">
        <v>654</v>
      </c>
      <c r="BR60" s="267">
        <v>1954</v>
      </c>
      <c r="BS60" s="268" t="s">
        <v>327</v>
      </c>
      <c r="BT60" s="269" t="s">
        <v>296</v>
      </c>
      <c r="BU60" s="270" t="s">
        <v>655</v>
      </c>
      <c r="BV60" s="261"/>
      <c r="BW60" s="260"/>
      <c r="BX60" s="135" t="s">
        <v>656</v>
      </c>
      <c r="BY60" s="331">
        <f t="shared" si="20"/>
        <v>42755</v>
      </c>
      <c r="BZ60" s="332" t="str">
        <f t="shared" si="21"/>
        <v>Obama II</v>
      </c>
      <c r="CA60" s="264">
        <f t="shared" si="22"/>
        <v>41294</v>
      </c>
      <c r="CB60" s="289">
        <v>41348</v>
      </c>
      <c r="CC60" s="266" t="str">
        <f t="shared" si="24"/>
        <v>Ronald Kirk</v>
      </c>
      <c r="CD60" s="267" t="str">
        <f t="shared" si="25"/>
        <v>1954</v>
      </c>
      <c r="CE60" s="268" t="str">
        <f t="shared" si="26"/>
        <v>male</v>
      </c>
      <c r="CF60" s="269" t="str">
        <f t="shared" si="27"/>
        <v>us_dem01</v>
      </c>
      <c r="CG60" s="270" t="str">
        <f t="shared" si="28"/>
        <v>Kirk_Ronald_1954</v>
      </c>
      <c r="CH60" s="261" t="str">
        <f t="shared" si="29"/>
        <v/>
      </c>
      <c r="CI60" s="260"/>
      <c r="CJ60" s="288" t="s">
        <v>1038</v>
      </c>
      <c r="CK60" s="262">
        <f t="shared" si="30"/>
        <v>44196</v>
      </c>
      <c r="CL60" s="263" t="str">
        <f t="shared" si="31"/>
        <v>Trump I</v>
      </c>
      <c r="CM60" s="264">
        <f t="shared" si="32"/>
        <v>42755</v>
      </c>
      <c r="CN60" s="264">
        <f t="shared" si="33"/>
        <v>44196</v>
      </c>
      <c r="CO60" s="266" t="str">
        <f t="shared" si="34"/>
        <v>Robert Lighthizer</v>
      </c>
      <c r="CP60" s="267" t="str">
        <f t="shared" si="35"/>
        <v>1947</v>
      </c>
      <c r="CQ60" s="268" t="str">
        <f t="shared" si="36"/>
        <v>male</v>
      </c>
      <c r="CR60" s="269" t="str">
        <f t="shared" si="37"/>
        <v>us_rep01</v>
      </c>
      <c r="CS60" s="270" t="str">
        <f t="shared" si="38"/>
        <v>Lighthizer_Robert_1947</v>
      </c>
      <c r="CT60" s="261"/>
      <c r="CU60" s="260"/>
      <c r="CV60" s="288" t="s">
        <v>1228</v>
      </c>
      <c r="CW60" s="262" t="str">
        <f t="shared" si="14"/>
        <v/>
      </c>
      <c r="CX60" s="263" t="str">
        <f t="shared" si="39"/>
        <v/>
      </c>
      <c r="CY60" s="264" t="str">
        <f t="shared" si="40"/>
        <v/>
      </c>
      <c r="CZ60" s="264" t="str">
        <f t="shared" si="41"/>
        <v/>
      </c>
      <c r="DA60" s="266" t="str">
        <f t="shared" si="15"/>
        <v/>
      </c>
      <c r="DB60" s="267" t="str">
        <f t="shared" si="16"/>
        <v/>
      </c>
      <c r="DC60" s="268" t="str">
        <f t="shared" si="17"/>
        <v/>
      </c>
      <c r="DD60" s="269" t="str">
        <f t="shared" si="18"/>
        <v/>
      </c>
      <c r="DE60" s="270" t="str">
        <f t="shared" si="19"/>
        <v/>
      </c>
      <c r="DF60" s="261"/>
      <c r="DG60" s="260"/>
      <c r="DH60" s="288"/>
    </row>
    <row r="61" spans="1:112" ht="13.5" customHeight="1">
      <c r="A61" s="259"/>
      <c r="B61" s="260" t="s">
        <v>998</v>
      </c>
      <c r="D61" s="135"/>
      <c r="E61" s="331"/>
      <c r="F61" s="332"/>
      <c r="G61" s="264"/>
      <c r="H61" s="265" t="s">
        <v>291</v>
      </c>
      <c r="I61" s="266"/>
      <c r="J61" s="267"/>
      <c r="K61" s="268"/>
      <c r="L61" s="269"/>
      <c r="M61" s="270" t="s">
        <v>291</v>
      </c>
      <c r="O61" s="260"/>
      <c r="P61" s="135"/>
      <c r="Q61" s="331">
        <v>33989</v>
      </c>
      <c r="R61" s="332" t="s">
        <v>321</v>
      </c>
      <c r="S61" s="264">
        <v>35167</v>
      </c>
      <c r="T61" s="265">
        <v>35450</v>
      </c>
      <c r="U61" s="266" t="s">
        <v>643</v>
      </c>
      <c r="V61" s="267">
        <v>1950</v>
      </c>
      <c r="W61" s="268" t="s">
        <v>358</v>
      </c>
      <c r="X61" s="269" t="s">
        <v>296</v>
      </c>
      <c r="Y61" s="270" t="s">
        <v>644</v>
      </c>
      <c r="Z61" s="261"/>
      <c r="AA61" s="260"/>
      <c r="AB61" s="135"/>
      <c r="AC61" s="331"/>
      <c r="AD61" s="332"/>
      <c r="AE61" s="264"/>
      <c r="AF61" s="265" t="s">
        <v>291</v>
      </c>
      <c r="AG61" s="266"/>
      <c r="AH61" s="267"/>
      <c r="AI61" s="268"/>
      <c r="AJ61" s="269"/>
      <c r="AK61" s="270" t="s">
        <v>291</v>
      </c>
      <c r="AL61" s="261"/>
      <c r="AM61" s="260"/>
      <c r="AN61" s="135"/>
      <c r="AO61" s="331"/>
      <c r="AP61" s="332"/>
      <c r="AQ61" s="264"/>
      <c r="AR61" s="265" t="s">
        <v>291</v>
      </c>
      <c r="AS61" s="266"/>
      <c r="AT61" s="267"/>
      <c r="AU61" s="268"/>
      <c r="AV61" s="269"/>
      <c r="AW61" s="270" t="s">
        <v>291</v>
      </c>
      <c r="AX61" s="261"/>
      <c r="AY61" s="260"/>
      <c r="AZ61" s="135"/>
      <c r="BA61" s="331">
        <v>38372</v>
      </c>
      <c r="BB61" s="332" t="s">
        <v>324</v>
      </c>
      <c r="BC61" s="264">
        <v>38825</v>
      </c>
      <c r="BD61" s="265">
        <v>39833</v>
      </c>
      <c r="BE61" s="266" t="s">
        <v>651</v>
      </c>
      <c r="BF61" s="267">
        <v>1955</v>
      </c>
      <c r="BG61" s="268" t="s">
        <v>358</v>
      </c>
      <c r="BH61" s="269" t="s">
        <v>297</v>
      </c>
      <c r="BI61" s="270" t="s">
        <v>652</v>
      </c>
      <c r="BJ61" s="261"/>
      <c r="BK61" s="260"/>
      <c r="BL61" s="135" t="s">
        <v>653</v>
      </c>
      <c r="BM61" s="331"/>
      <c r="BN61" s="332"/>
      <c r="BO61" s="264"/>
      <c r="BP61" s="265"/>
      <c r="BQ61" s="266"/>
      <c r="BR61" s="267"/>
      <c r="BS61" s="268"/>
      <c r="BT61" s="269"/>
      <c r="BU61" s="270" t="s">
        <v>291</v>
      </c>
      <c r="BV61" s="261"/>
      <c r="BW61" s="260"/>
      <c r="BX61" s="135"/>
      <c r="BY61" s="331">
        <f t="shared" ref="BY61:BY62" si="152">IF(CC61="","",BY$3)</f>
        <v>42755</v>
      </c>
      <c r="BZ61" s="332" t="str">
        <f t="shared" ref="BZ61:BZ62" si="153">IF(CC61="","",BY$1)</f>
        <v>Obama II</v>
      </c>
      <c r="CA61" s="289">
        <v>41348</v>
      </c>
      <c r="CB61" s="289">
        <v>41444</v>
      </c>
      <c r="CC61" s="266" t="str">
        <f t="shared" ref="CC61:CC62" si="154">IF(CJ61="","",IF(ISNUMBER(SEARCH(":",CJ61)),MID(CJ61,FIND(":",CJ61)+2,FIND("(",CJ61)-FIND(":",CJ61)-3),LEFT(CJ61,FIND("(",CJ61)-2)))</f>
        <v>Miriam Sapiro</v>
      </c>
      <c r="CD61" s="267" t="str">
        <f t="shared" ref="CD61:CD62" si="155">IF(CJ61="","",MID(CJ61,FIND("(",CJ61)+1,4))</f>
        <v>1960</v>
      </c>
      <c r="CE61" s="268" t="str">
        <f t="shared" ref="CE61:CE62" si="156">IF(ISNUMBER(SEARCH("*female*",CJ61)),"female",IF(ISNUMBER(SEARCH("*male*",CJ61)),"male",""))</f>
        <v>female</v>
      </c>
      <c r="CF61" s="269" t="str">
        <f t="shared" ref="CF61:CF62" si="157">IF(CJ61="","",IF(ISERROR(MID(CJ61,FIND("male,",CJ61)+6,(FIND(")",CJ61)-(FIND("male,",CJ61)+6))))=TRUE,"missing/error",MID(CJ61,FIND("male,",CJ61)+6,(FIND(")",CJ61)-(FIND("male,",CJ61)+6)))))</f>
        <v>us_dem01</v>
      </c>
      <c r="CG61" s="270" t="str">
        <f t="shared" ref="CG61:CG62" si="158">IF(CC61="","",(MID(CC61,(SEARCH("^^",SUBSTITUTE(CC61," ","^^",LEN(CC61)-LEN(SUBSTITUTE(CC61," ","")))))+1,99)&amp;"_"&amp;LEFT(CC61,FIND(" ",CC61)-1)&amp;"_"&amp;CD61))</f>
        <v>Sapiro_Miriam_1960</v>
      </c>
      <c r="CH61" s="261" t="s">
        <v>1009</v>
      </c>
      <c r="CI61" s="260"/>
      <c r="CJ61" s="135" t="s">
        <v>1039</v>
      </c>
      <c r="CK61" s="262" t="str">
        <f t="shared" si="30"/>
        <v/>
      </c>
      <c r="CL61" s="263" t="str">
        <f t="shared" si="31"/>
        <v/>
      </c>
      <c r="CM61" s="264" t="str">
        <f t="shared" si="32"/>
        <v/>
      </c>
      <c r="CN61" s="264" t="str">
        <f t="shared" si="33"/>
        <v/>
      </c>
      <c r="CO61" s="266" t="str">
        <f t="shared" si="34"/>
        <v/>
      </c>
      <c r="CP61" s="267" t="str">
        <f t="shared" si="35"/>
        <v/>
      </c>
      <c r="CQ61" s="268" t="str">
        <f t="shared" si="36"/>
        <v/>
      </c>
      <c r="CR61" s="269" t="str">
        <f t="shared" si="37"/>
        <v/>
      </c>
      <c r="CS61" s="270" t="str">
        <f t="shared" si="38"/>
        <v/>
      </c>
      <c r="CT61" s="261"/>
      <c r="CU61" s="260"/>
      <c r="CV61" s="135"/>
      <c r="CW61" s="262" t="str">
        <f t="shared" si="14"/>
        <v/>
      </c>
      <c r="CX61" s="263" t="str">
        <f t="shared" si="39"/>
        <v/>
      </c>
      <c r="CY61" s="264" t="str">
        <f t="shared" si="40"/>
        <v/>
      </c>
      <c r="CZ61" s="264" t="str">
        <f t="shared" si="41"/>
        <v/>
      </c>
      <c r="DA61" s="266" t="str">
        <f t="shared" si="15"/>
        <v/>
      </c>
      <c r="DB61" s="267" t="str">
        <f t="shared" si="16"/>
        <v/>
      </c>
      <c r="DC61" s="268" t="str">
        <f t="shared" si="17"/>
        <v/>
      </c>
      <c r="DD61" s="269" t="str">
        <f t="shared" si="18"/>
        <v/>
      </c>
      <c r="DE61" s="270" t="str">
        <f t="shared" si="19"/>
        <v/>
      </c>
      <c r="DF61" s="261"/>
      <c r="DG61" s="260"/>
      <c r="DH61" s="135"/>
    </row>
    <row r="62" spans="1:112" ht="13.5" customHeight="1">
      <c r="A62" s="259"/>
      <c r="B62" s="260" t="s">
        <v>998</v>
      </c>
      <c r="D62" s="135"/>
      <c r="E62" s="331"/>
      <c r="F62" s="332"/>
      <c r="G62" s="264"/>
      <c r="H62" s="265"/>
      <c r="I62" s="266"/>
      <c r="J62" s="267"/>
      <c r="K62" s="268"/>
      <c r="L62" s="269"/>
      <c r="M62" s="270"/>
      <c r="O62" s="260"/>
      <c r="P62" s="135"/>
      <c r="Q62" s="331"/>
      <c r="R62" s="332"/>
      <c r="S62" s="264"/>
      <c r="T62" s="265"/>
      <c r="U62" s="266"/>
      <c r="V62" s="267"/>
      <c r="W62" s="268"/>
      <c r="X62" s="269"/>
      <c r="Y62" s="270"/>
      <c r="Z62" s="261"/>
      <c r="AA62" s="260"/>
      <c r="AB62" s="135"/>
      <c r="AC62" s="331"/>
      <c r="AD62" s="332"/>
      <c r="AE62" s="264"/>
      <c r="AF62" s="265"/>
      <c r="AG62" s="266"/>
      <c r="AH62" s="267"/>
      <c r="AI62" s="268"/>
      <c r="AJ62" s="269"/>
      <c r="AK62" s="270"/>
      <c r="AL62" s="261"/>
      <c r="AM62" s="260"/>
      <c r="AN62" s="135"/>
      <c r="AO62" s="331"/>
      <c r="AP62" s="332"/>
      <c r="AQ62" s="264"/>
      <c r="AR62" s="265"/>
      <c r="AS62" s="266"/>
      <c r="AT62" s="267"/>
      <c r="AU62" s="268"/>
      <c r="AV62" s="269"/>
      <c r="AW62" s="270"/>
      <c r="AX62" s="261"/>
      <c r="AY62" s="260"/>
      <c r="AZ62" s="135"/>
      <c r="BA62" s="331"/>
      <c r="BB62" s="332"/>
      <c r="BC62" s="264"/>
      <c r="BD62" s="265"/>
      <c r="BE62" s="266"/>
      <c r="BF62" s="267"/>
      <c r="BG62" s="268"/>
      <c r="BH62" s="269"/>
      <c r="BI62" s="270"/>
      <c r="BJ62" s="261"/>
      <c r="BK62" s="260"/>
      <c r="BL62" s="135"/>
      <c r="BM62" s="331"/>
      <c r="BN62" s="332"/>
      <c r="BO62" s="264"/>
      <c r="BP62" s="265"/>
      <c r="BQ62" s="266"/>
      <c r="BR62" s="267"/>
      <c r="BS62" s="268"/>
      <c r="BT62" s="269"/>
      <c r="BU62" s="270"/>
      <c r="BV62" s="261"/>
      <c r="BW62" s="260"/>
      <c r="BX62" s="135"/>
      <c r="BY62" s="331">
        <f t="shared" si="152"/>
        <v>42755</v>
      </c>
      <c r="BZ62" s="332" t="str">
        <f t="shared" si="153"/>
        <v>Obama II</v>
      </c>
      <c r="CA62" s="289">
        <v>41444</v>
      </c>
      <c r="CB62" s="264">
        <f t="shared" si="23"/>
        <v>42755</v>
      </c>
      <c r="CC62" s="266" t="str">
        <f t="shared" si="154"/>
        <v>Michael Froman</v>
      </c>
      <c r="CD62" s="267" t="str">
        <f t="shared" si="155"/>
        <v>1962</v>
      </c>
      <c r="CE62" s="268" t="str">
        <f t="shared" si="156"/>
        <v>male</v>
      </c>
      <c r="CF62" s="269" t="str">
        <f t="shared" si="157"/>
        <v>us_dem01</v>
      </c>
      <c r="CG62" s="270" t="str">
        <f t="shared" si="158"/>
        <v>Froman_Michael_1962</v>
      </c>
      <c r="CH62" s="261" t="str">
        <f t="shared" ref="CH62" si="159">IF(CJ62="","",IF((LEN(CJ62)-LEN(SUBSTITUTE(CJ62,"male","")))/LEN("male")&gt;1,"!",IF(RIGHT(CJ62,1)=")","",IF(RIGHT(CJ62,2)=") ","",IF(RIGHT(CJ62,2)=").","","!!")))))</f>
        <v/>
      </c>
      <c r="CI62" s="260"/>
      <c r="CJ62" s="135" t="s">
        <v>1040</v>
      </c>
      <c r="CK62" s="262" t="str">
        <f t="shared" si="30"/>
        <v/>
      </c>
      <c r="CL62" s="263" t="str">
        <f t="shared" si="31"/>
        <v/>
      </c>
      <c r="CM62" s="264" t="str">
        <f t="shared" si="32"/>
        <v/>
      </c>
      <c r="CN62" s="264" t="str">
        <f t="shared" si="33"/>
        <v/>
      </c>
      <c r="CO62" s="266" t="str">
        <f t="shared" si="34"/>
        <v/>
      </c>
      <c r="CP62" s="267" t="str">
        <f t="shared" si="35"/>
        <v/>
      </c>
      <c r="CQ62" s="268" t="str">
        <f t="shared" si="36"/>
        <v/>
      </c>
      <c r="CR62" s="269" t="str">
        <f t="shared" si="37"/>
        <v/>
      </c>
      <c r="CS62" s="270" t="str">
        <f t="shared" si="38"/>
        <v/>
      </c>
      <c r="CT62" s="261"/>
      <c r="CU62" s="260"/>
      <c r="CV62" s="135"/>
      <c r="CW62" s="262" t="str">
        <f t="shared" si="14"/>
        <v/>
      </c>
      <c r="CX62" s="263" t="str">
        <f t="shared" si="39"/>
        <v/>
      </c>
      <c r="CY62" s="264" t="str">
        <f t="shared" si="40"/>
        <v/>
      </c>
      <c r="CZ62" s="264" t="str">
        <f t="shared" si="41"/>
        <v/>
      </c>
      <c r="DA62" s="266" t="str">
        <f t="shared" si="15"/>
        <v/>
      </c>
      <c r="DB62" s="267" t="str">
        <f t="shared" si="16"/>
        <v/>
      </c>
      <c r="DC62" s="268" t="str">
        <f t="shared" si="17"/>
        <v/>
      </c>
      <c r="DD62" s="269" t="str">
        <f t="shared" si="18"/>
        <v/>
      </c>
      <c r="DE62" s="270" t="str">
        <f t="shared" si="19"/>
        <v/>
      </c>
      <c r="DF62" s="261"/>
      <c r="DG62" s="260"/>
      <c r="DH62" s="135"/>
    </row>
    <row r="63" spans="1:112" ht="13.5" customHeight="1">
      <c r="A63" s="259"/>
      <c r="B63" s="260" t="s">
        <v>1000</v>
      </c>
      <c r="D63" s="135"/>
      <c r="E63" s="331">
        <v>33239</v>
      </c>
      <c r="F63" s="332" t="s">
        <v>320</v>
      </c>
      <c r="G63" s="264">
        <v>32528</v>
      </c>
      <c r="H63" s="264">
        <v>33588</v>
      </c>
      <c r="I63" s="266" t="s">
        <v>665</v>
      </c>
      <c r="J63" s="267">
        <v>1939</v>
      </c>
      <c r="K63" s="268" t="s">
        <v>327</v>
      </c>
      <c r="L63" s="269" t="s">
        <v>297</v>
      </c>
      <c r="M63" s="270" t="s">
        <v>666</v>
      </c>
      <c r="O63" s="260"/>
      <c r="P63" s="135" t="s">
        <v>667</v>
      </c>
      <c r="Q63" s="331">
        <v>33989</v>
      </c>
      <c r="R63" s="332" t="s">
        <v>321</v>
      </c>
      <c r="S63" s="264">
        <v>33989</v>
      </c>
      <c r="T63" s="265">
        <v>34513</v>
      </c>
      <c r="U63" s="266" t="s">
        <v>668</v>
      </c>
      <c r="V63" s="267">
        <v>1946</v>
      </c>
      <c r="W63" s="268" t="s">
        <v>327</v>
      </c>
      <c r="X63" s="269" t="s">
        <v>296</v>
      </c>
      <c r="Y63" s="270" t="s">
        <v>669</v>
      </c>
      <c r="Z63" s="261"/>
      <c r="AA63" s="260" t="s">
        <v>354</v>
      </c>
      <c r="AB63" s="135" t="s">
        <v>668</v>
      </c>
      <c r="AC63" s="331">
        <v>35431</v>
      </c>
      <c r="AD63" s="332" t="s">
        <v>322</v>
      </c>
      <c r="AE63" s="264">
        <v>35450</v>
      </c>
      <c r="AF63" s="265" t="s">
        <v>674</v>
      </c>
      <c r="AG63" s="266" t="s">
        <v>670</v>
      </c>
      <c r="AH63" s="267">
        <v>1945</v>
      </c>
      <c r="AI63" s="268" t="s">
        <v>327</v>
      </c>
      <c r="AJ63" s="269" t="s">
        <v>296</v>
      </c>
      <c r="AK63" s="270" t="s">
        <v>671</v>
      </c>
      <c r="AL63" s="261"/>
      <c r="AM63" s="260" t="s">
        <v>385</v>
      </c>
      <c r="AN63" s="135" t="s">
        <v>673</v>
      </c>
      <c r="AO63" s="331">
        <v>36911</v>
      </c>
      <c r="AP63" s="332" t="s">
        <v>323</v>
      </c>
      <c r="AQ63" s="264">
        <v>36911</v>
      </c>
      <c r="AR63" s="265">
        <v>38372</v>
      </c>
      <c r="AS63" s="266" t="s">
        <v>677</v>
      </c>
      <c r="AT63" s="267">
        <v>1947</v>
      </c>
      <c r="AU63" s="268" t="s">
        <v>327</v>
      </c>
      <c r="AV63" s="269" t="s">
        <v>297</v>
      </c>
      <c r="AW63" s="270" t="s">
        <v>535</v>
      </c>
      <c r="AX63" s="261"/>
      <c r="AY63" s="260"/>
      <c r="AZ63" s="135" t="s">
        <v>678</v>
      </c>
      <c r="BA63" s="331">
        <v>38372</v>
      </c>
      <c r="BB63" s="332" t="s">
        <v>324</v>
      </c>
      <c r="BC63" s="264">
        <v>38372</v>
      </c>
      <c r="BD63" s="265">
        <v>38804</v>
      </c>
      <c r="BE63" s="266" t="s">
        <v>679</v>
      </c>
      <c r="BF63" s="267">
        <v>1947</v>
      </c>
      <c r="BG63" s="268" t="s">
        <v>327</v>
      </c>
      <c r="BH63" s="269" t="s">
        <v>297</v>
      </c>
      <c r="BI63" s="270" t="s">
        <v>535</v>
      </c>
      <c r="BJ63" s="261"/>
      <c r="BK63" s="260" t="s">
        <v>385</v>
      </c>
      <c r="BL63" s="135" t="s">
        <v>680</v>
      </c>
      <c r="BM63" s="331">
        <v>39833</v>
      </c>
      <c r="BN63" s="332" t="s">
        <v>325</v>
      </c>
      <c r="BO63" s="264">
        <v>39833</v>
      </c>
      <c r="BP63" s="265">
        <v>40453</v>
      </c>
      <c r="BQ63" s="266" t="s">
        <v>682</v>
      </c>
      <c r="BR63" s="267">
        <v>1959</v>
      </c>
      <c r="BS63" s="268" t="s">
        <v>327</v>
      </c>
      <c r="BT63" s="269" t="s">
        <v>296</v>
      </c>
      <c r="BU63" s="270" t="s">
        <v>683</v>
      </c>
      <c r="BV63" s="261"/>
      <c r="BW63" s="260"/>
      <c r="BX63" s="135" t="s">
        <v>684</v>
      </c>
      <c r="BY63" s="331">
        <f t="shared" si="20"/>
        <v>42755</v>
      </c>
      <c r="BZ63" s="332" t="str">
        <f t="shared" si="21"/>
        <v>Obama II</v>
      </c>
      <c r="CA63" s="264">
        <f t="shared" si="22"/>
        <v>41294</v>
      </c>
      <c r="CB63" s="289">
        <v>41299</v>
      </c>
      <c r="CC63" s="266" t="str">
        <f t="shared" si="24"/>
        <v>Jack Lew</v>
      </c>
      <c r="CD63" s="267" t="str">
        <f t="shared" si="25"/>
        <v>1955</v>
      </c>
      <c r="CE63" s="268" t="str">
        <f t="shared" si="26"/>
        <v>male</v>
      </c>
      <c r="CF63" s="269" t="str">
        <f t="shared" si="27"/>
        <v>us_dem01</v>
      </c>
      <c r="CG63" s="270" t="str">
        <f t="shared" si="28"/>
        <v>Lew_Jack_1955</v>
      </c>
      <c r="CH63" s="261" t="str">
        <f t="shared" si="29"/>
        <v/>
      </c>
      <c r="CI63" s="260"/>
      <c r="CJ63" s="135" t="s">
        <v>1044</v>
      </c>
      <c r="CK63" s="262">
        <f t="shared" si="30"/>
        <v>44196</v>
      </c>
      <c r="CL63" s="263" t="str">
        <f t="shared" si="31"/>
        <v>Trump I</v>
      </c>
      <c r="CM63" s="264">
        <f t="shared" si="32"/>
        <v>42755</v>
      </c>
      <c r="CN63" s="264">
        <v>42947</v>
      </c>
      <c r="CO63" s="266" t="str">
        <f t="shared" si="34"/>
        <v>Reince Priebus</v>
      </c>
      <c r="CP63" s="267" t="str">
        <f t="shared" si="35"/>
        <v>1972</v>
      </c>
      <c r="CQ63" s="268" t="str">
        <f t="shared" si="36"/>
        <v>male</v>
      </c>
      <c r="CR63" s="269" t="str">
        <f t="shared" si="37"/>
        <v>us_rep01</v>
      </c>
      <c r="CS63" s="270" t="str">
        <f t="shared" si="38"/>
        <v>Priebus_Reince_1972</v>
      </c>
      <c r="CT63" s="261"/>
      <c r="CU63" s="260"/>
      <c r="CV63" s="135" t="s">
        <v>1095</v>
      </c>
      <c r="CW63" s="262" t="str">
        <f t="shared" si="14"/>
        <v/>
      </c>
      <c r="CX63" s="263" t="str">
        <f t="shared" si="39"/>
        <v/>
      </c>
      <c r="CY63" s="264" t="str">
        <f t="shared" si="40"/>
        <v/>
      </c>
      <c r="CZ63" s="264" t="str">
        <f t="shared" si="41"/>
        <v/>
      </c>
      <c r="DA63" s="266" t="str">
        <f t="shared" si="15"/>
        <v/>
      </c>
      <c r="DB63" s="267" t="str">
        <f t="shared" si="16"/>
        <v/>
      </c>
      <c r="DC63" s="268" t="str">
        <f t="shared" si="17"/>
        <v/>
      </c>
      <c r="DD63" s="269" t="str">
        <f t="shared" si="18"/>
        <v/>
      </c>
      <c r="DE63" s="270" t="str">
        <f t="shared" si="19"/>
        <v/>
      </c>
      <c r="DF63" s="261"/>
      <c r="DG63" s="260"/>
      <c r="DH63" s="135"/>
    </row>
    <row r="64" spans="1:112" ht="13.5" customHeight="1">
      <c r="A64" s="259"/>
      <c r="B64" s="260" t="s">
        <v>1000</v>
      </c>
      <c r="D64" s="135"/>
      <c r="E64" s="331">
        <v>33604</v>
      </c>
      <c r="F64" s="332" t="s">
        <v>320</v>
      </c>
      <c r="G64" s="264">
        <v>33588</v>
      </c>
      <c r="H64" s="265">
        <v>33839</v>
      </c>
      <c r="I64" s="266" t="s">
        <v>519</v>
      </c>
      <c r="J64" s="267">
        <v>1938</v>
      </c>
      <c r="K64" s="268" t="s">
        <v>327</v>
      </c>
      <c r="L64" s="269" t="s">
        <v>297</v>
      </c>
      <c r="M64" s="270" t="s">
        <v>520</v>
      </c>
      <c r="O64" s="260"/>
      <c r="P64" s="135" t="s">
        <v>521</v>
      </c>
      <c r="Q64" s="331">
        <v>33989</v>
      </c>
      <c r="R64" s="332" t="s">
        <v>321</v>
      </c>
      <c r="S64" s="264">
        <v>34513</v>
      </c>
      <c r="T64" s="265">
        <v>35450</v>
      </c>
      <c r="U64" s="266" t="s">
        <v>611</v>
      </c>
      <c r="V64" s="267">
        <v>1938</v>
      </c>
      <c r="W64" s="268" t="s">
        <v>327</v>
      </c>
      <c r="X64" s="269" t="s">
        <v>296</v>
      </c>
      <c r="Y64" s="270" t="s">
        <v>612</v>
      </c>
      <c r="Z64" s="261"/>
      <c r="AA64" s="260"/>
      <c r="AB64" s="135" t="s">
        <v>611</v>
      </c>
      <c r="AC64" s="331">
        <v>35431</v>
      </c>
      <c r="AD64" s="332" t="s">
        <v>322</v>
      </c>
      <c r="AE64" s="264">
        <v>36088</v>
      </c>
      <c r="AF64" s="265">
        <v>36911</v>
      </c>
      <c r="AG64" s="266" t="s">
        <v>675</v>
      </c>
      <c r="AH64" s="267">
        <v>1949</v>
      </c>
      <c r="AI64" s="268" t="s">
        <v>327</v>
      </c>
      <c r="AJ64" s="269" t="s">
        <v>296</v>
      </c>
      <c r="AK64" s="270" t="s">
        <v>676</v>
      </c>
      <c r="AL64" s="261"/>
      <c r="AM64" s="260"/>
      <c r="AN64" s="135"/>
      <c r="AO64" s="331"/>
      <c r="AP64" s="332"/>
      <c r="AQ64" s="264"/>
      <c r="AR64" s="265" t="s">
        <v>291</v>
      </c>
      <c r="AS64" s="266"/>
      <c r="AT64" s="267"/>
      <c r="AU64" s="268"/>
      <c r="AV64" s="269"/>
      <c r="AW64" s="270" t="s">
        <v>291</v>
      </c>
      <c r="AX64" s="261"/>
      <c r="AY64" s="260"/>
      <c r="AZ64" s="135"/>
      <c r="BA64" s="331">
        <v>38372</v>
      </c>
      <c r="BB64" s="332" t="s">
        <v>324</v>
      </c>
      <c r="BC64" s="264">
        <v>38821</v>
      </c>
      <c r="BD64" s="265">
        <v>39833</v>
      </c>
      <c r="BE64" s="266" t="s">
        <v>623</v>
      </c>
      <c r="BF64" s="267">
        <v>1955</v>
      </c>
      <c r="BG64" s="268" t="s">
        <v>327</v>
      </c>
      <c r="BH64" s="269" t="s">
        <v>297</v>
      </c>
      <c r="BI64" s="270" t="s">
        <v>626</v>
      </c>
      <c r="BJ64" s="261"/>
      <c r="BK64" s="260"/>
      <c r="BL64" s="135" t="s">
        <v>681</v>
      </c>
      <c r="BM64" s="331">
        <v>39833</v>
      </c>
      <c r="BN64" s="332" t="s">
        <v>325</v>
      </c>
      <c r="BO64" s="265">
        <v>40453</v>
      </c>
      <c r="BP64" s="265">
        <v>40556</v>
      </c>
      <c r="BQ64" s="266" t="s">
        <v>961</v>
      </c>
      <c r="BR64" s="267">
        <v>1959</v>
      </c>
      <c r="BS64" s="268" t="s">
        <v>327</v>
      </c>
      <c r="BT64" s="269" t="s">
        <v>296</v>
      </c>
      <c r="BU64" s="270" t="s">
        <v>962</v>
      </c>
      <c r="BV64" s="261" t="s">
        <v>970</v>
      </c>
      <c r="BW64" s="260" t="s">
        <v>970</v>
      </c>
      <c r="BX64" s="135" t="s">
        <v>963</v>
      </c>
      <c r="BY64" s="331">
        <f t="shared" si="20"/>
        <v>42755</v>
      </c>
      <c r="BZ64" s="332" t="str">
        <f t="shared" si="21"/>
        <v>Obama II</v>
      </c>
      <c r="CA64" s="289">
        <v>41299</v>
      </c>
      <c r="CB64" s="264">
        <f t="shared" si="23"/>
        <v>42755</v>
      </c>
      <c r="CC64" s="266" t="str">
        <f t="shared" si="24"/>
        <v>Denis McDonough</v>
      </c>
      <c r="CD64" s="267" t="str">
        <f t="shared" si="25"/>
        <v>1969</v>
      </c>
      <c r="CE64" s="268" t="str">
        <f t="shared" si="26"/>
        <v>male</v>
      </c>
      <c r="CF64" s="269" t="str">
        <f t="shared" si="27"/>
        <v>us_dem01</v>
      </c>
      <c r="CG64" s="270" t="str">
        <f t="shared" si="28"/>
        <v>McDonough_Denis_1969</v>
      </c>
      <c r="CH64" s="261" t="str">
        <f t="shared" si="29"/>
        <v/>
      </c>
      <c r="CI64" s="260"/>
      <c r="CJ64" s="135" t="s">
        <v>1045</v>
      </c>
      <c r="CK64" s="262">
        <f t="shared" si="30"/>
        <v>44196</v>
      </c>
      <c r="CL64" s="263" t="str">
        <f t="shared" si="31"/>
        <v>Trump I</v>
      </c>
      <c r="CM64" s="264">
        <v>42947</v>
      </c>
      <c r="CN64" s="264">
        <v>43467</v>
      </c>
      <c r="CO64" s="266" t="str">
        <f t="shared" si="34"/>
        <v>John F. Kelly</v>
      </c>
      <c r="CP64" s="267" t="str">
        <f t="shared" si="35"/>
        <v>1950</v>
      </c>
      <c r="CQ64" s="268" t="str">
        <f t="shared" si="36"/>
        <v>male</v>
      </c>
      <c r="CR64" s="269" t="str">
        <f t="shared" si="37"/>
        <v>us_indie01</v>
      </c>
      <c r="CS64" s="270" t="str">
        <f t="shared" si="38"/>
        <v>Kelly_John_1950</v>
      </c>
      <c r="CT64" s="261"/>
      <c r="CU64" s="260"/>
      <c r="CV64" s="135" t="s">
        <v>1226</v>
      </c>
      <c r="CW64" s="262" t="str">
        <f t="shared" si="14"/>
        <v/>
      </c>
      <c r="CX64" s="263" t="str">
        <f t="shared" si="39"/>
        <v/>
      </c>
      <c r="CY64" s="264" t="str">
        <f t="shared" si="40"/>
        <v/>
      </c>
      <c r="CZ64" s="264" t="str">
        <f t="shared" si="41"/>
        <v/>
      </c>
      <c r="DA64" s="266" t="str">
        <f t="shared" si="15"/>
        <v/>
      </c>
      <c r="DB64" s="267" t="str">
        <f t="shared" si="16"/>
        <v/>
      </c>
      <c r="DC64" s="268" t="str">
        <f t="shared" si="17"/>
        <v/>
      </c>
      <c r="DD64" s="269" t="str">
        <f t="shared" si="18"/>
        <v/>
      </c>
      <c r="DE64" s="270" t="str">
        <f t="shared" si="19"/>
        <v/>
      </c>
      <c r="DF64" s="261"/>
      <c r="DG64" s="260"/>
      <c r="DH64" s="135"/>
    </row>
    <row r="65" spans="1:112" ht="13.5" customHeight="1">
      <c r="A65" s="259"/>
      <c r="B65" s="260" t="s">
        <v>1000</v>
      </c>
      <c r="D65" s="135"/>
      <c r="E65" s="331">
        <v>33604</v>
      </c>
      <c r="F65" s="332" t="s">
        <v>320</v>
      </c>
      <c r="G65" s="264">
        <v>33840</v>
      </c>
      <c r="H65" s="265">
        <v>33989</v>
      </c>
      <c r="I65" s="266" t="s">
        <v>352</v>
      </c>
      <c r="J65" s="267">
        <v>1930</v>
      </c>
      <c r="K65" s="268" t="s">
        <v>327</v>
      </c>
      <c r="L65" s="269" t="s">
        <v>297</v>
      </c>
      <c r="M65" s="270" t="s">
        <v>353</v>
      </c>
      <c r="O65" s="260"/>
      <c r="P65" s="135"/>
      <c r="Q65" s="331"/>
      <c r="R65" s="332"/>
      <c r="S65" s="264"/>
      <c r="T65" s="265"/>
      <c r="U65" s="266"/>
      <c r="V65" s="267"/>
      <c r="W65" s="268"/>
      <c r="X65" s="269"/>
      <c r="Y65" s="270"/>
      <c r="Z65" s="261"/>
      <c r="AA65" s="260"/>
      <c r="AB65" s="135"/>
      <c r="AC65" s="331"/>
      <c r="AD65" s="332"/>
      <c r="AE65" s="264"/>
      <c r="AF65" s="265"/>
      <c r="AG65" s="266"/>
      <c r="AH65" s="267"/>
      <c r="AI65" s="268"/>
      <c r="AJ65" s="269"/>
      <c r="AK65" s="270"/>
      <c r="AL65" s="261"/>
      <c r="AM65" s="260"/>
      <c r="AN65" s="135"/>
      <c r="AO65" s="331"/>
      <c r="AP65" s="332"/>
      <c r="AQ65" s="264"/>
      <c r="AR65" s="265"/>
      <c r="AS65" s="266"/>
      <c r="AT65" s="267"/>
      <c r="AU65" s="268"/>
      <c r="AV65" s="269"/>
      <c r="AW65" s="270"/>
      <c r="AX65" s="261"/>
      <c r="AY65" s="260"/>
      <c r="AZ65" s="135"/>
      <c r="BA65" s="331"/>
      <c r="BB65" s="332"/>
      <c r="BC65" s="264"/>
      <c r="BD65" s="265"/>
      <c r="BE65" s="266"/>
      <c r="BF65" s="267"/>
      <c r="BG65" s="268"/>
      <c r="BH65" s="269"/>
      <c r="BI65" s="270"/>
      <c r="BJ65" s="261"/>
      <c r="BK65" s="260"/>
      <c r="BL65" s="135"/>
      <c r="BM65" s="331">
        <v>39833</v>
      </c>
      <c r="BN65" s="332" t="s">
        <v>325</v>
      </c>
      <c r="BO65" s="265">
        <v>40556</v>
      </c>
      <c r="BP65" s="264">
        <v>40935</v>
      </c>
      <c r="BQ65" s="266" t="str">
        <f>IF(BX65="","",IF(ISNUMBER(SEARCH(":",BX65)),MID(BX65,FIND(":",BX65)+2,FIND("(",BX65)-FIND(":",BX65)-3),LEFT(BX65,FIND("(",BX65)-2)))</f>
        <v>Bill Daley</v>
      </c>
      <c r="BR65" s="267" t="str">
        <f>IF(BX65="","",MID(BX65,FIND("(",BX65)+1,4))</f>
        <v>1948</v>
      </c>
      <c r="BS65" s="268" t="str">
        <f>IF(ISNUMBER(SEARCH("*female*",BX65)),"female",IF(ISNUMBER(SEARCH("*male*",BX65)),"male",""))</f>
        <v>male</v>
      </c>
      <c r="BT65" s="269" t="s">
        <v>296</v>
      </c>
      <c r="BU65" s="270" t="str">
        <f>IF(BQ65="","",(MID(BQ65,(SEARCH("^^",SUBSTITUTE(BQ65," ","^^",LEN(BQ65)-LEN(SUBSTITUTE(BQ65," ","")))))+1,99)&amp;"_"&amp;LEFT(BQ65,FIND(" ",BQ65)-1)&amp;"_"&amp;BR65))</f>
        <v>Daley_Bill_1948</v>
      </c>
      <c r="BV65" s="261"/>
      <c r="BW65" s="260"/>
      <c r="BX65" s="135" t="s">
        <v>971</v>
      </c>
      <c r="BY65" s="331"/>
      <c r="BZ65" s="332"/>
      <c r="CA65" s="264" t="str">
        <f t="shared" si="22"/>
        <v/>
      </c>
      <c r="CB65" s="264" t="str">
        <f t="shared" si="23"/>
        <v/>
      </c>
      <c r="CC65" s="266"/>
      <c r="CD65" s="267"/>
      <c r="CE65" s="268"/>
      <c r="CF65" s="269"/>
      <c r="CG65" s="270"/>
      <c r="CH65" s="261"/>
      <c r="CI65" s="260"/>
      <c r="CJ65" s="135"/>
      <c r="CK65" s="262">
        <f t="shared" si="30"/>
        <v>44196</v>
      </c>
      <c r="CL65" s="263" t="str">
        <f t="shared" si="31"/>
        <v>Trump I</v>
      </c>
      <c r="CM65" s="264">
        <v>43467</v>
      </c>
      <c r="CN65" s="264">
        <v>43921</v>
      </c>
      <c r="CO65" s="266" t="str">
        <f t="shared" si="34"/>
        <v>Mick Mulvaney</v>
      </c>
      <c r="CP65" s="267" t="str">
        <f t="shared" si="35"/>
        <v>1967</v>
      </c>
      <c r="CQ65" s="268" t="str">
        <f t="shared" si="36"/>
        <v>male</v>
      </c>
      <c r="CR65" s="269" t="str">
        <f t="shared" si="37"/>
        <v>us_rep01</v>
      </c>
      <c r="CS65" s="270" t="str">
        <f t="shared" si="38"/>
        <v>Mulvaney_Mick_1967</v>
      </c>
      <c r="CT65" s="261"/>
      <c r="CU65" s="260"/>
      <c r="CV65" s="288" t="s">
        <v>1227</v>
      </c>
      <c r="CW65" s="262" t="str">
        <f t="shared" si="14"/>
        <v/>
      </c>
      <c r="CX65" s="263" t="str">
        <f t="shared" si="39"/>
        <v/>
      </c>
      <c r="CY65" s="264" t="str">
        <f t="shared" si="40"/>
        <v/>
      </c>
      <c r="CZ65" s="264" t="str">
        <f t="shared" si="41"/>
        <v/>
      </c>
      <c r="DA65" s="266" t="str">
        <f t="shared" si="15"/>
        <v/>
      </c>
      <c r="DB65" s="267" t="str">
        <f t="shared" si="16"/>
        <v/>
      </c>
      <c r="DC65" s="268" t="str">
        <f t="shared" si="17"/>
        <v/>
      </c>
      <c r="DD65" s="269" t="str">
        <f t="shared" si="18"/>
        <v/>
      </c>
      <c r="DE65" s="270" t="str">
        <f t="shared" si="19"/>
        <v/>
      </c>
      <c r="DF65" s="261"/>
      <c r="DG65" s="260"/>
      <c r="DH65" s="135"/>
    </row>
    <row r="66" spans="1:112" ht="13.5" customHeight="1">
      <c r="A66" s="259"/>
      <c r="B66" s="260" t="s">
        <v>1000</v>
      </c>
      <c r="D66" s="135"/>
      <c r="E66" s="331"/>
      <c r="F66" s="332"/>
      <c r="G66" s="264"/>
      <c r="H66" s="265"/>
      <c r="I66" s="266"/>
      <c r="J66" s="267"/>
      <c r="K66" s="268"/>
      <c r="L66" s="269"/>
      <c r="M66" s="270"/>
      <c r="O66" s="260"/>
      <c r="P66" s="135"/>
      <c r="Q66" s="331"/>
      <c r="R66" s="332"/>
      <c r="S66" s="264"/>
      <c r="T66" s="265"/>
      <c r="U66" s="266"/>
      <c r="V66" s="267"/>
      <c r="W66" s="268"/>
      <c r="X66" s="269"/>
      <c r="Y66" s="270"/>
      <c r="Z66" s="261"/>
      <c r="AA66" s="260"/>
      <c r="AB66" s="135"/>
      <c r="AC66" s="331"/>
      <c r="AD66" s="332"/>
      <c r="AE66" s="264"/>
      <c r="AF66" s="265"/>
      <c r="AG66" s="266"/>
      <c r="AH66" s="267"/>
      <c r="AI66" s="268"/>
      <c r="AJ66" s="269"/>
      <c r="AK66" s="270"/>
      <c r="AL66" s="261"/>
      <c r="AM66" s="260"/>
      <c r="AN66" s="135"/>
      <c r="AO66" s="331"/>
      <c r="AP66" s="332"/>
      <c r="AQ66" s="264"/>
      <c r="AR66" s="265"/>
      <c r="AS66" s="266"/>
      <c r="AT66" s="267"/>
      <c r="AU66" s="268"/>
      <c r="AV66" s="269"/>
      <c r="AW66" s="270"/>
      <c r="AX66" s="261"/>
      <c r="AY66" s="260"/>
      <c r="AZ66" s="135"/>
      <c r="BA66" s="331"/>
      <c r="BB66" s="332"/>
      <c r="BC66" s="264"/>
      <c r="BD66" s="265"/>
      <c r="BE66" s="266"/>
      <c r="BF66" s="267"/>
      <c r="BG66" s="268"/>
      <c r="BH66" s="269"/>
      <c r="BI66" s="270"/>
      <c r="BJ66" s="261"/>
      <c r="BK66" s="260"/>
      <c r="BL66" s="135"/>
      <c r="BM66" s="331">
        <v>39833</v>
      </c>
      <c r="BN66" s="332" t="str">
        <f>IF(BQ66="","",BM$1)</f>
        <v>Obama I</v>
      </c>
      <c r="BO66" s="264">
        <v>40935</v>
      </c>
      <c r="BP66" s="264">
        <f>IF(BQ66="","",BM$3)</f>
        <v>41294</v>
      </c>
      <c r="BQ66" s="266" t="str">
        <f>IF(BX66="","",IF(ISNUMBER(SEARCH(":",BX66)),MID(BX66,FIND(":",BX66)+2,FIND("(",BX66)-FIND(":",BX66)-3),LEFT(BX66,FIND("(",BX66)-2)))</f>
        <v>Jacob Lew</v>
      </c>
      <c r="BR66" s="267" t="str">
        <f>IF(BX66="","",MID(BX66,FIND("(",BX66)+1,4))</f>
        <v>1955</v>
      </c>
      <c r="BS66" s="268" t="str">
        <f>IF(ISNUMBER(SEARCH("*female*",BX66)),"female",IF(ISNUMBER(SEARCH("*male*",BX66)),"male",""))</f>
        <v>male</v>
      </c>
      <c r="BT66" s="269" t="s">
        <v>296</v>
      </c>
      <c r="BU66" s="270" t="str">
        <f>IF(BQ66="","",(MID(BQ66,(SEARCH("^^",SUBSTITUTE(BQ66," ","^^",LEN(BQ66)-LEN(SUBSTITUTE(BQ66," ","")))))+1,99)&amp;"_"&amp;LEFT(BQ66,FIND(" ",BQ66)-1)&amp;"_"&amp;BR66))</f>
        <v>Lew_Jacob_1955</v>
      </c>
      <c r="BV66" s="261"/>
      <c r="BW66" s="260"/>
      <c r="BX66" s="135" t="s">
        <v>959</v>
      </c>
      <c r="BY66" s="331"/>
      <c r="BZ66" s="332"/>
      <c r="CA66" s="264" t="str">
        <f t="shared" si="22"/>
        <v/>
      </c>
      <c r="CB66" s="264" t="str">
        <f t="shared" si="23"/>
        <v/>
      </c>
      <c r="CC66" s="266"/>
      <c r="CD66" s="267"/>
      <c r="CE66" s="268"/>
      <c r="CF66" s="269"/>
      <c r="CG66" s="270"/>
      <c r="CH66" s="261"/>
      <c r="CI66" s="260"/>
      <c r="CJ66" s="135"/>
      <c r="CK66" s="262">
        <f t="shared" si="30"/>
        <v>44196</v>
      </c>
      <c r="CL66" s="263" t="str">
        <f t="shared" si="31"/>
        <v>Trump I</v>
      </c>
      <c r="CM66" s="264">
        <v>43921</v>
      </c>
      <c r="CN66" s="264">
        <f t="shared" si="33"/>
        <v>44196</v>
      </c>
      <c r="CO66" s="266" t="str">
        <f t="shared" si="34"/>
        <v>Mark Meadows</v>
      </c>
      <c r="CP66" s="267" t="str">
        <f t="shared" si="35"/>
        <v>1959</v>
      </c>
      <c r="CQ66" s="268" t="str">
        <f t="shared" si="36"/>
        <v>male</v>
      </c>
      <c r="CR66" s="269" t="str">
        <f t="shared" si="37"/>
        <v>us_rep01</v>
      </c>
      <c r="CS66" s="270" t="str">
        <f t="shared" si="38"/>
        <v>Meadows_Mark_1959</v>
      </c>
      <c r="CT66" s="261"/>
      <c r="CU66" s="260"/>
      <c r="CV66" s="135" t="s">
        <v>1254</v>
      </c>
      <c r="CW66" s="262" t="str">
        <f t="shared" si="14"/>
        <v/>
      </c>
      <c r="CX66" s="263" t="str">
        <f t="shared" si="39"/>
        <v/>
      </c>
      <c r="CY66" s="264" t="str">
        <f t="shared" si="40"/>
        <v/>
      </c>
      <c r="CZ66" s="264" t="str">
        <f t="shared" si="41"/>
        <v/>
      </c>
      <c r="DA66" s="266" t="str">
        <f t="shared" si="15"/>
        <v/>
      </c>
      <c r="DB66" s="267" t="str">
        <f t="shared" si="16"/>
        <v/>
      </c>
      <c r="DC66" s="268" t="str">
        <f t="shared" si="17"/>
        <v/>
      </c>
      <c r="DD66" s="269" t="str">
        <f t="shared" si="18"/>
        <v/>
      </c>
      <c r="DE66" s="270" t="str">
        <f t="shared" si="19"/>
        <v/>
      </c>
      <c r="DF66" s="261"/>
      <c r="DG66" s="260"/>
      <c r="DH66" s="135"/>
    </row>
    <row r="67" spans="1:112" ht="13.5" customHeight="1">
      <c r="A67" s="259" t="s">
        <v>1176</v>
      </c>
      <c r="B67" s="260" t="s">
        <v>1001</v>
      </c>
      <c r="C67" s="328"/>
      <c r="D67" s="329"/>
      <c r="E67" s="319"/>
      <c r="F67" s="320"/>
      <c r="G67" s="321"/>
      <c r="H67" s="322"/>
      <c r="I67" s="323"/>
      <c r="J67" s="324"/>
      <c r="K67" s="325"/>
      <c r="L67" s="326"/>
      <c r="M67" s="327"/>
      <c r="N67" s="328"/>
      <c r="O67" s="318"/>
      <c r="P67" s="329"/>
      <c r="Q67" s="331">
        <v>33989</v>
      </c>
      <c r="R67" s="332" t="s">
        <v>321</v>
      </c>
      <c r="S67" s="264">
        <v>34975</v>
      </c>
      <c r="T67" s="265">
        <v>35450</v>
      </c>
      <c r="U67" s="266" t="s">
        <v>702</v>
      </c>
      <c r="V67" s="267">
        <v>1938</v>
      </c>
      <c r="W67" s="268" t="s">
        <v>703</v>
      </c>
      <c r="X67" s="269" t="s">
        <v>296</v>
      </c>
      <c r="Y67" s="270" t="s">
        <v>704</v>
      </c>
      <c r="Z67" s="261" t="s">
        <v>1171</v>
      </c>
      <c r="AA67" s="260"/>
      <c r="AB67" s="135" t="s">
        <v>705</v>
      </c>
      <c r="AC67" s="331">
        <v>35431</v>
      </c>
      <c r="AD67" s="332" t="s">
        <v>322</v>
      </c>
      <c r="AE67" s="264">
        <v>35450</v>
      </c>
      <c r="AF67" s="265">
        <v>36911</v>
      </c>
      <c r="AG67" s="266" t="s">
        <v>693</v>
      </c>
      <c r="AH67" s="267">
        <v>1953</v>
      </c>
      <c r="AI67" s="268" t="s">
        <v>327</v>
      </c>
      <c r="AJ67" s="269" t="s">
        <v>296</v>
      </c>
      <c r="AK67" s="270" t="s">
        <v>696</v>
      </c>
      <c r="AL67" s="261"/>
      <c r="AM67" s="260"/>
      <c r="AN67" s="135" t="s">
        <v>694</v>
      </c>
      <c r="AO67" s="319"/>
      <c r="AP67" s="320"/>
      <c r="AQ67" s="321"/>
      <c r="AR67" s="322"/>
      <c r="AS67" s="323"/>
      <c r="AT67" s="324"/>
      <c r="AU67" s="325"/>
      <c r="AV67" s="326"/>
      <c r="AW67" s="327"/>
      <c r="AX67" s="328"/>
      <c r="AY67" s="318"/>
      <c r="AZ67" s="329"/>
      <c r="BA67" s="319"/>
      <c r="BB67" s="320"/>
      <c r="BC67" s="321"/>
      <c r="BD67" s="322"/>
      <c r="BE67" s="323"/>
      <c r="BF67" s="324"/>
      <c r="BG67" s="325"/>
      <c r="BH67" s="326"/>
      <c r="BI67" s="327"/>
      <c r="BJ67" s="328"/>
      <c r="BK67" s="318"/>
      <c r="BL67" s="329"/>
      <c r="BM67" s="319"/>
      <c r="BN67" s="320"/>
      <c r="BO67" s="321"/>
      <c r="BP67" s="322"/>
      <c r="BQ67" s="323"/>
      <c r="BR67" s="324"/>
      <c r="BS67" s="325"/>
      <c r="BT67" s="326"/>
      <c r="BU67" s="327" t="s">
        <v>291</v>
      </c>
      <c r="BV67" s="328"/>
      <c r="BW67" s="318"/>
      <c r="BX67" s="329"/>
      <c r="BY67" s="331" t="str">
        <f t="shared" ref="BY67:BY75" si="160">IF(CC67="","",BY$3)</f>
        <v/>
      </c>
      <c r="BZ67" s="332" t="str">
        <f t="shared" ref="BZ67:BZ75" si="161">IF(CC67="","",BY$1)</f>
        <v/>
      </c>
      <c r="CA67" s="289"/>
      <c r="CB67" s="264" t="str">
        <f t="shared" ref="CB67:CB75" si="162">IF(CC67="","",BY$3)</f>
        <v/>
      </c>
      <c r="CC67" s="266" t="str">
        <f t="shared" ref="CC67:CC75" si="163">IF(CJ67="","",IF(ISNUMBER(SEARCH(":",CJ67)),MID(CJ67,FIND(":",CJ67)+2,FIND("(",CJ67)-FIND(":",CJ67)-3),LEFT(CJ67,FIND("(",CJ67)-2)))</f>
        <v/>
      </c>
      <c r="CD67" s="267" t="str">
        <f t="shared" ref="CD67:CD75" si="164">IF(CJ67="","",MID(CJ67,FIND("(",CJ67)+1,4))</f>
        <v/>
      </c>
      <c r="CE67" s="268" t="str">
        <f t="shared" ref="CE67:CE75" si="165">IF(ISNUMBER(SEARCH("*female*",CJ67)),"female",IF(ISNUMBER(SEARCH("*male*",CJ67)),"male",""))</f>
        <v/>
      </c>
      <c r="CF67" s="269" t="str">
        <f t="shared" ref="CF67:CF75" si="166">IF(CJ67="","",IF(ISERROR(MID(CJ67,FIND("male,",CJ67)+6,(FIND(")",CJ67)-(FIND("male,",CJ67)+6))))=TRUE,"missing/error",MID(CJ67,FIND("male,",CJ67)+6,(FIND(")",CJ67)-(FIND("male,",CJ67)+6)))))</f>
        <v/>
      </c>
      <c r="CG67" s="270" t="str">
        <f t="shared" ref="CG67:CG75" si="167">IF(CC67="","",(MID(CC67,(SEARCH("^^",SUBSTITUTE(CC67," ","^^",LEN(CC67)-LEN(SUBSTITUTE(CC67," ","")))))+1,99)&amp;"_"&amp;LEFT(CC67,FIND(" ",CC67)-1)&amp;"_"&amp;CD67))</f>
        <v/>
      </c>
      <c r="CH67" s="320"/>
      <c r="CI67" s="320"/>
      <c r="CJ67" s="320"/>
      <c r="CK67" s="262">
        <f t="shared" si="30"/>
        <v>44196</v>
      </c>
      <c r="CL67" s="263" t="str">
        <f t="shared" si="31"/>
        <v>Trump I</v>
      </c>
      <c r="CM67" s="264">
        <f t="shared" si="32"/>
        <v>42755</v>
      </c>
      <c r="CN67" s="264">
        <v>43216</v>
      </c>
      <c r="CO67" s="266" t="str">
        <f t="shared" si="34"/>
        <v>Mike Pompeo</v>
      </c>
      <c r="CP67" s="267" t="str">
        <f t="shared" si="35"/>
        <v>1963</v>
      </c>
      <c r="CQ67" s="268" t="str">
        <f t="shared" si="36"/>
        <v>male</v>
      </c>
      <c r="CR67" s="269" t="str">
        <f t="shared" si="37"/>
        <v>us_rep01</v>
      </c>
      <c r="CS67" s="270" t="str">
        <f t="shared" si="38"/>
        <v>Pompeo_Mike_1963</v>
      </c>
      <c r="CT67" s="336"/>
      <c r="CU67" s="336"/>
      <c r="CV67" s="336" t="s">
        <v>1093</v>
      </c>
      <c r="CW67" s="262" t="str">
        <f t="shared" si="14"/>
        <v/>
      </c>
      <c r="CX67" s="263" t="str">
        <f t="shared" si="39"/>
        <v/>
      </c>
      <c r="CY67" s="264" t="str">
        <f t="shared" si="40"/>
        <v/>
      </c>
      <c r="CZ67" s="264" t="str">
        <f t="shared" si="41"/>
        <v/>
      </c>
      <c r="DA67" s="266" t="str">
        <f t="shared" si="15"/>
        <v/>
      </c>
      <c r="DB67" s="267" t="str">
        <f t="shared" si="16"/>
        <v/>
      </c>
      <c r="DC67" s="268" t="str">
        <f t="shared" si="17"/>
        <v/>
      </c>
      <c r="DD67" s="269" t="str">
        <f t="shared" si="18"/>
        <v/>
      </c>
      <c r="DE67" s="270" t="str">
        <f t="shared" si="19"/>
        <v/>
      </c>
      <c r="DF67" s="320"/>
      <c r="DG67" s="320"/>
      <c r="DH67" s="320"/>
    </row>
    <row r="68" spans="1:112" ht="13.5" customHeight="1">
      <c r="A68" s="259"/>
      <c r="B68" s="260" t="s">
        <v>1001</v>
      </c>
      <c r="C68" s="328"/>
      <c r="D68" s="329"/>
      <c r="E68" s="319"/>
      <c r="F68" s="320"/>
      <c r="G68" s="321"/>
      <c r="H68" s="322"/>
      <c r="I68" s="323"/>
      <c r="J68" s="324"/>
      <c r="K68" s="325"/>
      <c r="L68" s="326"/>
      <c r="M68" s="327"/>
      <c r="N68" s="328"/>
      <c r="O68" s="318"/>
      <c r="P68" s="329"/>
      <c r="Q68" s="331"/>
      <c r="R68" s="332"/>
      <c r="S68" s="264"/>
      <c r="T68" s="265"/>
      <c r="U68" s="266"/>
      <c r="V68" s="267"/>
      <c r="W68" s="268"/>
      <c r="X68" s="269"/>
      <c r="Y68" s="270"/>
      <c r="Z68" s="261"/>
      <c r="AA68" s="260"/>
      <c r="AB68" s="135"/>
      <c r="AC68" s="331"/>
      <c r="AD68" s="332"/>
      <c r="AE68" s="264"/>
      <c r="AF68" s="265" t="s">
        <v>291</v>
      </c>
      <c r="AG68" s="266"/>
      <c r="AH68" s="267"/>
      <c r="AI68" s="268"/>
      <c r="AJ68" s="269"/>
      <c r="AK68" s="270" t="s">
        <v>291</v>
      </c>
      <c r="AL68" s="261"/>
      <c r="AM68" s="260"/>
      <c r="AN68" s="135"/>
      <c r="AO68" s="319"/>
      <c r="AP68" s="320"/>
      <c r="AQ68" s="321"/>
      <c r="AR68" s="322"/>
      <c r="AS68" s="323"/>
      <c r="AT68" s="324"/>
      <c r="AU68" s="325"/>
      <c r="AV68" s="326"/>
      <c r="AW68" s="327"/>
      <c r="AX68" s="328"/>
      <c r="AY68" s="318"/>
      <c r="AZ68" s="329"/>
      <c r="BA68" s="319"/>
      <c r="BB68" s="320"/>
      <c r="BC68" s="321"/>
      <c r="BD68" s="322"/>
      <c r="BE68" s="323"/>
      <c r="BF68" s="324"/>
      <c r="BG68" s="325"/>
      <c r="BH68" s="326"/>
      <c r="BI68" s="327"/>
      <c r="BJ68" s="328"/>
      <c r="BK68" s="318"/>
      <c r="BL68" s="329"/>
      <c r="BM68" s="319"/>
      <c r="BN68" s="320"/>
      <c r="BO68" s="321"/>
      <c r="BP68" s="322"/>
      <c r="BQ68" s="323"/>
      <c r="BR68" s="324"/>
      <c r="BS68" s="325"/>
      <c r="BT68" s="326"/>
      <c r="BU68" s="327" t="s">
        <v>291</v>
      </c>
      <c r="BV68" s="328"/>
      <c r="BW68" s="318"/>
      <c r="BX68" s="329"/>
      <c r="BY68" s="331" t="str">
        <f t="shared" si="160"/>
        <v/>
      </c>
      <c r="BZ68" s="332" t="str">
        <f t="shared" si="161"/>
        <v/>
      </c>
      <c r="CA68" s="289"/>
      <c r="CB68" s="264" t="str">
        <f t="shared" si="162"/>
        <v/>
      </c>
      <c r="CC68" s="266" t="str">
        <f t="shared" si="163"/>
        <v/>
      </c>
      <c r="CD68" s="267" t="str">
        <f t="shared" si="164"/>
        <v/>
      </c>
      <c r="CE68" s="268" t="str">
        <f t="shared" si="165"/>
        <v/>
      </c>
      <c r="CF68" s="269" t="str">
        <f t="shared" si="166"/>
        <v/>
      </c>
      <c r="CG68" s="270" t="str">
        <f t="shared" si="167"/>
        <v/>
      </c>
      <c r="CH68" s="320"/>
      <c r="CI68" s="320"/>
      <c r="CJ68" s="320"/>
      <c r="CK68" s="262">
        <f t="shared" si="30"/>
        <v>44196</v>
      </c>
      <c r="CL68" s="263" t="str">
        <f t="shared" si="31"/>
        <v>Trump I</v>
      </c>
      <c r="CM68" s="264">
        <v>43216</v>
      </c>
      <c r="CN68" s="264">
        <f t="shared" si="33"/>
        <v>44196</v>
      </c>
      <c r="CO68" s="266" t="str">
        <f t="shared" si="34"/>
        <v>Gina Haspel</v>
      </c>
      <c r="CP68" s="267" t="str">
        <f t="shared" si="35"/>
        <v>1956</v>
      </c>
      <c r="CQ68" s="268" t="str">
        <f t="shared" si="36"/>
        <v>female</v>
      </c>
      <c r="CR68" s="269" t="str">
        <f t="shared" si="37"/>
        <v>us_indie01</v>
      </c>
      <c r="CS68" s="270" t="str">
        <f t="shared" si="38"/>
        <v>Haspel_Gina_1956</v>
      </c>
      <c r="CT68" s="336"/>
      <c r="CU68" s="336"/>
      <c r="CV68" s="336" t="s">
        <v>1241</v>
      </c>
      <c r="CW68" s="262" t="str">
        <f t="shared" si="14"/>
        <v/>
      </c>
      <c r="CX68" s="263" t="str">
        <f t="shared" si="39"/>
        <v/>
      </c>
      <c r="CY68" s="264" t="str">
        <f t="shared" si="40"/>
        <v/>
      </c>
      <c r="CZ68" s="264" t="str">
        <f t="shared" si="41"/>
        <v/>
      </c>
      <c r="DA68" s="266" t="str">
        <f t="shared" si="15"/>
        <v/>
      </c>
      <c r="DB68" s="267" t="str">
        <f t="shared" si="16"/>
        <v/>
      </c>
      <c r="DC68" s="268" t="str">
        <f t="shared" si="17"/>
        <v/>
      </c>
      <c r="DD68" s="269" t="str">
        <f t="shared" si="18"/>
        <v/>
      </c>
      <c r="DE68" s="270" t="str">
        <f t="shared" si="19"/>
        <v/>
      </c>
      <c r="DF68" s="320"/>
      <c r="DG68" s="320"/>
      <c r="DH68" s="320"/>
    </row>
    <row r="69" spans="1:112" ht="13.5" customHeight="1">
      <c r="A69" s="259"/>
      <c r="B69" s="260" t="s">
        <v>1001</v>
      </c>
      <c r="C69" s="328"/>
      <c r="D69" s="329"/>
      <c r="E69" s="319"/>
      <c r="F69" s="320"/>
      <c r="G69" s="321"/>
      <c r="H69" s="322"/>
      <c r="I69" s="323"/>
      <c r="J69" s="324"/>
      <c r="K69" s="325"/>
      <c r="L69" s="326"/>
      <c r="M69" s="327"/>
      <c r="N69" s="328"/>
      <c r="O69" s="318"/>
      <c r="P69" s="329"/>
      <c r="Q69" s="331"/>
      <c r="R69" s="332"/>
      <c r="S69" s="264"/>
      <c r="T69" s="265"/>
      <c r="U69" s="266"/>
      <c r="V69" s="267"/>
      <c r="W69" s="268"/>
      <c r="X69" s="269"/>
      <c r="Y69" s="270" t="s">
        <v>291</v>
      </c>
      <c r="Z69" s="261"/>
      <c r="AA69" s="260"/>
      <c r="AB69" s="135"/>
      <c r="AC69" s="331"/>
      <c r="AD69" s="332"/>
      <c r="AE69" s="264"/>
      <c r="AF69" s="265" t="s">
        <v>291</v>
      </c>
      <c r="AG69" s="266"/>
      <c r="AH69" s="267"/>
      <c r="AI69" s="268"/>
      <c r="AJ69" s="269"/>
      <c r="AK69" s="270" t="s">
        <v>291</v>
      </c>
      <c r="AL69" s="261"/>
      <c r="AM69" s="260"/>
      <c r="AN69" s="135"/>
      <c r="AO69" s="319"/>
      <c r="AP69" s="320"/>
      <c r="AQ69" s="321"/>
      <c r="AR69" s="322"/>
      <c r="AS69" s="323"/>
      <c r="AT69" s="324"/>
      <c r="AU69" s="325"/>
      <c r="AV69" s="326"/>
      <c r="AW69" s="327"/>
      <c r="AX69" s="328"/>
      <c r="AY69" s="318"/>
      <c r="AZ69" s="329"/>
      <c r="BA69" s="319"/>
      <c r="BB69" s="320"/>
      <c r="BC69" s="321"/>
      <c r="BD69" s="322"/>
      <c r="BE69" s="323"/>
      <c r="BF69" s="324"/>
      <c r="BG69" s="325"/>
      <c r="BH69" s="326"/>
      <c r="BI69" s="327"/>
      <c r="BJ69" s="328"/>
      <c r="BK69" s="318"/>
      <c r="BL69" s="329"/>
      <c r="BM69" s="319"/>
      <c r="BN69" s="320"/>
      <c r="BO69" s="321"/>
      <c r="BP69" s="322"/>
      <c r="BQ69" s="323"/>
      <c r="BR69" s="324"/>
      <c r="BS69" s="325"/>
      <c r="BT69" s="326"/>
      <c r="BU69" s="327" t="s">
        <v>291</v>
      </c>
      <c r="BV69" s="328"/>
      <c r="BW69" s="318"/>
      <c r="BX69" s="329"/>
      <c r="BY69" s="331" t="str">
        <f t="shared" si="160"/>
        <v/>
      </c>
      <c r="BZ69" s="332" t="str">
        <f t="shared" si="161"/>
        <v/>
      </c>
      <c r="CA69" s="289"/>
      <c r="CB69" s="264" t="str">
        <f t="shared" si="162"/>
        <v/>
      </c>
      <c r="CC69" s="266" t="str">
        <f t="shared" si="163"/>
        <v/>
      </c>
      <c r="CD69" s="267" t="str">
        <f t="shared" si="164"/>
        <v/>
      </c>
      <c r="CE69" s="268" t="str">
        <f t="shared" si="165"/>
        <v/>
      </c>
      <c r="CF69" s="269" t="str">
        <f t="shared" si="166"/>
        <v/>
      </c>
      <c r="CG69" s="270" t="str">
        <f t="shared" si="167"/>
        <v/>
      </c>
      <c r="CH69" s="320" t="str">
        <f t="shared" ref="CH69" si="168">IF(CK69="","",CG$1)</f>
        <v/>
      </c>
      <c r="CI69" s="320" t="str">
        <f t="shared" ref="CI69" si="169">IF(CL69="","",CH$1)</f>
        <v/>
      </c>
      <c r="CJ69" s="320" t="str">
        <f t="shared" ref="CJ69" si="170">IF(CM69="","",CI$1)</f>
        <v/>
      </c>
      <c r="CK69" s="262" t="str">
        <f t="shared" si="30"/>
        <v/>
      </c>
      <c r="CL69" s="263" t="str">
        <f t="shared" si="31"/>
        <v/>
      </c>
      <c r="CM69" s="264" t="str">
        <f t="shared" si="32"/>
        <v/>
      </c>
      <c r="CN69" s="264" t="str">
        <f t="shared" si="33"/>
        <v/>
      </c>
      <c r="CO69" s="266" t="str">
        <f t="shared" si="34"/>
        <v/>
      </c>
      <c r="CP69" s="267" t="str">
        <f t="shared" si="35"/>
        <v/>
      </c>
      <c r="CQ69" s="268" t="str">
        <f t="shared" si="36"/>
        <v/>
      </c>
      <c r="CR69" s="269" t="str">
        <f t="shared" si="37"/>
        <v/>
      </c>
      <c r="CS69" s="270" t="str">
        <f t="shared" si="38"/>
        <v/>
      </c>
      <c r="CT69" s="336"/>
      <c r="CU69" s="336"/>
      <c r="CV69" s="336"/>
      <c r="CW69" s="262" t="str">
        <f t="shared" si="14"/>
        <v/>
      </c>
      <c r="CX69" s="263" t="str">
        <f t="shared" si="39"/>
        <v/>
      </c>
      <c r="CY69" s="264" t="str">
        <f t="shared" si="40"/>
        <v/>
      </c>
      <c r="CZ69" s="264" t="str">
        <f t="shared" si="41"/>
        <v/>
      </c>
      <c r="DA69" s="266" t="str">
        <f t="shared" si="15"/>
        <v/>
      </c>
      <c r="DB69" s="267" t="str">
        <f t="shared" si="16"/>
        <v/>
      </c>
      <c r="DC69" s="268" t="str">
        <f t="shared" si="17"/>
        <v/>
      </c>
      <c r="DD69" s="269" t="str">
        <f t="shared" si="18"/>
        <v/>
      </c>
      <c r="DE69" s="270" t="str">
        <f t="shared" si="19"/>
        <v/>
      </c>
      <c r="DF69" s="320"/>
      <c r="DG69" s="320"/>
      <c r="DH69" s="320"/>
    </row>
    <row r="70" spans="1:112" ht="13.5" customHeight="1">
      <c r="A70" s="259"/>
      <c r="B70" s="260" t="s">
        <v>1006</v>
      </c>
      <c r="D70" s="135"/>
      <c r="E70" s="331">
        <v>33239</v>
      </c>
      <c r="F70" s="332" t="s">
        <v>320</v>
      </c>
      <c r="G70" s="264">
        <v>32580</v>
      </c>
      <c r="H70" s="265">
        <v>33220</v>
      </c>
      <c r="I70" s="266" t="s">
        <v>1141</v>
      </c>
      <c r="J70" s="267">
        <v>1943</v>
      </c>
      <c r="K70" s="268" t="s">
        <v>327</v>
      </c>
      <c r="L70" s="269" t="s">
        <v>297</v>
      </c>
      <c r="M70" s="270" t="s">
        <v>1142</v>
      </c>
      <c r="O70" s="260"/>
      <c r="P70" s="135" t="s">
        <v>1143</v>
      </c>
      <c r="Q70" s="331">
        <v>33989</v>
      </c>
      <c r="R70" s="332" t="s">
        <v>321</v>
      </c>
      <c r="S70" s="264">
        <v>33989</v>
      </c>
      <c r="T70" s="265">
        <v>34169</v>
      </c>
      <c r="U70" s="266" t="s">
        <v>758</v>
      </c>
      <c r="V70" s="267">
        <v>1952</v>
      </c>
      <c r="W70" s="268" t="s">
        <v>327</v>
      </c>
      <c r="X70" s="269" t="s">
        <v>296</v>
      </c>
      <c r="Y70" s="270" t="s">
        <v>759</v>
      </c>
      <c r="Z70" s="261" t="s">
        <v>1009</v>
      </c>
      <c r="AA70" s="260"/>
      <c r="AB70" s="135" t="s">
        <v>1117</v>
      </c>
      <c r="AC70" s="331">
        <v>35431</v>
      </c>
      <c r="AD70" s="332" t="s">
        <v>322</v>
      </c>
      <c r="AE70" s="264">
        <v>35450</v>
      </c>
      <c r="AF70" s="265">
        <v>36911</v>
      </c>
      <c r="AG70" s="266" t="s">
        <v>1118</v>
      </c>
      <c r="AH70" s="267">
        <v>1942</v>
      </c>
      <c r="AI70" s="268" t="s">
        <v>327</v>
      </c>
      <c r="AJ70" s="269" t="s">
        <v>296</v>
      </c>
      <c r="AK70" s="270" t="s">
        <v>1119</v>
      </c>
      <c r="AL70" s="261"/>
      <c r="AM70" s="260"/>
      <c r="AN70" s="135"/>
      <c r="AO70" s="331">
        <v>36911</v>
      </c>
      <c r="AP70" s="332" t="s">
        <v>323</v>
      </c>
      <c r="AQ70" s="264">
        <v>36911</v>
      </c>
      <c r="AR70" s="265">
        <v>38372</v>
      </c>
      <c r="AS70" s="266" t="s">
        <v>758</v>
      </c>
      <c r="AT70" s="267">
        <v>1952</v>
      </c>
      <c r="AU70" s="268" t="s">
        <v>327</v>
      </c>
      <c r="AV70" s="269" t="s">
        <v>297</v>
      </c>
      <c r="AW70" s="270" t="s">
        <v>759</v>
      </c>
      <c r="AX70" s="261"/>
      <c r="AY70" s="260"/>
      <c r="AZ70" s="135" t="s">
        <v>760</v>
      </c>
      <c r="BA70" s="331">
        <v>38372</v>
      </c>
      <c r="BB70" s="332" t="s">
        <v>324</v>
      </c>
      <c r="BC70" s="264">
        <v>38372</v>
      </c>
      <c r="BD70" s="265">
        <v>39833</v>
      </c>
      <c r="BE70" s="266" t="s">
        <v>758</v>
      </c>
      <c r="BF70" s="267">
        <v>1952</v>
      </c>
      <c r="BG70" s="268" t="s">
        <v>327</v>
      </c>
      <c r="BH70" s="269" t="s">
        <v>297</v>
      </c>
      <c r="BI70" s="270" t="s">
        <v>759</v>
      </c>
      <c r="BJ70" s="261"/>
      <c r="BK70" s="260"/>
      <c r="BL70" s="135" t="s">
        <v>760</v>
      </c>
      <c r="BM70" s="319"/>
      <c r="BN70" s="320"/>
      <c r="BO70" s="321"/>
      <c r="BP70" s="322"/>
      <c r="BQ70" s="323"/>
      <c r="BR70" s="324"/>
      <c r="BS70" s="325"/>
      <c r="BT70" s="326"/>
      <c r="BU70" s="327" t="s">
        <v>291</v>
      </c>
      <c r="BV70" s="328"/>
      <c r="BW70" s="318"/>
      <c r="BX70" s="329"/>
      <c r="BY70" s="331" t="str">
        <f t="shared" si="160"/>
        <v/>
      </c>
      <c r="BZ70" s="332" t="str">
        <f t="shared" si="161"/>
        <v/>
      </c>
      <c r="CA70" s="289"/>
      <c r="CB70" s="264" t="str">
        <f t="shared" si="162"/>
        <v/>
      </c>
      <c r="CC70" s="266" t="str">
        <f t="shared" si="163"/>
        <v/>
      </c>
      <c r="CD70" s="267" t="str">
        <f t="shared" si="164"/>
        <v/>
      </c>
      <c r="CE70" s="268" t="str">
        <f t="shared" si="165"/>
        <v/>
      </c>
      <c r="CF70" s="269" t="str">
        <f t="shared" si="166"/>
        <v/>
      </c>
      <c r="CG70" s="270" t="str">
        <f t="shared" si="167"/>
        <v/>
      </c>
      <c r="CH70" s="328" t="str">
        <f>IF(CJ70="","",IF((LEN(CJ70)-LEN(SUBSTITUTE(CJ70,"male","")))/LEN("male")&gt;1,"!",IF(RIGHT(CJ70,1)=")","",IF(RIGHT(CJ70,2)=") ","",IF(RIGHT(CJ70,2)=").","","!!")))))</f>
        <v/>
      </c>
      <c r="CI70" s="318"/>
      <c r="CJ70" s="329"/>
      <c r="CK70" s="262" t="str">
        <f t="shared" si="30"/>
        <v/>
      </c>
      <c r="CL70" s="263" t="str">
        <f t="shared" si="31"/>
        <v/>
      </c>
      <c r="CM70" s="264" t="str">
        <f t="shared" si="32"/>
        <v/>
      </c>
      <c r="CN70" s="264" t="str">
        <f t="shared" si="33"/>
        <v/>
      </c>
      <c r="CO70" s="266" t="str">
        <f t="shared" si="34"/>
        <v/>
      </c>
      <c r="CP70" s="267" t="str">
        <f t="shared" si="35"/>
        <v/>
      </c>
      <c r="CQ70" s="268" t="str">
        <f t="shared" si="36"/>
        <v/>
      </c>
      <c r="CR70" s="269" t="str">
        <f t="shared" si="37"/>
        <v/>
      </c>
      <c r="CS70" s="270" t="str">
        <f t="shared" si="38"/>
        <v/>
      </c>
      <c r="CT70" s="261"/>
      <c r="CU70" s="260"/>
      <c r="CV70" s="337"/>
      <c r="CW70" s="262" t="str">
        <f t="shared" si="14"/>
        <v/>
      </c>
      <c r="CX70" s="263" t="str">
        <f t="shared" si="39"/>
        <v/>
      </c>
      <c r="CY70" s="264" t="str">
        <f t="shared" si="40"/>
        <v/>
      </c>
      <c r="CZ70" s="264" t="str">
        <f t="shared" si="41"/>
        <v/>
      </c>
      <c r="DA70" s="266" t="str">
        <f t="shared" si="15"/>
        <v/>
      </c>
      <c r="DB70" s="267" t="str">
        <f t="shared" si="16"/>
        <v/>
      </c>
      <c r="DC70" s="268" t="str">
        <f t="shared" si="17"/>
        <v/>
      </c>
      <c r="DD70" s="269" t="str">
        <f t="shared" si="18"/>
        <v/>
      </c>
      <c r="DE70" s="270" t="str">
        <f t="shared" si="19"/>
        <v/>
      </c>
      <c r="DF70" s="328"/>
      <c r="DG70" s="318"/>
      <c r="DH70" s="329"/>
    </row>
    <row r="71" spans="1:112" ht="13.5" customHeight="1">
      <c r="A71" s="259"/>
      <c r="B71" s="260" t="s">
        <v>1006</v>
      </c>
      <c r="D71" s="135"/>
      <c r="E71" s="331">
        <v>33239</v>
      </c>
      <c r="F71" s="332" t="s">
        <v>320</v>
      </c>
      <c r="G71" s="264">
        <v>33325</v>
      </c>
      <c r="H71" s="265">
        <v>33989</v>
      </c>
      <c r="I71" s="266" t="s">
        <v>1144</v>
      </c>
      <c r="J71" s="267">
        <v>1934</v>
      </c>
      <c r="K71" s="268" t="s">
        <v>327</v>
      </c>
      <c r="L71" s="269" t="s">
        <v>297</v>
      </c>
      <c r="M71" s="270" t="s">
        <v>1145</v>
      </c>
      <c r="O71" s="260"/>
      <c r="P71" s="135" t="s">
        <v>1146</v>
      </c>
      <c r="Q71" s="331">
        <v>33989</v>
      </c>
      <c r="R71" s="332" t="s">
        <v>321</v>
      </c>
      <c r="S71" s="264">
        <v>34169</v>
      </c>
      <c r="T71" s="265">
        <v>35084</v>
      </c>
      <c r="U71" s="266" t="s">
        <v>1115</v>
      </c>
      <c r="V71" s="267">
        <v>1937</v>
      </c>
      <c r="W71" s="268" t="s">
        <v>327</v>
      </c>
      <c r="X71" s="269" t="s">
        <v>296</v>
      </c>
      <c r="Y71" s="270" t="s">
        <v>1116</v>
      </c>
      <c r="Z71" s="261"/>
      <c r="AA71" s="260"/>
      <c r="AB71" s="135" t="s">
        <v>1120</v>
      </c>
      <c r="AC71" s="331"/>
      <c r="AD71" s="332"/>
      <c r="AE71" s="264"/>
      <c r="AF71" s="265"/>
      <c r="AG71" s="266"/>
      <c r="AH71" s="267"/>
      <c r="AI71" s="268"/>
      <c r="AJ71" s="269"/>
      <c r="AK71" s="270"/>
      <c r="AL71" s="261"/>
      <c r="AM71" s="260"/>
      <c r="AN71" s="135"/>
      <c r="AO71" s="331"/>
      <c r="AP71" s="332"/>
      <c r="AQ71" s="264"/>
      <c r="AR71" s="265"/>
      <c r="AS71" s="266"/>
      <c r="AT71" s="267"/>
      <c r="AU71" s="268"/>
      <c r="AV71" s="269"/>
      <c r="AW71" s="270"/>
      <c r="AX71" s="261"/>
      <c r="AY71" s="260"/>
      <c r="AZ71" s="135"/>
      <c r="BA71" s="331"/>
      <c r="BB71" s="332"/>
      <c r="BC71" s="264"/>
      <c r="BD71" s="265"/>
      <c r="BE71" s="266"/>
      <c r="BF71" s="267"/>
      <c r="BG71" s="268"/>
      <c r="BH71" s="269"/>
      <c r="BI71" s="270"/>
      <c r="BJ71" s="261"/>
      <c r="BK71" s="260"/>
      <c r="BL71" s="135"/>
      <c r="BM71" s="319"/>
      <c r="BN71" s="320"/>
      <c r="BO71" s="321"/>
      <c r="BP71" s="322"/>
      <c r="BQ71" s="323"/>
      <c r="BR71" s="324"/>
      <c r="BS71" s="325"/>
      <c r="BT71" s="326"/>
      <c r="BU71" s="327"/>
      <c r="BV71" s="328"/>
      <c r="BW71" s="318"/>
      <c r="BX71" s="329"/>
      <c r="BY71" s="331" t="str">
        <f t="shared" si="160"/>
        <v/>
      </c>
      <c r="BZ71" s="332" t="str">
        <f t="shared" si="161"/>
        <v/>
      </c>
      <c r="CA71" s="289"/>
      <c r="CB71" s="264" t="str">
        <f t="shared" si="162"/>
        <v/>
      </c>
      <c r="CC71" s="266" t="str">
        <f t="shared" si="163"/>
        <v/>
      </c>
      <c r="CD71" s="267" t="str">
        <f t="shared" si="164"/>
        <v/>
      </c>
      <c r="CE71" s="268" t="str">
        <f t="shared" si="165"/>
        <v/>
      </c>
      <c r="CF71" s="269" t="str">
        <f t="shared" si="166"/>
        <v/>
      </c>
      <c r="CG71" s="270" t="str">
        <f t="shared" si="167"/>
        <v/>
      </c>
      <c r="CH71" s="328"/>
      <c r="CI71" s="318"/>
      <c r="CJ71" s="329"/>
      <c r="CK71" s="262" t="str">
        <f t="shared" si="30"/>
        <v/>
      </c>
      <c r="CL71" s="263" t="str">
        <f t="shared" si="31"/>
        <v/>
      </c>
      <c r="CM71" s="264" t="str">
        <f t="shared" si="32"/>
        <v/>
      </c>
      <c r="CN71" s="264" t="str">
        <f t="shared" si="33"/>
        <v/>
      </c>
      <c r="CO71" s="266" t="str">
        <f t="shared" si="34"/>
        <v/>
      </c>
      <c r="CP71" s="267" t="str">
        <f t="shared" si="35"/>
        <v/>
      </c>
      <c r="CQ71" s="268" t="str">
        <f t="shared" si="36"/>
        <v/>
      </c>
      <c r="CR71" s="269" t="str">
        <f t="shared" si="37"/>
        <v/>
      </c>
      <c r="CS71" s="270" t="str">
        <f t="shared" si="38"/>
        <v/>
      </c>
      <c r="CT71" s="261"/>
      <c r="CU71" s="260"/>
      <c r="CV71" s="337"/>
      <c r="CW71" s="262" t="str">
        <f t="shared" si="14"/>
        <v/>
      </c>
      <c r="CX71" s="263" t="str">
        <f t="shared" si="39"/>
        <v/>
      </c>
      <c r="CY71" s="264" t="str">
        <f t="shared" si="40"/>
        <v/>
      </c>
      <c r="CZ71" s="264" t="str">
        <f t="shared" si="41"/>
        <v/>
      </c>
      <c r="DA71" s="266" t="str">
        <f t="shared" si="15"/>
        <v/>
      </c>
      <c r="DB71" s="267" t="str">
        <f t="shared" si="16"/>
        <v/>
      </c>
      <c r="DC71" s="268" t="str">
        <f t="shared" si="17"/>
        <v/>
      </c>
      <c r="DD71" s="269" t="str">
        <f t="shared" si="18"/>
        <v/>
      </c>
      <c r="DE71" s="270" t="str">
        <f t="shared" si="19"/>
        <v/>
      </c>
      <c r="DF71" s="328"/>
      <c r="DG71" s="318"/>
      <c r="DH71" s="329"/>
    </row>
    <row r="72" spans="1:112" ht="13.5" customHeight="1">
      <c r="A72" s="259"/>
      <c r="B72" s="260" t="s">
        <v>1006</v>
      </c>
      <c r="C72" s="260"/>
      <c r="E72" s="331"/>
      <c r="F72" s="332"/>
      <c r="G72" s="264"/>
      <c r="H72" s="265"/>
      <c r="I72" s="333"/>
      <c r="J72" s="267"/>
      <c r="K72" s="268"/>
      <c r="L72" s="269"/>
      <c r="M72" s="270"/>
      <c r="O72" s="260"/>
      <c r="P72" s="135"/>
      <c r="Q72" s="331">
        <v>33989</v>
      </c>
      <c r="R72" s="332" t="s">
        <v>321</v>
      </c>
      <c r="S72" s="264">
        <v>35124</v>
      </c>
      <c r="T72" s="265">
        <v>35450</v>
      </c>
      <c r="U72" s="266" t="s">
        <v>1118</v>
      </c>
      <c r="V72" s="267">
        <v>1942</v>
      </c>
      <c r="W72" s="268" t="s">
        <v>327</v>
      </c>
      <c r="X72" s="269" t="s">
        <v>296</v>
      </c>
      <c r="Y72" s="270" t="s">
        <v>1119</v>
      </c>
      <c r="Z72" s="261"/>
      <c r="AA72" s="260"/>
      <c r="AB72" s="135"/>
      <c r="AC72" s="331"/>
      <c r="AD72" s="332"/>
      <c r="AE72" s="264"/>
      <c r="AF72" s="265"/>
      <c r="AG72" s="266"/>
      <c r="AH72" s="267"/>
      <c r="AI72" s="268"/>
      <c r="AJ72" s="269"/>
      <c r="AK72" s="270"/>
      <c r="AL72" s="261"/>
      <c r="AM72" s="260"/>
      <c r="AN72" s="135"/>
      <c r="AO72" s="331"/>
      <c r="AP72" s="332"/>
      <c r="AQ72" s="264"/>
      <c r="AR72" s="265"/>
      <c r="AS72" s="266"/>
      <c r="AT72" s="267"/>
      <c r="AU72" s="268"/>
      <c r="AV72" s="269"/>
      <c r="AW72" s="270"/>
      <c r="AX72" s="261"/>
      <c r="AY72" s="260"/>
      <c r="AZ72" s="135"/>
      <c r="BA72" s="331"/>
      <c r="BB72" s="332"/>
      <c r="BC72" s="264"/>
      <c r="BD72" s="265"/>
      <c r="BE72" s="266"/>
      <c r="BF72" s="267"/>
      <c r="BG72" s="268"/>
      <c r="BH72" s="269"/>
      <c r="BI72" s="270"/>
      <c r="BJ72" s="261"/>
      <c r="BK72" s="260"/>
      <c r="BL72" s="135"/>
      <c r="BM72" s="319"/>
      <c r="BN72" s="320"/>
      <c r="BO72" s="321"/>
      <c r="BP72" s="322"/>
      <c r="BQ72" s="323"/>
      <c r="BR72" s="324"/>
      <c r="BS72" s="325"/>
      <c r="BT72" s="326"/>
      <c r="BU72" s="327"/>
      <c r="BV72" s="328"/>
      <c r="BW72" s="318"/>
      <c r="BX72" s="329"/>
      <c r="BY72" s="331" t="str">
        <f t="shared" si="160"/>
        <v/>
      </c>
      <c r="BZ72" s="332" t="str">
        <f t="shared" si="161"/>
        <v/>
      </c>
      <c r="CA72" s="289"/>
      <c r="CB72" s="264" t="str">
        <f t="shared" si="162"/>
        <v/>
      </c>
      <c r="CC72" s="266" t="str">
        <f t="shared" si="163"/>
        <v/>
      </c>
      <c r="CD72" s="267" t="str">
        <f t="shared" si="164"/>
        <v/>
      </c>
      <c r="CE72" s="268" t="str">
        <f t="shared" si="165"/>
        <v/>
      </c>
      <c r="CF72" s="269" t="str">
        <f t="shared" si="166"/>
        <v/>
      </c>
      <c r="CG72" s="270" t="str">
        <f t="shared" si="167"/>
        <v/>
      </c>
      <c r="CH72" s="328"/>
      <c r="CI72" s="318"/>
      <c r="CJ72" s="329"/>
      <c r="CK72" s="262" t="str">
        <f t="shared" si="30"/>
        <v/>
      </c>
      <c r="CL72" s="263" t="str">
        <f t="shared" si="31"/>
        <v/>
      </c>
      <c r="CM72" s="264" t="str">
        <f t="shared" si="32"/>
        <v/>
      </c>
      <c r="CN72" s="264" t="str">
        <f t="shared" si="33"/>
        <v/>
      </c>
      <c r="CO72" s="266" t="str">
        <f t="shared" si="34"/>
        <v/>
      </c>
      <c r="CP72" s="267" t="str">
        <f t="shared" si="35"/>
        <v/>
      </c>
      <c r="CQ72" s="268" t="str">
        <f t="shared" si="36"/>
        <v/>
      </c>
      <c r="CR72" s="269" t="str">
        <f t="shared" si="37"/>
        <v/>
      </c>
      <c r="CS72" s="270" t="str">
        <f t="shared" si="38"/>
        <v/>
      </c>
      <c r="CT72" s="261"/>
      <c r="CU72" s="260"/>
      <c r="CV72" s="337"/>
      <c r="CW72" s="262" t="str">
        <f t="shared" si="14"/>
        <v/>
      </c>
      <c r="CX72" s="263" t="str">
        <f t="shared" si="39"/>
        <v/>
      </c>
      <c r="CY72" s="264" t="str">
        <f t="shared" si="40"/>
        <v/>
      </c>
      <c r="CZ72" s="264" t="str">
        <f t="shared" si="41"/>
        <v/>
      </c>
      <c r="DA72" s="266" t="str">
        <f t="shared" si="15"/>
        <v/>
      </c>
      <c r="DB72" s="267" t="str">
        <f t="shared" si="16"/>
        <v/>
      </c>
      <c r="DC72" s="268" t="str">
        <f t="shared" si="17"/>
        <v/>
      </c>
      <c r="DD72" s="269" t="str">
        <f t="shared" si="18"/>
        <v/>
      </c>
      <c r="DE72" s="270" t="str">
        <f t="shared" si="19"/>
        <v/>
      </c>
      <c r="DF72" s="328"/>
      <c r="DG72" s="318"/>
      <c r="DH72" s="329"/>
    </row>
    <row r="73" spans="1:112" ht="13.5" customHeight="1">
      <c r="A73" s="259"/>
      <c r="B73" s="260" t="s">
        <v>1177</v>
      </c>
      <c r="C73" s="260"/>
      <c r="E73" s="331"/>
      <c r="F73" s="332"/>
      <c r="G73" s="264"/>
      <c r="H73" s="265"/>
      <c r="I73" s="333"/>
      <c r="J73" s="267"/>
      <c r="K73" s="268"/>
      <c r="L73" s="269"/>
      <c r="M73" s="270"/>
      <c r="O73" s="260"/>
      <c r="P73" s="135"/>
      <c r="Q73" s="331">
        <v>33989</v>
      </c>
      <c r="R73" s="332" t="s">
        <v>321</v>
      </c>
      <c r="S73" s="264">
        <v>33989</v>
      </c>
      <c r="T73" s="265">
        <v>34710</v>
      </c>
      <c r="U73" s="266" t="s">
        <v>377</v>
      </c>
      <c r="V73" s="267">
        <v>1938</v>
      </c>
      <c r="W73" s="268" t="s">
        <v>327</v>
      </c>
      <c r="X73" s="269" t="s">
        <v>296</v>
      </c>
      <c r="Y73" s="270" t="s">
        <v>378</v>
      </c>
      <c r="Z73" s="261"/>
      <c r="AA73" s="260"/>
      <c r="AB73" s="135" t="s">
        <v>379</v>
      </c>
      <c r="AC73" s="331">
        <v>35431</v>
      </c>
      <c r="AD73" s="332" t="s">
        <v>322</v>
      </c>
      <c r="AE73" s="264">
        <v>35450</v>
      </c>
      <c r="AF73" s="265">
        <v>36911</v>
      </c>
      <c r="AG73" s="266" t="s">
        <v>1178</v>
      </c>
      <c r="AH73" s="267">
        <v>1958</v>
      </c>
      <c r="AI73" s="268" t="s">
        <v>327</v>
      </c>
      <c r="AJ73" s="269" t="s">
        <v>296</v>
      </c>
      <c r="AK73" s="270" t="s">
        <v>1179</v>
      </c>
      <c r="AL73" s="261"/>
      <c r="AM73" s="260"/>
      <c r="AN73" s="135" t="s">
        <v>1180</v>
      </c>
      <c r="AO73" s="331"/>
      <c r="AP73" s="332"/>
      <c r="AQ73" s="264"/>
      <c r="AR73" s="265"/>
      <c r="AS73" s="266"/>
      <c r="AT73" s="267"/>
      <c r="AU73" s="268"/>
      <c r="AV73" s="269"/>
      <c r="AW73" s="270"/>
      <c r="AX73" s="261"/>
      <c r="AY73" s="260"/>
      <c r="AZ73" s="135"/>
      <c r="BA73" s="331"/>
      <c r="BB73" s="332"/>
      <c r="BC73" s="264"/>
      <c r="BD73" s="265"/>
      <c r="BE73" s="266"/>
      <c r="BF73" s="267"/>
      <c r="BG73" s="268"/>
      <c r="BH73" s="269"/>
      <c r="BI73" s="270"/>
      <c r="BJ73" s="261"/>
      <c r="BK73" s="260"/>
      <c r="BL73" s="135"/>
      <c r="BM73" s="319"/>
      <c r="BN73" s="320"/>
      <c r="BO73" s="321"/>
      <c r="BP73" s="322"/>
      <c r="BQ73" s="323"/>
      <c r="BR73" s="324"/>
      <c r="BS73" s="325"/>
      <c r="BT73" s="326"/>
      <c r="BU73" s="327"/>
      <c r="BV73" s="328"/>
      <c r="BW73" s="318"/>
      <c r="BX73" s="329"/>
      <c r="BY73" s="331" t="str">
        <f t="shared" si="160"/>
        <v/>
      </c>
      <c r="BZ73" s="332" t="str">
        <f t="shared" si="161"/>
        <v/>
      </c>
      <c r="CA73" s="289"/>
      <c r="CB73" s="264" t="str">
        <f t="shared" si="162"/>
        <v/>
      </c>
      <c r="CC73" s="266" t="str">
        <f t="shared" si="163"/>
        <v/>
      </c>
      <c r="CD73" s="267" t="str">
        <f t="shared" si="164"/>
        <v/>
      </c>
      <c r="CE73" s="268" t="str">
        <f t="shared" si="165"/>
        <v/>
      </c>
      <c r="CF73" s="269" t="str">
        <f t="shared" si="166"/>
        <v/>
      </c>
      <c r="CG73" s="270" t="str">
        <f t="shared" si="167"/>
        <v/>
      </c>
      <c r="CH73" s="328"/>
      <c r="CI73" s="318"/>
      <c r="CJ73" s="329"/>
      <c r="CK73" s="262" t="str">
        <f t="shared" si="30"/>
        <v/>
      </c>
      <c r="CL73" s="263" t="str">
        <f t="shared" si="31"/>
        <v/>
      </c>
      <c r="CM73" s="264" t="str">
        <f t="shared" si="32"/>
        <v/>
      </c>
      <c r="CN73" s="264" t="str">
        <f t="shared" si="33"/>
        <v/>
      </c>
      <c r="CO73" s="266" t="str">
        <f t="shared" si="34"/>
        <v/>
      </c>
      <c r="CP73" s="267" t="str">
        <f t="shared" si="35"/>
        <v/>
      </c>
      <c r="CQ73" s="268" t="str">
        <f t="shared" si="36"/>
        <v/>
      </c>
      <c r="CR73" s="269" t="str">
        <f t="shared" si="37"/>
        <v/>
      </c>
      <c r="CS73" s="270" t="str">
        <f t="shared" si="38"/>
        <v/>
      </c>
      <c r="CT73" s="261"/>
      <c r="CU73" s="260"/>
      <c r="CV73" s="337"/>
      <c r="CW73" s="262" t="str">
        <f t="shared" si="14"/>
        <v/>
      </c>
      <c r="CX73" s="263" t="str">
        <f t="shared" si="39"/>
        <v/>
      </c>
      <c r="CY73" s="264" t="str">
        <f t="shared" si="40"/>
        <v/>
      </c>
      <c r="CZ73" s="264" t="str">
        <f t="shared" si="41"/>
        <v/>
      </c>
      <c r="DA73" s="266" t="str">
        <f t="shared" si="15"/>
        <v/>
      </c>
      <c r="DB73" s="267" t="str">
        <f t="shared" si="16"/>
        <v/>
      </c>
      <c r="DC73" s="268" t="str">
        <f t="shared" si="17"/>
        <v/>
      </c>
      <c r="DD73" s="269" t="str">
        <f t="shared" si="18"/>
        <v/>
      </c>
      <c r="DE73" s="270" t="str">
        <f t="shared" si="19"/>
        <v/>
      </c>
      <c r="DF73" s="328"/>
      <c r="DG73" s="318"/>
      <c r="DH73" s="329"/>
    </row>
    <row r="74" spans="1:112" ht="13.5" customHeight="1">
      <c r="A74" s="259"/>
      <c r="B74" s="260" t="s">
        <v>1177</v>
      </c>
      <c r="C74" s="260"/>
      <c r="E74" s="331"/>
      <c r="F74" s="332"/>
      <c r="G74" s="264"/>
      <c r="H74" s="265"/>
      <c r="I74" s="333"/>
      <c r="J74" s="267"/>
      <c r="K74" s="268"/>
      <c r="L74" s="269"/>
      <c r="M74" s="270"/>
      <c r="O74" s="260"/>
      <c r="P74" s="135"/>
      <c r="Q74" s="331">
        <v>33989</v>
      </c>
      <c r="R74" s="332" t="s">
        <v>321</v>
      </c>
      <c r="S74" s="264">
        <v>34751</v>
      </c>
      <c r="T74" s="265">
        <v>35411</v>
      </c>
      <c r="U74" s="266" t="s">
        <v>718</v>
      </c>
      <c r="V74" s="267">
        <v>1948</v>
      </c>
      <c r="W74" s="268" t="s">
        <v>358</v>
      </c>
      <c r="X74" s="269" t="s">
        <v>296</v>
      </c>
      <c r="Y74" s="270" t="s">
        <v>719</v>
      </c>
      <c r="Z74" s="261"/>
      <c r="AA74" s="260"/>
      <c r="AB74" s="135" t="s">
        <v>718</v>
      </c>
      <c r="AC74" s="331"/>
      <c r="AD74" s="332"/>
      <c r="AE74" s="264"/>
      <c r="AF74" s="265"/>
      <c r="AG74" s="266"/>
      <c r="AH74" s="267"/>
      <c r="AI74" s="268"/>
      <c r="AJ74" s="269"/>
      <c r="AK74" s="270"/>
      <c r="AL74" s="261"/>
      <c r="AM74" s="260"/>
      <c r="AN74" s="135"/>
      <c r="AO74" s="331"/>
      <c r="AP74" s="332"/>
      <c r="AQ74" s="264"/>
      <c r="AR74" s="265"/>
      <c r="AS74" s="266"/>
      <c r="AT74" s="267"/>
      <c r="AU74" s="268"/>
      <c r="AV74" s="269"/>
      <c r="AW74" s="270"/>
      <c r="AX74" s="261"/>
      <c r="AY74" s="260"/>
      <c r="AZ74" s="135"/>
      <c r="BA74" s="331"/>
      <c r="BB74" s="332"/>
      <c r="BC74" s="264"/>
      <c r="BD74" s="265"/>
      <c r="BE74" s="266"/>
      <c r="BF74" s="267"/>
      <c r="BG74" s="268"/>
      <c r="BH74" s="269"/>
      <c r="BI74" s="270"/>
      <c r="BJ74" s="261"/>
      <c r="BK74" s="260"/>
      <c r="BL74" s="135"/>
      <c r="BM74" s="319"/>
      <c r="BN74" s="320"/>
      <c r="BO74" s="321"/>
      <c r="BP74" s="322"/>
      <c r="BQ74" s="323"/>
      <c r="BR74" s="324"/>
      <c r="BS74" s="325"/>
      <c r="BT74" s="326"/>
      <c r="BU74" s="327"/>
      <c r="BV74" s="328"/>
      <c r="BW74" s="318"/>
      <c r="BX74" s="329"/>
      <c r="BY74" s="331" t="str">
        <f t="shared" si="160"/>
        <v/>
      </c>
      <c r="BZ74" s="332" t="str">
        <f t="shared" si="161"/>
        <v/>
      </c>
      <c r="CA74" s="289"/>
      <c r="CB74" s="264" t="str">
        <f t="shared" si="162"/>
        <v/>
      </c>
      <c r="CC74" s="266" t="str">
        <f t="shared" si="163"/>
        <v/>
      </c>
      <c r="CD74" s="267" t="str">
        <f t="shared" si="164"/>
        <v/>
      </c>
      <c r="CE74" s="268" t="str">
        <f t="shared" si="165"/>
        <v/>
      </c>
      <c r="CF74" s="269" t="str">
        <f t="shared" si="166"/>
        <v/>
      </c>
      <c r="CG74" s="270" t="str">
        <f t="shared" si="167"/>
        <v/>
      </c>
      <c r="CH74" s="328"/>
      <c r="CI74" s="318"/>
      <c r="CJ74" s="329"/>
      <c r="CK74" s="262" t="str">
        <f t="shared" si="30"/>
        <v/>
      </c>
      <c r="CL74" s="263" t="str">
        <f t="shared" si="31"/>
        <v/>
      </c>
      <c r="CM74" s="264" t="str">
        <f t="shared" si="32"/>
        <v/>
      </c>
      <c r="CN74" s="264" t="str">
        <f t="shared" si="33"/>
        <v/>
      </c>
      <c r="CO74" s="266" t="str">
        <f t="shared" si="34"/>
        <v/>
      </c>
      <c r="CP74" s="267" t="str">
        <f t="shared" si="35"/>
        <v/>
      </c>
      <c r="CQ74" s="268" t="str">
        <f t="shared" si="36"/>
        <v/>
      </c>
      <c r="CR74" s="269" t="str">
        <f t="shared" si="37"/>
        <v/>
      </c>
      <c r="CS74" s="270" t="str">
        <f t="shared" si="38"/>
        <v/>
      </c>
      <c r="CT74" s="261"/>
      <c r="CU74" s="260"/>
      <c r="CV74" s="337"/>
      <c r="CW74" s="262" t="str">
        <f t="shared" si="14"/>
        <v/>
      </c>
      <c r="CX74" s="263" t="str">
        <f t="shared" si="39"/>
        <v/>
      </c>
      <c r="CY74" s="264" t="str">
        <f t="shared" si="40"/>
        <v/>
      </c>
      <c r="CZ74" s="264" t="str">
        <f t="shared" si="41"/>
        <v/>
      </c>
      <c r="DA74" s="266" t="str">
        <f t="shared" si="15"/>
        <v/>
      </c>
      <c r="DB74" s="267" t="str">
        <f t="shared" si="16"/>
        <v/>
      </c>
      <c r="DC74" s="268" t="str">
        <f t="shared" si="17"/>
        <v/>
      </c>
      <c r="DD74" s="269" t="str">
        <f t="shared" si="18"/>
        <v/>
      </c>
      <c r="DE74" s="270" t="str">
        <f t="shared" si="19"/>
        <v/>
      </c>
      <c r="DF74" s="328"/>
      <c r="DG74" s="318"/>
      <c r="DH74" s="329"/>
    </row>
    <row r="75" spans="1:112" ht="13.5" customHeight="1">
      <c r="A75" s="259"/>
      <c r="B75" s="260" t="s">
        <v>1177</v>
      </c>
      <c r="C75" s="260"/>
      <c r="E75" s="331"/>
      <c r="F75" s="332"/>
      <c r="G75" s="264"/>
      <c r="H75" s="265"/>
      <c r="I75" s="333"/>
      <c r="J75" s="267"/>
      <c r="K75" s="268"/>
      <c r="L75" s="269"/>
      <c r="M75" s="270"/>
      <c r="O75" s="260"/>
      <c r="P75" s="135"/>
      <c r="Q75" s="331">
        <v>33989</v>
      </c>
      <c r="R75" s="332" t="s">
        <v>321</v>
      </c>
      <c r="S75" s="265">
        <v>35411</v>
      </c>
      <c r="T75" s="265">
        <v>35450</v>
      </c>
      <c r="U75" s="266" t="s">
        <v>1178</v>
      </c>
      <c r="V75" s="267">
        <v>1958</v>
      </c>
      <c r="W75" s="268" t="s">
        <v>327</v>
      </c>
      <c r="X75" s="269" t="s">
        <v>296</v>
      </c>
      <c r="Y75" s="270" t="s">
        <v>1179</v>
      </c>
      <c r="Z75" s="261"/>
      <c r="AA75" s="260"/>
      <c r="AB75" s="135" t="s">
        <v>1180</v>
      </c>
      <c r="AC75" s="331"/>
      <c r="AD75" s="332"/>
      <c r="AE75" s="264"/>
      <c r="AF75" s="265"/>
      <c r="AG75" s="266"/>
      <c r="AH75" s="267"/>
      <c r="AI75" s="268"/>
      <c r="AJ75" s="269"/>
      <c r="AK75" s="270"/>
      <c r="AL75" s="261"/>
      <c r="AM75" s="260"/>
      <c r="AN75" s="135"/>
      <c r="AO75" s="331"/>
      <c r="AP75" s="332"/>
      <c r="AQ75" s="264"/>
      <c r="AR75" s="265"/>
      <c r="AS75" s="266"/>
      <c r="AT75" s="267"/>
      <c r="AU75" s="268"/>
      <c r="AV75" s="269"/>
      <c r="AW75" s="270"/>
      <c r="AX75" s="261"/>
      <c r="AY75" s="260"/>
      <c r="AZ75" s="135"/>
      <c r="BA75" s="331"/>
      <c r="BB75" s="332"/>
      <c r="BC75" s="264"/>
      <c r="BD75" s="265"/>
      <c r="BE75" s="266"/>
      <c r="BF75" s="267"/>
      <c r="BG75" s="268"/>
      <c r="BH75" s="269"/>
      <c r="BI75" s="270"/>
      <c r="BJ75" s="261"/>
      <c r="BK75" s="260"/>
      <c r="BL75" s="135"/>
      <c r="BM75" s="319"/>
      <c r="BN75" s="320"/>
      <c r="BO75" s="321"/>
      <c r="BP75" s="322"/>
      <c r="BQ75" s="323"/>
      <c r="BR75" s="324"/>
      <c r="BS75" s="325"/>
      <c r="BT75" s="326"/>
      <c r="BU75" s="327"/>
      <c r="BV75" s="328"/>
      <c r="BW75" s="318"/>
      <c r="BX75" s="329"/>
      <c r="BY75" s="331" t="str">
        <f t="shared" si="160"/>
        <v/>
      </c>
      <c r="BZ75" s="332" t="str">
        <f t="shared" si="161"/>
        <v/>
      </c>
      <c r="CA75" s="289"/>
      <c r="CB75" s="264" t="str">
        <f t="shared" si="162"/>
        <v/>
      </c>
      <c r="CC75" s="266" t="str">
        <f t="shared" si="163"/>
        <v/>
      </c>
      <c r="CD75" s="267" t="str">
        <f t="shared" si="164"/>
        <v/>
      </c>
      <c r="CE75" s="268" t="str">
        <f t="shared" si="165"/>
        <v/>
      </c>
      <c r="CF75" s="269" t="str">
        <f t="shared" si="166"/>
        <v/>
      </c>
      <c r="CG75" s="270" t="str">
        <f t="shared" si="167"/>
        <v/>
      </c>
      <c r="CH75" s="328"/>
      <c r="CI75" s="318"/>
      <c r="CJ75" s="329"/>
      <c r="CK75" s="262" t="str">
        <f t="shared" si="30"/>
        <v/>
      </c>
      <c r="CL75" s="263" t="str">
        <f t="shared" si="31"/>
        <v/>
      </c>
      <c r="CM75" s="264" t="str">
        <f t="shared" si="32"/>
        <v/>
      </c>
      <c r="CN75" s="264" t="str">
        <f t="shared" si="33"/>
        <v/>
      </c>
      <c r="CO75" s="266" t="str">
        <f t="shared" si="34"/>
        <v/>
      </c>
      <c r="CP75" s="267" t="str">
        <f t="shared" si="35"/>
        <v/>
      </c>
      <c r="CQ75" s="268" t="str">
        <f t="shared" si="36"/>
        <v/>
      </c>
      <c r="CR75" s="269" t="str">
        <f t="shared" si="37"/>
        <v/>
      </c>
      <c r="CS75" s="270" t="str">
        <f t="shared" si="38"/>
        <v/>
      </c>
      <c r="CT75" s="261"/>
      <c r="CU75" s="260"/>
      <c r="CV75" s="337"/>
      <c r="CW75" s="262" t="str">
        <f t="shared" si="14"/>
        <v/>
      </c>
      <c r="CX75" s="263" t="str">
        <f t="shared" si="39"/>
        <v/>
      </c>
      <c r="CY75" s="264" t="str">
        <f t="shared" si="40"/>
        <v/>
      </c>
      <c r="CZ75" s="264" t="str">
        <f t="shared" si="41"/>
        <v/>
      </c>
      <c r="DA75" s="266" t="str">
        <f t="shared" si="15"/>
        <v/>
      </c>
      <c r="DB75" s="267" t="str">
        <f t="shared" si="16"/>
        <v/>
      </c>
      <c r="DC75" s="268" t="str">
        <f t="shared" si="17"/>
        <v/>
      </c>
      <c r="DD75" s="269" t="str">
        <f t="shared" si="18"/>
        <v/>
      </c>
      <c r="DE75" s="270" t="str">
        <f t="shared" si="19"/>
        <v/>
      </c>
      <c r="DF75" s="328"/>
      <c r="DG75" s="318"/>
      <c r="DH75" s="329"/>
    </row>
    <row r="76" spans="1:112" ht="13.5" customHeight="1">
      <c r="A76" s="259"/>
      <c r="B76" s="260" t="s">
        <v>1003</v>
      </c>
      <c r="D76" s="135"/>
      <c r="E76" s="331">
        <v>33239</v>
      </c>
      <c r="F76" s="332" t="s">
        <v>320</v>
      </c>
      <c r="G76" s="264">
        <v>32528</v>
      </c>
      <c r="H76" s="265">
        <v>33989</v>
      </c>
      <c r="I76" s="266" t="s">
        <v>1168</v>
      </c>
      <c r="J76" s="267">
        <v>1945</v>
      </c>
      <c r="K76" s="268" t="s">
        <v>327</v>
      </c>
      <c r="L76" s="269" t="s">
        <v>297</v>
      </c>
      <c r="M76" s="270" t="s">
        <v>1169</v>
      </c>
      <c r="O76" s="260"/>
      <c r="P76" s="135" t="s">
        <v>1170</v>
      </c>
      <c r="Q76" s="331">
        <v>33989</v>
      </c>
      <c r="R76" s="332" t="s">
        <v>321</v>
      </c>
      <c r="S76" s="264">
        <v>33989</v>
      </c>
      <c r="T76" s="265">
        <v>34751</v>
      </c>
      <c r="U76" s="266" t="s">
        <v>718</v>
      </c>
      <c r="V76" s="267">
        <v>1948</v>
      </c>
      <c r="W76" s="268" t="s">
        <v>358</v>
      </c>
      <c r="X76" s="269" t="s">
        <v>296</v>
      </c>
      <c r="Y76" s="270" t="s">
        <v>719</v>
      </c>
      <c r="Z76" s="261"/>
      <c r="AA76" s="260" t="s">
        <v>720</v>
      </c>
      <c r="AB76" s="135" t="s">
        <v>718</v>
      </c>
      <c r="AC76" s="331">
        <v>35431</v>
      </c>
      <c r="AD76" s="332" t="s">
        <v>322</v>
      </c>
      <c r="AE76" s="264">
        <v>35450</v>
      </c>
      <c r="AF76" s="265">
        <v>36375</v>
      </c>
      <c r="AG76" s="266" t="s">
        <v>721</v>
      </c>
      <c r="AH76" s="267">
        <v>1946</v>
      </c>
      <c r="AI76" s="268" t="s">
        <v>358</v>
      </c>
      <c r="AJ76" s="269" t="s">
        <v>296</v>
      </c>
      <c r="AK76" s="270" t="s">
        <v>722</v>
      </c>
      <c r="AL76" s="261"/>
      <c r="AM76" s="260" t="s">
        <v>385</v>
      </c>
      <c r="AN76" s="135" t="s">
        <v>723</v>
      </c>
      <c r="AO76" s="319"/>
      <c r="AP76" s="320"/>
      <c r="AQ76" s="321"/>
      <c r="AR76" s="322"/>
      <c r="AS76" s="323"/>
      <c r="AT76" s="324"/>
      <c r="AU76" s="325"/>
      <c r="AV76" s="326"/>
      <c r="AW76" s="327"/>
      <c r="AX76" s="328"/>
      <c r="AY76" s="318"/>
      <c r="AZ76" s="329"/>
      <c r="BA76" s="319"/>
      <c r="BB76" s="320"/>
      <c r="BC76" s="321"/>
      <c r="BD76" s="322"/>
      <c r="BE76" s="323"/>
      <c r="BF76" s="324"/>
      <c r="BG76" s="325"/>
      <c r="BH76" s="326"/>
      <c r="BI76" s="327"/>
      <c r="BJ76" s="328"/>
      <c r="BK76" s="318"/>
      <c r="BL76" s="329"/>
      <c r="BM76" s="331">
        <v>39833</v>
      </c>
      <c r="BN76" s="332" t="s">
        <v>325</v>
      </c>
      <c r="BO76" s="264">
        <v>39833</v>
      </c>
      <c r="BP76" s="265">
        <v>40424</v>
      </c>
      <c r="BQ76" s="266" t="s">
        <v>729</v>
      </c>
      <c r="BR76" s="267">
        <v>1958</v>
      </c>
      <c r="BS76" s="268" t="s">
        <v>358</v>
      </c>
      <c r="BT76" s="269" t="s">
        <v>296</v>
      </c>
      <c r="BU76" s="270" t="s">
        <v>730</v>
      </c>
      <c r="BV76" s="261"/>
      <c r="BW76" s="260"/>
      <c r="BX76" s="135" t="s">
        <v>731</v>
      </c>
      <c r="BY76" s="331">
        <f t="shared" si="20"/>
        <v>42755</v>
      </c>
      <c r="BZ76" s="332" t="str">
        <f t="shared" si="21"/>
        <v>Obama II</v>
      </c>
      <c r="CA76" s="264">
        <f t="shared" si="22"/>
        <v>41294</v>
      </c>
      <c r="CB76" s="289">
        <v>41487</v>
      </c>
      <c r="CC76" s="266" t="str">
        <f t="shared" si="24"/>
        <v>Alan B. Krueger</v>
      </c>
      <c r="CD76" s="267" t="str">
        <f t="shared" si="25"/>
        <v>1960</v>
      </c>
      <c r="CE76" s="268" t="str">
        <f t="shared" si="26"/>
        <v>male</v>
      </c>
      <c r="CF76" s="269" t="str">
        <f t="shared" si="27"/>
        <v>us_dem01</v>
      </c>
      <c r="CG76" s="270" t="str">
        <f t="shared" si="28"/>
        <v>Krueger_Alan_1960</v>
      </c>
      <c r="CH76" s="261" t="str">
        <f t="shared" si="29"/>
        <v/>
      </c>
      <c r="CI76" s="260"/>
      <c r="CJ76" s="288" t="s">
        <v>1059</v>
      </c>
      <c r="CK76" s="262">
        <f t="shared" si="30"/>
        <v>44196</v>
      </c>
      <c r="CL76" s="263" t="str">
        <f t="shared" si="31"/>
        <v>Trump I</v>
      </c>
      <c r="CM76" s="264">
        <f t="shared" si="32"/>
        <v>42755</v>
      </c>
      <c r="CN76" s="264">
        <f t="shared" si="33"/>
        <v>44196</v>
      </c>
      <c r="CO76" s="266" t="str">
        <f t="shared" si="34"/>
        <v>Kevin Hassett</v>
      </c>
      <c r="CP76" s="267" t="str">
        <f t="shared" si="35"/>
        <v>1962</v>
      </c>
      <c r="CQ76" s="268" t="str">
        <f t="shared" si="36"/>
        <v>male</v>
      </c>
      <c r="CR76" s="269" t="str">
        <f t="shared" si="37"/>
        <v>us_rep01</v>
      </c>
      <c r="CS76" s="270" t="str">
        <f t="shared" si="38"/>
        <v>Hassett_Kevin_1962</v>
      </c>
      <c r="CT76" s="261"/>
      <c r="CU76" s="260"/>
      <c r="CV76" s="288" t="s">
        <v>1229</v>
      </c>
      <c r="CW76" s="262" t="str">
        <f t="shared" si="14"/>
        <v/>
      </c>
      <c r="CX76" s="263" t="str">
        <f t="shared" si="39"/>
        <v/>
      </c>
      <c r="CY76" s="264" t="str">
        <f t="shared" si="40"/>
        <v/>
      </c>
      <c r="CZ76" s="264" t="str">
        <f t="shared" si="41"/>
        <v/>
      </c>
      <c r="DA76" s="266" t="str">
        <f t="shared" si="15"/>
        <v/>
      </c>
      <c r="DB76" s="267" t="str">
        <f t="shared" si="16"/>
        <v/>
      </c>
      <c r="DC76" s="268" t="str">
        <f t="shared" si="17"/>
        <v/>
      </c>
      <c r="DD76" s="269" t="str">
        <f t="shared" si="18"/>
        <v/>
      </c>
      <c r="DE76" s="270" t="str">
        <f t="shared" si="19"/>
        <v/>
      </c>
      <c r="DF76" s="261"/>
      <c r="DG76" s="260"/>
      <c r="DH76" s="288"/>
    </row>
    <row r="77" spans="1:112" ht="13.5" customHeight="1">
      <c r="A77" s="259"/>
      <c r="B77" s="260" t="s">
        <v>1003</v>
      </c>
      <c r="D77" s="135"/>
      <c r="E77" s="331"/>
      <c r="F77" s="332"/>
      <c r="G77" s="264"/>
      <c r="H77" s="265"/>
      <c r="I77" s="266"/>
      <c r="J77" s="267"/>
      <c r="K77" s="268"/>
      <c r="L77" s="269"/>
      <c r="M77" s="270" t="s">
        <v>291</v>
      </c>
      <c r="O77" s="260"/>
      <c r="P77" s="135"/>
      <c r="Q77" s="331">
        <v>33989</v>
      </c>
      <c r="R77" s="332" t="s">
        <v>321</v>
      </c>
      <c r="S77" s="264">
        <v>34878</v>
      </c>
      <c r="T77" s="265">
        <v>35450</v>
      </c>
      <c r="U77" s="266" t="s">
        <v>732</v>
      </c>
      <c r="V77" s="267">
        <v>1943</v>
      </c>
      <c r="W77" s="268" t="s">
        <v>327</v>
      </c>
      <c r="X77" s="269" t="s">
        <v>296</v>
      </c>
      <c r="Y77" s="270" t="s">
        <v>733</v>
      </c>
      <c r="Z77" s="261"/>
      <c r="AA77" s="260"/>
      <c r="AB77" s="135" t="s">
        <v>732</v>
      </c>
      <c r="AC77" s="331">
        <v>35431</v>
      </c>
      <c r="AD77" s="332" t="s">
        <v>322</v>
      </c>
      <c r="AE77" s="264">
        <v>36384</v>
      </c>
      <c r="AF77" s="265">
        <v>36911</v>
      </c>
      <c r="AG77" s="266" t="s">
        <v>734</v>
      </c>
      <c r="AH77" s="267">
        <v>1945</v>
      </c>
      <c r="AI77" s="268" t="s">
        <v>327</v>
      </c>
      <c r="AJ77" s="269" t="s">
        <v>296</v>
      </c>
      <c r="AK77" s="270" t="s">
        <v>735</v>
      </c>
      <c r="AL77" s="261"/>
      <c r="AM77" s="260"/>
      <c r="AN77" s="135"/>
      <c r="AO77" s="319"/>
      <c r="AP77" s="320"/>
      <c r="AQ77" s="321"/>
      <c r="AR77" s="322"/>
      <c r="AS77" s="323"/>
      <c r="AT77" s="324"/>
      <c r="AU77" s="325"/>
      <c r="AV77" s="326"/>
      <c r="AW77" s="327"/>
      <c r="AX77" s="328"/>
      <c r="AY77" s="318"/>
      <c r="AZ77" s="329"/>
      <c r="BA77" s="319"/>
      <c r="BB77" s="320"/>
      <c r="BC77" s="322"/>
      <c r="BD77" s="322"/>
      <c r="BE77" s="323"/>
      <c r="BF77" s="324"/>
      <c r="BG77" s="325"/>
      <c r="BH77" s="326"/>
      <c r="BI77" s="327"/>
      <c r="BJ77" s="328"/>
      <c r="BK77" s="318"/>
      <c r="BL77" s="329"/>
      <c r="BM77" s="331">
        <v>39833</v>
      </c>
      <c r="BN77" s="332" t="s">
        <v>325</v>
      </c>
      <c r="BO77" s="265">
        <v>40424</v>
      </c>
      <c r="BP77" s="265">
        <v>40700</v>
      </c>
      <c r="BQ77" s="266" t="s">
        <v>965</v>
      </c>
      <c r="BR77" s="267">
        <v>1969</v>
      </c>
      <c r="BS77" s="268" t="s">
        <v>327</v>
      </c>
      <c r="BT77" s="269" t="s">
        <v>296</v>
      </c>
      <c r="BU77" s="270" t="s">
        <v>966</v>
      </c>
      <c r="BV77" s="261"/>
      <c r="BW77" s="260"/>
      <c r="BX77" s="135" t="s">
        <v>964</v>
      </c>
      <c r="BY77" s="331">
        <f t="shared" si="20"/>
        <v>42755</v>
      </c>
      <c r="BZ77" s="332" t="str">
        <f t="shared" si="21"/>
        <v>Obama II</v>
      </c>
      <c r="CA77" s="289">
        <v>41487</v>
      </c>
      <c r="CB77" s="264">
        <f t="shared" si="23"/>
        <v>42755</v>
      </c>
      <c r="CC77" s="266" t="str">
        <f t="shared" si="24"/>
        <v>Jason Furman</v>
      </c>
      <c r="CD77" s="267" t="str">
        <f t="shared" si="25"/>
        <v>1970</v>
      </c>
      <c r="CE77" s="268" t="str">
        <f t="shared" si="26"/>
        <v>male</v>
      </c>
      <c r="CF77" s="269" t="str">
        <f t="shared" si="27"/>
        <v>us_dem01</v>
      </c>
      <c r="CG77" s="270" t="str">
        <f t="shared" si="28"/>
        <v>Furman_Jason_1970</v>
      </c>
      <c r="CH77" s="261" t="str">
        <f t="shared" si="29"/>
        <v/>
      </c>
      <c r="CI77" s="260"/>
      <c r="CJ77" s="288" t="s">
        <v>1060</v>
      </c>
      <c r="CK77" s="262" t="str">
        <f t="shared" si="30"/>
        <v/>
      </c>
      <c r="CL77" s="263" t="str">
        <f t="shared" si="31"/>
        <v/>
      </c>
      <c r="CM77" s="264" t="str">
        <f t="shared" si="32"/>
        <v/>
      </c>
      <c r="CN77" s="264" t="str">
        <f t="shared" si="33"/>
        <v/>
      </c>
      <c r="CO77" s="266" t="str">
        <f t="shared" si="34"/>
        <v/>
      </c>
      <c r="CP77" s="267" t="str">
        <f t="shared" si="35"/>
        <v/>
      </c>
      <c r="CQ77" s="268" t="str">
        <f t="shared" si="36"/>
        <v/>
      </c>
      <c r="CR77" s="269" t="str">
        <f t="shared" si="37"/>
        <v/>
      </c>
      <c r="CS77" s="270" t="str">
        <f t="shared" si="38"/>
        <v/>
      </c>
      <c r="CT77" s="261"/>
      <c r="CU77" s="260"/>
      <c r="CV77" s="288"/>
      <c r="CW77" s="262" t="str">
        <f t="shared" si="14"/>
        <v/>
      </c>
      <c r="CX77" s="263" t="str">
        <f t="shared" si="39"/>
        <v/>
      </c>
      <c r="CY77" s="264" t="str">
        <f t="shared" si="40"/>
        <v/>
      </c>
      <c r="CZ77" s="264" t="str">
        <f t="shared" si="41"/>
        <v/>
      </c>
      <c r="DA77" s="266" t="str">
        <f t="shared" si="15"/>
        <v/>
      </c>
      <c r="DB77" s="267" t="str">
        <f t="shared" si="16"/>
        <v/>
      </c>
      <c r="DC77" s="268" t="str">
        <f t="shared" si="17"/>
        <v/>
      </c>
      <c r="DD77" s="269" t="str">
        <f t="shared" si="18"/>
        <v/>
      </c>
      <c r="DE77" s="270" t="str">
        <f t="shared" si="19"/>
        <v/>
      </c>
      <c r="DF77" s="261"/>
      <c r="DG77" s="260"/>
      <c r="DH77" s="288"/>
    </row>
    <row r="78" spans="1:112" ht="13.5" customHeight="1">
      <c r="A78" s="259"/>
      <c r="B78" s="260" t="s">
        <v>1003</v>
      </c>
      <c r="D78" s="135"/>
      <c r="E78" s="331"/>
      <c r="F78" s="332"/>
      <c r="G78" s="264"/>
      <c r="H78" s="265"/>
      <c r="I78" s="266"/>
      <c r="J78" s="267"/>
      <c r="K78" s="268"/>
      <c r="L78" s="269"/>
      <c r="M78" s="270"/>
      <c r="O78" s="260"/>
      <c r="P78" s="135"/>
      <c r="Q78" s="331"/>
      <c r="R78" s="332"/>
      <c r="S78" s="264"/>
      <c r="T78" s="265"/>
      <c r="U78" s="266"/>
      <c r="V78" s="267"/>
      <c r="W78" s="268"/>
      <c r="X78" s="269"/>
      <c r="Y78" s="270"/>
      <c r="Z78" s="261"/>
      <c r="AA78" s="260"/>
      <c r="AB78" s="135"/>
      <c r="AC78" s="331">
        <v>35431</v>
      </c>
      <c r="AD78" s="332" t="s">
        <v>322</v>
      </c>
      <c r="AE78" s="264"/>
      <c r="AF78" s="265"/>
      <c r="AG78" s="266"/>
      <c r="AH78" s="267"/>
      <c r="AI78" s="268"/>
      <c r="AJ78" s="269"/>
      <c r="AK78" s="270"/>
      <c r="AL78" s="261"/>
      <c r="AM78" s="260"/>
      <c r="AN78" s="135"/>
      <c r="AO78" s="319"/>
      <c r="AP78" s="320"/>
      <c r="AQ78" s="321"/>
      <c r="AR78" s="322"/>
      <c r="AS78" s="323"/>
      <c r="AT78" s="324"/>
      <c r="AU78" s="325"/>
      <c r="AV78" s="326"/>
      <c r="AW78" s="327"/>
      <c r="AX78" s="328"/>
      <c r="AY78" s="318"/>
      <c r="AZ78" s="329"/>
      <c r="BA78" s="319"/>
      <c r="BB78" s="320"/>
      <c r="BC78" s="321"/>
      <c r="BD78" s="322"/>
      <c r="BE78" s="323"/>
      <c r="BF78" s="324"/>
      <c r="BG78" s="325"/>
      <c r="BH78" s="326"/>
      <c r="BI78" s="327"/>
      <c r="BJ78" s="328"/>
      <c r="BK78" s="318"/>
      <c r="BL78" s="329"/>
      <c r="BM78" s="331">
        <f>IF(BQ78="","",BM$3)</f>
        <v>41294</v>
      </c>
      <c r="BN78" s="332" t="str">
        <f>IF(BQ78="","",BM$1)</f>
        <v>Obama I</v>
      </c>
      <c r="BO78" s="265">
        <v>40850</v>
      </c>
      <c r="BP78" s="264">
        <f>IF(BQ78="","",BM$3)</f>
        <v>41294</v>
      </c>
      <c r="BQ78" s="266" t="str">
        <f>IF(BX78="","",IF(ISNUMBER(SEARCH(":",BX78)),MID(BX78,FIND(":",BX78)+2,FIND("(",BX78)-FIND(":",BX78)-3),LEFT(BX78,FIND("(",BX78)-2)))</f>
        <v>Alan Krueger</v>
      </c>
      <c r="BR78" s="267" t="str">
        <f>IF(BX78="","",MID(BX78,FIND("(",BX78)+1,4))</f>
        <v>1960</v>
      </c>
      <c r="BS78" s="268" t="str">
        <f>IF(ISNUMBER(SEARCH("*female*",BX78)),"female",IF(ISNUMBER(SEARCH("*male*",BX78)),"male",""))</f>
        <v>male</v>
      </c>
      <c r="BT78" s="269" t="s">
        <v>296</v>
      </c>
      <c r="BU78" s="270" t="str">
        <f>IF(BQ78="","",(MID(BQ78,(SEARCH("^^",SUBSTITUTE(BQ78," ","^^",LEN(BQ78)-LEN(SUBSTITUTE(BQ78," ","")))))+1,99)&amp;"_"&amp;LEFT(BQ78,FIND(" ",BQ78)-1)&amp;"_"&amp;BR78))</f>
        <v>Krueger_Alan_1960</v>
      </c>
      <c r="BV78" s="261"/>
      <c r="BW78" s="260"/>
      <c r="BX78" s="135" t="s">
        <v>972</v>
      </c>
      <c r="BY78" s="331"/>
      <c r="BZ78" s="332"/>
      <c r="CA78" s="264" t="str">
        <f t="shared" si="22"/>
        <v/>
      </c>
      <c r="CB78" s="264" t="str">
        <f t="shared" si="23"/>
        <v/>
      </c>
      <c r="CC78" s="266"/>
      <c r="CD78" s="267"/>
      <c r="CE78" s="268"/>
      <c r="CF78" s="269"/>
      <c r="CG78" s="270"/>
      <c r="CH78" s="261"/>
      <c r="CI78" s="260"/>
      <c r="CJ78" s="135"/>
      <c r="CK78" s="262" t="str">
        <f t="shared" si="30"/>
        <v/>
      </c>
      <c r="CL78" s="263" t="str">
        <f t="shared" si="31"/>
        <v/>
      </c>
      <c r="CM78" s="264" t="str">
        <f t="shared" si="32"/>
        <v/>
      </c>
      <c r="CN78" s="264" t="str">
        <f t="shared" si="33"/>
        <v/>
      </c>
      <c r="CO78" s="266" t="str">
        <f t="shared" si="34"/>
        <v/>
      </c>
      <c r="CP78" s="267" t="str">
        <f t="shared" si="35"/>
        <v/>
      </c>
      <c r="CQ78" s="268" t="str">
        <f t="shared" si="36"/>
        <v/>
      </c>
      <c r="CR78" s="269" t="str">
        <f t="shared" si="37"/>
        <v/>
      </c>
      <c r="CS78" s="270" t="str">
        <f t="shared" si="38"/>
        <v/>
      </c>
      <c r="CT78" s="261"/>
      <c r="CU78" s="260"/>
      <c r="CV78" s="135"/>
      <c r="CW78" s="262" t="str">
        <f t="shared" si="14"/>
        <v/>
      </c>
      <c r="CX78" s="263" t="str">
        <f t="shared" si="39"/>
        <v/>
      </c>
      <c r="CY78" s="264" t="str">
        <f t="shared" si="40"/>
        <v/>
      </c>
      <c r="CZ78" s="264" t="str">
        <f t="shared" si="41"/>
        <v/>
      </c>
      <c r="DA78" s="266" t="str">
        <f t="shared" si="15"/>
        <v/>
      </c>
      <c r="DB78" s="267" t="str">
        <f t="shared" si="16"/>
        <v/>
      </c>
      <c r="DC78" s="268" t="str">
        <f t="shared" si="17"/>
        <v/>
      </c>
      <c r="DD78" s="269" t="str">
        <f t="shared" si="18"/>
        <v/>
      </c>
      <c r="DE78" s="270" t="str">
        <f t="shared" si="19"/>
        <v/>
      </c>
      <c r="DF78" s="261"/>
      <c r="DG78" s="260"/>
      <c r="DH78" s="135"/>
    </row>
    <row r="79" spans="1:112" ht="13.5" customHeight="1">
      <c r="A79" s="259"/>
      <c r="B79" s="260" t="s">
        <v>1172</v>
      </c>
      <c r="C79" s="328"/>
      <c r="D79" s="329"/>
      <c r="E79" s="319"/>
      <c r="F79" s="320"/>
      <c r="G79" s="321"/>
      <c r="H79" s="322"/>
      <c r="I79" s="323"/>
      <c r="J79" s="324"/>
      <c r="K79" s="325"/>
      <c r="L79" s="326"/>
      <c r="M79" s="327"/>
      <c r="N79" s="328"/>
      <c r="O79" s="318"/>
      <c r="P79" s="329"/>
      <c r="Q79" s="329"/>
      <c r="R79" s="329"/>
      <c r="S79" s="329"/>
      <c r="T79" s="329"/>
      <c r="U79" s="329"/>
      <c r="V79" s="329"/>
      <c r="W79" s="329"/>
      <c r="X79" s="329"/>
      <c r="Y79" s="329"/>
      <c r="Z79" s="329"/>
      <c r="AA79" s="329"/>
      <c r="AB79" s="329"/>
      <c r="AC79" s="331">
        <v>35431</v>
      </c>
      <c r="AD79" s="332" t="s">
        <v>322</v>
      </c>
      <c r="AE79" s="264">
        <v>35774</v>
      </c>
      <c r="AF79" s="265">
        <v>36911</v>
      </c>
      <c r="AG79" s="266" t="s">
        <v>1173</v>
      </c>
      <c r="AH79" s="267">
        <v>1953</v>
      </c>
      <c r="AI79" s="268" t="s">
        <v>358</v>
      </c>
      <c r="AJ79" s="269" t="s">
        <v>296</v>
      </c>
      <c r="AK79" s="270" t="s">
        <v>1174</v>
      </c>
      <c r="AL79" s="261" t="s">
        <v>1175</v>
      </c>
      <c r="AM79" s="260"/>
      <c r="AN79" s="135"/>
      <c r="AO79" s="319"/>
      <c r="AP79" s="320"/>
      <c r="AQ79" s="321"/>
      <c r="AR79" s="322"/>
      <c r="AS79" s="323"/>
      <c r="AT79" s="324"/>
      <c r="AU79" s="325"/>
      <c r="AV79" s="326"/>
      <c r="AW79" s="327"/>
      <c r="AX79" s="328"/>
      <c r="AY79" s="318"/>
      <c r="AZ79" s="329"/>
      <c r="BA79" s="319"/>
      <c r="BB79" s="320"/>
      <c r="BC79" s="321"/>
      <c r="BD79" s="322"/>
      <c r="BE79" s="323"/>
      <c r="BF79" s="324"/>
      <c r="BG79" s="325"/>
      <c r="BH79" s="326"/>
      <c r="BI79" s="327"/>
      <c r="BJ79" s="328"/>
      <c r="BK79" s="318"/>
      <c r="BL79" s="329"/>
      <c r="BM79" s="331"/>
      <c r="BN79" s="332"/>
      <c r="BO79" s="265"/>
      <c r="BP79" s="264"/>
      <c r="BQ79" s="266"/>
      <c r="BR79" s="267"/>
      <c r="BS79" s="268"/>
      <c r="BT79" s="269"/>
      <c r="BU79" s="270"/>
      <c r="BV79" s="261"/>
      <c r="BW79" s="260"/>
      <c r="BX79" s="135"/>
      <c r="BY79" s="331"/>
      <c r="BZ79" s="332"/>
      <c r="CA79" s="264"/>
      <c r="CB79" s="264"/>
      <c r="CC79" s="266"/>
      <c r="CD79" s="267"/>
      <c r="CE79" s="268"/>
      <c r="CF79" s="269"/>
      <c r="CG79" s="270"/>
      <c r="CH79" s="261"/>
      <c r="CI79" s="260"/>
      <c r="CJ79" s="135"/>
      <c r="CK79" s="262" t="str">
        <f t="shared" si="30"/>
        <v/>
      </c>
      <c r="CL79" s="263" t="str">
        <f t="shared" si="31"/>
        <v/>
      </c>
      <c r="CM79" s="264" t="str">
        <f t="shared" si="32"/>
        <v/>
      </c>
      <c r="CN79" s="264" t="str">
        <f t="shared" si="33"/>
        <v/>
      </c>
      <c r="CO79" s="266" t="str">
        <f t="shared" si="34"/>
        <v/>
      </c>
      <c r="CP79" s="267" t="str">
        <f t="shared" si="35"/>
        <v/>
      </c>
      <c r="CQ79" s="268" t="str">
        <f t="shared" si="36"/>
        <v/>
      </c>
      <c r="CR79" s="269" t="str">
        <f t="shared" si="37"/>
        <v/>
      </c>
      <c r="CS79" s="270" t="str">
        <f t="shared" si="38"/>
        <v/>
      </c>
      <c r="CT79" s="261"/>
      <c r="CU79" s="260"/>
      <c r="CV79" s="135"/>
      <c r="CW79" s="262" t="str">
        <f t="shared" si="14"/>
        <v/>
      </c>
      <c r="CX79" s="263" t="str">
        <f t="shared" si="39"/>
        <v/>
      </c>
      <c r="CY79" s="264" t="str">
        <f t="shared" si="40"/>
        <v/>
      </c>
      <c r="CZ79" s="264" t="str">
        <f t="shared" si="41"/>
        <v/>
      </c>
      <c r="DA79" s="266" t="str">
        <f t="shared" si="15"/>
        <v/>
      </c>
      <c r="DB79" s="267" t="str">
        <f t="shared" si="16"/>
        <v/>
      </c>
      <c r="DC79" s="268" t="str">
        <f t="shared" si="17"/>
        <v/>
      </c>
      <c r="DD79" s="269" t="str">
        <f t="shared" si="18"/>
        <v/>
      </c>
      <c r="DE79" s="270" t="str">
        <f t="shared" si="19"/>
        <v/>
      </c>
      <c r="DF79" s="261"/>
      <c r="DG79" s="260"/>
      <c r="DH79" s="135"/>
    </row>
    <row r="80" spans="1:112" ht="13.5" customHeight="1">
      <c r="A80" s="259"/>
      <c r="B80" s="260" t="s">
        <v>1004</v>
      </c>
      <c r="C80" s="328"/>
      <c r="D80" s="329"/>
      <c r="E80" s="319"/>
      <c r="F80" s="320"/>
      <c r="G80" s="321"/>
      <c r="H80" s="322"/>
      <c r="I80" s="323"/>
      <c r="J80" s="324"/>
      <c r="K80" s="325"/>
      <c r="L80" s="326"/>
      <c r="M80" s="327"/>
      <c r="N80" s="328"/>
      <c r="O80" s="318"/>
      <c r="P80" s="329"/>
      <c r="Q80" s="331">
        <v>33989</v>
      </c>
      <c r="R80" s="332" t="s">
        <v>321</v>
      </c>
      <c r="S80" s="264">
        <v>33989</v>
      </c>
      <c r="T80" s="265">
        <v>35450</v>
      </c>
      <c r="U80" s="266" t="s">
        <v>357</v>
      </c>
      <c r="V80" s="267">
        <v>1937</v>
      </c>
      <c r="W80" s="268" t="s">
        <v>358</v>
      </c>
      <c r="X80" s="269" t="s">
        <v>296</v>
      </c>
      <c r="Y80" s="270" t="s">
        <v>359</v>
      </c>
      <c r="Z80" s="261"/>
      <c r="AA80" s="260"/>
      <c r="AB80" s="135" t="s">
        <v>357</v>
      </c>
      <c r="AC80" s="331">
        <v>35431</v>
      </c>
      <c r="AD80" s="332" t="s">
        <v>322</v>
      </c>
      <c r="AE80" s="264">
        <v>35474</v>
      </c>
      <c r="AF80" s="265">
        <v>36025</v>
      </c>
      <c r="AG80" s="266" t="s">
        <v>736</v>
      </c>
      <c r="AH80" s="267">
        <v>1947</v>
      </c>
      <c r="AI80" s="268" t="s">
        <v>327</v>
      </c>
      <c r="AJ80" s="269" t="s">
        <v>296</v>
      </c>
      <c r="AK80" s="270" t="s">
        <v>544</v>
      </c>
      <c r="AL80" s="261"/>
      <c r="AM80" s="260" t="s">
        <v>385</v>
      </c>
      <c r="AN80" s="135" t="s">
        <v>737</v>
      </c>
      <c r="AO80" s="319"/>
      <c r="AP80" s="320"/>
      <c r="AQ80" s="321"/>
      <c r="AR80" s="322"/>
      <c r="AS80" s="323"/>
      <c r="AT80" s="324"/>
      <c r="AU80" s="325"/>
      <c r="AV80" s="326"/>
      <c r="AW80" s="327"/>
      <c r="AX80" s="328"/>
      <c r="AY80" s="318"/>
      <c r="AZ80" s="329"/>
      <c r="BA80" s="319"/>
      <c r="BB80" s="320"/>
      <c r="BC80" s="321"/>
      <c r="BD80" s="322"/>
      <c r="BE80" s="323"/>
      <c r="BF80" s="324"/>
      <c r="BG80" s="325"/>
      <c r="BH80" s="326"/>
      <c r="BI80" s="327"/>
      <c r="BJ80" s="328"/>
      <c r="BK80" s="318"/>
      <c r="BL80" s="329"/>
      <c r="BM80" s="331">
        <v>39833</v>
      </c>
      <c r="BN80" s="332" t="s">
        <v>325</v>
      </c>
      <c r="BO80" s="264">
        <v>39833</v>
      </c>
      <c r="BP80" s="265">
        <v>41294</v>
      </c>
      <c r="BQ80" s="266" t="s">
        <v>749</v>
      </c>
      <c r="BR80" s="267">
        <v>1964</v>
      </c>
      <c r="BS80" s="268" t="s">
        <v>358</v>
      </c>
      <c r="BT80" s="269" t="s">
        <v>296</v>
      </c>
      <c r="BU80" s="270" t="s">
        <v>750</v>
      </c>
      <c r="BV80" s="261"/>
      <c r="BW80" s="260"/>
      <c r="BX80" s="135" t="s">
        <v>751</v>
      </c>
      <c r="BY80" s="331">
        <f t="shared" si="20"/>
        <v>42755</v>
      </c>
      <c r="BZ80" s="332" t="str">
        <f t="shared" si="21"/>
        <v>Obama II</v>
      </c>
      <c r="CA80" s="264">
        <f t="shared" si="22"/>
        <v>41294</v>
      </c>
      <c r="CB80" s="289">
        <v>41456</v>
      </c>
      <c r="CC80" s="266" t="str">
        <f t="shared" si="24"/>
        <v>Susan Rice</v>
      </c>
      <c r="CD80" s="267" t="str">
        <f t="shared" si="25"/>
        <v>1964</v>
      </c>
      <c r="CE80" s="268" t="str">
        <f t="shared" si="26"/>
        <v>female</v>
      </c>
      <c r="CF80" s="269" t="str">
        <f t="shared" si="27"/>
        <v>us_dem01</v>
      </c>
      <c r="CG80" s="270" t="str">
        <f t="shared" si="28"/>
        <v>Rice_Susan_1964</v>
      </c>
      <c r="CH80" s="261" t="str">
        <f t="shared" si="29"/>
        <v/>
      </c>
      <c r="CI80" s="260"/>
      <c r="CJ80" s="288" t="s">
        <v>1046</v>
      </c>
      <c r="CK80" s="262">
        <f t="shared" si="30"/>
        <v>44196</v>
      </c>
      <c r="CL80" s="263" t="str">
        <f t="shared" si="31"/>
        <v>Trump I</v>
      </c>
      <c r="CM80" s="264">
        <f t="shared" si="32"/>
        <v>42755</v>
      </c>
      <c r="CN80" s="264">
        <v>43465</v>
      </c>
      <c r="CO80" s="266" t="str">
        <f t="shared" si="34"/>
        <v>Nikki Haley</v>
      </c>
      <c r="CP80" s="267" t="str">
        <f t="shared" si="35"/>
        <v>1972</v>
      </c>
      <c r="CQ80" s="268" t="str">
        <f t="shared" si="36"/>
        <v>female</v>
      </c>
      <c r="CR80" s="269" t="str">
        <f t="shared" si="37"/>
        <v>us_rep01</v>
      </c>
      <c r="CS80" s="270" t="str">
        <f t="shared" si="38"/>
        <v>Haley_Nikki_1972</v>
      </c>
      <c r="CT80" s="261"/>
      <c r="CU80" s="260"/>
      <c r="CV80" s="288" t="s">
        <v>1230</v>
      </c>
      <c r="CW80" s="262" t="str">
        <f t="shared" si="14"/>
        <v/>
      </c>
      <c r="CX80" s="263" t="str">
        <f t="shared" si="39"/>
        <v/>
      </c>
      <c r="CY80" s="264" t="str">
        <f t="shared" si="40"/>
        <v/>
      </c>
      <c r="CZ80" s="264" t="str">
        <f t="shared" si="41"/>
        <v/>
      </c>
      <c r="DA80" s="266" t="str">
        <f t="shared" si="15"/>
        <v/>
      </c>
      <c r="DB80" s="267" t="str">
        <f t="shared" si="16"/>
        <v/>
      </c>
      <c r="DC80" s="268" t="str">
        <f t="shared" si="17"/>
        <v/>
      </c>
      <c r="DD80" s="269" t="str">
        <f t="shared" si="18"/>
        <v/>
      </c>
      <c r="DE80" s="270" t="str">
        <f t="shared" si="19"/>
        <v/>
      </c>
      <c r="DF80" s="261"/>
      <c r="DG80" s="260"/>
      <c r="DH80" s="288"/>
    </row>
    <row r="81" spans="1:112" ht="13.5" customHeight="1">
      <c r="A81" s="259"/>
      <c r="B81" s="260" t="s">
        <v>1004</v>
      </c>
      <c r="C81" s="328"/>
      <c r="D81" s="329"/>
      <c r="E81" s="319"/>
      <c r="F81" s="320"/>
      <c r="G81" s="321"/>
      <c r="H81" s="322"/>
      <c r="I81" s="323"/>
      <c r="J81" s="324"/>
      <c r="K81" s="325"/>
      <c r="L81" s="326"/>
      <c r="M81" s="327"/>
      <c r="N81" s="328"/>
      <c r="O81" s="318"/>
      <c r="P81" s="329"/>
      <c r="Q81" s="331"/>
      <c r="R81" s="332"/>
      <c r="S81" s="264"/>
      <c r="T81" s="265"/>
      <c r="U81" s="266"/>
      <c r="V81" s="267"/>
      <c r="W81" s="268"/>
      <c r="X81" s="269"/>
      <c r="Y81" s="270" t="s">
        <v>291</v>
      </c>
      <c r="Z81" s="261"/>
      <c r="AA81" s="260"/>
      <c r="AB81" s="135"/>
      <c r="AC81" s="331">
        <v>35431</v>
      </c>
      <c r="AD81" s="332" t="s">
        <v>322</v>
      </c>
      <c r="AE81" s="265">
        <v>36025</v>
      </c>
      <c r="AF81" s="265">
        <v>36397</v>
      </c>
      <c r="AG81" s="266" t="s">
        <v>740</v>
      </c>
      <c r="AH81" s="267">
        <v>1942</v>
      </c>
      <c r="AI81" s="268" t="s">
        <v>327</v>
      </c>
      <c r="AJ81" s="269" t="s">
        <v>296</v>
      </c>
      <c r="AK81" s="270" t="s">
        <v>1096</v>
      </c>
      <c r="AL81" s="261" t="s">
        <v>979</v>
      </c>
      <c r="AM81" s="260" t="s">
        <v>1097</v>
      </c>
      <c r="AN81" s="135"/>
      <c r="AO81" s="319"/>
      <c r="AP81" s="320"/>
      <c r="AQ81" s="321"/>
      <c r="AR81" s="322"/>
      <c r="AS81" s="323"/>
      <c r="AT81" s="324"/>
      <c r="AU81" s="325"/>
      <c r="AV81" s="326"/>
      <c r="AW81" s="327"/>
      <c r="AX81" s="328"/>
      <c r="AY81" s="318"/>
      <c r="AZ81" s="329"/>
      <c r="BA81" s="319"/>
      <c r="BB81" s="320"/>
      <c r="BC81" s="321"/>
      <c r="BD81" s="322"/>
      <c r="BE81" s="323"/>
      <c r="BF81" s="324"/>
      <c r="BG81" s="325"/>
      <c r="BH81" s="326"/>
      <c r="BI81" s="327"/>
      <c r="BJ81" s="328"/>
      <c r="BK81" s="318"/>
      <c r="BL81" s="329"/>
      <c r="BM81" s="331"/>
      <c r="BN81" s="332"/>
      <c r="BO81" s="264"/>
      <c r="BP81" s="265"/>
      <c r="BQ81" s="266"/>
      <c r="BR81" s="267"/>
      <c r="BS81" s="268"/>
      <c r="BT81" s="269"/>
      <c r="BU81" s="270" t="s">
        <v>291</v>
      </c>
      <c r="BV81" s="261"/>
      <c r="BW81" s="260"/>
      <c r="BX81" s="135"/>
      <c r="BY81" s="331">
        <f t="shared" ref="BY81:BY82" si="171">IF(CC81="","",BY$3)</f>
        <v>42755</v>
      </c>
      <c r="BZ81" s="332" t="str">
        <f t="shared" ref="BZ81:BZ82" si="172">IF(CC81="","",BY$1)</f>
        <v>Obama II</v>
      </c>
      <c r="CA81" s="289">
        <v>41456</v>
      </c>
      <c r="CB81" s="264">
        <v>41487</v>
      </c>
      <c r="CC81" s="266" t="str">
        <f t="shared" ref="CC81:CC82" si="173">IF(CJ81="","",IF(ISNUMBER(SEARCH(":",CJ81)),MID(CJ81,FIND(":",CJ81)+2,FIND("(",CJ81)-FIND(":",CJ81)-3),LEFT(CJ81,FIND("(",CJ81)-2)))</f>
        <v>Rosemary Di Carlo</v>
      </c>
      <c r="CD81" s="267" t="str">
        <f t="shared" ref="CD81:CD82" si="174">IF(CJ81="","",MID(CJ81,FIND("(",CJ81)+1,4))</f>
        <v>1947</v>
      </c>
      <c r="CE81" s="268" t="str">
        <f t="shared" ref="CE81:CE82" si="175">IF(ISNUMBER(SEARCH("*female*",CJ81)),"female",IF(ISNUMBER(SEARCH("*male*",CJ81)),"male",""))</f>
        <v>female</v>
      </c>
      <c r="CF81" s="269" t="str">
        <f t="shared" si="27"/>
        <v>us_indie01</v>
      </c>
      <c r="CG81" s="270" t="str">
        <f t="shared" ref="CG81:CG82" si="176">IF(CC81="","",(MID(CC81,(SEARCH("^^",SUBSTITUTE(CC81," ","^^",LEN(CC81)-LEN(SUBSTITUTE(CC81," ","")))))+1,99)&amp;"_"&amp;LEFT(CC81,FIND(" ",CC81)-1)&amp;"_"&amp;CD81))</f>
        <v>Carlo_Rosemary_1947</v>
      </c>
      <c r="CH81" s="261" t="str">
        <f t="shared" ref="CH81:CH82" si="177">IF(CJ81="","",IF((LEN(CJ81)-LEN(SUBSTITUTE(CJ81,"male","")))/LEN("male")&gt;1,"!",IF(RIGHT(CJ81,1)=")","",IF(RIGHT(CJ81,2)=") ","",IF(RIGHT(CJ81,2)=").","","!!")))))</f>
        <v/>
      </c>
      <c r="CI81" s="260"/>
      <c r="CJ81" s="288" t="s">
        <v>1260</v>
      </c>
      <c r="CK81" s="262">
        <f t="shared" si="30"/>
        <v>44196</v>
      </c>
      <c r="CL81" s="263" t="str">
        <f t="shared" si="31"/>
        <v>Trump I</v>
      </c>
      <c r="CM81" s="264">
        <v>43465</v>
      </c>
      <c r="CN81" s="264">
        <v>43720</v>
      </c>
      <c r="CO81" s="266" t="str">
        <f t="shared" si="34"/>
        <v>Jonathan Cohen</v>
      </c>
      <c r="CP81" s="267" t="str">
        <f t="shared" si="35"/>
        <v>1962</v>
      </c>
      <c r="CQ81" s="268" t="str">
        <f t="shared" si="36"/>
        <v>male</v>
      </c>
      <c r="CR81" s="269" t="str">
        <f t="shared" si="37"/>
        <v>us_indie01</v>
      </c>
      <c r="CS81" s="270" t="str">
        <f t="shared" si="38"/>
        <v>Cohen_Jonathan_1962</v>
      </c>
      <c r="CT81" s="261" t="s">
        <v>1235</v>
      </c>
      <c r="CU81" s="260"/>
      <c r="CV81" s="288" t="s">
        <v>1263</v>
      </c>
      <c r="CW81" s="262" t="str">
        <f t="shared" ref="CW81:CW144" si="178">IF(DA81="","",CW$3)</f>
        <v/>
      </c>
      <c r="CX81" s="263" t="str">
        <f t="shared" si="39"/>
        <v/>
      </c>
      <c r="CY81" s="264" t="str">
        <f t="shared" si="40"/>
        <v/>
      </c>
      <c r="CZ81" s="264" t="str">
        <f t="shared" si="41"/>
        <v/>
      </c>
      <c r="DA81" s="266" t="str">
        <f t="shared" ref="DA81:DA144" si="179">IF(DH81="","",IF(ISNUMBER(SEARCH(":",DH81)),MID(DH81,FIND(":",DH81)+2,FIND("(",DH81)-FIND(":",DH81)-3),LEFT(DH81,FIND("(",DH81)-2)))</f>
        <v/>
      </c>
      <c r="DB81" s="267" t="str">
        <f t="shared" ref="DB81:DB144" si="180">IF(DH81="","",MID(DH81,FIND("(",DH81)+1,4))</f>
        <v/>
      </c>
      <c r="DC81" s="268" t="str">
        <f t="shared" ref="DC81:DC144" si="181">IF(ISNUMBER(SEARCH("*female*",DH81)),"female",IF(ISNUMBER(SEARCH("*male*",DH81)),"male",""))</f>
        <v/>
      </c>
      <c r="DD81" s="269" t="str">
        <f t="shared" ref="DD81:DD144" si="182">IF(DH81="","",IF(ISERROR(MID(DH81,FIND("male,",DH81)+6,(FIND(")",DH81)-(FIND("male,",DH81)+6))))=TRUE,"missing/error",MID(DH81,FIND("male,",DH81)+6,(FIND(")",DH81)-(FIND("male,",DH81)+6)))))</f>
        <v/>
      </c>
      <c r="DE81" s="270" t="str">
        <f t="shared" ref="DE81:DE144" si="183">IF(DA81="","",(MID(DA81,(SEARCH("^^",SUBSTITUTE(DA81," ","^^",LEN(DA81)-LEN(SUBSTITUTE(DA81," ","")))))+1,99)&amp;"_"&amp;LEFT(DA81,FIND(" ",DA81)-1)&amp;"_"&amp;DB81))</f>
        <v/>
      </c>
      <c r="DF81" s="261"/>
      <c r="DG81" s="260"/>
      <c r="DH81" s="288"/>
    </row>
    <row r="82" spans="1:112" ht="13.5" customHeight="1">
      <c r="A82" s="259"/>
      <c r="B82" s="260" t="s">
        <v>1004</v>
      </c>
      <c r="C82" s="328"/>
      <c r="D82" s="329"/>
      <c r="E82" s="319"/>
      <c r="F82" s="320"/>
      <c r="G82" s="321"/>
      <c r="H82" s="322"/>
      <c r="I82" s="323"/>
      <c r="J82" s="324"/>
      <c r="K82" s="325"/>
      <c r="L82" s="326"/>
      <c r="M82" s="327"/>
      <c r="N82" s="328"/>
      <c r="O82" s="318"/>
      <c r="P82" s="329"/>
      <c r="Q82" s="331"/>
      <c r="R82" s="332"/>
      <c r="S82" s="264"/>
      <c r="T82" s="265"/>
      <c r="U82" s="266"/>
      <c r="V82" s="267"/>
      <c r="W82" s="268"/>
      <c r="X82" s="269"/>
      <c r="Y82" s="270"/>
      <c r="Z82" s="261"/>
      <c r="AA82" s="260"/>
      <c r="AB82" s="135"/>
      <c r="AC82" s="331">
        <v>35431</v>
      </c>
      <c r="AD82" s="332" t="s">
        <v>322</v>
      </c>
      <c r="AE82" s="265">
        <v>36397</v>
      </c>
      <c r="AF82" s="265">
        <v>36911</v>
      </c>
      <c r="AG82" s="266" t="s">
        <v>738</v>
      </c>
      <c r="AH82" s="267">
        <v>1941</v>
      </c>
      <c r="AI82" s="268" t="s">
        <v>327</v>
      </c>
      <c r="AJ82" s="269" t="s">
        <v>296</v>
      </c>
      <c r="AK82" s="270" t="s">
        <v>739</v>
      </c>
      <c r="AL82" s="261"/>
      <c r="AM82" s="260"/>
      <c r="AN82" s="135"/>
      <c r="AO82" s="319"/>
      <c r="AP82" s="320"/>
      <c r="AQ82" s="321"/>
      <c r="AR82" s="322"/>
      <c r="AS82" s="323"/>
      <c r="AT82" s="324"/>
      <c r="AU82" s="325"/>
      <c r="AV82" s="326"/>
      <c r="AW82" s="327"/>
      <c r="AX82" s="328"/>
      <c r="AY82" s="318"/>
      <c r="AZ82" s="329"/>
      <c r="BA82" s="319"/>
      <c r="BB82" s="320"/>
      <c r="BC82" s="322"/>
      <c r="BD82" s="322"/>
      <c r="BE82" s="323"/>
      <c r="BF82" s="324"/>
      <c r="BG82" s="325"/>
      <c r="BH82" s="326"/>
      <c r="BI82" s="327"/>
      <c r="BJ82" s="328"/>
      <c r="BK82" s="318"/>
      <c r="BL82" s="329"/>
      <c r="BM82" s="331"/>
      <c r="BN82" s="332"/>
      <c r="BO82" s="264"/>
      <c r="BP82" s="265"/>
      <c r="BQ82" s="266"/>
      <c r="BR82" s="267"/>
      <c r="BS82" s="268"/>
      <c r="BT82" s="269"/>
      <c r="BU82" s="270"/>
      <c r="BV82" s="261"/>
      <c r="BW82" s="260"/>
      <c r="BX82" s="135"/>
      <c r="BY82" s="331">
        <f t="shared" si="171"/>
        <v>42755</v>
      </c>
      <c r="BZ82" s="332" t="str">
        <f t="shared" si="172"/>
        <v>Obama II</v>
      </c>
      <c r="CA82" s="264">
        <v>41487</v>
      </c>
      <c r="CB82" s="264">
        <f t="shared" si="23"/>
        <v>42755</v>
      </c>
      <c r="CC82" s="266" t="str">
        <f t="shared" si="173"/>
        <v>Samantha Power</v>
      </c>
      <c r="CD82" s="267" t="str">
        <f t="shared" si="174"/>
        <v>1970</v>
      </c>
      <c r="CE82" s="268" t="str">
        <f t="shared" si="175"/>
        <v>female</v>
      </c>
      <c r="CF82" s="269" t="str">
        <f t="shared" ref="CF82" si="184">IF(CJ82="","",IF(ISERROR(MID(CJ82,FIND("male,",CJ82)+6,(FIND(")",CJ82)-(FIND("male,",CJ82)+6))))=TRUE,"missing/error",MID(CJ82,FIND("male,",CJ82)+6,(FIND(")",CJ82)-(FIND("male,",CJ82)+6)))))</f>
        <v>us_dem01</v>
      </c>
      <c r="CG82" s="270" t="str">
        <f t="shared" si="176"/>
        <v>Power_Samantha_1970</v>
      </c>
      <c r="CH82" s="261" t="str">
        <f t="shared" si="177"/>
        <v/>
      </c>
      <c r="CI82" s="260"/>
      <c r="CJ82" s="288" t="s">
        <v>1047</v>
      </c>
      <c r="CK82" s="262">
        <f t="shared" ref="CK82:CK145" si="185">IF(CO82="","",CK$3)</f>
        <v>44196</v>
      </c>
      <c r="CL82" s="263" t="str">
        <f t="shared" ref="CL82:CL145" si="186">IF(CO82="","",CK$1)</f>
        <v>Trump I</v>
      </c>
      <c r="CM82" s="264">
        <v>43720</v>
      </c>
      <c r="CN82" s="264">
        <f t="shared" ref="CN82:CN90" si="187">IF(CO82="","",CK$3)</f>
        <v>44196</v>
      </c>
      <c r="CO82" s="266" t="str">
        <f t="shared" ref="CO82:CO145" si="188">IF(CV82="","",IF(ISNUMBER(SEARCH(":",CV82)),MID(CV82,FIND(":",CV82)+2,FIND("(",CV82)-FIND(":",CV82)-3),LEFT(CV82,FIND("(",CV82)-2)))</f>
        <v>Kelly Craft</v>
      </c>
      <c r="CP82" s="267" t="str">
        <f t="shared" ref="CP82:CP145" si="189">IF(CV82="","",MID(CV82,FIND("(",CV82)+1,4))</f>
        <v>1962</v>
      </c>
      <c r="CQ82" s="268" t="str">
        <f t="shared" ref="CQ82:CQ145" si="190">IF(ISNUMBER(SEARCH("*female*",CV82)),"female",IF(ISNUMBER(SEARCH("*male*",CV82)),"male",""))</f>
        <v>female</v>
      </c>
      <c r="CR82" s="269" t="str">
        <f t="shared" ref="CR82:CR145" si="191">IF(CV82="","",IF(ISERROR(MID(CV82,FIND("male,",CV82)+6,(FIND(")",CV82)-(FIND("male,",CV82)+6))))=TRUE,"missing/error",MID(CV82,FIND("male,",CV82)+6,(FIND(")",CV82)-(FIND("male,",CV82)+6)))))</f>
        <v>us_rep01</v>
      </c>
      <c r="CS82" s="270" t="str">
        <f t="shared" ref="CS82:CS145" si="192">IF(CO82="","",(MID(CO82,(SEARCH("^^",SUBSTITUTE(CO82," ","^^",LEN(CO82)-LEN(SUBSTITUTE(CO82," ","")))))+1,99)&amp;"_"&amp;LEFT(CO82,FIND(" ",CO82)-1)&amp;"_"&amp;CP82))</f>
        <v>Craft_Kelly_1962</v>
      </c>
      <c r="CT82" s="261"/>
      <c r="CU82" s="260"/>
      <c r="CV82" s="288" t="s">
        <v>1251</v>
      </c>
      <c r="CW82" s="262" t="str">
        <f t="shared" si="178"/>
        <v/>
      </c>
      <c r="CX82" s="263" t="str">
        <f t="shared" ref="CX82:CX145" si="193">IF(DA82="","",CW$1)</f>
        <v/>
      </c>
      <c r="CY82" s="264" t="str">
        <f t="shared" ref="CY82:CY90" si="194">IF(DA82="","",CW$2)</f>
        <v/>
      </c>
      <c r="CZ82" s="264" t="str">
        <f t="shared" ref="CZ82:CZ90" si="195">IF(DA82="","",CW$3)</f>
        <v/>
      </c>
      <c r="DA82" s="266" t="str">
        <f t="shared" si="179"/>
        <v/>
      </c>
      <c r="DB82" s="267" t="str">
        <f t="shared" si="180"/>
        <v/>
      </c>
      <c r="DC82" s="268" t="str">
        <f t="shared" si="181"/>
        <v/>
      </c>
      <c r="DD82" s="269" t="str">
        <f t="shared" si="182"/>
        <v/>
      </c>
      <c r="DE82" s="270" t="str">
        <f t="shared" si="183"/>
        <v/>
      </c>
      <c r="DF82" s="261"/>
      <c r="DG82" s="260"/>
      <c r="DH82" s="288"/>
    </row>
    <row r="83" spans="1:112" ht="13.5" customHeight="1">
      <c r="A83" s="259"/>
      <c r="B83" s="260" t="s">
        <v>1004</v>
      </c>
      <c r="C83" s="328"/>
      <c r="D83" s="329"/>
      <c r="E83" s="319"/>
      <c r="F83" s="320"/>
      <c r="G83" s="321"/>
      <c r="H83" s="322"/>
      <c r="I83" s="323"/>
      <c r="J83" s="324"/>
      <c r="K83" s="325"/>
      <c r="L83" s="326"/>
      <c r="M83" s="327"/>
      <c r="N83" s="328"/>
      <c r="O83" s="318"/>
      <c r="P83" s="329"/>
      <c r="Q83" s="331"/>
      <c r="R83" s="332"/>
      <c r="S83" s="264"/>
      <c r="T83" s="265"/>
      <c r="U83" s="266"/>
      <c r="V83" s="267"/>
      <c r="W83" s="268"/>
      <c r="X83" s="269"/>
      <c r="Y83" s="270"/>
      <c r="Z83" s="261"/>
      <c r="AA83" s="260"/>
      <c r="AB83" s="135"/>
      <c r="AC83" s="331"/>
      <c r="AD83" s="332"/>
      <c r="AE83" s="265"/>
      <c r="AF83" s="265"/>
      <c r="AG83" s="266"/>
      <c r="AH83" s="267"/>
      <c r="AI83" s="268"/>
      <c r="AJ83" s="269"/>
      <c r="AK83" s="270"/>
      <c r="AL83" s="261"/>
      <c r="AM83" s="260"/>
      <c r="AN83" s="135"/>
      <c r="AO83" s="319"/>
      <c r="AP83" s="320"/>
      <c r="AQ83" s="321"/>
      <c r="AR83" s="322"/>
      <c r="AS83" s="323"/>
      <c r="AT83" s="324"/>
      <c r="AU83" s="325"/>
      <c r="AV83" s="326"/>
      <c r="AW83" s="327"/>
      <c r="AX83" s="328"/>
      <c r="AY83" s="318"/>
      <c r="AZ83" s="329"/>
      <c r="BA83" s="319"/>
      <c r="BB83" s="320"/>
      <c r="BC83" s="322"/>
      <c r="BD83" s="322"/>
      <c r="BE83" s="323"/>
      <c r="BF83" s="324"/>
      <c r="BG83" s="325"/>
      <c r="BH83" s="326"/>
      <c r="BI83" s="327"/>
      <c r="BJ83" s="328"/>
      <c r="BK83" s="318"/>
      <c r="BL83" s="329"/>
      <c r="BM83" s="331"/>
      <c r="BN83" s="332"/>
      <c r="BO83" s="264"/>
      <c r="BP83" s="265"/>
      <c r="BQ83" s="266"/>
      <c r="BR83" s="267"/>
      <c r="BS83" s="268"/>
      <c r="BT83" s="269"/>
      <c r="BU83" s="270"/>
      <c r="BV83" s="261"/>
      <c r="BW83" s="260"/>
      <c r="BX83" s="135"/>
      <c r="BY83" s="331"/>
      <c r="BZ83" s="332"/>
      <c r="CA83" s="264"/>
      <c r="CB83" s="264"/>
      <c r="CC83" s="266"/>
      <c r="CD83" s="267"/>
      <c r="CE83" s="268"/>
      <c r="CF83" s="269"/>
      <c r="CG83" s="270"/>
      <c r="CH83" s="261"/>
      <c r="CI83" s="260"/>
      <c r="CJ83" s="288"/>
      <c r="CK83" s="262" t="str">
        <f t="shared" si="185"/>
        <v/>
      </c>
      <c r="CL83" s="263" t="str">
        <f t="shared" si="186"/>
        <v/>
      </c>
      <c r="CM83" s="264" t="str">
        <f t="shared" ref="CM83:CM90" si="196">IF(CO83="","",CK$2)</f>
        <v/>
      </c>
      <c r="CN83" s="264" t="str">
        <f t="shared" si="187"/>
        <v/>
      </c>
      <c r="CO83" s="266" t="str">
        <f t="shared" si="188"/>
        <v/>
      </c>
      <c r="CP83" s="267" t="str">
        <f t="shared" si="189"/>
        <v/>
      </c>
      <c r="CQ83" s="268" t="str">
        <f t="shared" si="190"/>
        <v/>
      </c>
      <c r="CR83" s="269" t="str">
        <f t="shared" si="191"/>
        <v/>
      </c>
      <c r="CS83" s="270" t="str">
        <f t="shared" si="192"/>
        <v/>
      </c>
      <c r="CT83" s="261"/>
      <c r="CU83" s="260"/>
      <c r="CV83" s="288"/>
      <c r="CW83" s="262" t="str">
        <f t="shared" si="178"/>
        <v/>
      </c>
      <c r="CX83" s="263" t="str">
        <f t="shared" si="193"/>
        <v/>
      </c>
      <c r="CY83" s="264" t="str">
        <f t="shared" si="194"/>
        <v/>
      </c>
      <c r="CZ83" s="264" t="str">
        <f t="shared" si="195"/>
        <v/>
      </c>
      <c r="DA83" s="266" t="str">
        <f t="shared" si="179"/>
        <v/>
      </c>
      <c r="DB83" s="267" t="str">
        <f t="shared" si="180"/>
        <v/>
      </c>
      <c r="DC83" s="268" t="str">
        <f t="shared" si="181"/>
        <v/>
      </c>
      <c r="DD83" s="269" t="str">
        <f t="shared" si="182"/>
        <v/>
      </c>
      <c r="DE83" s="270" t="str">
        <f t="shared" si="183"/>
        <v/>
      </c>
      <c r="DF83" s="261"/>
      <c r="DG83" s="260"/>
      <c r="DH83" s="288"/>
    </row>
    <row r="84" spans="1:112" ht="13.5" customHeight="1">
      <c r="A84" s="259"/>
      <c r="B84" s="260" t="s">
        <v>1005</v>
      </c>
      <c r="D84" s="135"/>
      <c r="E84" s="331">
        <v>33239</v>
      </c>
      <c r="F84" s="332" t="s">
        <v>320</v>
      </c>
      <c r="G84" s="264">
        <v>32547</v>
      </c>
      <c r="H84" s="265">
        <v>33969</v>
      </c>
      <c r="I84" s="266" t="s">
        <v>1133</v>
      </c>
      <c r="J84" s="267">
        <v>1940</v>
      </c>
      <c r="K84" s="268" t="s">
        <v>327</v>
      </c>
      <c r="L84" s="269" t="s">
        <v>297</v>
      </c>
      <c r="M84" s="270" t="s">
        <v>1134</v>
      </c>
      <c r="O84" s="260"/>
      <c r="P84" s="135" t="s">
        <v>1135</v>
      </c>
      <c r="Q84" s="331">
        <v>33989</v>
      </c>
      <c r="R84" s="332" t="s">
        <v>321</v>
      </c>
      <c r="S84" s="264">
        <v>33989</v>
      </c>
      <c r="T84" s="265">
        <v>35450</v>
      </c>
      <c r="U84" s="266" t="s">
        <v>1149</v>
      </c>
      <c r="V84" s="267">
        <v>1955</v>
      </c>
      <c r="W84" s="268" t="s">
        <v>358</v>
      </c>
      <c r="X84" s="269" t="s">
        <v>296</v>
      </c>
      <c r="Y84" s="270" t="s">
        <v>1150</v>
      </c>
      <c r="Z84" s="261"/>
      <c r="AA84" s="260"/>
      <c r="AB84" s="135" t="s">
        <v>1151</v>
      </c>
      <c r="AC84" s="331">
        <v>35431</v>
      </c>
      <c r="AD84" s="332" t="s">
        <v>322</v>
      </c>
      <c r="AE84" s="264">
        <v>35450</v>
      </c>
      <c r="AF84" s="265">
        <v>36911</v>
      </c>
      <c r="AG84" s="266" t="s">
        <v>1149</v>
      </c>
      <c r="AH84" s="267">
        <v>1955</v>
      </c>
      <c r="AI84" s="268" t="s">
        <v>358</v>
      </c>
      <c r="AJ84" s="269" t="s">
        <v>296</v>
      </c>
      <c r="AK84" s="270" t="s">
        <v>1150</v>
      </c>
      <c r="AL84" s="261"/>
      <c r="AM84" s="260"/>
      <c r="AN84" s="135" t="s">
        <v>1151</v>
      </c>
      <c r="AO84" s="331">
        <v>36911</v>
      </c>
      <c r="AP84" s="332" t="s">
        <v>323</v>
      </c>
      <c r="AQ84" s="264">
        <v>36911</v>
      </c>
      <c r="AR84" s="265">
        <v>37799</v>
      </c>
      <c r="AS84" s="266" t="s">
        <v>1152</v>
      </c>
      <c r="AT84" s="267">
        <v>1946</v>
      </c>
      <c r="AU84" s="268" t="s">
        <v>358</v>
      </c>
      <c r="AV84" s="269" t="s">
        <v>297</v>
      </c>
      <c r="AW84" s="270" t="s">
        <v>1153</v>
      </c>
      <c r="AX84" s="261"/>
      <c r="AY84" s="260"/>
      <c r="AZ84" s="135" t="s">
        <v>1154</v>
      </c>
      <c r="BA84" s="331">
        <v>38372</v>
      </c>
      <c r="BB84" s="332" t="s">
        <v>324</v>
      </c>
      <c r="BC84" s="264">
        <v>38372</v>
      </c>
      <c r="BD84" s="265">
        <v>39833</v>
      </c>
      <c r="BE84" s="266" t="s">
        <v>752</v>
      </c>
      <c r="BF84" s="267">
        <v>1951</v>
      </c>
      <c r="BG84" s="268" t="s">
        <v>327</v>
      </c>
      <c r="BH84" s="269" t="s">
        <v>297</v>
      </c>
      <c r="BI84" s="270" t="s">
        <v>753</v>
      </c>
      <c r="BJ84" s="261"/>
      <c r="BK84" s="260"/>
      <c r="BL84" s="135" t="s">
        <v>754</v>
      </c>
      <c r="BM84" s="331">
        <v>39833</v>
      </c>
      <c r="BN84" s="332" t="s">
        <v>325</v>
      </c>
      <c r="BO84" s="264">
        <v>39833</v>
      </c>
      <c r="BP84" s="265">
        <v>41294</v>
      </c>
      <c r="BQ84" s="266" t="s">
        <v>755</v>
      </c>
      <c r="BR84" s="267">
        <v>1962</v>
      </c>
      <c r="BS84" s="268" t="s">
        <v>358</v>
      </c>
      <c r="BT84" s="269" t="s">
        <v>296</v>
      </c>
      <c r="BU84" s="270" t="s">
        <v>756</v>
      </c>
      <c r="BV84" s="261"/>
      <c r="BW84" s="260"/>
      <c r="BX84" s="135" t="s">
        <v>757</v>
      </c>
      <c r="BY84" s="331">
        <f t="shared" si="20"/>
        <v>42755</v>
      </c>
      <c r="BZ84" s="332" t="str">
        <f t="shared" si="21"/>
        <v>Obama II</v>
      </c>
      <c r="CA84" s="264">
        <f t="shared" si="22"/>
        <v>41294</v>
      </c>
      <c r="CB84" s="289">
        <v>41324</v>
      </c>
      <c r="CC84" s="266" t="str">
        <f t="shared" si="24"/>
        <v>Lisa P. Jackson</v>
      </c>
      <c r="CD84" s="267" t="str">
        <f t="shared" si="25"/>
        <v>1962</v>
      </c>
      <c r="CE84" s="268" t="str">
        <f t="shared" si="26"/>
        <v>female</v>
      </c>
      <c r="CF84" s="269" t="str">
        <f t="shared" si="27"/>
        <v>us_dem01</v>
      </c>
      <c r="CG84" s="270" t="str">
        <f t="shared" si="28"/>
        <v>Jackson_Lisa_1962</v>
      </c>
      <c r="CH84" s="261" t="str">
        <f t="shared" si="29"/>
        <v/>
      </c>
      <c r="CI84" s="260"/>
      <c r="CJ84" s="135" t="s">
        <v>1048</v>
      </c>
      <c r="CK84" s="262">
        <f t="shared" si="185"/>
        <v>44196</v>
      </c>
      <c r="CL84" s="263" t="str">
        <f t="shared" si="186"/>
        <v>Trump I</v>
      </c>
      <c r="CM84" s="264">
        <f t="shared" si="196"/>
        <v>42755</v>
      </c>
      <c r="CN84" s="264">
        <v>43287</v>
      </c>
      <c r="CO84" s="266" t="str">
        <f t="shared" si="188"/>
        <v>Scott Pruitt</v>
      </c>
      <c r="CP84" s="267" t="str">
        <f t="shared" si="189"/>
        <v>1968</v>
      </c>
      <c r="CQ84" s="268" t="str">
        <f t="shared" si="190"/>
        <v>male</v>
      </c>
      <c r="CR84" s="269" t="str">
        <f t="shared" si="191"/>
        <v>us_rep01</v>
      </c>
      <c r="CS84" s="270" t="str">
        <f t="shared" si="192"/>
        <v>Pruitt_Scott_1968</v>
      </c>
      <c r="CT84" s="261"/>
      <c r="CU84" s="260"/>
      <c r="CV84" s="135" t="s">
        <v>1231</v>
      </c>
      <c r="CW84" s="262" t="str">
        <f t="shared" si="178"/>
        <v/>
      </c>
      <c r="CX84" s="263" t="str">
        <f t="shared" si="193"/>
        <v/>
      </c>
      <c r="CY84" s="264" t="str">
        <f t="shared" si="194"/>
        <v/>
      </c>
      <c r="CZ84" s="264" t="str">
        <f t="shared" si="195"/>
        <v/>
      </c>
      <c r="DA84" s="266" t="str">
        <f t="shared" si="179"/>
        <v/>
      </c>
      <c r="DB84" s="267" t="str">
        <f t="shared" si="180"/>
        <v/>
      </c>
      <c r="DC84" s="268" t="str">
        <f t="shared" si="181"/>
        <v/>
      </c>
      <c r="DD84" s="269" t="str">
        <f t="shared" si="182"/>
        <v/>
      </c>
      <c r="DE84" s="270" t="str">
        <f t="shared" si="183"/>
        <v/>
      </c>
      <c r="DF84" s="261"/>
      <c r="DG84" s="260"/>
      <c r="DH84" s="135"/>
    </row>
    <row r="85" spans="1:112" ht="13.5" customHeight="1">
      <c r="A85" s="259"/>
      <c r="B85" s="260" t="s">
        <v>1005</v>
      </c>
      <c r="D85" s="135"/>
      <c r="E85" s="331"/>
      <c r="F85" s="332"/>
      <c r="G85" s="264"/>
      <c r="H85" s="265"/>
      <c r="I85" s="266"/>
      <c r="J85" s="267"/>
      <c r="K85" s="268"/>
      <c r="L85" s="269"/>
      <c r="M85" s="270"/>
      <c r="O85" s="260"/>
      <c r="P85" s="135"/>
      <c r="Q85" s="331"/>
      <c r="R85" s="332"/>
      <c r="S85" s="264"/>
      <c r="T85" s="265"/>
      <c r="U85" s="266"/>
      <c r="V85" s="267"/>
      <c r="W85" s="268"/>
      <c r="X85" s="269"/>
      <c r="Y85" s="270"/>
      <c r="Z85" s="261"/>
      <c r="AA85" s="260"/>
      <c r="AB85" s="135"/>
      <c r="AC85" s="331"/>
      <c r="AD85" s="332"/>
      <c r="AE85" s="264"/>
      <c r="AF85" s="265"/>
      <c r="AG85" s="266"/>
      <c r="AH85" s="267"/>
      <c r="AI85" s="268"/>
      <c r="AJ85" s="269"/>
      <c r="AK85" s="270"/>
      <c r="AL85" s="261"/>
      <c r="AM85" s="260"/>
      <c r="AN85" s="135"/>
      <c r="AO85" s="331">
        <v>36911</v>
      </c>
      <c r="AP85" s="332" t="s">
        <v>323</v>
      </c>
      <c r="AQ85" s="264">
        <v>37816</v>
      </c>
      <c r="AR85" s="265">
        <v>37930</v>
      </c>
      <c r="AS85" s="266" t="s">
        <v>1155</v>
      </c>
      <c r="AT85" s="267">
        <v>1961</v>
      </c>
      <c r="AU85" s="268" t="s">
        <v>358</v>
      </c>
      <c r="AV85" s="269" t="s">
        <v>297</v>
      </c>
      <c r="AW85" s="270" t="s">
        <v>1156</v>
      </c>
      <c r="AX85" s="261" t="s">
        <v>1009</v>
      </c>
      <c r="AY85" s="260"/>
      <c r="AZ85" s="135"/>
      <c r="BA85" s="331"/>
      <c r="BB85" s="332"/>
      <c r="BC85" s="264"/>
      <c r="BD85" s="265"/>
      <c r="BE85" s="266"/>
      <c r="BF85" s="267"/>
      <c r="BG85" s="268"/>
      <c r="BH85" s="269"/>
      <c r="BI85" s="270"/>
      <c r="BJ85" s="261"/>
      <c r="BK85" s="260"/>
      <c r="BL85" s="135"/>
      <c r="BM85" s="331"/>
      <c r="BN85" s="332"/>
      <c r="BO85" s="264"/>
      <c r="BP85" s="265"/>
      <c r="BQ85" s="266"/>
      <c r="BR85" s="267"/>
      <c r="BS85" s="268"/>
      <c r="BT85" s="269"/>
      <c r="BU85" s="270"/>
      <c r="BV85" s="261"/>
      <c r="BW85" s="260"/>
      <c r="BX85" s="135"/>
      <c r="BY85" s="331">
        <f t="shared" ref="BY85:BY86" si="197">IF(CC85="","",BY$3)</f>
        <v>42755</v>
      </c>
      <c r="BZ85" s="332" t="str">
        <f t="shared" ref="BZ85:BZ86" si="198">IF(CC85="","",BY$1)</f>
        <v>Obama II</v>
      </c>
      <c r="CA85" s="289">
        <v>41324</v>
      </c>
      <c r="CB85" s="264">
        <v>41473</v>
      </c>
      <c r="CC85" s="266" t="str">
        <f t="shared" ref="CC85:CC86" si="199">IF(CJ85="","",IF(ISNUMBER(SEARCH(":",CJ85)),MID(CJ85,FIND(":",CJ85)+2,FIND("(",CJ85)-FIND(":",CJ85)-3),LEFT(CJ85,FIND("(",CJ85)-2)))</f>
        <v>Robert Perciasepe</v>
      </c>
      <c r="CD85" s="267" t="str">
        <f t="shared" ref="CD85:CD86" si="200">IF(CJ85="","",MID(CJ85,FIND("(",CJ85)+1,4))</f>
        <v>1951</v>
      </c>
      <c r="CE85" s="268" t="str">
        <f t="shared" ref="CE85:CE86" si="201">IF(ISNUMBER(SEARCH("*female*",CJ85)),"female",IF(ISNUMBER(SEARCH("*male*",CJ85)),"male",""))</f>
        <v>male</v>
      </c>
      <c r="CF85" s="269" t="str">
        <f t="shared" ref="CF85:CF86" si="202">IF(CJ85="","",IF(ISERROR(MID(CJ85,FIND("male,",CJ85)+6,(FIND(")",CJ85)-(FIND("male,",CJ85)+6))))=TRUE,"missing/error",MID(CJ85,FIND("male,",CJ85)+6,(FIND(")",CJ85)-(FIND("male,",CJ85)+6)))))</f>
        <v>us_dem01</v>
      </c>
      <c r="CG85" s="270" t="str">
        <f t="shared" ref="CG85:CG86" si="203">IF(CC85="","",(MID(CC85,(SEARCH("^^",SUBSTITUTE(CC85," ","^^",LEN(CC85)-LEN(SUBSTITUTE(CC85," ","")))))+1,99)&amp;"_"&amp;LEFT(CC85,FIND(" ",CC85)-1)&amp;"_"&amp;CD85))</f>
        <v>Perciasepe_Robert_1951</v>
      </c>
      <c r="CH85" s="261" t="s">
        <v>1009</v>
      </c>
      <c r="CI85" s="260"/>
      <c r="CJ85" s="288" t="s">
        <v>1049</v>
      </c>
      <c r="CK85" s="262">
        <f t="shared" si="185"/>
        <v>44196</v>
      </c>
      <c r="CL85" s="263" t="str">
        <f t="shared" si="186"/>
        <v>Trump I</v>
      </c>
      <c r="CM85" s="264">
        <v>43287</v>
      </c>
      <c r="CN85" s="264">
        <f t="shared" si="187"/>
        <v>44196</v>
      </c>
      <c r="CO85" s="266" t="str">
        <f t="shared" si="188"/>
        <v>Andrew Wheeler</v>
      </c>
      <c r="CP85" s="267" t="str">
        <f t="shared" si="189"/>
        <v>1964</v>
      </c>
      <c r="CQ85" s="268" t="str">
        <f t="shared" si="190"/>
        <v>male</v>
      </c>
      <c r="CR85" s="269" t="str">
        <f t="shared" si="191"/>
        <v>us_rep01</v>
      </c>
      <c r="CS85" s="270" t="str">
        <f t="shared" si="192"/>
        <v>Wheeler_Andrew_1964</v>
      </c>
      <c r="CT85" s="261" t="s">
        <v>1235</v>
      </c>
      <c r="CU85" s="260"/>
      <c r="CV85" s="288" t="s">
        <v>1242</v>
      </c>
      <c r="CW85" s="262" t="str">
        <f t="shared" si="178"/>
        <v/>
      </c>
      <c r="CX85" s="263" t="str">
        <f t="shared" si="193"/>
        <v/>
      </c>
      <c r="CY85" s="264" t="str">
        <f t="shared" si="194"/>
        <v/>
      </c>
      <c r="CZ85" s="264" t="str">
        <f t="shared" si="195"/>
        <v/>
      </c>
      <c r="DA85" s="266" t="str">
        <f t="shared" si="179"/>
        <v/>
      </c>
      <c r="DB85" s="267" t="str">
        <f t="shared" si="180"/>
        <v/>
      </c>
      <c r="DC85" s="268" t="str">
        <f t="shared" si="181"/>
        <v/>
      </c>
      <c r="DD85" s="269" t="str">
        <f t="shared" si="182"/>
        <v/>
      </c>
      <c r="DE85" s="270" t="str">
        <f t="shared" si="183"/>
        <v/>
      </c>
      <c r="DF85" s="261"/>
      <c r="DG85" s="260"/>
      <c r="DH85" s="288"/>
    </row>
    <row r="86" spans="1:112" ht="13.5" customHeight="1">
      <c r="A86" s="259"/>
      <c r="B86" s="260" t="s">
        <v>1005</v>
      </c>
      <c r="D86" s="135"/>
      <c r="E86" s="331"/>
      <c r="F86" s="332"/>
      <c r="G86" s="264"/>
      <c r="H86" s="265"/>
      <c r="I86" s="266"/>
      <c r="J86" s="267"/>
      <c r="K86" s="268"/>
      <c r="L86" s="269"/>
      <c r="M86" s="270"/>
      <c r="O86" s="260"/>
      <c r="P86" s="135"/>
      <c r="Q86" s="331"/>
      <c r="R86" s="332"/>
      <c r="S86" s="264"/>
      <c r="T86" s="265"/>
      <c r="U86" s="266"/>
      <c r="V86" s="267"/>
      <c r="W86" s="268"/>
      <c r="X86" s="269"/>
      <c r="Y86" s="270"/>
      <c r="Z86" s="261"/>
      <c r="AA86" s="260"/>
      <c r="AB86" s="135"/>
      <c r="AC86" s="331"/>
      <c r="AD86" s="332"/>
      <c r="AE86" s="264"/>
      <c r="AF86" s="265"/>
      <c r="AG86" s="266"/>
      <c r="AH86" s="267"/>
      <c r="AI86" s="268"/>
      <c r="AJ86" s="269"/>
      <c r="AK86" s="270"/>
      <c r="AL86" s="261"/>
      <c r="AM86" s="260"/>
      <c r="AN86" s="135"/>
      <c r="AO86" s="331">
        <v>36911</v>
      </c>
      <c r="AP86" s="332" t="s">
        <v>323</v>
      </c>
      <c r="AQ86" s="264">
        <v>37931</v>
      </c>
      <c r="AR86" s="265">
        <v>38372</v>
      </c>
      <c r="AS86" s="266" t="s">
        <v>1157</v>
      </c>
      <c r="AT86" s="267">
        <v>1951</v>
      </c>
      <c r="AU86" s="268" t="s">
        <v>327</v>
      </c>
      <c r="AV86" s="269" t="s">
        <v>297</v>
      </c>
      <c r="AW86" s="270" t="s">
        <v>1158</v>
      </c>
      <c r="AX86" s="261"/>
      <c r="AY86" s="260"/>
      <c r="AZ86" s="135" t="s">
        <v>1159</v>
      </c>
      <c r="BA86" s="331"/>
      <c r="BB86" s="332"/>
      <c r="BC86" s="264"/>
      <c r="BD86" s="265"/>
      <c r="BE86" s="266"/>
      <c r="BF86" s="267"/>
      <c r="BG86" s="268"/>
      <c r="BH86" s="269"/>
      <c r="BI86" s="270"/>
      <c r="BJ86" s="261"/>
      <c r="BK86" s="260"/>
      <c r="BL86" s="135"/>
      <c r="BM86" s="331"/>
      <c r="BN86" s="332"/>
      <c r="BO86" s="264"/>
      <c r="BP86" s="265"/>
      <c r="BQ86" s="266"/>
      <c r="BR86" s="267"/>
      <c r="BS86" s="268"/>
      <c r="BT86" s="269"/>
      <c r="BU86" s="270"/>
      <c r="BV86" s="261"/>
      <c r="BW86" s="260"/>
      <c r="BX86" s="135"/>
      <c r="BY86" s="331">
        <f t="shared" si="197"/>
        <v>42755</v>
      </c>
      <c r="BZ86" s="332" t="str">
        <f t="shared" si="198"/>
        <v>Obama II</v>
      </c>
      <c r="CA86" s="264">
        <v>41473</v>
      </c>
      <c r="CB86" s="264">
        <f t="shared" si="23"/>
        <v>42755</v>
      </c>
      <c r="CC86" s="266" t="str">
        <f t="shared" si="199"/>
        <v>Gina McCarthy</v>
      </c>
      <c r="CD86" s="267" t="str">
        <f t="shared" si="200"/>
        <v>1954</v>
      </c>
      <c r="CE86" s="268" t="str">
        <f t="shared" si="201"/>
        <v>female</v>
      </c>
      <c r="CF86" s="269" t="str">
        <f t="shared" si="202"/>
        <v>us_dem01</v>
      </c>
      <c r="CG86" s="270" t="str">
        <f t="shared" si="203"/>
        <v>McCarthy_Gina_1954</v>
      </c>
      <c r="CH86" s="261" t="str">
        <f t="shared" ref="CH86" si="204">IF(CJ86="","",IF((LEN(CJ86)-LEN(SUBSTITUTE(CJ86,"male","")))/LEN("male")&gt;1,"!",IF(RIGHT(CJ86,1)=")","",IF(RIGHT(CJ86,2)=") ","",IF(RIGHT(CJ86,2)=").","","!!")))))</f>
        <v/>
      </c>
      <c r="CI86" s="260"/>
      <c r="CJ86" s="288" t="s">
        <v>1050</v>
      </c>
      <c r="CK86" s="262" t="str">
        <f t="shared" si="185"/>
        <v/>
      </c>
      <c r="CL86" s="263" t="str">
        <f t="shared" si="186"/>
        <v/>
      </c>
      <c r="CM86" s="264" t="str">
        <f t="shared" si="196"/>
        <v/>
      </c>
      <c r="CN86" s="264" t="str">
        <f t="shared" si="187"/>
        <v/>
      </c>
      <c r="CO86" s="266" t="str">
        <f t="shared" si="188"/>
        <v/>
      </c>
      <c r="CP86" s="267" t="str">
        <f t="shared" si="189"/>
        <v/>
      </c>
      <c r="CQ86" s="268" t="str">
        <f t="shared" si="190"/>
        <v/>
      </c>
      <c r="CR86" s="269" t="str">
        <f t="shared" si="191"/>
        <v/>
      </c>
      <c r="CS86" s="270" t="str">
        <f t="shared" si="192"/>
        <v/>
      </c>
      <c r="CT86" s="261"/>
      <c r="CU86" s="260"/>
      <c r="CV86" s="288"/>
      <c r="CW86" s="262" t="str">
        <f t="shared" si="178"/>
        <v/>
      </c>
      <c r="CX86" s="263" t="str">
        <f t="shared" si="193"/>
        <v/>
      </c>
      <c r="CY86" s="264" t="str">
        <f t="shared" si="194"/>
        <v/>
      </c>
      <c r="CZ86" s="264" t="str">
        <f t="shared" si="195"/>
        <v/>
      </c>
      <c r="DA86" s="266" t="str">
        <f t="shared" si="179"/>
        <v/>
      </c>
      <c r="DB86" s="267" t="str">
        <f t="shared" si="180"/>
        <v/>
      </c>
      <c r="DC86" s="268" t="str">
        <f t="shared" si="181"/>
        <v/>
      </c>
      <c r="DD86" s="269" t="str">
        <f t="shared" si="182"/>
        <v/>
      </c>
      <c r="DE86" s="270" t="str">
        <f t="shared" si="183"/>
        <v/>
      </c>
      <c r="DF86" s="261"/>
      <c r="DG86" s="260"/>
      <c r="DH86" s="288"/>
    </row>
    <row r="87" spans="1:112" ht="13.5" customHeight="1">
      <c r="A87" s="259"/>
      <c r="B87" s="260" t="s">
        <v>1008</v>
      </c>
      <c r="C87" s="318"/>
      <c r="D87" s="328"/>
      <c r="E87" s="319" t="str">
        <f t="shared" ref="E87:E106" si="205">IF(I87="","",E$3)</f>
        <v/>
      </c>
      <c r="F87" s="320" t="str">
        <f t="shared" ref="F87:F106" si="206">IF(I87="","",E$1)</f>
        <v/>
      </c>
      <c r="G87" s="321"/>
      <c r="H87" s="322"/>
      <c r="I87" s="323" t="str">
        <f t="shared" ref="I87:I106" si="207">IF(P87="","",IF(ISNUMBER(SEARCH(":",P87)),MID(P87,FIND(":",P87)+2,FIND("(",P87)-FIND(":",P87)-3),LEFT(P87,FIND("(",P87)-2)))</f>
        <v/>
      </c>
      <c r="J87" s="324" t="str">
        <f t="shared" ref="J87:J106" si="208">IF(P87="","",MID(P87,FIND("(",P87)+1,4))</f>
        <v/>
      </c>
      <c r="K87" s="325" t="str">
        <f t="shared" ref="K87:K106" si="209">IF(ISNUMBER(SEARCH("*female*",P87)),"female",IF(ISNUMBER(SEARCH("*male*",P87)),"male",""))</f>
        <v/>
      </c>
      <c r="L87" s="326" t="str">
        <f t="shared" ref="L87:L105" si="210">IF(P87="","",IF(ISERROR(MID(P87,FIND("male,",P87)+6,(FIND(")",P87)-(FIND("male,",P87)+6))))=TRUE,"missing/error",MID(P87,FIND("male,",P87)+6,(FIND(")",P87)-(FIND("male,",P87)+6)))))</f>
        <v/>
      </c>
      <c r="M87" s="327" t="str">
        <f t="shared" ref="M87:M106" si="211">IF(I87="","",(MID(I87,(SEARCH("^^",SUBSTITUTE(I87," ","^^",LEN(I87)-LEN(SUBSTITUTE(I87," ","")))))+1,99)&amp;"_"&amp;LEFT(I87,FIND(" ",I87)-1)&amp;"_"&amp;J87))</f>
        <v/>
      </c>
      <c r="N87" s="328" t="str">
        <f t="shared" ref="N87:N106" si="212">IF(P87="","",IF((LEN(P87)-LEN(SUBSTITUTE(P87,"male","")))/LEN("male")&gt;1,"!",IF(RIGHT(P87,1)=")","",IF(RIGHT(P87,2)=") ","",IF(RIGHT(P87,2)=").","","!!")))))</f>
        <v/>
      </c>
      <c r="O87" s="318"/>
      <c r="P87" s="329"/>
      <c r="Q87" s="331">
        <v>33989</v>
      </c>
      <c r="R87" s="332" t="s">
        <v>321</v>
      </c>
      <c r="S87" s="264">
        <v>34615</v>
      </c>
      <c r="T87" s="265">
        <v>35450</v>
      </c>
      <c r="U87" s="266" t="s">
        <v>1164</v>
      </c>
      <c r="V87" s="267">
        <v>1946</v>
      </c>
      <c r="W87" s="268" t="s">
        <v>327</v>
      </c>
      <c r="X87" s="269" t="s">
        <v>296</v>
      </c>
      <c r="Y87" s="270" t="str">
        <f t="shared" ref="Y87:Y106" si="213">IF(U87="","",(MID(U87,(SEARCH("^^",SUBSTITUTE(U87," ","^^",LEN(U87)-LEN(SUBSTITUTE(U87," ","")))))+1,99)&amp;"_"&amp;LEFT(U87,FIND(" ",U87)-1)&amp;"_"&amp;V87))</f>
        <v>Lader_Philip_1946</v>
      </c>
      <c r="Z87" s="261" t="str">
        <f t="shared" ref="Z87:Z106" si="214">IF(AB87="","",IF((LEN(AB87)-LEN(SUBSTITUTE(AB87,"male","")))/LEN("male")&gt;1,"!",IF(RIGHT(AB87,1)=")","",IF(RIGHT(AB87,2)=") ","",IF(RIGHT(AB87,2)=").","","!!")))))</f>
        <v/>
      </c>
      <c r="AA87" s="260"/>
      <c r="AB87" s="135" t="s">
        <v>1165</v>
      </c>
      <c r="AC87" s="331">
        <v>35431</v>
      </c>
      <c r="AD87" s="332" t="s">
        <v>322</v>
      </c>
      <c r="AE87" s="264">
        <v>35450</v>
      </c>
      <c r="AF87" s="265">
        <v>36911</v>
      </c>
      <c r="AG87" s="266" t="s">
        <v>1166</v>
      </c>
      <c r="AH87" s="267">
        <v>1950</v>
      </c>
      <c r="AI87" s="268" t="s">
        <v>358</v>
      </c>
      <c r="AJ87" s="269" t="s">
        <v>296</v>
      </c>
      <c r="AK87" s="270" t="str">
        <f t="shared" ref="AK87:AK106" si="215">IF(AG87="","",(MID(AG87,(SEARCH("^^",SUBSTITUTE(AG87," ","^^",LEN(AG87)-LEN(SUBSTITUTE(AG87," ","")))))+1,99)&amp;"_"&amp;LEFT(AG87,FIND(" ",AG87)-1)&amp;"_"&amp;AH87))</f>
        <v>Álvarez_Aída_1950</v>
      </c>
      <c r="AL87" s="261" t="str">
        <f t="shared" ref="AL87:AL106" si="216">IF(AN87="","",IF((LEN(AN87)-LEN(SUBSTITUTE(AN87,"male","")))/LEN("male")&gt;1,"!",IF(RIGHT(AN87,1)=")","",IF(RIGHT(AN87,2)=") ","",IF(RIGHT(AN87,2)=").","","!!")))))</f>
        <v/>
      </c>
      <c r="AM87" s="260"/>
      <c r="AN87" s="135" t="s">
        <v>1167</v>
      </c>
      <c r="AO87" s="319" t="str">
        <f t="shared" ref="AO87:AO106" si="217">IF(AS87="","",AO$3)</f>
        <v/>
      </c>
      <c r="AP87" s="320" t="str">
        <f t="shared" ref="AP87:AP106" si="218">IF(AS87="","",AO$1)</f>
        <v/>
      </c>
      <c r="AQ87" s="321"/>
      <c r="AR87" s="322"/>
      <c r="AS87" s="323" t="str">
        <f t="shared" ref="AS87:AS106" si="219">IF(AZ87="","",IF(ISNUMBER(SEARCH(":",AZ87)),MID(AZ87,FIND(":",AZ87)+2,FIND("(",AZ87)-FIND(":",AZ87)-3),LEFT(AZ87,FIND("(",AZ87)-2)))</f>
        <v/>
      </c>
      <c r="AT87" s="324" t="str">
        <f t="shared" ref="AT87:AT106" si="220">IF(AZ87="","",MID(AZ87,FIND("(",AZ87)+1,4))</f>
        <v/>
      </c>
      <c r="AU87" s="325" t="str">
        <f t="shared" ref="AU87:AU106" si="221">IF(ISNUMBER(SEARCH("*female*",AZ87)),"female",IF(ISNUMBER(SEARCH("*male*",AZ87)),"male",""))</f>
        <v/>
      </c>
      <c r="AV87" s="326" t="str">
        <f t="shared" ref="AV87:AV106" si="222">IF(AZ87="","",IF(ISERROR(MID(AZ87,FIND("male,",AZ87)+6,(FIND(")",AZ87)-(FIND("male,",AZ87)+6))))=TRUE,"missing/error",MID(AZ87,FIND("male,",AZ87)+6,(FIND(")",AZ87)-(FIND("male,",AZ87)+6)))))</f>
        <v/>
      </c>
      <c r="AW87" s="327" t="str">
        <f t="shared" ref="AW87:AW106" si="223">IF(AS87="","",(MID(AS87,(SEARCH("^^",SUBSTITUTE(AS87," ","^^",LEN(AS87)-LEN(SUBSTITUTE(AS87," ","")))))+1,99)&amp;"_"&amp;LEFT(AS87,FIND(" ",AS87)-1)&amp;"_"&amp;AT87))</f>
        <v/>
      </c>
      <c r="AX87" s="328" t="str">
        <f t="shared" ref="AX87:AX106" si="224">IF(AZ87="","",IF((LEN(AZ87)-LEN(SUBSTITUTE(AZ87,"male","")))/LEN("male")&gt;1,"!",IF(RIGHT(AZ87,1)=")","",IF(RIGHT(AZ87,2)=") ","",IF(RIGHT(AZ87,2)=").","","!!")))))</f>
        <v/>
      </c>
      <c r="AY87" s="318"/>
      <c r="AZ87" s="329"/>
      <c r="BA87" s="319" t="str">
        <f t="shared" ref="BA87:BA106" si="225">IF(BE87="","",BA$3)</f>
        <v/>
      </c>
      <c r="BB87" s="320" t="str">
        <f t="shared" ref="BB87:BB106" si="226">IF(BE87="","",BA$1)</f>
        <v/>
      </c>
      <c r="BC87" s="321"/>
      <c r="BD87" s="322"/>
      <c r="BE87" s="323" t="str">
        <f t="shared" ref="BE87:BE106" si="227">IF(BL87="","",IF(ISNUMBER(SEARCH(":",BL87)),MID(BL87,FIND(":",BL87)+2,FIND("(",BL87)-FIND(":",BL87)-3),LEFT(BL87,FIND("(",BL87)-2)))</f>
        <v/>
      </c>
      <c r="BF87" s="324" t="str">
        <f t="shared" ref="BF87:BF106" si="228">IF(BL87="","",MID(BL87,FIND("(",BL87)+1,4))</f>
        <v/>
      </c>
      <c r="BG87" s="325" t="str">
        <f t="shared" ref="BG87:BG106" si="229">IF(ISNUMBER(SEARCH("*female*",BL87)),"female",IF(ISNUMBER(SEARCH("*male*",BL87)),"male",""))</f>
        <v/>
      </c>
      <c r="BH87" s="326" t="str">
        <f t="shared" ref="BH87:BH106" si="230">IF(BL87="","",IF(ISERROR(MID(BL87,FIND("male,",BL87)+6,(FIND(")",BL87)-(FIND("male,",BL87)+6))))=TRUE,"missing/error",MID(BL87,FIND("male,",BL87)+6,(FIND(")",BL87)-(FIND("male,",BL87)+6)))))</f>
        <v/>
      </c>
      <c r="BI87" s="327" t="str">
        <f t="shared" ref="BI87:BI106" si="231">IF(BE87="","",(MID(BE87,(SEARCH("^^",SUBSTITUTE(BE87," ","^^",LEN(BE87)-LEN(SUBSTITUTE(BE87," ","")))))+1,99)&amp;"_"&amp;LEFT(BE87,FIND(" ",BE87)-1)&amp;"_"&amp;BF87))</f>
        <v/>
      </c>
      <c r="BJ87" s="328" t="str">
        <f t="shared" ref="BJ87:BJ106" si="232">IF(BL87="","",IF((LEN(BL87)-LEN(SUBSTITUTE(BL87,"male","")))/LEN("male")&gt;1,"!",IF(RIGHT(BL87,1)=")","",IF(RIGHT(BL87,2)=") ","",IF(RIGHT(BL87,2)=").","","!!")))))</f>
        <v/>
      </c>
      <c r="BK87" s="318"/>
      <c r="BL87" s="329"/>
      <c r="BM87" s="319"/>
      <c r="BN87" s="320"/>
      <c r="BO87" s="321"/>
      <c r="BP87" s="322"/>
      <c r="BQ87" s="323"/>
      <c r="BR87" s="324"/>
      <c r="BS87" s="325"/>
      <c r="BT87" s="326"/>
      <c r="BU87" s="327"/>
      <c r="BV87" s="328"/>
      <c r="BW87" s="318"/>
      <c r="BX87" s="330"/>
      <c r="BY87" s="331">
        <f t="shared" si="20"/>
        <v>42755</v>
      </c>
      <c r="BZ87" s="332" t="str">
        <f t="shared" si="21"/>
        <v>Obama II</v>
      </c>
      <c r="CA87" s="264">
        <v>41294</v>
      </c>
      <c r="CB87" s="265">
        <v>41518</v>
      </c>
      <c r="CC87" s="266" t="str">
        <f t="shared" si="24"/>
        <v>Karen G. Mills</v>
      </c>
      <c r="CD87" s="267" t="str">
        <f t="shared" si="25"/>
        <v>1953</v>
      </c>
      <c r="CE87" s="268" t="str">
        <f t="shared" si="26"/>
        <v>female</v>
      </c>
      <c r="CF87" s="269" t="str">
        <f t="shared" si="27"/>
        <v>us_dem01</v>
      </c>
      <c r="CG87" s="270" t="str">
        <f t="shared" si="28"/>
        <v>Mills_Karen_1953</v>
      </c>
      <c r="CH87" s="261" t="str">
        <f t="shared" si="29"/>
        <v/>
      </c>
      <c r="CI87" s="260"/>
      <c r="CJ87" s="288" t="s">
        <v>1051</v>
      </c>
      <c r="CK87" s="262">
        <f t="shared" si="185"/>
        <v>44196</v>
      </c>
      <c r="CL87" s="263" t="str">
        <f t="shared" si="186"/>
        <v>Trump I</v>
      </c>
      <c r="CM87" s="264">
        <f t="shared" si="196"/>
        <v>42755</v>
      </c>
      <c r="CN87" s="264">
        <v>43567</v>
      </c>
      <c r="CO87" s="266" t="str">
        <f t="shared" si="188"/>
        <v>Linda McMahon</v>
      </c>
      <c r="CP87" s="267" t="str">
        <f t="shared" si="189"/>
        <v>1948</v>
      </c>
      <c r="CQ87" s="268" t="str">
        <f t="shared" si="190"/>
        <v>female</v>
      </c>
      <c r="CR87" s="269" t="str">
        <f t="shared" si="191"/>
        <v>us_rep01</v>
      </c>
      <c r="CS87" s="270" t="str">
        <f t="shared" si="192"/>
        <v>McMahon_Linda_1948</v>
      </c>
      <c r="CT87" s="261"/>
      <c r="CU87" s="260"/>
      <c r="CV87" s="288" t="s">
        <v>1232</v>
      </c>
      <c r="CW87" s="262" t="str">
        <f t="shared" si="178"/>
        <v/>
      </c>
      <c r="CX87" s="263" t="str">
        <f t="shared" si="193"/>
        <v/>
      </c>
      <c r="CY87" s="264" t="str">
        <f t="shared" si="194"/>
        <v/>
      </c>
      <c r="CZ87" s="264" t="str">
        <f t="shared" si="195"/>
        <v/>
      </c>
      <c r="DA87" s="266" t="str">
        <f t="shared" si="179"/>
        <v/>
      </c>
      <c r="DB87" s="267" t="str">
        <f t="shared" si="180"/>
        <v/>
      </c>
      <c r="DC87" s="268" t="str">
        <f t="shared" si="181"/>
        <v/>
      </c>
      <c r="DD87" s="269" t="str">
        <f t="shared" si="182"/>
        <v/>
      </c>
      <c r="DE87" s="270" t="str">
        <f t="shared" si="183"/>
        <v/>
      </c>
      <c r="DF87" s="261"/>
      <c r="DG87" s="260"/>
      <c r="DH87" s="288"/>
    </row>
    <row r="88" spans="1:112" ht="13.5" customHeight="1">
      <c r="A88" s="259"/>
      <c r="B88" s="260" t="s">
        <v>1008</v>
      </c>
      <c r="C88" s="318"/>
      <c r="D88" s="328"/>
      <c r="E88" s="319" t="str">
        <f t="shared" ref="E88:E90" si="233">IF(I88="","",E$3)</f>
        <v/>
      </c>
      <c r="F88" s="320" t="str">
        <f t="shared" ref="F88:F90" si="234">IF(I88="","",E$1)</f>
        <v/>
      </c>
      <c r="G88" s="321"/>
      <c r="H88" s="322"/>
      <c r="I88" s="323" t="str">
        <f t="shared" ref="I88:I90" si="235">IF(P88="","",IF(ISNUMBER(SEARCH(":",P88)),MID(P88,FIND(":",P88)+2,FIND("(",P88)-FIND(":",P88)-3),LEFT(P88,FIND("(",P88)-2)))</f>
        <v/>
      </c>
      <c r="J88" s="324" t="str">
        <f t="shared" ref="J88:J90" si="236">IF(P88="","",MID(P88,FIND("(",P88)+1,4))</f>
        <v/>
      </c>
      <c r="K88" s="325" t="str">
        <f t="shared" ref="K88:K90" si="237">IF(ISNUMBER(SEARCH("*female*",P88)),"female",IF(ISNUMBER(SEARCH("*male*",P88)),"male",""))</f>
        <v/>
      </c>
      <c r="L88" s="326" t="str">
        <f t="shared" ref="L88:L90" si="238">IF(P88="","",IF(ISERROR(MID(P88,FIND("male,",P88)+6,(FIND(")",P88)-(FIND("male,",P88)+6))))=TRUE,"missing/error",MID(P88,FIND("male,",P88)+6,(FIND(")",P88)-(FIND("male,",P88)+6)))))</f>
        <v/>
      </c>
      <c r="M88" s="327" t="str">
        <f t="shared" ref="M88:M90" si="239">IF(I88="","",(MID(I88,(SEARCH("^^",SUBSTITUTE(I88," ","^^",LEN(I88)-LEN(SUBSTITUTE(I88," ","")))))+1,99)&amp;"_"&amp;LEFT(I88,FIND(" ",I88)-1)&amp;"_"&amp;J88))</f>
        <v/>
      </c>
      <c r="N88" s="328" t="str">
        <f t="shared" ref="N88:N90" si="240">IF(P88="","",IF((LEN(P88)-LEN(SUBSTITUTE(P88,"male","")))/LEN("male")&gt;1,"!",IF(RIGHT(P88,1)=")","",IF(RIGHT(P88,2)=") ","",IF(RIGHT(P88,2)=").","","!!")))))</f>
        <v/>
      </c>
      <c r="O88" s="318"/>
      <c r="P88" s="329"/>
      <c r="Q88" s="331" t="str">
        <f t="shared" ref="Q88:Q106" si="241">IF(U88="","",Q$3)</f>
        <v/>
      </c>
      <c r="R88" s="332" t="str">
        <f t="shared" ref="R88:R106" si="242">IF(U88="","",Q$1)</f>
        <v/>
      </c>
      <c r="S88" s="264"/>
      <c r="T88" s="265"/>
      <c r="U88" s="266" t="str">
        <f t="shared" ref="U88:U106" si="243">IF(AB88="","",IF(ISNUMBER(SEARCH(":",AB88)),MID(AB88,FIND(":",AB88)+2,FIND("(",AB88)-FIND(":",AB88)-3),LEFT(AB88,FIND("(",AB88)-2)))</f>
        <v/>
      </c>
      <c r="V88" s="267" t="str">
        <f t="shared" ref="V88:V106" si="244">IF(AB88="","",MID(AB88,FIND("(",AB88)+1,4))</f>
        <v/>
      </c>
      <c r="W88" s="268" t="str">
        <f t="shared" ref="W88:W106" si="245">IF(ISNUMBER(SEARCH("*female*",AB88)),"female",IF(ISNUMBER(SEARCH("*male*",AB88)),"male",""))</f>
        <v/>
      </c>
      <c r="X88" s="269" t="str">
        <f t="shared" ref="X88:X106" si="246">IF(AB88="","",IF(ISERROR(MID(AB88,FIND("male,",AB88)+6,(FIND(")",AB88)-(FIND("male,",AB88)+6))))=TRUE,"missing/error",MID(AB88,FIND("male,",AB88)+6,(FIND(")",AB88)-(FIND("male,",AB88)+6)))))</f>
        <v/>
      </c>
      <c r="Y88" s="270" t="str">
        <f t="shared" si="213"/>
        <v/>
      </c>
      <c r="Z88" s="261" t="str">
        <f t="shared" si="214"/>
        <v/>
      </c>
      <c r="AA88" s="260"/>
      <c r="AB88" s="135"/>
      <c r="AC88" s="331" t="str">
        <f t="shared" ref="AC88:AC106" si="247">IF(AG88="","",AC$3)</f>
        <v/>
      </c>
      <c r="AD88" s="332" t="str">
        <f t="shared" ref="AD88:AD106" si="248">IF(AG88="","",AC$1)</f>
        <v/>
      </c>
      <c r="AE88" s="264"/>
      <c r="AF88" s="265"/>
      <c r="AG88" s="266" t="str">
        <f t="shared" ref="AG88:AG106" si="249">IF(AN88="","",IF(ISNUMBER(SEARCH(":",AN88)),MID(AN88,FIND(":",AN88)+2,FIND("(",AN88)-FIND(":",AN88)-3),LEFT(AN88,FIND("(",AN88)-2)))</f>
        <v/>
      </c>
      <c r="AH88" s="267" t="str">
        <f t="shared" ref="AH88:AH106" si="250">IF(AN88="","",MID(AN88,FIND("(",AN88)+1,4))</f>
        <v/>
      </c>
      <c r="AI88" s="268" t="str">
        <f t="shared" ref="AI88:AI106" si="251">IF(ISNUMBER(SEARCH("*female*",AN88)),"female",IF(ISNUMBER(SEARCH("*male*",AN88)),"male",""))</f>
        <v/>
      </c>
      <c r="AJ88" s="269" t="str">
        <f t="shared" ref="AJ88:AJ106" si="252">IF(AN88="","",IF(ISERROR(MID(AN88,FIND("male,",AN88)+6,(FIND(")",AN88)-(FIND("male,",AN88)+6))))=TRUE,"missing/error",MID(AN88,FIND("male,",AN88)+6,(FIND(")",AN88)-(FIND("male,",AN88)+6)))))</f>
        <v/>
      </c>
      <c r="AK88" s="270" t="str">
        <f t="shared" si="215"/>
        <v/>
      </c>
      <c r="AL88" s="261" t="str">
        <f t="shared" si="216"/>
        <v/>
      </c>
      <c r="AM88" s="260"/>
      <c r="AN88" s="135"/>
      <c r="AO88" s="319" t="str">
        <f t="shared" ref="AO88:AO90" si="253">IF(AS88="","",AO$3)</f>
        <v/>
      </c>
      <c r="AP88" s="320" t="str">
        <f t="shared" ref="AP88:AP90" si="254">IF(AS88="","",AO$1)</f>
        <v/>
      </c>
      <c r="AQ88" s="321"/>
      <c r="AR88" s="322"/>
      <c r="AS88" s="323" t="str">
        <f t="shared" ref="AS88:AS90" si="255">IF(AZ88="","",IF(ISNUMBER(SEARCH(":",AZ88)),MID(AZ88,FIND(":",AZ88)+2,FIND("(",AZ88)-FIND(":",AZ88)-3),LEFT(AZ88,FIND("(",AZ88)-2)))</f>
        <v/>
      </c>
      <c r="AT88" s="324" t="str">
        <f t="shared" ref="AT88:AT90" si="256">IF(AZ88="","",MID(AZ88,FIND("(",AZ88)+1,4))</f>
        <v/>
      </c>
      <c r="AU88" s="325" t="str">
        <f t="shared" ref="AU88:AU90" si="257">IF(ISNUMBER(SEARCH("*female*",AZ88)),"female",IF(ISNUMBER(SEARCH("*male*",AZ88)),"male",""))</f>
        <v/>
      </c>
      <c r="AV88" s="326" t="str">
        <f t="shared" ref="AV88:AV90" si="258">IF(AZ88="","",IF(ISERROR(MID(AZ88,FIND("male,",AZ88)+6,(FIND(")",AZ88)-(FIND("male,",AZ88)+6))))=TRUE,"missing/error",MID(AZ88,FIND("male,",AZ88)+6,(FIND(")",AZ88)-(FIND("male,",AZ88)+6)))))</f>
        <v/>
      </c>
      <c r="AW88" s="327" t="str">
        <f t="shared" ref="AW88:AW90" si="259">IF(AS88="","",(MID(AS88,(SEARCH("^^",SUBSTITUTE(AS88," ","^^",LEN(AS88)-LEN(SUBSTITUTE(AS88," ","")))))+1,99)&amp;"_"&amp;LEFT(AS88,FIND(" ",AS88)-1)&amp;"_"&amp;AT88))</f>
        <v/>
      </c>
      <c r="AX88" s="328" t="str">
        <f t="shared" ref="AX88:AX90" si="260">IF(AZ88="","",IF((LEN(AZ88)-LEN(SUBSTITUTE(AZ88,"male","")))/LEN("male")&gt;1,"!",IF(RIGHT(AZ88,1)=")","",IF(RIGHT(AZ88,2)=") ","",IF(RIGHT(AZ88,2)=").","","!!")))))</f>
        <v/>
      </c>
      <c r="AY88" s="318"/>
      <c r="AZ88" s="329"/>
      <c r="BA88" s="319" t="str">
        <f t="shared" ref="BA88:BA90" si="261">IF(BE88="","",BA$3)</f>
        <v/>
      </c>
      <c r="BB88" s="320" t="str">
        <f t="shared" ref="BB88:BB90" si="262">IF(BE88="","",BA$1)</f>
        <v/>
      </c>
      <c r="BC88" s="321"/>
      <c r="BD88" s="322"/>
      <c r="BE88" s="323" t="str">
        <f t="shared" ref="BE88:BE90" si="263">IF(BL88="","",IF(ISNUMBER(SEARCH(":",BL88)),MID(BL88,FIND(":",BL88)+2,FIND("(",BL88)-FIND(":",BL88)-3),LEFT(BL88,FIND("(",BL88)-2)))</f>
        <v/>
      </c>
      <c r="BF88" s="324" t="str">
        <f t="shared" ref="BF88:BF90" si="264">IF(BL88="","",MID(BL88,FIND("(",BL88)+1,4))</f>
        <v/>
      </c>
      <c r="BG88" s="325" t="str">
        <f t="shared" ref="BG88:BG90" si="265">IF(ISNUMBER(SEARCH("*female*",BL88)),"female",IF(ISNUMBER(SEARCH("*male*",BL88)),"male",""))</f>
        <v/>
      </c>
      <c r="BH88" s="326" t="str">
        <f t="shared" ref="BH88:BH90" si="266">IF(BL88="","",IF(ISERROR(MID(BL88,FIND("male,",BL88)+6,(FIND(")",BL88)-(FIND("male,",BL88)+6))))=TRUE,"missing/error",MID(BL88,FIND("male,",BL88)+6,(FIND(")",BL88)-(FIND("male,",BL88)+6)))))</f>
        <v/>
      </c>
      <c r="BI88" s="327" t="str">
        <f t="shared" ref="BI88:BI90" si="267">IF(BE88="","",(MID(BE88,(SEARCH("^^",SUBSTITUTE(BE88," ","^^",LEN(BE88)-LEN(SUBSTITUTE(BE88," ","")))))+1,99)&amp;"_"&amp;LEFT(BE88,FIND(" ",BE88)-1)&amp;"_"&amp;BF88))</f>
        <v/>
      </c>
      <c r="BJ88" s="328" t="str">
        <f t="shared" ref="BJ88:BJ90" si="268">IF(BL88="","",IF((LEN(BL88)-LEN(SUBSTITUTE(BL88,"male","")))/LEN("male")&gt;1,"!",IF(RIGHT(BL88,1)=")","",IF(RIGHT(BL88,2)=") ","",IF(RIGHT(BL88,2)=").","","!!")))))</f>
        <v/>
      </c>
      <c r="BK88" s="318"/>
      <c r="BL88" s="329"/>
      <c r="BM88" s="319"/>
      <c r="BN88" s="320"/>
      <c r="BO88" s="321"/>
      <c r="BP88" s="322"/>
      <c r="BQ88" s="323"/>
      <c r="BR88" s="324"/>
      <c r="BS88" s="325"/>
      <c r="BT88" s="326"/>
      <c r="BU88" s="327"/>
      <c r="BV88" s="328"/>
      <c r="BW88" s="318"/>
      <c r="BX88" s="330"/>
      <c r="BY88" s="331">
        <f t="shared" si="20"/>
        <v>42755</v>
      </c>
      <c r="BZ88" s="332" t="str">
        <f t="shared" si="21"/>
        <v>Obama II</v>
      </c>
      <c r="CA88" s="265">
        <v>41518</v>
      </c>
      <c r="CB88" s="265">
        <v>41677</v>
      </c>
      <c r="CC88" s="266" t="str">
        <f t="shared" si="24"/>
        <v>Jeanne Hulit</v>
      </c>
      <c r="CD88" s="267" t="str">
        <f t="shared" si="25"/>
        <v>1958</v>
      </c>
      <c r="CE88" s="268" t="str">
        <f t="shared" si="26"/>
        <v>female</v>
      </c>
      <c r="CF88" s="269" t="str">
        <f t="shared" si="27"/>
        <v>us_dem01</v>
      </c>
      <c r="CG88" s="270" t="str">
        <f t="shared" si="28"/>
        <v>Hulit_Jeanne_1958</v>
      </c>
      <c r="CH88" s="261" t="s">
        <v>1009</v>
      </c>
      <c r="CI88" s="260"/>
      <c r="CJ88" s="288" t="s">
        <v>1052</v>
      </c>
      <c r="CK88" s="262">
        <f t="shared" si="185"/>
        <v>44196</v>
      </c>
      <c r="CL88" s="263" t="str">
        <f t="shared" si="186"/>
        <v>Trump I</v>
      </c>
      <c r="CM88" s="264">
        <v>43567</v>
      </c>
      <c r="CN88" s="264">
        <f t="shared" si="187"/>
        <v>44196</v>
      </c>
      <c r="CO88" s="266" t="str">
        <f t="shared" si="188"/>
        <v>Jovita Carranza</v>
      </c>
      <c r="CP88" s="267" t="str">
        <f t="shared" si="189"/>
        <v>1949</v>
      </c>
      <c r="CQ88" s="268" t="str">
        <f t="shared" si="190"/>
        <v>female</v>
      </c>
      <c r="CR88" s="269" t="str">
        <f t="shared" si="191"/>
        <v>us_rep01</v>
      </c>
      <c r="CS88" s="270" t="str">
        <f t="shared" si="192"/>
        <v>Carranza_Jovita_1949</v>
      </c>
      <c r="CT88" s="261"/>
      <c r="CU88" s="260"/>
      <c r="CV88" s="288" t="s">
        <v>1264</v>
      </c>
      <c r="CW88" s="262" t="str">
        <f t="shared" si="178"/>
        <v/>
      </c>
      <c r="CX88" s="263" t="str">
        <f t="shared" si="193"/>
        <v/>
      </c>
      <c r="CY88" s="264" t="str">
        <f t="shared" si="194"/>
        <v/>
      </c>
      <c r="CZ88" s="264" t="str">
        <f t="shared" si="195"/>
        <v/>
      </c>
      <c r="DA88" s="266" t="str">
        <f t="shared" si="179"/>
        <v/>
      </c>
      <c r="DB88" s="267" t="str">
        <f t="shared" si="180"/>
        <v/>
      </c>
      <c r="DC88" s="268" t="str">
        <f t="shared" si="181"/>
        <v/>
      </c>
      <c r="DD88" s="269" t="str">
        <f t="shared" si="182"/>
        <v/>
      </c>
      <c r="DE88" s="270" t="str">
        <f t="shared" si="183"/>
        <v/>
      </c>
      <c r="DF88" s="261"/>
      <c r="DG88" s="260"/>
      <c r="DH88" s="288"/>
    </row>
    <row r="89" spans="1:112" ht="13.5" customHeight="1">
      <c r="A89" s="259"/>
      <c r="B89" s="260" t="s">
        <v>1008</v>
      </c>
      <c r="C89" s="318"/>
      <c r="D89" s="328"/>
      <c r="E89" s="319" t="str">
        <f t="shared" si="233"/>
        <v/>
      </c>
      <c r="F89" s="320" t="str">
        <f t="shared" si="234"/>
        <v/>
      </c>
      <c r="G89" s="321"/>
      <c r="H89" s="322"/>
      <c r="I89" s="323" t="str">
        <f t="shared" si="235"/>
        <v/>
      </c>
      <c r="J89" s="324" t="str">
        <f t="shared" si="236"/>
        <v/>
      </c>
      <c r="K89" s="325" t="str">
        <f t="shared" si="237"/>
        <v/>
      </c>
      <c r="L89" s="326" t="str">
        <f t="shared" si="238"/>
        <v/>
      </c>
      <c r="M89" s="327" t="str">
        <f t="shared" si="239"/>
        <v/>
      </c>
      <c r="N89" s="328" t="str">
        <f t="shared" si="240"/>
        <v/>
      </c>
      <c r="O89" s="318"/>
      <c r="P89" s="329"/>
      <c r="Q89" s="331" t="str">
        <f t="shared" si="241"/>
        <v/>
      </c>
      <c r="R89" s="332" t="str">
        <f t="shared" si="242"/>
        <v/>
      </c>
      <c r="S89" s="264"/>
      <c r="T89" s="265"/>
      <c r="U89" s="266" t="str">
        <f t="shared" si="243"/>
        <v/>
      </c>
      <c r="V89" s="267" t="str">
        <f t="shared" si="244"/>
        <v/>
      </c>
      <c r="W89" s="268" t="str">
        <f t="shared" si="245"/>
        <v/>
      </c>
      <c r="X89" s="269" t="str">
        <f t="shared" si="246"/>
        <v/>
      </c>
      <c r="Y89" s="270" t="str">
        <f t="shared" si="213"/>
        <v/>
      </c>
      <c r="Z89" s="261" t="str">
        <f t="shared" si="214"/>
        <v/>
      </c>
      <c r="AA89" s="260"/>
      <c r="AB89" s="135"/>
      <c r="AC89" s="331" t="str">
        <f t="shared" si="247"/>
        <v/>
      </c>
      <c r="AD89" s="332" t="str">
        <f t="shared" si="248"/>
        <v/>
      </c>
      <c r="AE89" s="264"/>
      <c r="AF89" s="265"/>
      <c r="AG89" s="266" t="str">
        <f t="shared" si="249"/>
        <v/>
      </c>
      <c r="AH89" s="267" t="str">
        <f t="shared" si="250"/>
        <v/>
      </c>
      <c r="AI89" s="268" t="str">
        <f t="shared" si="251"/>
        <v/>
      </c>
      <c r="AJ89" s="269" t="str">
        <f t="shared" si="252"/>
        <v/>
      </c>
      <c r="AK89" s="270" t="str">
        <f t="shared" si="215"/>
        <v/>
      </c>
      <c r="AL89" s="261" t="str">
        <f t="shared" si="216"/>
        <v/>
      </c>
      <c r="AM89" s="260"/>
      <c r="AN89" s="135"/>
      <c r="AO89" s="319" t="str">
        <f t="shared" si="253"/>
        <v/>
      </c>
      <c r="AP89" s="320" t="str">
        <f t="shared" si="254"/>
        <v/>
      </c>
      <c r="AQ89" s="321"/>
      <c r="AR89" s="322"/>
      <c r="AS89" s="323" t="str">
        <f t="shared" si="255"/>
        <v/>
      </c>
      <c r="AT89" s="324" t="str">
        <f t="shared" si="256"/>
        <v/>
      </c>
      <c r="AU89" s="325" t="str">
        <f t="shared" si="257"/>
        <v/>
      </c>
      <c r="AV89" s="326" t="str">
        <f t="shared" si="258"/>
        <v/>
      </c>
      <c r="AW89" s="327" t="str">
        <f t="shared" si="259"/>
        <v/>
      </c>
      <c r="AX89" s="328" t="str">
        <f t="shared" si="260"/>
        <v/>
      </c>
      <c r="AY89" s="318"/>
      <c r="AZ89" s="329"/>
      <c r="BA89" s="319" t="str">
        <f t="shared" si="261"/>
        <v/>
      </c>
      <c r="BB89" s="320" t="str">
        <f t="shared" si="262"/>
        <v/>
      </c>
      <c r="BC89" s="321"/>
      <c r="BD89" s="322"/>
      <c r="BE89" s="323" t="str">
        <f t="shared" si="263"/>
        <v/>
      </c>
      <c r="BF89" s="324" t="str">
        <f t="shared" si="264"/>
        <v/>
      </c>
      <c r="BG89" s="325" t="str">
        <f t="shared" si="265"/>
        <v/>
      </c>
      <c r="BH89" s="326" t="str">
        <f t="shared" si="266"/>
        <v/>
      </c>
      <c r="BI89" s="327" t="str">
        <f t="shared" si="267"/>
        <v/>
      </c>
      <c r="BJ89" s="328" t="str">
        <f t="shared" si="268"/>
        <v/>
      </c>
      <c r="BK89" s="318"/>
      <c r="BL89" s="329"/>
      <c r="BM89" s="319"/>
      <c r="BN89" s="320"/>
      <c r="BO89" s="321"/>
      <c r="BP89" s="322"/>
      <c r="BQ89" s="323"/>
      <c r="BR89" s="324"/>
      <c r="BS89" s="325"/>
      <c r="BT89" s="326"/>
      <c r="BU89" s="327"/>
      <c r="BV89" s="328"/>
      <c r="BW89" s="318"/>
      <c r="BX89" s="330"/>
      <c r="BY89" s="331">
        <f t="shared" ref="BY89:BY90" si="269">IF(CC89="","",BY$3)</f>
        <v>42755</v>
      </c>
      <c r="BZ89" s="332" t="str">
        <f t="shared" ref="BZ89:BZ90" si="270">IF(CC89="","",BY$1)</f>
        <v>Obama II</v>
      </c>
      <c r="CA89" s="264">
        <v>41677</v>
      </c>
      <c r="CB89" s="265">
        <v>41736</v>
      </c>
      <c r="CC89" s="266" t="str">
        <f t="shared" ref="CC89:CC90" si="271">IF(CJ89="","",IF(ISNUMBER(SEARCH(":",CJ89)),MID(CJ89,FIND(":",CJ89)+2,FIND("(",CJ89)-FIND(":",CJ89)-3),LEFT(CJ89,FIND("(",CJ89)-2)))</f>
        <v>Marianne Markowitz</v>
      </c>
      <c r="CD89" s="267" t="str">
        <f t="shared" ref="CD89:CD90" si="272">IF(CJ89="","",MID(CJ89,FIND("(",CJ89)+1,4))</f>
        <v>1966</v>
      </c>
      <c r="CE89" s="268" t="str">
        <f t="shared" ref="CE89:CE90" si="273">IF(ISNUMBER(SEARCH("*female*",CJ89)),"female",IF(ISNUMBER(SEARCH("*male*",CJ89)),"male",""))</f>
        <v>female</v>
      </c>
      <c r="CF89" s="269" t="str">
        <f t="shared" ref="CF89:CF90" si="274">IF(CJ89="","",IF(ISERROR(MID(CJ89,FIND("male,",CJ89)+6,(FIND(")",CJ89)-(FIND("male,",CJ89)+6))))=TRUE,"missing/error",MID(CJ89,FIND("male,",CJ89)+6,(FIND(")",CJ89)-(FIND("male,",CJ89)+6)))))</f>
        <v>us_dem01</v>
      </c>
      <c r="CG89" s="270" t="str">
        <f t="shared" ref="CG89:CG90" si="275">IF(CC89="","",(MID(CC89,(SEARCH("^^",SUBSTITUTE(CC89," ","^^",LEN(CC89)-LEN(SUBSTITUTE(CC89," ","")))))+1,99)&amp;"_"&amp;LEFT(CC89,FIND(" ",CC89)-1)&amp;"_"&amp;CD89))</f>
        <v>Markowitz_Marianne_1966</v>
      </c>
      <c r="CH89" s="261" t="s">
        <v>1009</v>
      </c>
      <c r="CI89" s="260"/>
      <c r="CJ89" s="288" t="s">
        <v>1053</v>
      </c>
      <c r="CK89" s="262" t="str">
        <f t="shared" si="185"/>
        <v/>
      </c>
      <c r="CL89" s="263" t="str">
        <f t="shared" si="186"/>
        <v/>
      </c>
      <c r="CM89" s="264" t="str">
        <f t="shared" si="196"/>
        <v/>
      </c>
      <c r="CN89" s="264" t="str">
        <f t="shared" si="187"/>
        <v/>
      </c>
      <c r="CO89" s="266" t="str">
        <f t="shared" si="188"/>
        <v/>
      </c>
      <c r="CP89" s="267" t="str">
        <f t="shared" si="189"/>
        <v/>
      </c>
      <c r="CQ89" s="268" t="str">
        <f t="shared" si="190"/>
        <v/>
      </c>
      <c r="CR89" s="269" t="str">
        <f t="shared" si="191"/>
        <v/>
      </c>
      <c r="CS89" s="270" t="str">
        <f t="shared" si="192"/>
        <v/>
      </c>
      <c r="CT89" s="261"/>
      <c r="CU89" s="260"/>
      <c r="CV89" s="288"/>
      <c r="CW89" s="262" t="str">
        <f t="shared" si="178"/>
        <v/>
      </c>
      <c r="CX89" s="263" t="str">
        <f t="shared" si="193"/>
        <v/>
      </c>
      <c r="CY89" s="264" t="str">
        <f t="shared" si="194"/>
        <v/>
      </c>
      <c r="CZ89" s="264" t="str">
        <f t="shared" si="195"/>
        <v/>
      </c>
      <c r="DA89" s="266" t="str">
        <f t="shared" si="179"/>
        <v/>
      </c>
      <c r="DB89" s="267" t="str">
        <f t="shared" si="180"/>
        <v/>
      </c>
      <c r="DC89" s="268" t="str">
        <f t="shared" si="181"/>
        <v/>
      </c>
      <c r="DD89" s="269" t="str">
        <f t="shared" si="182"/>
        <v/>
      </c>
      <c r="DE89" s="270" t="str">
        <f t="shared" si="183"/>
        <v/>
      </c>
      <c r="DF89" s="261"/>
      <c r="DG89" s="260"/>
      <c r="DH89" s="288"/>
    </row>
    <row r="90" spans="1:112" ht="13.5" customHeight="1">
      <c r="A90" s="259"/>
      <c r="B90" s="260" t="s">
        <v>1008</v>
      </c>
      <c r="C90" s="318"/>
      <c r="D90" s="328"/>
      <c r="E90" s="319" t="str">
        <f t="shared" si="233"/>
        <v/>
      </c>
      <c r="F90" s="320" t="str">
        <f t="shared" si="234"/>
        <v/>
      </c>
      <c r="G90" s="321"/>
      <c r="H90" s="322"/>
      <c r="I90" s="323" t="str">
        <f t="shared" si="235"/>
        <v/>
      </c>
      <c r="J90" s="324" t="str">
        <f t="shared" si="236"/>
        <v/>
      </c>
      <c r="K90" s="325" t="str">
        <f t="shared" si="237"/>
        <v/>
      </c>
      <c r="L90" s="326" t="str">
        <f t="shared" si="238"/>
        <v/>
      </c>
      <c r="M90" s="327" t="str">
        <f t="shared" si="239"/>
        <v/>
      </c>
      <c r="N90" s="328" t="str">
        <f t="shared" si="240"/>
        <v/>
      </c>
      <c r="O90" s="318"/>
      <c r="P90" s="329"/>
      <c r="Q90" s="331" t="str">
        <f t="shared" si="241"/>
        <v/>
      </c>
      <c r="R90" s="332" t="str">
        <f t="shared" si="242"/>
        <v/>
      </c>
      <c r="S90" s="264"/>
      <c r="T90" s="265"/>
      <c r="U90" s="266" t="str">
        <f t="shared" si="243"/>
        <v/>
      </c>
      <c r="V90" s="267" t="str">
        <f t="shared" si="244"/>
        <v/>
      </c>
      <c r="W90" s="268" t="str">
        <f t="shared" si="245"/>
        <v/>
      </c>
      <c r="X90" s="269" t="str">
        <f t="shared" si="246"/>
        <v/>
      </c>
      <c r="Y90" s="270" t="str">
        <f t="shared" si="213"/>
        <v/>
      </c>
      <c r="Z90" s="261" t="str">
        <f t="shared" si="214"/>
        <v/>
      </c>
      <c r="AA90" s="260"/>
      <c r="AB90" s="135"/>
      <c r="AC90" s="331" t="str">
        <f t="shared" si="247"/>
        <v/>
      </c>
      <c r="AD90" s="332" t="str">
        <f t="shared" si="248"/>
        <v/>
      </c>
      <c r="AE90" s="264"/>
      <c r="AF90" s="265"/>
      <c r="AG90" s="266" t="str">
        <f t="shared" si="249"/>
        <v/>
      </c>
      <c r="AH90" s="267" t="str">
        <f t="shared" si="250"/>
        <v/>
      </c>
      <c r="AI90" s="268" t="str">
        <f t="shared" si="251"/>
        <v/>
      </c>
      <c r="AJ90" s="269" t="str">
        <f t="shared" si="252"/>
        <v/>
      </c>
      <c r="AK90" s="270" t="str">
        <f t="shared" si="215"/>
        <v/>
      </c>
      <c r="AL90" s="261" t="str">
        <f t="shared" si="216"/>
        <v/>
      </c>
      <c r="AM90" s="260"/>
      <c r="AN90" s="135"/>
      <c r="AO90" s="319" t="str">
        <f t="shared" si="253"/>
        <v/>
      </c>
      <c r="AP90" s="320" t="str">
        <f t="shared" si="254"/>
        <v/>
      </c>
      <c r="AQ90" s="321"/>
      <c r="AR90" s="322"/>
      <c r="AS90" s="323" t="str">
        <f t="shared" si="255"/>
        <v/>
      </c>
      <c r="AT90" s="324" t="str">
        <f t="shared" si="256"/>
        <v/>
      </c>
      <c r="AU90" s="325" t="str">
        <f t="shared" si="257"/>
        <v/>
      </c>
      <c r="AV90" s="326" t="str">
        <f t="shared" si="258"/>
        <v/>
      </c>
      <c r="AW90" s="327" t="str">
        <f t="shared" si="259"/>
        <v/>
      </c>
      <c r="AX90" s="328" t="str">
        <f t="shared" si="260"/>
        <v/>
      </c>
      <c r="AY90" s="318"/>
      <c r="AZ90" s="329"/>
      <c r="BA90" s="319" t="str">
        <f t="shared" si="261"/>
        <v/>
      </c>
      <c r="BB90" s="320" t="str">
        <f t="shared" si="262"/>
        <v/>
      </c>
      <c r="BC90" s="321"/>
      <c r="BD90" s="322"/>
      <c r="BE90" s="323" t="str">
        <f t="shared" si="263"/>
        <v/>
      </c>
      <c r="BF90" s="324" t="str">
        <f t="shared" si="264"/>
        <v/>
      </c>
      <c r="BG90" s="325" t="str">
        <f t="shared" si="265"/>
        <v/>
      </c>
      <c r="BH90" s="326" t="str">
        <f t="shared" si="266"/>
        <v/>
      </c>
      <c r="BI90" s="327" t="str">
        <f t="shared" si="267"/>
        <v/>
      </c>
      <c r="BJ90" s="328" t="str">
        <f t="shared" si="268"/>
        <v/>
      </c>
      <c r="BK90" s="318"/>
      <c r="BL90" s="329"/>
      <c r="BM90" s="319"/>
      <c r="BN90" s="320"/>
      <c r="BO90" s="321"/>
      <c r="BP90" s="322"/>
      <c r="BQ90" s="323"/>
      <c r="BR90" s="324"/>
      <c r="BS90" s="325"/>
      <c r="BT90" s="326"/>
      <c r="BU90" s="327"/>
      <c r="BV90" s="328"/>
      <c r="BW90" s="318"/>
      <c r="BX90" s="330"/>
      <c r="BY90" s="331">
        <f t="shared" si="269"/>
        <v>42755</v>
      </c>
      <c r="BZ90" s="332" t="str">
        <f t="shared" si="270"/>
        <v>Obama II</v>
      </c>
      <c r="CA90" s="265">
        <v>41736</v>
      </c>
      <c r="CB90" s="264">
        <f t="shared" ref="CB90" si="276">IF(CC90="","",BY$3)</f>
        <v>42755</v>
      </c>
      <c r="CC90" s="266" t="str">
        <f t="shared" si="271"/>
        <v>Maria Contreras-Sweet</v>
      </c>
      <c r="CD90" s="267" t="str">
        <f t="shared" si="272"/>
        <v>1955</v>
      </c>
      <c r="CE90" s="268" t="str">
        <f t="shared" si="273"/>
        <v>female</v>
      </c>
      <c r="CF90" s="269" t="str">
        <f t="shared" si="274"/>
        <v>us_dem01</v>
      </c>
      <c r="CG90" s="270" t="str">
        <f t="shared" si="275"/>
        <v>Contreras-Sweet_Maria_1955</v>
      </c>
      <c r="CH90" s="261" t="str">
        <f t="shared" ref="CH90" si="277">IF(CJ90="","",IF((LEN(CJ90)-LEN(SUBSTITUTE(CJ90,"male","")))/LEN("male")&gt;1,"!",IF(RIGHT(CJ90,1)=")","",IF(RIGHT(CJ90,2)=") ","",IF(RIGHT(CJ90,2)=").","","!!")))))</f>
        <v/>
      </c>
      <c r="CI90" s="260"/>
      <c r="CJ90" s="127" t="s">
        <v>1054</v>
      </c>
      <c r="CK90" s="262" t="str">
        <f t="shared" si="185"/>
        <v/>
      </c>
      <c r="CL90" s="263" t="str">
        <f t="shared" si="186"/>
        <v/>
      </c>
      <c r="CM90" s="264" t="str">
        <f t="shared" si="196"/>
        <v/>
      </c>
      <c r="CN90" s="264" t="str">
        <f t="shared" si="187"/>
        <v/>
      </c>
      <c r="CO90" s="266" t="str">
        <f t="shared" si="188"/>
        <v/>
      </c>
      <c r="CP90" s="267" t="str">
        <f t="shared" si="189"/>
        <v/>
      </c>
      <c r="CQ90" s="268" t="str">
        <f t="shared" si="190"/>
        <v/>
      </c>
      <c r="CR90" s="269" t="str">
        <f t="shared" si="191"/>
        <v/>
      </c>
      <c r="CS90" s="270" t="str">
        <f t="shared" si="192"/>
        <v/>
      </c>
      <c r="CT90" s="261"/>
      <c r="CU90" s="260"/>
      <c r="CV90" s="127"/>
      <c r="CW90" s="262" t="str">
        <f t="shared" si="178"/>
        <v/>
      </c>
      <c r="CX90" s="263" t="str">
        <f t="shared" si="193"/>
        <v/>
      </c>
      <c r="CY90" s="264" t="str">
        <f t="shared" si="194"/>
        <v/>
      </c>
      <c r="CZ90" s="264" t="str">
        <f t="shared" si="195"/>
        <v/>
      </c>
      <c r="DA90" s="266" t="str">
        <f t="shared" si="179"/>
        <v/>
      </c>
      <c r="DB90" s="267" t="str">
        <f t="shared" si="180"/>
        <v/>
      </c>
      <c r="DC90" s="268" t="str">
        <f t="shared" si="181"/>
        <v/>
      </c>
      <c r="DD90" s="269" t="str">
        <f t="shared" si="182"/>
        <v/>
      </c>
      <c r="DE90" s="270" t="str">
        <f t="shared" si="183"/>
        <v/>
      </c>
      <c r="DF90" s="261"/>
      <c r="DG90" s="260"/>
      <c r="DH90" s="127"/>
    </row>
    <row r="91" spans="1:112" ht="13.5" customHeight="1">
      <c r="A91" s="259"/>
      <c r="B91" s="260" t="s">
        <v>1148</v>
      </c>
      <c r="C91" s="318"/>
      <c r="D91" s="328"/>
      <c r="E91" s="319" t="str">
        <f t="shared" si="205"/>
        <v/>
      </c>
      <c r="F91" s="320" t="str">
        <f t="shared" si="206"/>
        <v/>
      </c>
      <c r="G91" s="321"/>
      <c r="H91" s="322"/>
      <c r="I91" s="323" t="str">
        <f t="shared" si="207"/>
        <v/>
      </c>
      <c r="J91" s="324" t="str">
        <f t="shared" si="208"/>
        <v/>
      </c>
      <c r="K91" s="325" t="str">
        <f t="shared" si="209"/>
        <v/>
      </c>
      <c r="L91" s="326" t="str">
        <f t="shared" si="210"/>
        <v/>
      </c>
      <c r="M91" s="327" t="str">
        <f t="shared" si="211"/>
        <v/>
      </c>
      <c r="N91" s="328" t="str">
        <f t="shared" si="212"/>
        <v/>
      </c>
      <c r="O91" s="318"/>
      <c r="P91" s="329"/>
      <c r="Q91" s="331">
        <v>33989</v>
      </c>
      <c r="R91" s="332" t="s">
        <v>321</v>
      </c>
      <c r="S91" s="264">
        <v>35121</v>
      </c>
      <c r="T91" s="265">
        <v>35450</v>
      </c>
      <c r="U91" s="266" t="s">
        <v>1160</v>
      </c>
      <c r="V91" s="267">
        <v>1944</v>
      </c>
      <c r="W91" s="268" t="s">
        <v>327</v>
      </c>
      <c r="X91" s="269" t="s">
        <v>296</v>
      </c>
      <c r="Y91" s="270" t="str">
        <f t="shared" si="213"/>
        <v>Witt_James_1944</v>
      </c>
      <c r="Z91" s="261" t="s">
        <v>1162</v>
      </c>
      <c r="AA91" s="260"/>
      <c r="AB91" s="135" t="s">
        <v>1161</v>
      </c>
      <c r="AC91" s="331">
        <v>35431</v>
      </c>
      <c r="AD91" s="332" t="s">
        <v>322</v>
      </c>
      <c r="AE91" s="264">
        <v>35450</v>
      </c>
      <c r="AF91" s="265">
        <v>36911</v>
      </c>
      <c r="AG91" s="266" t="s">
        <v>1160</v>
      </c>
      <c r="AH91" s="267">
        <v>1944</v>
      </c>
      <c r="AI91" s="268" t="s">
        <v>327</v>
      </c>
      <c r="AJ91" s="269" t="s">
        <v>296</v>
      </c>
      <c r="AK91" s="270" t="str">
        <f t="shared" si="215"/>
        <v>Witt_James_1944</v>
      </c>
      <c r="AL91" s="261" t="str">
        <f t="shared" si="216"/>
        <v/>
      </c>
      <c r="AM91" s="260"/>
      <c r="AN91" s="135" t="s">
        <v>1161</v>
      </c>
      <c r="AO91" s="319"/>
      <c r="AP91" s="320"/>
      <c r="AQ91" s="321"/>
      <c r="AR91" s="322"/>
      <c r="AS91" s="323"/>
      <c r="AT91" s="324"/>
      <c r="AU91" s="325"/>
      <c r="AV91" s="326"/>
      <c r="AW91" s="327"/>
      <c r="AX91" s="318"/>
      <c r="AY91" s="318"/>
      <c r="AZ91" s="329" t="s">
        <v>1163</v>
      </c>
      <c r="BA91" s="262" t="str">
        <f t="shared" si="225"/>
        <v/>
      </c>
      <c r="BB91" s="263" t="str">
        <f t="shared" si="226"/>
        <v/>
      </c>
      <c r="BC91" s="264"/>
      <c r="BD91" s="265"/>
      <c r="BE91" s="266" t="str">
        <f t="shared" si="227"/>
        <v/>
      </c>
      <c r="BF91" s="267" t="str">
        <f t="shared" si="228"/>
        <v/>
      </c>
      <c r="BG91" s="268" t="str">
        <f t="shared" si="229"/>
        <v/>
      </c>
      <c r="BH91" s="269" t="str">
        <f t="shared" si="230"/>
        <v/>
      </c>
      <c r="BI91" s="270" t="str">
        <f t="shared" si="231"/>
        <v/>
      </c>
      <c r="BJ91" s="261" t="str">
        <f t="shared" si="232"/>
        <v/>
      </c>
      <c r="BK91" s="260"/>
      <c r="BL91" s="135"/>
      <c r="BM91" s="262" t="str">
        <f t="shared" ref="BM91:BM106" si="278">IF(BQ91="","",BM$3)</f>
        <v/>
      </c>
      <c r="BN91" s="263" t="str">
        <f t="shared" ref="BN91:BN106" si="279">IF(BQ91="","",BM$1)</f>
        <v/>
      </c>
      <c r="BO91" s="264"/>
      <c r="BP91" s="265"/>
      <c r="BQ91" s="266" t="str">
        <f t="shared" ref="BQ91:BQ106" si="280">IF(BX91="","",IF(ISNUMBER(SEARCH(":",BX91)),MID(BX91,FIND(":",BX91)+2,FIND("(",BX91)-FIND(":",BX91)-3),LEFT(BX91,FIND("(",BX91)-2)))</f>
        <v/>
      </c>
      <c r="BR91" s="267" t="str">
        <f t="shared" ref="BR91:BR106" si="281">IF(BX91="","",MID(BX91,FIND("(",BX91)+1,4))</f>
        <v/>
      </c>
      <c r="BS91" s="268" t="str">
        <f t="shared" ref="BS91:BS106" si="282">IF(ISNUMBER(SEARCH("*female*",BX91)),"female",IF(ISNUMBER(SEARCH("*male*",BX91)),"male",""))</f>
        <v/>
      </c>
      <c r="BT91" s="269" t="str">
        <f t="shared" ref="BT91:BT106" si="283">IF(BX91="","",IF(ISERROR(MID(BX91,FIND("male,",BX91)+6,(FIND(")",BX91)-(FIND("male,",BX91)+6))))=TRUE,"missing/error",MID(BX91,FIND("male,",BX91)+6,(FIND(")",BX91)-(FIND("male,",BX91)+6)))))</f>
        <v/>
      </c>
      <c r="BU91" s="270" t="str">
        <f t="shared" ref="BU91:BU106" si="284">IF(BQ91="","",(MID(BQ91,(SEARCH("^^",SUBSTITUTE(BQ91," ","^^",LEN(BQ91)-LEN(SUBSTITUTE(BQ91," ","")))))+1,99)&amp;"_"&amp;LEFT(BQ91,FIND(" ",BQ91)-1)&amp;"_"&amp;BR91))</f>
        <v/>
      </c>
      <c r="BV91" s="261" t="str">
        <f t="shared" ref="BV91:BV106" si="285">IF(BX91="","",IF((LEN(BX91)-LEN(SUBSTITUTE(BX91,"male","")))/LEN("male")&gt;1,"!",IF(RIGHT(BX91,1)=")","",IF(RIGHT(BX91,2)=") ","",IF(RIGHT(BX91,2)=").","","!!")))))</f>
        <v/>
      </c>
      <c r="BW91" s="260"/>
      <c r="BX91" s="135"/>
      <c r="BY91" s="262" t="str">
        <f t="shared" si="20"/>
        <v/>
      </c>
      <c r="BZ91" s="263" t="str">
        <f t="shared" si="21"/>
        <v/>
      </c>
      <c r="CA91" s="264"/>
      <c r="CB91" s="265"/>
      <c r="CC91" s="266" t="str">
        <f t="shared" si="24"/>
        <v/>
      </c>
      <c r="CD91" s="267" t="str">
        <f t="shared" si="25"/>
        <v/>
      </c>
      <c r="CE91" s="268" t="str">
        <f t="shared" si="26"/>
        <v/>
      </c>
      <c r="CF91" s="269" t="str">
        <f t="shared" si="27"/>
        <v/>
      </c>
      <c r="CG91" s="270" t="str">
        <f t="shared" si="28"/>
        <v/>
      </c>
      <c r="CH91" s="261" t="str">
        <f t="shared" si="29"/>
        <v/>
      </c>
      <c r="CI91" s="260"/>
      <c r="CJ91" s="135"/>
      <c r="CK91" s="262" t="str">
        <f t="shared" ref="CK91:CK92" si="286">IF(CO91="","",CK$3)</f>
        <v/>
      </c>
      <c r="CL91" s="263" t="str">
        <f t="shared" ref="CL91:CL92" si="287">IF(CO91="","",CK$1)</f>
        <v/>
      </c>
      <c r="CM91" s="264" t="str">
        <f t="shared" ref="CM91:CM92" si="288">IF(CO91="","",CK$2)</f>
        <v/>
      </c>
      <c r="CN91" s="264" t="str">
        <f t="shared" ref="CN91" si="289">IF(CO91="","",CK$3)</f>
        <v/>
      </c>
      <c r="CO91" s="266" t="str">
        <f t="shared" ref="CO91:CO92" si="290">IF(CV91="","",IF(ISNUMBER(SEARCH(":",CV91)),MID(CV91,FIND(":",CV91)+2,FIND("(",CV91)-FIND(":",CV91)-3),LEFT(CV91,FIND("(",CV91)-2)))</f>
        <v/>
      </c>
      <c r="CP91" s="267" t="str">
        <f t="shared" ref="CP91:CP92" si="291">IF(CV91="","",MID(CV91,FIND("(",CV91)+1,4))</f>
        <v/>
      </c>
      <c r="CQ91" s="268" t="str">
        <f t="shared" ref="CQ91:CQ92" si="292">IF(ISNUMBER(SEARCH("*female*",CV91)),"female",IF(ISNUMBER(SEARCH("*male*",CV91)),"male",""))</f>
        <v/>
      </c>
      <c r="CR91" s="269" t="str">
        <f t="shared" ref="CR91:CR92" si="293">IF(CV91="","",IF(ISERROR(MID(CV91,FIND("male,",CV91)+6,(FIND(")",CV91)-(FIND("male,",CV91)+6))))=TRUE,"missing/error",MID(CV91,FIND("male,",CV91)+6,(FIND(")",CV91)-(FIND("male,",CV91)+6)))))</f>
        <v/>
      </c>
      <c r="CS91" s="270" t="str">
        <f t="shared" ref="CS91:CS92" si="294">IF(CO91="","",(MID(CO91,(SEARCH("^^",SUBSTITUTE(CO91," ","^^",LEN(CO91)-LEN(SUBSTITUTE(CO91," ","")))))+1,99)&amp;"_"&amp;LEFT(CO91,FIND(" ",CO91)-1)&amp;"_"&amp;CP91))</f>
        <v/>
      </c>
      <c r="CT91" s="261"/>
      <c r="CU91" s="260"/>
      <c r="CV91" s="288"/>
      <c r="CW91" s="262" t="str">
        <f t="shared" si="178"/>
        <v/>
      </c>
      <c r="CX91" s="263" t="str">
        <f t="shared" si="193"/>
        <v/>
      </c>
      <c r="CY91" s="264"/>
      <c r="CZ91" s="265"/>
      <c r="DA91" s="266" t="str">
        <f t="shared" si="179"/>
        <v/>
      </c>
      <c r="DB91" s="267" t="str">
        <f t="shared" si="180"/>
        <v/>
      </c>
      <c r="DC91" s="268" t="str">
        <f t="shared" si="181"/>
        <v/>
      </c>
      <c r="DD91" s="269" t="str">
        <f t="shared" si="182"/>
        <v/>
      </c>
      <c r="DE91" s="270" t="str">
        <f t="shared" si="183"/>
        <v/>
      </c>
      <c r="DF91" s="261"/>
      <c r="DG91" s="260"/>
      <c r="DH91" s="135"/>
    </row>
    <row r="92" spans="1:112" ht="13.5" customHeight="1">
      <c r="A92" s="259"/>
      <c r="B92" s="260" t="s">
        <v>1007</v>
      </c>
      <c r="C92" s="260"/>
      <c r="E92" s="262" t="str">
        <f t="shared" si="205"/>
        <v/>
      </c>
      <c r="F92" s="263" t="str">
        <f t="shared" si="206"/>
        <v/>
      </c>
      <c r="G92" s="264"/>
      <c r="H92" s="265"/>
      <c r="I92" s="266" t="str">
        <f t="shared" si="207"/>
        <v/>
      </c>
      <c r="J92" s="267" t="str">
        <f t="shared" si="208"/>
        <v/>
      </c>
      <c r="K92" s="268" t="str">
        <f t="shared" si="209"/>
        <v/>
      </c>
      <c r="L92" s="269" t="str">
        <f t="shared" si="210"/>
        <v/>
      </c>
      <c r="M92" s="270" t="str">
        <f t="shared" si="211"/>
        <v/>
      </c>
      <c r="N92" s="261" t="str">
        <f t="shared" si="212"/>
        <v/>
      </c>
      <c r="O92" s="260"/>
      <c r="P92" s="135"/>
      <c r="Q92" s="262" t="str">
        <f t="shared" si="241"/>
        <v/>
      </c>
      <c r="R92" s="263" t="str">
        <f t="shared" si="242"/>
        <v/>
      </c>
      <c r="S92" s="264"/>
      <c r="T92" s="265"/>
      <c r="U92" s="266" t="str">
        <f t="shared" si="243"/>
        <v/>
      </c>
      <c r="V92" s="267" t="str">
        <f t="shared" si="244"/>
        <v/>
      </c>
      <c r="W92" s="268" t="str">
        <f t="shared" si="245"/>
        <v/>
      </c>
      <c r="X92" s="269" t="str">
        <f t="shared" si="246"/>
        <v/>
      </c>
      <c r="Y92" s="270" t="str">
        <f t="shared" si="213"/>
        <v/>
      </c>
      <c r="Z92" s="261" t="str">
        <f t="shared" si="214"/>
        <v/>
      </c>
      <c r="AA92" s="260"/>
      <c r="AB92" s="135"/>
      <c r="AC92" s="262" t="str">
        <f t="shared" si="247"/>
        <v/>
      </c>
      <c r="AD92" s="263" t="str">
        <f t="shared" si="248"/>
        <v/>
      </c>
      <c r="AE92" s="264"/>
      <c r="AF92" s="265"/>
      <c r="AG92" s="266" t="str">
        <f t="shared" si="249"/>
        <v/>
      </c>
      <c r="AH92" s="267" t="str">
        <f t="shared" si="250"/>
        <v/>
      </c>
      <c r="AI92" s="268" t="str">
        <f t="shared" si="251"/>
        <v/>
      </c>
      <c r="AJ92" s="269" t="str">
        <f t="shared" si="252"/>
        <v/>
      </c>
      <c r="AK92" s="270" t="str">
        <f t="shared" si="215"/>
        <v/>
      </c>
      <c r="AL92" s="261" t="str">
        <f t="shared" si="216"/>
        <v/>
      </c>
      <c r="AM92" s="260"/>
      <c r="AN92" s="135"/>
      <c r="AO92" s="262" t="str">
        <f t="shared" si="217"/>
        <v/>
      </c>
      <c r="AP92" s="263" t="str">
        <f t="shared" si="218"/>
        <v/>
      </c>
      <c r="AQ92" s="264"/>
      <c r="AR92" s="265"/>
      <c r="AS92" s="266" t="str">
        <f t="shared" si="219"/>
        <v/>
      </c>
      <c r="AT92" s="267" t="str">
        <f t="shared" si="220"/>
        <v/>
      </c>
      <c r="AU92" s="268" t="str">
        <f t="shared" si="221"/>
        <v/>
      </c>
      <c r="AV92" s="269" t="str">
        <f t="shared" si="222"/>
        <v/>
      </c>
      <c r="AW92" s="270" t="str">
        <f t="shared" si="223"/>
        <v/>
      </c>
      <c r="AX92" s="261" t="str">
        <f t="shared" si="224"/>
        <v/>
      </c>
      <c r="AY92" s="260"/>
      <c r="AZ92" s="135"/>
      <c r="BA92" s="262" t="str">
        <f t="shared" si="225"/>
        <v/>
      </c>
      <c r="BB92" s="263" t="str">
        <f t="shared" si="226"/>
        <v/>
      </c>
      <c r="BC92" s="264"/>
      <c r="BD92" s="265"/>
      <c r="BE92" s="266" t="str">
        <f t="shared" si="227"/>
        <v/>
      </c>
      <c r="BF92" s="267" t="str">
        <f t="shared" si="228"/>
        <v/>
      </c>
      <c r="BG92" s="268" t="str">
        <f t="shared" si="229"/>
        <v/>
      </c>
      <c r="BH92" s="269" t="str">
        <f t="shared" si="230"/>
        <v/>
      </c>
      <c r="BI92" s="270" t="str">
        <f t="shared" si="231"/>
        <v/>
      </c>
      <c r="BJ92" s="261" t="str">
        <f t="shared" si="232"/>
        <v/>
      </c>
      <c r="BK92" s="260"/>
      <c r="BL92" s="135"/>
      <c r="BM92" s="262" t="str">
        <f t="shared" si="278"/>
        <v/>
      </c>
      <c r="BN92" s="263" t="str">
        <f t="shared" si="279"/>
        <v/>
      </c>
      <c r="BO92" s="264"/>
      <c r="BP92" s="265"/>
      <c r="BQ92" s="266" t="str">
        <f t="shared" si="280"/>
        <v/>
      </c>
      <c r="BR92" s="267" t="str">
        <f t="shared" si="281"/>
        <v/>
      </c>
      <c r="BS92" s="268" t="str">
        <f t="shared" si="282"/>
        <v/>
      </c>
      <c r="BT92" s="269" t="str">
        <f t="shared" si="283"/>
        <v/>
      </c>
      <c r="BU92" s="270" t="str">
        <f t="shared" si="284"/>
        <v/>
      </c>
      <c r="BV92" s="261" t="str">
        <f t="shared" si="285"/>
        <v/>
      </c>
      <c r="BW92" s="260"/>
      <c r="BX92" s="135"/>
      <c r="BY92" s="262" t="str">
        <f t="shared" si="20"/>
        <v/>
      </c>
      <c r="BZ92" s="263" t="str">
        <f t="shared" si="21"/>
        <v/>
      </c>
      <c r="CA92" s="264"/>
      <c r="CB92" s="265"/>
      <c r="CC92" s="266" t="str">
        <f t="shared" si="24"/>
        <v/>
      </c>
      <c r="CD92" s="267" t="str">
        <f t="shared" si="25"/>
        <v/>
      </c>
      <c r="CE92" s="268" t="str">
        <f t="shared" si="26"/>
        <v/>
      </c>
      <c r="CF92" s="269" t="str">
        <f t="shared" si="27"/>
        <v/>
      </c>
      <c r="CG92" s="270" t="str">
        <f t="shared" si="28"/>
        <v/>
      </c>
      <c r="CH92" s="261" t="str">
        <f t="shared" si="29"/>
        <v/>
      </c>
      <c r="CI92" s="260"/>
      <c r="CJ92" s="135"/>
      <c r="CK92" s="262">
        <f t="shared" si="286"/>
        <v>44196</v>
      </c>
      <c r="CL92" s="263" t="str">
        <f t="shared" si="287"/>
        <v>Trump I</v>
      </c>
      <c r="CM92" s="264">
        <f t="shared" si="288"/>
        <v>42755</v>
      </c>
      <c r="CN92" s="264">
        <v>43693</v>
      </c>
      <c r="CO92" s="266" t="str">
        <f t="shared" si="290"/>
        <v>Daniel Coats</v>
      </c>
      <c r="CP92" s="267" t="str">
        <f t="shared" si="291"/>
        <v>1943</v>
      </c>
      <c r="CQ92" s="268" t="str">
        <f t="shared" si="292"/>
        <v>male</v>
      </c>
      <c r="CR92" s="269" t="str">
        <f t="shared" si="293"/>
        <v>us_rep01</v>
      </c>
      <c r="CS92" s="270" t="str">
        <f t="shared" si="294"/>
        <v>Coats_Daniel_1943</v>
      </c>
      <c r="CT92" s="261"/>
      <c r="CU92" s="260"/>
      <c r="CV92" s="127" t="s">
        <v>1233</v>
      </c>
      <c r="CW92" s="262" t="str">
        <f t="shared" si="178"/>
        <v/>
      </c>
      <c r="CX92" s="263" t="str">
        <f t="shared" si="193"/>
        <v/>
      </c>
      <c r="CY92" s="264"/>
      <c r="CZ92" s="265"/>
      <c r="DA92" s="266" t="str">
        <f t="shared" si="179"/>
        <v/>
      </c>
      <c r="DB92" s="267" t="str">
        <f t="shared" si="180"/>
        <v/>
      </c>
      <c r="DC92" s="268" t="str">
        <f t="shared" si="181"/>
        <v/>
      </c>
      <c r="DD92" s="269" t="str">
        <f t="shared" si="182"/>
        <v/>
      </c>
      <c r="DE92" s="270" t="str">
        <f t="shared" si="183"/>
        <v/>
      </c>
      <c r="DF92" s="261"/>
      <c r="DG92" s="260"/>
      <c r="DH92" s="135"/>
    </row>
    <row r="93" spans="1:112" ht="13.5" customHeight="1">
      <c r="A93" s="259"/>
      <c r="B93" s="260" t="s">
        <v>1007</v>
      </c>
      <c r="E93" s="262" t="str">
        <f t="shared" si="205"/>
        <v/>
      </c>
      <c r="F93" s="263" t="str">
        <f t="shared" si="206"/>
        <v/>
      </c>
      <c r="G93" s="264"/>
      <c r="H93" s="265"/>
      <c r="I93" s="266" t="str">
        <f t="shared" si="207"/>
        <v/>
      </c>
      <c r="J93" s="267" t="str">
        <f t="shared" si="208"/>
        <v/>
      </c>
      <c r="K93" s="268" t="str">
        <f t="shared" si="209"/>
        <v/>
      </c>
      <c r="L93" s="269" t="str">
        <f t="shared" si="210"/>
        <v/>
      </c>
      <c r="M93" s="270" t="str">
        <f t="shared" si="211"/>
        <v/>
      </c>
      <c r="N93" s="261" t="str">
        <f t="shared" si="212"/>
        <v/>
      </c>
      <c r="O93" s="260"/>
      <c r="P93" s="135"/>
      <c r="Q93" s="262" t="str">
        <f t="shared" si="241"/>
        <v/>
      </c>
      <c r="R93" s="263" t="str">
        <f t="shared" si="242"/>
        <v/>
      </c>
      <c r="S93" s="264"/>
      <c r="T93" s="265"/>
      <c r="U93" s="266" t="str">
        <f t="shared" si="243"/>
        <v/>
      </c>
      <c r="V93" s="267" t="str">
        <f t="shared" si="244"/>
        <v/>
      </c>
      <c r="W93" s="268" t="str">
        <f t="shared" si="245"/>
        <v/>
      </c>
      <c r="X93" s="269" t="str">
        <f t="shared" si="246"/>
        <v/>
      </c>
      <c r="Y93" s="270" t="str">
        <f t="shared" si="213"/>
        <v/>
      </c>
      <c r="Z93" s="261" t="str">
        <f t="shared" si="214"/>
        <v/>
      </c>
      <c r="AA93" s="260"/>
      <c r="AB93" s="135"/>
      <c r="AC93" s="262" t="str">
        <f t="shared" si="247"/>
        <v/>
      </c>
      <c r="AD93" s="263" t="str">
        <f t="shared" si="248"/>
        <v/>
      </c>
      <c r="AE93" s="264"/>
      <c r="AF93" s="265"/>
      <c r="AG93" s="266" t="str">
        <f t="shared" si="249"/>
        <v/>
      </c>
      <c r="AH93" s="267" t="str">
        <f t="shared" si="250"/>
        <v/>
      </c>
      <c r="AI93" s="268" t="str">
        <f t="shared" si="251"/>
        <v/>
      </c>
      <c r="AJ93" s="269" t="str">
        <f t="shared" si="252"/>
        <v/>
      </c>
      <c r="AK93" s="270" t="str">
        <f t="shared" si="215"/>
        <v/>
      </c>
      <c r="AL93" s="261" t="str">
        <f t="shared" si="216"/>
        <v/>
      </c>
      <c r="AM93" s="260"/>
      <c r="AN93" s="135"/>
      <c r="AO93" s="262" t="str">
        <f t="shared" si="217"/>
        <v/>
      </c>
      <c r="AP93" s="263" t="str">
        <f t="shared" si="218"/>
        <v/>
      </c>
      <c r="AQ93" s="264"/>
      <c r="AR93" s="265"/>
      <c r="AS93" s="266" t="str">
        <f t="shared" si="219"/>
        <v/>
      </c>
      <c r="AT93" s="267" t="str">
        <f t="shared" si="220"/>
        <v/>
      </c>
      <c r="AU93" s="268" t="str">
        <f t="shared" si="221"/>
        <v/>
      </c>
      <c r="AV93" s="269" t="str">
        <f t="shared" si="222"/>
        <v/>
      </c>
      <c r="AW93" s="270" t="str">
        <f t="shared" si="223"/>
        <v/>
      </c>
      <c r="AX93" s="261" t="str">
        <f t="shared" si="224"/>
        <v/>
      </c>
      <c r="AY93" s="260"/>
      <c r="AZ93" s="135"/>
      <c r="BA93" s="262" t="str">
        <f t="shared" si="225"/>
        <v/>
      </c>
      <c r="BB93" s="263" t="str">
        <f t="shared" si="226"/>
        <v/>
      </c>
      <c r="BC93" s="264"/>
      <c r="BD93" s="265"/>
      <c r="BE93" s="266" t="str">
        <f t="shared" si="227"/>
        <v/>
      </c>
      <c r="BF93" s="267" t="str">
        <f t="shared" si="228"/>
        <v/>
      </c>
      <c r="BG93" s="268" t="str">
        <f t="shared" si="229"/>
        <v/>
      </c>
      <c r="BH93" s="269" t="str">
        <f t="shared" si="230"/>
        <v/>
      </c>
      <c r="BI93" s="270" t="str">
        <f t="shared" si="231"/>
        <v/>
      </c>
      <c r="BJ93" s="261" t="str">
        <f t="shared" si="232"/>
        <v/>
      </c>
      <c r="BK93" s="260"/>
      <c r="BL93" s="135"/>
      <c r="BM93" s="262" t="str">
        <f t="shared" si="278"/>
        <v/>
      </c>
      <c r="BN93" s="263" t="str">
        <f t="shared" si="279"/>
        <v/>
      </c>
      <c r="BO93" s="264"/>
      <c r="BP93" s="265"/>
      <c r="BQ93" s="266" t="str">
        <f t="shared" si="280"/>
        <v/>
      </c>
      <c r="BR93" s="267" t="str">
        <f t="shared" si="281"/>
        <v/>
      </c>
      <c r="BS93" s="268" t="str">
        <f t="shared" si="282"/>
        <v/>
      </c>
      <c r="BT93" s="269" t="str">
        <f t="shared" si="283"/>
        <v/>
      </c>
      <c r="BU93" s="270" t="str">
        <f t="shared" si="284"/>
        <v/>
      </c>
      <c r="BV93" s="261" t="str">
        <f t="shared" si="285"/>
        <v/>
      </c>
      <c r="BW93" s="260"/>
      <c r="BX93" s="135"/>
      <c r="BY93" s="262" t="str">
        <f t="shared" si="20"/>
        <v/>
      </c>
      <c r="BZ93" s="263" t="str">
        <f t="shared" si="21"/>
        <v/>
      </c>
      <c r="CA93" s="264"/>
      <c r="CB93" s="265"/>
      <c r="CC93" s="266" t="str">
        <f t="shared" si="24"/>
        <v/>
      </c>
      <c r="CD93" s="267" t="str">
        <f t="shared" si="25"/>
        <v/>
      </c>
      <c r="CE93" s="268" t="str">
        <f t="shared" si="26"/>
        <v/>
      </c>
      <c r="CF93" s="269" t="str">
        <f t="shared" si="27"/>
        <v/>
      </c>
      <c r="CG93" s="270" t="str">
        <f t="shared" si="28"/>
        <v/>
      </c>
      <c r="CH93" s="261" t="str">
        <f t="shared" si="29"/>
        <v/>
      </c>
      <c r="CI93" s="260"/>
      <c r="CJ93" s="135"/>
      <c r="CK93" s="262">
        <f t="shared" ref="CK93" si="295">IF(CO93="","",CK$3)</f>
        <v>44196</v>
      </c>
      <c r="CL93" s="263" t="str">
        <f t="shared" ref="CL93" si="296">IF(CO93="","",CK$1)</f>
        <v>Trump I</v>
      </c>
      <c r="CM93" s="264">
        <v>43693</v>
      </c>
      <c r="CN93" s="264">
        <v>43882</v>
      </c>
      <c r="CO93" s="266" t="str">
        <f t="shared" ref="CO93" si="297">IF(CV93="","",IF(ISNUMBER(SEARCH(":",CV93)),MID(CV93,FIND(":",CV93)+2,FIND("(",CV93)-FIND(":",CV93)-3),LEFT(CV93,FIND("(",CV93)-2)))</f>
        <v>Joseph Maquire</v>
      </c>
      <c r="CP93" s="267" t="str">
        <f t="shared" ref="CP93" si="298">IF(CV93="","",MID(CV93,FIND("(",CV93)+1,4))</f>
        <v>1951</v>
      </c>
      <c r="CQ93" s="268" t="str">
        <f t="shared" ref="CQ93" si="299">IF(ISNUMBER(SEARCH("*female*",CV93)),"female",IF(ISNUMBER(SEARCH("*male*",CV93)),"male",""))</f>
        <v>male</v>
      </c>
      <c r="CR93" s="269" t="str">
        <f t="shared" ref="CR93" si="300">IF(CV93="","",IF(ISERROR(MID(CV93,FIND("male,",CV93)+6,(FIND(")",CV93)-(FIND("male,",CV93)+6))))=TRUE,"missing/error",MID(CV93,FIND("male,",CV93)+6,(FIND(")",CV93)-(FIND("male,",CV93)+6)))))</f>
        <v>us_indie01</v>
      </c>
      <c r="CS93" s="270" t="str">
        <f t="shared" ref="CS93" si="301">IF(CO93="","",(MID(CO93,(SEARCH("^^",SUBSTITUTE(CO93," ","^^",LEN(CO93)-LEN(SUBSTITUTE(CO93," ","")))))+1,99)&amp;"_"&amp;LEFT(CO93,FIND(" ",CO93)-1)&amp;"_"&amp;CP93))</f>
        <v>Maquire_Joseph_1951</v>
      </c>
      <c r="CT93" s="261"/>
      <c r="CU93" s="260"/>
      <c r="CV93" s="127" t="s">
        <v>1250</v>
      </c>
      <c r="CW93" s="262" t="str">
        <f t="shared" si="178"/>
        <v/>
      </c>
      <c r="CX93" s="263" t="str">
        <f t="shared" si="193"/>
        <v/>
      </c>
      <c r="CY93" s="264"/>
      <c r="CZ93" s="265"/>
      <c r="DA93" s="266" t="str">
        <f t="shared" si="179"/>
        <v/>
      </c>
      <c r="DB93" s="267" t="str">
        <f t="shared" si="180"/>
        <v/>
      </c>
      <c r="DC93" s="268" t="str">
        <f t="shared" si="181"/>
        <v/>
      </c>
      <c r="DD93" s="269" t="str">
        <f t="shared" si="182"/>
        <v/>
      </c>
      <c r="DE93" s="270" t="str">
        <f t="shared" si="183"/>
        <v/>
      </c>
      <c r="DF93" s="261"/>
      <c r="DG93" s="260"/>
      <c r="DH93" s="135"/>
    </row>
    <row r="94" spans="1:112" ht="13.5" customHeight="1">
      <c r="A94" s="259"/>
      <c r="B94" s="260" t="s">
        <v>1007</v>
      </c>
      <c r="E94" s="262" t="str">
        <f t="shared" si="205"/>
        <v/>
      </c>
      <c r="F94" s="263" t="str">
        <f t="shared" si="206"/>
        <v/>
      </c>
      <c r="G94" s="264"/>
      <c r="H94" s="265"/>
      <c r="I94" s="266" t="str">
        <f t="shared" si="207"/>
        <v/>
      </c>
      <c r="J94" s="267" t="str">
        <f t="shared" si="208"/>
        <v/>
      </c>
      <c r="K94" s="268" t="str">
        <f t="shared" si="209"/>
        <v/>
      </c>
      <c r="L94" s="269" t="str">
        <f t="shared" si="210"/>
        <v/>
      </c>
      <c r="M94" s="270" t="str">
        <f t="shared" si="211"/>
        <v/>
      </c>
      <c r="N94" s="261" t="str">
        <f t="shared" si="212"/>
        <v/>
      </c>
      <c r="O94" s="260"/>
      <c r="P94" s="135"/>
      <c r="Q94" s="262" t="str">
        <f t="shared" si="241"/>
        <v/>
      </c>
      <c r="R94" s="263" t="str">
        <f t="shared" si="242"/>
        <v/>
      </c>
      <c r="S94" s="264"/>
      <c r="T94" s="265"/>
      <c r="U94" s="266" t="str">
        <f t="shared" si="243"/>
        <v/>
      </c>
      <c r="V94" s="267" t="str">
        <f t="shared" si="244"/>
        <v/>
      </c>
      <c r="W94" s="268" t="str">
        <f t="shared" si="245"/>
        <v/>
      </c>
      <c r="X94" s="269" t="str">
        <f t="shared" si="246"/>
        <v/>
      </c>
      <c r="Y94" s="270" t="str">
        <f t="shared" si="213"/>
        <v/>
      </c>
      <c r="Z94" s="261" t="str">
        <f t="shared" si="214"/>
        <v/>
      </c>
      <c r="AA94" s="260"/>
      <c r="AB94" s="135"/>
      <c r="AC94" s="262" t="str">
        <f t="shared" si="247"/>
        <v/>
      </c>
      <c r="AD94" s="263" t="str">
        <f t="shared" si="248"/>
        <v/>
      </c>
      <c r="AE94" s="264"/>
      <c r="AF94" s="265"/>
      <c r="AG94" s="266" t="str">
        <f t="shared" si="249"/>
        <v/>
      </c>
      <c r="AH94" s="267" t="str">
        <f t="shared" si="250"/>
        <v/>
      </c>
      <c r="AI94" s="268" t="str">
        <f t="shared" si="251"/>
        <v/>
      </c>
      <c r="AJ94" s="269" t="str">
        <f t="shared" si="252"/>
        <v/>
      </c>
      <c r="AK94" s="270" t="str">
        <f t="shared" si="215"/>
        <v/>
      </c>
      <c r="AL94" s="261" t="str">
        <f t="shared" si="216"/>
        <v/>
      </c>
      <c r="AM94" s="260"/>
      <c r="AN94" s="135"/>
      <c r="AO94" s="262" t="str">
        <f t="shared" si="217"/>
        <v/>
      </c>
      <c r="AP94" s="263" t="str">
        <f t="shared" si="218"/>
        <v/>
      </c>
      <c r="AQ94" s="264"/>
      <c r="AR94" s="265"/>
      <c r="AS94" s="266" t="str">
        <f t="shared" si="219"/>
        <v/>
      </c>
      <c r="AT94" s="267" t="str">
        <f t="shared" si="220"/>
        <v/>
      </c>
      <c r="AU94" s="268" t="str">
        <f t="shared" si="221"/>
        <v/>
      </c>
      <c r="AV94" s="269" t="str">
        <f t="shared" si="222"/>
        <v/>
      </c>
      <c r="AW94" s="270" t="str">
        <f t="shared" si="223"/>
        <v/>
      </c>
      <c r="AX94" s="261" t="str">
        <f t="shared" si="224"/>
        <v/>
      </c>
      <c r="AY94" s="260"/>
      <c r="AZ94" s="135"/>
      <c r="BA94" s="262" t="str">
        <f t="shared" si="225"/>
        <v/>
      </c>
      <c r="BB94" s="263" t="str">
        <f t="shared" si="226"/>
        <v/>
      </c>
      <c r="BC94" s="264"/>
      <c r="BD94" s="265"/>
      <c r="BE94" s="266" t="str">
        <f t="shared" si="227"/>
        <v/>
      </c>
      <c r="BF94" s="267" t="str">
        <f t="shared" si="228"/>
        <v/>
      </c>
      <c r="BG94" s="268" t="str">
        <f t="shared" si="229"/>
        <v/>
      </c>
      <c r="BH94" s="269" t="str">
        <f t="shared" si="230"/>
        <v/>
      </c>
      <c r="BI94" s="270" t="str">
        <f t="shared" si="231"/>
        <v/>
      </c>
      <c r="BJ94" s="261" t="str">
        <f t="shared" si="232"/>
        <v/>
      </c>
      <c r="BK94" s="260"/>
      <c r="BL94" s="135"/>
      <c r="BM94" s="262" t="str">
        <f t="shared" si="278"/>
        <v/>
      </c>
      <c r="BN94" s="263" t="str">
        <f t="shared" si="279"/>
        <v/>
      </c>
      <c r="BO94" s="264"/>
      <c r="BP94" s="265"/>
      <c r="BQ94" s="266" t="str">
        <f t="shared" si="280"/>
        <v/>
      </c>
      <c r="BR94" s="267" t="str">
        <f t="shared" si="281"/>
        <v/>
      </c>
      <c r="BS94" s="268" t="str">
        <f t="shared" si="282"/>
        <v/>
      </c>
      <c r="BT94" s="269" t="str">
        <f t="shared" si="283"/>
        <v/>
      </c>
      <c r="BU94" s="270" t="str">
        <f t="shared" si="284"/>
        <v/>
      </c>
      <c r="BV94" s="261" t="str">
        <f t="shared" si="285"/>
        <v/>
      </c>
      <c r="BW94" s="260"/>
      <c r="BX94" s="135"/>
      <c r="BY94" s="262" t="str">
        <f t="shared" si="20"/>
        <v/>
      </c>
      <c r="BZ94" s="263" t="str">
        <f t="shared" si="21"/>
        <v/>
      </c>
      <c r="CA94" s="264"/>
      <c r="CB94" s="265"/>
      <c r="CC94" s="266" t="str">
        <f t="shared" si="24"/>
        <v/>
      </c>
      <c r="CD94" s="267" t="str">
        <f t="shared" si="25"/>
        <v/>
      </c>
      <c r="CE94" s="268" t="str">
        <f t="shared" si="26"/>
        <v/>
      </c>
      <c r="CF94" s="269" t="str">
        <f t="shared" si="27"/>
        <v/>
      </c>
      <c r="CG94" s="270" t="str">
        <f t="shared" si="28"/>
        <v/>
      </c>
      <c r="CH94" s="261" t="str">
        <f t="shared" si="29"/>
        <v/>
      </c>
      <c r="CI94" s="260"/>
      <c r="CJ94" s="135"/>
      <c r="CK94" s="262">
        <f t="shared" ref="CK94:CK95" si="302">IF(CO94="","",CK$3)</f>
        <v>44196</v>
      </c>
      <c r="CL94" s="263" t="str">
        <f t="shared" ref="CL94:CL95" si="303">IF(CO94="","",CK$1)</f>
        <v>Trump I</v>
      </c>
      <c r="CM94" s="264">
        <v>43882</v>
      </c>
      <c r="CN94" s="264">
        <v>43977</v>
      </c>
      <c r="CO94" s="266" t="str">
        <f t="shared" ref="CO94:CO95" si="304">IF(CV94="","",IF(ISNUMBER(SEARCH(":",CV94)),MID(CV94,FIND(":",CV94)+2,FIND("(",CV94)-FIND(":",CV94)-3),LEFT(CV94,FIND("(",CV94)-2)))</f>
        <v>Richard Grenell</v>
      </c>
      <c r="CP94" s="267" t="str">
        <f t="shared" ref="CP94:CP95" si="305">IF(CV94="","",MID(CV94,FIND("(",CV94)+1,4))</f>
        <v>1966</v>
      </c>
      <c r="CQ94" s="268" t="str">
        <f t="shared" ref="CQ94:CQ95" si="306">IF(ISNUMBER(SEARCH("*female*",CV94)),"female",IF(ISNUMBER(SEARCH("*male*",CV94)),"male",""))</f>
        <v>male</v>
      </c>
      <c r="CR94" s="269" t="str">
        <f t="shared" ref="CR94:CR95" si="307">IF(CV94="","",IF(ISERROR(MID(CV94,FIND("male,",CV94)+6,(FIND(")",CV94)-(FIND("male,",CV94)+6))))=TRUE,"missing/error",MID(CV94,FIND("male,",CV94)+6,(FIND(")",CV94)-(FIND("male,",CV94)+6)))))</f>
        <v>us_rep01</v>
      </c>
      <c r="CS94" s="270" t="str">
        <f t="shared" ref="CS94:CS95" si="308">IF(CO94="","",(MID(CO94,(SEARCH("^^",SUBSTITUTE(CO94," ","^^",LEN(CO94)-LEN(SUBSTITUTE(CO94," ","")))))+1,99)&amp;"_"&amp;LEFT(CO94,FIND(" ",CO94)-1)&amp;"_"&amp;CP94))</f>
        <v>Grenell_Richard_1966</v>
      </c>
      <c r="CT94" s="261" t="s">
        <v>1235</v>
      </c>
      <c r="CU94" s="260"/>
      <c r="CV94" s="127" t="s">
        <v>1252</v>
      </c>
      <c r="CW94" s="262" t="str">
        <f t="shared" si="178"/>
        <v/>
      </c>
      <c r="CX94" s="263" t="str">
        <f t="shared" si="193"/>
        <v/>
      </c>
      <c r="CY94" s="264"/>
      <c r="CZ94" s="265"/>
      <c r="DA94" s="266" t="str">
        <f t="shared" si="179"/>
        <v/>
      </c>
      <c r="DB94" s="267" t="str">
        <f t="shared" si="180"/>
        <v/>
      </c>
      <c r="DC94" s="268" t="str">
        <f t="shared" si="181"/>
        <v/>
      </c>
      <c r="DD94" s="269" t="str">
        <f t="shared" si="182"/>
        <v/>
      </c>
      <c r="DE94" s="270" t="str">
        <f t="shared" si="183"/>
        <v/>
      </c>
      <c r="DF94" s="261"/>
      <c r="DG94" s="260"/>
      <c r="DH94" s="135"/>
    </row>
    <row r="95" spans="1:112" ht="13.5" customHeight="1">
      <c r="A95" s="259"/>
      <c r="B95" s="260" t="s">
        <v>1007</v>
      </c>
      <c r="C95" s="260"/>
      <c r="E95" s="262" t="str">
        <f t="shared" si="205"/>
        <v/>
      </c>
      <c r="F95" s="263" t="str">
        <f t="shared" si="206"/>
        <v/>
      </c>
      <c r="G95" s="264"/>
      <c r="H95" s="265"/>
      <c r="I95" s="266" t="str">
        <f t="shared" si="207"/>
        <v/>
      </c>
      <c r="J95" s="267" t="str">
        <f t="shared" si="208"/>
        <v/>
      </c>
      <c r="K95" s="268" t="str">
        <f t="shared" si="209"/>
        <v/>
      </c>
      <c r="L95" s="269" t="str">
        <f t="shared" si="210"/>
        <v/>
      </c>
      <c r="M95" s="270" t="str">
        <f t="shared" si="211"/>
        <v/>
      </c>
      <c r="N95" s="261" t="str">
        <f t="shared" si="212"/>
        <v/>
      </c>
      <c r="O95" s="260"/>
      <c r="P95" s="135"/>
      <c r="Q95" s="262" t="str">
        <f t="shared" si="241"/>
        <v/>
      </c>
      <c r="R95" s="263" t="str">
        <f t="shared" si="242"/>
        <v/>
      </c>
      <c r="S95" s="264"/>
      <c r="T95" s="265"/>
      <c r="U95" s="266" t="str">
        <f t="shared" si="243"/>
        <v/>
      </c>
      <c r="V95" s="267" t="str">
        <f t="shared" si="244"/>
        <v/>
      </c>
      <c r="W95" s="268" t="str">
        <f t="shared" si="245"/>
        <v/>
      </c>
      <c r="X95" s="269" t="str">
        <f t="shared" si="246"/>
        <v/>
      </c>
      <c r="Y95" s="270" t="str">
        <f t="shared" si="213"/>
        <v/>
      </c>
      <c r="Z95" s="261" t="str">
        <f t="shared" si="214"/>
        <v/>
      </c>
      <c r="AA95" s="260"/>
      <c r="AB95" s="135"/>
      <c r="AC95" s="262" t="str">
        <f t="shared" si="247"/>
        <v/>
      </c>
      <c r="AD95" s="263" t="str">
        <f t="shared" si="248"/>
        <v/>
      </c>
      <c r="AE95" s="264"/>
      <c r="AF95" s="265"/>
      <c r="AG95" s="266" t="str">
        <f t="shared" si="249"/>
        <v/>
      </c>
      <c r="AH95" s="267" t="str">
        <f t="shared" si="250"/>
        <v/>
      </c>
      <c r="AI95" s="268" t="str">
        <f t="shared" si="251"/>
        <v/>
      </c>
      <c r="AJ95" s="269" t="str">
        <f t="shared" si="252"/>
        <v/>
      </c>
      <c r="AK95" s="270" t="str">
        <f t="shared" si="215"/>
        <v/>
      </c>
      <c r="AL95" s="261" t="str">
        <f t="shared" si="216"/>
        <v/>
      </c>
      <c r="AM95" s="260"/>
      <c r="AN95" s="135"/>
      <c r="AO95" s="262" t="str">
        <f t="shared" si="217"/>
        <v/>
      </c>
      <c r="AP95" s="263" t="str">
        <f t="shared" si="218"/>
        <v/>
      </c>
      <c r="AQ95" s="264"/>
      <c r="AR95" s="265"/>
      <c r="AS95" s="266" t="str">
        <f t="shared" si="219"/>
        <v/>
      </c>
      <c r="AT95" s="267" t="str">
        <f t="shared" si="220"/>
        <v/>
      </c>
      <c r="AU95" s="268" t="str">
        <f t="shared" si="221"/>
        <v/>
      </c>
      <c r="AV95" s="269" t="str">
        <f t="shared" si="222"/>
        <v/>
      </c>
      <c r="AW95" s="270" t="str">
        <f t="shared" si="223"/>
        <v/>
      </c>
      <c r="AX95" s="261" t="str">
        <f t="shared" si="224"/>
        <v/>
      </c>
      <c r="AY95" s="260"/>
      <c r="AZ95" s="135"/>
      <c r="BA95" s="262" t="str">
        <f t="shared" si="225"/>
        <v/>
      </c>
      <c r="BB95" s="263" t="str">
        <f t="shared" si="226"/>
        <v/>
      </c>
      <c r="BC95" s="264"/>
      <c r="BD95" s="265"/>
      <c r="BE95" s="266" t="str">
        <f t="shared" si="227"/>
        <v/>
      </c>
      <c r="BF95" s="267" t="str">
        <f t="shared" si="228"/>
        <v/>
      </c>
      <c r="BG95" s="268" t="str">
        <f t="shared" si="229"/>
        <v/>
      </c>
      <c r="BH95" s="269" t="str">
        <f t="shared" si="230"/>
        <v/>
      </c>
      <c r="BI95" s="270" t="str">
        <f t="shared" si="231"/>
        <v/>
      </c>
      <c r="BJ95" s="261" t="str">
        <f t="shared" si="232"/>
        <v/>
      </c>
      <c r="BK95" s="260"/>
      <c r="BL95" s="135"/>
      <c r="BM95" s="262" t="str">
        <f t="shared" si="278"/>
        <v/>
      </c>
      <c r="BN95" s="263" t="str">
        <f t="shared" si="279"/>
        <v/>
      </c>
      <c r="BO95" s="264"/>
      <c r="BP95" s="265"/>
      <c r="BQ95" s="266" t="str">
        <f t="shared" si="280"/>
        <v/>
      </c>
      <c r="BR95" s="267" t="str">
        <f t="shared" si="281"/>
        <v/>
      </c>
      <c r="BS95" s="268" t="str">
        <f t="shared" si="282"/>
        <v/>
      </c>
      <c r="BT95" s="269" t="str">
        <f t="shared" si="283"/>
        <v/>
      </c>
      <c r="BU95" s="270" t="str">
        <f t="shared" si="284"/>
        <v/>
      </c>
      <c r="BV95" s="261" t="str">
        <f t="shared" si="285"/>
        <v/>
      </c>
      <c r="BW95" s="260"/>
      <c r="BX95" s="135"/>
      <c r="BY95" s="262" t="str">
        <f t="shared" si="20"/>
        <v/>
      </c>
      <c r="BZ95" s="263" t="str">
        <f t="shared" si="21"/>
        <v/>
      </c>
      <c r="CA95" s="264"/>
      <c r="CB95" s="265"/>
      <c r="CC95" s="266" t="str">
        <f t="shared" si="24"/>
        <v/>
      </c>
      <c r="CD95" s="267" t="str">
        <f t="shared" si="25"/>
        <v/>
      </c>
      <c r="CE95" s="268" t="str">
        <f t="shared" si="26"/>
        <v/>
      </c>
      <c r="CF95" s="269" t="str">
        <f t="shared" si="27"/>
        <v/>
      </c>
      <c r="CG95" s="270" t="str">
        <f t="shared" si="28"/>
        <v/>
      </c>
      <c r="CH95" s="261" t="str">
        <f t="shared" si="29"/>
        <v/>
      </c>
      <c r="CI95" s="260"/>
      <c r="CJ95" s="135"/>
      <c r="CK95" s="262">
        <f t="shared" si="302"/>
        <v>44196</v>
      </c>
      <c r="CL95" s="263" t="str">
        <f t="shared" si="303"/>
        <v>Trump I</v>
      </c>
      <c r="CM95" s="264">
        <v>43977</v>
      </c>
      <c r="CN95" s="264">
        <f t="shared" ref="CN95" si="309">IF(CO95="","",CK$3)</f>
        <v>44196</v>
      </c>
      <c r="CO95" s="266" t="str">
        <f t="shared" si="304"/>
        <v>John Ratcliffe</v>
      </c>
      <c r="CP95" s="267" t="str">
        <f t="shared" si="305"/>
        <v>1965</v>
      </c>
      <c r="CQ95" s="268" t="str">
        <f t="shared" si="306"/>
        <v>male</v>
      </c>
      <c r="CR95" s="269" t="str">
        <f t="shared" si="307"/>
        <v>us_rep01</v>
      </c>
      <c r="CS95" s="270" t="str">
        <f t="shared" si="308"/>
        <v>Ratcliffe_John_1965</v>
      </c>
      <c r="CT95" s="261"/>
      <c r="CU95" s="260"/>
      <c r="CV95" s="127" t="s">
        <v>1253</v>
      </c>
      <c r="CW95" s="262" t="str">
        <f t="shared" si="178"/>
        <v/>
      </c>
      <c r="CX95" s="263" t="str">
        <f t="shared" si="193"/>
        <v/>
      </c>
      <c r="CY95" s="264"/>
      <c r="CZ95" s="265"/>
      <c r="DA95" s="266" t="str">
        <f t="shared" si="179"/>
        <v/>
      </c>
      <c r="DB95" s="267" t="str">
        <f t="shared" si="180"/>
        <v/>
      </c>
      <c r="DC95" s="268" t="str">
        <f t="shared" si="181"/>
        <v/>
      </c>
      <c r="DD95" s="269" t="str">
        <f t="shared" si="182"/>
        <v/>
      </c>
      <c r="DE95" s="270" t="str">
        <f t="shared" si="183"/>
        <v/>
      </c>
      <c r="DF95" s="261"/>
      <c r="DG95" s="260"/>
      <c r="DH95" s="135"/>
    </row>
    <row r="96" spans="1:112" ht="13.5" customHeight="1">
      <c r="A96" s="259"/>
      <c r="B96" s="260"/>
      <c r="C96" s="260"/>
      <c r="E96" s="262" t="str">
        <f t="shared" si="205"/>
        <v/>
      </c>
      <c r="F96" s="263" t="str">
        <f t="shared" si="206"/>
        <v/>
      </c>
      <c r="G96" s="264"/>
      <c r="H96" s="265"/>
      <c r="I96" s="266" t="str">
        <f t="shared" si="207"/>
        <v/>
      </c>
      <c r="J96" s="267" t="str">
        <f t="shared" si="208"/>
        <v/>
      </c>
      <c r="K96" s="268" t="str">
        <f t="shared" si="209"/>
        <v/>
      </c>
      <c r="L96" s="269" t="str">
        <f t="shared" si="210"/>
        <v/>
      </c>
      <c r="M96" s="270" t="str">
        <f t="shared" si="211"/>
        <v/>
      </c>
      <c r="N96" s="261" t="str">
        <f t="shared" si="212"/>
        <v/>
      </c>
      <c r="O96" s="260"/>
      <c r="P96" s="135"/>
      <c r="Q96" s="262" t="str">
        <f t="shared" si="241"/>
        <v/>
      </c>
      <c r="R96" s="263" t="str">
        <f t="shared" si="242"/>
        <v/>
      </c>
      <c r="S96" s="264"/>
      <c r="T96" s="265"/>
      <c r="U96" s="266" t="str">
        <f t="shared" si="243"/>
        <v/>
      </c>
      <c r="V96" s="267" t="str">
        <f t="shared" si="244"/>
        <v/>
      </c>
      <c r="W96" s="268" t="str">
        <f t="shared" si="245"/>
        <v/>
      </c>
      <c r="X96" s="269" t="str">
        <f t="shared" si="246"/>
        <v/>
      </c>
      <c r="Y96" s="270" t="str">
        <f t="shared" si="213"/>
        <v/>
      </c>
      <c r="Z96" s="261" t="str">
        <f t="shared" si="214"/>
        <v/>
      </c>
      <c r="AA96" s="260"/>
      <c r="AB96" s="135"/>
      <c r="AC96" s="262" t="str">
        <f t="shared" si="247"/>
        <v/>
      </c>
      <c r="AD96" s="263" t="str">
        <f t="shared" si="248"/>
        <v/>
      </c>
      <c r="AE96" s="264"/>
      <c r="AF96" s="265"/>
      <c r="AG96" s="266" t="str">
        <f t="shared" si="249"/>
        <v/>
      </c>
      <c r="AH96" s="267" t="str">
        <f t="shared" si="250"/>
        <v/>
      </c>
      <c r="AI96" s="268" t="str">
        <f t="shared" si="251"/>
        <v/>
      </c>
      <c r="AJ96" s="269" t="str">
        <f t="shared" si="252"/>
        <v/>
      </c>
      <c r="AK96" s="270" t="str">
        <f t="shared" si="215"/>
        <v/>
      </c>
      <c r="AL96" s="261" t="str">
        <f t="shared" si="216"/>
        <v/>
      </c>
      <c r="AM96" s="260"/>
      <c r="AN96" s="135"/>
      <c r="AO96" s="262" t="str">
        <f t="shared" si="217"/>
        <v/>
      </c>
      <c r="AP96" s="263" t="str">
        <f t="shared" si="218"/>
        <v/>
      </c>
      <c r="AQ96" s="264"/>
      <c r="AR96" s="265"/>
      <c r="AS96" s="266" t="str">
        <f t="shared" si="219"/>
        <v/>
      </c>
      <c r="AT96" s="267" t="str">
        <f t="shared" si="220"/>
        <v/>
      </c>
      <c r="AU96" s="268" t="str">
        <f t="shared" si="221"/>
        <v/>
      </c>
      <c r="AV96" s="269" t="str">
        <f t="shared" si="222"/>
        <v/>
      </c>
      <c r="AW96" s="270" t="str">
        <f t="shared" si="223"/>
        <v/>
      </c>
      <c r="AX96" s="261" t="str">
        <f t="shared" si="224"/>
        <v/>
      </c>
      <c r="AY96" s="260"/>
      <c r="AZ96" s="135"/>
      <c r="BA96" s="262" t="str">
        <f t="shared" si="225"/>
        <v/>
      </c>
      <c r="BB96" s="263" t="str">
        <f t="shared" si="226"/>
        <v/>
      </c>
      <c r="BC96" s="264"/>
      <c r="BD96" s="265"/>
      <c r="BE96" s="266" t="str">
        <f t="shared" si="227"/>
        <v/>
      </c>
      <c r="BF96" s="267" t="str">
        <f t="shared" si="228"/>
        <v/>
      </c>
      <c r="BG96" s="268" t="str">
        <f t="shared" si="229"/>
        <v/>
      </c>
      <c r="BH96" s="269" t="str">
        <f t="shared" si="230"/>
        <v/>
      </c>
      <c r="BI96" s="270" t="str">
        <f t="shared" si="231"/>
        <v/>
      </c>
      <c r="BJ96" s="261" t="str">
        <f t="shared" si="232"/>
        <v/>
      </c>
      <c r="BK96" s="260"/>
      <c r="BL96" s="135"/>
      <c r="BM96" s="262" t="str">
        <f t="shared" si="278"/>
        <v/>
      </c>
      <c r="BN96" s="263" t="str">
        <f t="shared" si="279"/>
        <v/>
      </c>
      <c r="BO96" s="264"/>
      <c r="BP96" s="265"/>
      <c r="BQ96" s="266" t="str">
        <f t="shared" si="280"/>
        <v/>
      </c>
      <c r="BR96" s="267" t="str">
        <f t="shared" si="281"/>
        <v/>
      </c>
      <c r="BS96" s="268" t="str">
        <f t="shared" si="282"/>
        <v/>
      </c>
      <c r="BT96" s="269" t="str">
        <f t="shared" si="283"/>
        <v/>
      </c>
      <c r="BU96" s="270" t="str">
        <f t="shared" si="284"/>
        <v/>
      </c>
      <c r="BV96" s="261" t="str">
        <f t="shared" si="285"/>
        <v/>
      </c>
      <c r="BW96" s="260"/>
      <c r="BX96" s="135"/>
      <c r="BY96" s="262" t="str">
        <f t="shared" si="20"/>
        <v/>
      </c>
      <c r="BZ96" s="263" t="str">
        <f t="shared" si="21"/>
        <v/>
      </c>
      <c r="CA96" s="264"/>
      <c r="CB96" s="265"/>
      <c r="CC96" s="266" t="str">
        <f t="shared" si="24"/>
        <v/>
      </c>
      <c r="CD96" s="267" t="str">
        <f t="shared" si="25"/>
        <v/>
      </c>
      <c r="CE96" s="268" t="str">
        <f t="shared" si="26"/>
        <v/>
      </c>
      <c r="CF96" s="269" t="str">
        <f t="shared" si="27"/>
        <v/>
      </c>
      <c r="CG96" s="270" t="str">
        <f t="shared" si="28"/>
        <v/>
      </c>
      <c r="CH96" s="261" t="str">
        <f t="shared" si="29"/>
        <v/>
      </c>
      <c r="CI96" s="260"/>
      <c r="CJ96" s="135"/>
      <c r="CK96" s="262" t="str">
        <f t="shared" si="185"/>
        <v/>
      </c>
      <c r="CL96" s="263" t="str">
        <f t="shared" si="186"/>
        <v/>
      </c>
      <c r="CM96" s="264"/>
      <c r="CN96" s="265"/>
      <c r="CO96" s="266" t="str">
        <f t="shared" si="188"/>
        <v/>
      </c>
      <c r="CP96" s="267" t="str">
        <f t="shared" si="189"/>
        <v/>
      </c>
      <c r="CQ96" s="268" t="str">
        <f t="shared" si="190"/>
        <v/>
      </c>
      <c r="CR96" s="269" t="str">
        <f t="shared" si="191"/>
        <v/>
      </c>
      <c r="CS96" s="270" t="str">
        <f t="shared" si="192"/>
        <v/>
      </c>
      <c r="CT96" s="261"/>
      <c r="CU96" s="260"/>
      <c r="CV96" s="135"/>
      <c r="CW96" s="262" t="str">
        <f t="shared" si="178"/>
        <v/>
      </c>
      <c r="CX96" s="263" t="str">
        <f t="shared" si="193"/>
        <v/>
      </c>
      <c r="CY96" s="264"/>
      <c r="CZ96" s="265"/>
      <c r="DA96" s="266" t="str">
        <f t="shared" si="179"/>
        <v/>
      </c>
      <c r="DB96" s="267" t="str">
        <f t="shared" si="180"/>
        <v/>
      </c>
      <c r="DC96" s="268" t="str">
        <f t="shared" si="181"/>
        <v/>
      </c>
      <c r="DD96" s="269" t="str">
        <f t="shared" si="182"/>
        <v/>
      </c>
      <c r="DE96" s="270" t="str">
        <f t="shared" si="183"/>
        <v/>
      </c>
      <c r="DF96" s="261"/>
      <c r="DG96" s="260"/>
      <c r="DH96" s="135"/>
    </row>
    <row r="97" spans="1:112" ht="13.5" customHeight="1">
      <c r="A97" s="259"/>
      <c r="B97" s="260"/>
      <c r="C97" s="260"/>
      <c r="E97" s="262" t="str">
        <f t="shared" si="205"/>
        <v/>
      </c>
      <c r="F97" s="263" t="str">
        <f t="shared" si="206"/>
        <v/>
      </c>
      <c r="G97" s="264"/>
      <c r="H97" s="265"/>
      <c r="I97" s="266" t="str">
        <f t="shared" si="207"/>
        <v/>
      </c>
      <c r="J97" s="267" t="str">
        <f t="shared" si="208"/>
        <v/>
      </c>
      <c r="K97" s="268" t="str">
        <f t="shared" si="209"/>
        <v/>
      </c>
      <c r="L97" s="269" t="str">
        <f t="shared" si="210"/>
        <v/>
      </c>
      <c r="M97" s="270" t="str">
        <f t="shared" si="211"/>
        <v/>
      </c>
      <c r="N97" s="261" t="str">
        <f t="shared" si="212"/>
        <v/>
      </c>
      <c r="O97" s="260"/>
      <c r="P97" s="135"/>
      <c r="Q97" s="262" t="str">
        <f t="shared" si="241"/>
        <v/>
      </c>
      <c r="R97" s="263" t="str">
        <f t="shared" si="242"/>
        <v/>
      </c>
      <c r="S97" s="264"/>
      <c r="T97" s="265"/>
      <c r="U97" s="266" t="str">
        <f t="shared" si="243"/>
        <v/>
      </c>
      <c r="V97" s="267" t="str">
        <f t="shared" si="244"/>
        <v/>
      </c>
      <c r="W97" s="268" t="str">
        <f t="shared" si="245"/>
        <v/>
      </c>
      <c r="X97" s="269" t="str">
        <f t="shared" si="246"/>
        <v/>
      </c>
      <c r="Y97" s="270" t="str">
        <f t="shared" si="213"/>
        <v/>
      </c>
      <c r="Z97" s="261" t="str">
        <f t="shared" si="214"/>
        <v/>
      </c>
      <c r="AA97" s="260"/>
      <c r="AB97" s="135"/>
      <c r="AC97" s="262" t="str">
        <f t="shared" si="247"/>
        <v/>
      </c>
      <c r="AD97" s="263" t="str">
        <f t="shared" si="248"/>
        <v/>
      </c>
      <c r="AE97" s="264"/>
      <c r="AF97" s="265"/>
      <c r="AG97" s="266" t="str">
        <f t="shared" si="249"/>
        <v/>
      </c>
      <c r="AH97" s="267" t="str">
        <f t="shared" si="250"/>
        <v/>
      </c>
      <c r="AI97" s="268" t="str">
        <f t="shared" si="251"/>
        <v/>
      </c>
      <c r="AJ97" s="269" t="str">
        <f t="shared" si="252"/>
        <v/>
      </c>
      <c r="AK97" s="270" t="str">
        <f t="shared" si="215"/>
        <v/>
      </c>
      <c r="AL97" s="261" t="str">
        <f t="shared" si="216"/>
        <v/>
      </c>
      <c r="AM97" s="260"/>
      <c r="AN97" s="135"/>
      <c r="AO97" s="262" t="str">
        <f t="shared" si="217"/>
        <v/>
      </c>
      <c r="AP97" s="263" t="str">
        <f t="shared" si="218"/>
        <v/>
      </c>
      <c r="AQ97" s="264"/>
      <c r="AR97" s="265"/>
      <c r="AS97" s="266" t="str">
        <f t="shared" si="219"/>
        <v/>
      </c>
      <c r="AT97" s="267" t="str">
        <f t="shared" si="220"/>
        <v/>
      </c>
      <c r="AU97" s="268" t="str">
        <f t="shared" si="221"/>
        <v/>
      </c>
      <c r="AV97" s="269" t="str">
        <f t="shared" si="222"/>
        <v/>
      </c>
      <c r="AW97" s="270" t="str">
        <f t="shared" si="223"/>
        <v/>
      </c>
      <c r="AX97" s="261" t="str">
        <f t="shared" si="224"/>
        <v/>
      </c>
      <c r="AY97" s="260"/>
      <c r="AZ97" s="135"/>
      <c r="BA97" s="262" t="str">
        <f t="shared" si="225"/>
        <v/>
      </c>
      <c r="BB97" s="263" t="str">
        <f t="shared" si="226"/>
        <v/>
      </c>
      <c r="BC97" s="264"/>
      <c r="BD97" s="265"/>
      <c r="BE97" s="266" t="str">
        <f t="shared" si="227"/>
        <v/>
      </c>
      <c r="BF97" s="267" t="str">
        <f t="shared" si="228"/>
        <v/>
      </c>
      <c r="BG97" s="268" t="str">
        <f t="shared" si="229"/>
        <v/>
      </c>
      <c r="BH97" s="269" t="str">
        <f t="shared" si="230"/>
        <v/>
      </c>
      <c r="BI97" s="270" t="str">
        <f t="shared" si="231"/>
        <v/>
      </c>
      <c r="BJ97" s="261" t="str">
        <f t="shared" si="232"/>
        <v/>
      </c>
      <c r="BK97" s="260"/>
      <c r="BL97" s="135"/>
      <c r="BM97" s="262" t="str">
        <f t="shared" si="278"/>
        <v/>
      </c>
      <c r="BN97" s="263" t="str">
        <f t="shared" si="279"/>
        <v/>
      </c>
      <c r="BO97" s="264"/>
      <c r="BP97" s="265"/>
      <c r="BQ97" s="266" t="str">
        <f t="shared" si="280"/>
        <v/>
      </c>
      <c r="BR97" s="267" t="str">
        <f t="shared" si="281"/>
        <v/>
      </c>
      <c r="BS97" s="268" t="str">
        <f t="shared" si="282"/>
        <v/>
      </c>
      <c r="BT97" s="269" t="str">
        <f t="shared" si="283"/>
        <v/>
      </c>
      <c r="BU97" s="270" t="str">
        <f t="shared" si="284"/>
        <v/>
      </c>
      <c r="BV97" s="261" t="str">
        <f t="shared" si="285"/>
        <v/>
      </c>
      <c r="BW97" s="260"/>
      <c r="BX97" s="135"/>
      <c r="BY97" s="262" t="str">
        <f t="shared" si="20"/>
        <v/>
      </c>
      <c r="BZ97" s="263" t="str">
        <f t="shared" si="21"/>
        <v/>
      </c>
      <c r="CA97" s="264"/>
      <c r="CB97" s="265"/>
      <c r="CC97" s="266" t="str">
        <f t="shared" si="24"/>
        <v/>
      </c>
      <c r="CD97" s="267" t="str">
        <f t="shared" si="25"/>
        <v/>
      </c>
      <c r="CE97" s="268" t="str">
        <f t="shared" si="26"/>
        <v/>
      </c>
      <c r="CF97" s="269" t="str">
        <f t="shared" si="27"/>
        <v/>
      </c>
      <c r="CG97" s="270" t="str">
        <f t="shared" si="28"/>
        <v/>
      </c>
      <c r="CH97" s="261" t="str">
        <f t="shared" si="29"/>
        <v/>
      </c>
      <c r="CI97" s="260"/>
      <c r="CJ97" s="135"/>
      <c r="CK97" s="262" t="str">
        <f t="shared" si="185"/>
        <v/>
      </c>
      <c r="CL97" s="263" t="str">
        <f t="shared" si="186"/>
        <v/>
      </c>
      <c r="CM97" s="264"/>
      <c r="CN97" s="265"/>
      <c r="CO97" s="266" t="str">
        <f t="shared" si="188"/>
        <v/>
      </c>
      <c r="CP97" s="267" t="str">
        <f t="shared" si="189"/>
        <v/>
      </c>
      <c r="CQ97" s="268" t="str">
        <f t="shared" si="190"/>
        <v/>
      </c>
      <c r="CR97" s="269" t="str">
        <f t="shared" si="191"/>
        <v/>
      </c>
      <c r="CS97" s="270" t="str">
        <f t="shared" si="192"/>
        <v/>
      </c>
      <c r="CT97" s="261"/>
      <c r="CU97" s="260"/>
      <c r="CV97" s="135"/>
      <c r="CW97" s="262" t="str">
        <f t="shared" si="178"/>
        <v/>
      </c>
      <c r="CX97" s="263" t="str">
        <f t="shared" si="193"/>
        <v/>
      </c>
      <c r="CY97" s="264"/>
      <c r="CZ97" s="265"/>
      <c r="DA97" s="266" t="str">
        <f t="shared" si="179"/>
        <v/>
      </c>
      <c r="DB97" s="267" t="str">
        <f t="shared" si="180"/>
        <v/>
      </c>
      <c r="DC97" s="268" t="str">
        <f t="shared" si="181"/>
        <v/>
      </c>
      <c r="DD97" s="269" t="str">
        <f t="shared" si="182"/>
        <v/>
      </c>
      <c r="DE97" s="270" t="str">
        <f t="shared" si="183"/>
        <v/>
      </c>
      <c r="DF97" s="261"/>
      <c r="DG97" s="260"/>
      <c r="DH97" s="135"/>
    </row>
    <row r="98" spans="1:112" ht="13.5" customHeight="1">
      <c r="A98" s="259"/>
      <c r="B98" s="260"/>
      <c r="E98" s="262" t="str">
        <f t="shared" si="205"/>
        <v/>
      </c>
      <c r="F98" s="263" t="str">
        <f t="shared" si="206"/>
        <v/>
      </c>
      <c r="G98" s="264"/>
      <c r="H98" s="265"/>
      <c r="I98" s="266" t="str">
        <f t="shared" si="207"/>
        <v/>
      </c>
      <c r="J98" s="267" t="str">
        <f t="shared" si="208"/>
        <v/>
      </c>
      <c r="K98" s="268" t="str">
        <f t="shared" si="209"/>
        <v/>
      </c>
      <c r="L98" s="269" t="str">
        <f t="shared" si="210"/>
        <v/>
      </c>
      <c r="M98" s="270" t="str">
        <f t="shared" si="211"/>
        <v/>
      </c>
      <c r="N98" s="261" t="str">
        <f t="shared" si="212"/>
        <v/>
      </c>
      <c r="O98" s="260"/>
      <c r="P98" s="135"/>
      <c r="Q98" s="262" t="str">
        <f t="shared" si="241"/>
        <v/>
      </c>
      <c r="R98" s="263" t="str">
        <f t="shared" si="242"/>
        <v/>
      </c>
      <c r="S98" s="264"/>
      <c r="T98" s="265"/>
      <c r="U98" s="266" t="str">
        <f t="shared" si="243"/>
        <v/>
      </c>
      <c r="V98" s="267" t="str">
        <f t="shared" si="244"/>
        <v/>
      </c>
      <c r="W98" s="268" t="str">
        <f t="shared" si="245"/>
        <v/>
      </c>
      <c r="X98" s="269" t="str">
        <f t="shared" si="246"/>
        <v/>
      </c>
      <c r="Y98" s="270" t="str">
        <f t="shared" si="213"/>
        <v/>
      </c>
      <c r="Z98" s="261" t="str">
        <f t="shared" si="214"/>
        <v/>
      </c>
      <c r="AA98" s="260"/>
      <c r="AB98" s="135"/>
      <c r="AC98" s="262" t="str">
        <f t="shared" si="247"/>
        <v/>
      </c>
      <c r="AD98" s="263" t="str">
        <f t="shared" si="248"/>
        <v/>
      </c>
      <c r="AE98" s="264"/>
      <c r="AF98" s="265"/>
      <c r="AG98" s="266" t="str">
        <f t="shared" si="249"/>
        <v/>
      </c>
      <c r="AH98" s="267" t="str">
        <f t="shared" si="250"/>
        <v/>
      </c>
      <c r="AI98" s="268" t="str">
        <f t="shared" si="251"/>
        <v/>
      </c>
      <c r="AJ98" s="269" t="str">
        <f t="shared" si="252"/>
        <v/>
      </c>
      <c r="AK98" s="270" t="str">
        <f t="shared" si="215"/>
        <v/>
      </c>
      <c r="AL98" s="261" t="str">
        <f t="shared" si="216"/>
        <v/>
      </c>
      <c r="AM98" s="260"/>
      <c r="AN98" s="135"/>
      <c r="AO98" s="262" t="str">
        <f t="shared" si="217"/>
        <v/>
      </c>
      <c r="AP98" s="263" t="str">
        <f t="shared" si="218"/>
        <v/>
      </c>
      <c r="AQ98" s="264"/>
      <c r="AR98" s="265"/>
      <c r="AS98" s="266" t="str">
        <f t="shared" si="219"/>
        <v/>
      </c>
      <c r="AT98" s="267" t="str">
        <f t="shared" si="220"/>
        <v/>
      </c>
      <c r="AU98" s="268" t="str">
        <f t="shared" si="221"/>
        <v/>
      </c>
      <c r="AV98" s="269" t="str">
        <f t="shared" si="222"/>
        <v/>
      </c>
      <c r="AW98" s="270" t="str">
        <f t="shared" si="223"/>
        <v/>
      </c>
      <c r="AX98" s="261" t="str">
        <f t="shared" si="224"/>
        <v/>
      </c>
      <c r="AY98" s="260"/>
      <c r="AZ98" s="135"/>
      <c r="BA98" s="262" t="str">
        <f t="shared" si="225"/>
        <v/>
      </c>
      <c r="BB98" s="263" t="str">
        <f t="shared" si="226"/>
        <v/>
      </c>
      <c r="BC98" s="264"/>
      <c r="BD98" s="265"/>
      <c r="BE98" s="266" t="str">
        <f t="shared" si="227"/>
        <v/>
      </c>
      <c r="BF98" s="267" t="str">
        <f t="shared" si="228"/>
        <v/>
      </c>
      <c r="BG98" s="268" t="str">
        <f t="shared" si="229"/>
        <v/>
      </c>
      <c r="BH98" s="269" t="str">
        <f t="shared" si="230"/>
        <v/>
      </c>
      <c r="BI98" s="270" t="str">
        <f t="shared" si="231"/>
        <v/>
      </c>
      <c r="BJ98" s="261" t="str">
        <f t="shared" si="232"/>
        <v/>
      </c>
      <c r="BK98" s="260"/>
      <c r="BL98" s="135"/>
      <c r="BM98" s="262" t="str">
        <f t="shared" si="278"/>
        <v/>
      </c>
      <c r="BN98" s="263" t="str">
        <f t="shared" si="279"/>
        <v/>
      </c>
      <c r="BO98" s="264"/>
      <c r="BP98" s="265"/>
      <c r="BQ98" s="266" t="str">
        <f t="shared" si="280"/>
        <v/>
      </c>
      <c r="BR98" s="267" t="str">
        <f t="shared" si="281"/>
        <v/>
      </c>
      <c r="BS98" s="268" t="str">
        <f t="shared" si="282"/>
        <v/>
      </c>
      <c r="BT98" s="269" t="str">
        <f t="shared" si="283"/>
        <v/>
      </c>
      <c r="BU98" s="270" t="str">
        <f t="shared" si="284"/>
        <v/>
      </c>
      <c r="BV98" s="261" t="str">
        <f t="shared" si="285"/>
        <v/>
      </c>
      <c r="BW98" s="260"/>
      <c r="BX98" s="135"/>
      <c r="BY98" s="262" t="str">
        <f t="shared" si="20"/>
        <v/>
      </c>
      <c r="BZ98" s="263" t="str">
        <f t="shared" si="21"/>
        <v/>
      </c>
      <c r="CA98" s="264"/>
      <c r="CB98" s="265"/>
      <c r="CC98" s="266" t="str">
        <f t="shared" si="24"/>
        <v/>
      </c>
      <c r="CD98" s="267" t="str">
        <f t="shared" si="25"/>
        <v/>
      </c>
      <c r="CE98" s="268" t="str">
        <f t="shared" si="26"/>
        <v/>
      </c>
      <c r="CF98" s="269" t="str">
        <f t="shared" si="27"/>
        <v/>
      </c>
      <c r="CG98" s="270" t="str">
        <f t="shared" si="28"/>
        <v/>
      </c>
      <c r="CH98" s="261" t="str">
        <f t="shared" si="29"/>
        <v/>
      </c>
      <c r="CI98" s="260"/>
      <c r="CJ98" s="135"/>
      <c r="CK98" s="262" t="str">
        <f t="shared" si="185"/>
        <v/>
      </c>
      <c r="CL98" s="263" t="str">
        <f t="shared" si="186"/>
        <v/>
      </c>
      <c r="CM98" s="264"/>
      <c r="CN98" s="265"/>
      <c r="CO98" s="266" t="str">
        <f t="shared" si="188"/>
        <v/>
      </c>
      <c r="CP98" s="267" t="str">
        <f t="shared" si="189"/>
        <v/>
      </c>
      <c r="CQ98" s="268" t="str">
        <f t="shared" si="190"/>
        <v/>
      </c>
      <c r="CR98" s="269" t="str">
        <f t="shared" si="191"/>
        <v/>
      </c>
      <c r="CS98" s="270" t="str">
        <f t="shared" si="192"/>
        <v/>
      </c>
      <c r="CT98" s="261"/>
      <c r="CU98" s="260"/>
      <c r="CV98" s="135"/>
      <c r="CW98" s="262" t="str">
        <f t="shared" si="178"/>
        <v/>
      </c>
      <c r="CX98" s="263" t="str">
        <f t="shared" si="193"/>
        <v/>
      </c>
      <c r="CY98" s="264"/>
      <c r="CZ98" s="265"/>
      <c r="DA98" s="266" t="str">
        <f t="shared" si="179"/>
        <v/>
      </c>
      <c r="DB98" s="267" t="str">
        <f t="shared" si="180"/>
        <v/>
      </c>
      <c r="DC98" s="268" t="str">
        <f t="shared" si="181"/>
        <v/>
      </c>
      <c r="DD98" s="269" t="str">
        <f t="shared" si="182"/>
        <v/>
      </c>
      <c r="DE98" s="270" t="str">
        <f t="shared" si="183"/>
        <v/>
      </c>
      <c r="DF98" s="261"/>
      <c r="DG98" s="260"/>
      <c r="DH98" s="135"/>
    </row>
    <row r="99" spans="1:112" ht="13.5" customHeight="1">
      <c r="A99" s="259"/>
      <c r="B99" s="260"/>
      <c r="E99" s="262" t="str">
        <f t="shared" si="205"/>
        <v/>
      </c>
      <c r="F99" s="263" t="str">
        <f t="shared" si="206"/>
        <v/>
      </c>
      <c r="G99" s="264"/>
      <c r="H99" s="265"/>
      <c r="I99" s="266" t="str">
        <f t="shared" si="207"/>
        <v/>
      </c>
      <c r="J99" s="267" t="str">
        <f t="shared" si="208"/>
        <v/>
      </c>
      <c r="K99" s="268" t="str">
        <f t="shared" si="209"/>
        <v/>
      </c>
      <c r="L99" s="269" t="str">
        <f t="shared" si="210"/>
        <v/>
      </c>
      <c r="M99" s="270" t="str">
        <f t="shared" si="211"/>
        <v/>
      </c>
      <c r="N99" s="261" t="str">
        <f t="shared" si="212"/>
        <v/>
      </c>
      <c r="O99" s="260"/>
      <c r="P99" s="135"/>
      <c r="Q99" s="262" t="str">
        <f t="shared" si="241"/>
        <v/>
      </c>
      <c r="R99" s="263" t="str">
        <f t="shared" si="242"/>
        <v/>
      </c>
      <c r="S99" s="264"/>
      <c r="T99" s="265"/>
      <c r="U99" s="266" t="str">
        <f t="shared" si="243"/>
        <v/>
      </c>
      <c r="V99" s="267" t="str">
        <f t="shared" si="244"/>
        <v/>
      </c>
      <c r="W99" s="268" t="str">
        <f t="shared" si="245"/>
        <v/>
      </c>
      <c r="X99" s="269" t="str">
        <f t="shared" si="246"/>
        <v/>
      </c>
      <c r="Y99" s="270" t="str">
        <f t="shared" si="213"/>
        <v/>
      </c>
      <c r="Z99" s="261" t="str">
        <f t="shared" si="214"/>
        <v/>
      </c>
      <c r="AA99" s="260"/>
      <c r="AB99" s="135"/>
      <c r="AC99" s="262" t="str">
        <f t="shared" si="247"/>
        <v/>
      </c>
      <c r="AD99" s="263" t="str">
        <f t="shared" si="248"/>
        <v/>
      </c>
      <c r="AE99" s="264"/>
      <c r="AF99" s="265"/>
      <c r="AG99" s="266" t="str">
        <f t="shared" si="249"/>
        <v/>
      </c>
      <c r="AH99" s="267" t="str">
        <f t="shared" si="250"/>
        <v/>
      </c>
      <c r="AI99" s="268" t="str">
        <f t="shared" si="251"/>
        <v/>
      </c>
      <c r="AJ99" s="269" t="str">
        <f t="shared" si="252"/>
        <v/>
      </c>
      <c r="AK99" s="270" t="str">
        <f t="shared" si="215"/>
        <v/>
      </c>
      <c r="AL99" s="261" t="str">
        <f t="shared" si="216"/>
        <v/>
      </c>
      <c r="AM99" s="260"/>
      <c r="AN99" s="135"/>
      <c r="AO99" s="262" t="str">
        <f t="shared" si="217"/>
        <v/>
      </c>
      <c r="AP99" s="263" t="str">
        <f t="shared" si="218"/>
        <v/>
      </c>
      <c r="AQ99" s="264"/>
      <c r="AR99" s="265"/>
      <c r="AS99" s="266" t="str">
        <f t="shared" si="219"/>
        <v/>
      </c>
      <c r="AT99" s="267" t="str">
        <f t="shared" si="220"/>
        <v/>
      </c>
      <c r="AU99" s="268" t="str">
        <f t="shared" si="221"/>
        <v/>
      </c>
      <c r="AV99" s="269" t="str">
        <f t="shared" si="222"/>
        <v/>
      </c>
      <c r="AW99" s="270" t="str">
        <f t="shared" si="223"/>
        <v/>
      </c>
      <c r="AX99" s="261" t="str">
        <f t="shared" si="224"/>
        <v/>
      </c>
      <c r="AY99" s="260"/>
      <c r="AZ99" s="135"/>
      <c r="BA99" s="262" t="str">
        <f t="shared" si="225"/>
        <v/>
      </c>
      <c r="BB99" s="263" t="str">
        <f t="shared" si="226"/>
        <v/>
      </c>
      <c r="BC99" s="264"/>
      <c r="BD99" s="265"/>
      <c r="BE99" s="266" t="str">
        <f t="shared" si="227"/>
        <v/>
      </c>
      <c r="BF99" s="267" t="str">
        <f t="shared" si="228"/>
        <v/>
      </c>
      <c r="BG99" s="268" t="str">
        <f t="shared" si="229"/>
        <v/>
      </c>
      <c r="BH99" s="269" t="str">
        <f t="shared" si="230"/>
        <v/>
      </c>
      <c r="BI99" s="270" t="str">
        <f t="shared" si="231"/>
        <v/>
      </c>
      <c r="BJ99" s="261" t="str">
        <f t="shared" si="232"/>
        <v/>
      </c>
      <c r="BK99" s="260"/>
      <c r="BL99" s="135"/>
      <c r="BM99" s="262" t="str">
        <f t="shared" si="278"/>
        <v/>
      </c>
      <c r="BN99" s="263" t="str">
        <f t="shared" si="279"/>
        <v/>
      </c>
      <c r="BO99" s="264"/>
      <c r="BP99" s="265"/>
      <c r="BQ99" s="266" t="str">
        <f t="shared" si="280"/>
        <v/>
      </c>
      <c r="BR99" s="267" t="str">
        <f t="shared" si="281"/>
        <v/>
      </c>
      <c r="BS99" s="268" t="str">
        <f t="shared" si="282"/>
        <v/>
      </c>
      <c r="BT99" s="269" t="str">
        <f t="shared" si="283"/>
        <v/>
      </c>
      <c r="BU99" s="270" t="str">
        <f t="shared" si="284"/>
        <v/>
      </c>
      <c r="BV99" s="261" t="str">
        <f t="shared" si="285"/>
        <v/>
      </c>
      <c r="BW99" s="260"/>
      <c r="BX99" s="135"/>
      <c r="BY99" s="262" t="str">
        <f t="shared" si="20"/>
        <v/>
      </c>
      <c r="BZ99" s="263" t="str">
        <f t="shared" si="21"/>
        <v/>
      </c>
      <c r="CA99" s="264"/>
      <c r="CB99" s="265"/>
      <c r="CC99" s="266" t="str">
        <f t="shared" si="24"/>
        <v/>
      </c>
      <c r="CD99" s="267" t="str">
        <f t="shared" si="25"/>
        <v/>
      </c>
      <c r="CE99" s="268" t="str">
        <f t="shared" si="26"/>
        <v/>
      </c>
      <c r="CF99" s="269" t="str">
        <f t="shared" si="27"/>
        <v/>
      </c>
      <c r="CG99" s="270" t="str">
        <f t="shared" si="28"/>
        <v/>
      </c>
      <c r="CH99" s="261" t="str">
        <f t="shared" si="29"/>
        <v/>
      </c>
      <c r="CI99" s="260"/>
      <c r="CJ99" s="135"/>
      <c r="CK99" s="262" t="str">
        <f t="shared" si="185"/>
        <v/>
      </c>
      <c r="CL99" s="263" t="str">
        <f t="shared" si="186"/>
        <v/>
      </c>
      <c r="CM99" s="264"/>
      <c r="CN99" s="265"/>
      <c r="CO99" s="266" t="str">
        <f t="shared" si="188"/>
        <v/>
      </c>
      <c r="CP99" s="267" t="str">
        <f t="shared" si="189"/>
        <v/>
      </c>
      <c r="CQ99" s="268" t="str">
        <f t="shared" si="190"/>
        <v/>
      </c>
      <c r="CR99" s="269" t="str">
        <f t="shared" si="191"/>
        <v/>
      </c>
      <c r="CS99" s="270" t="str">
        <f t="shared" si="192"/>
        <v/>
      </c>
      <c r="CT99" s="261"/>
      <c r="CU99" s="260"/>
      <c r="CV99" s="135"/>
      <c r="CW99" s="262" t="str">
        <f t="shared" si="178"/>
        <v/>
      </c>
      <c r="CX99" s="263" t="str">
        <f t="shared" si="193"/>
        <v/>
      </c>
      <c r="CY99" s="264"/>
      <c r="CZ99" s="265"/>
      <c r="DA99" s="266" t="str">
        <f t="shared" si="179"/>
        <v/>
      </c>
      <c r="DB99" s="267" t="str">
        <f t="shared" si="180"/>
        <v/>
      </c>
      <c r="DC99" s="268" t="str">
        <f t="shared" si="181"/>
        <v/>
      </c>
      <c r="DD99" s="269" t="str">
        <f t="shared" si="182"/>
        <v/>
      </c>
      <c r="DE99" s="270" t="str">
        <f t="shared" si="183"/>
        <v/>
      </c>
      <c r="DF99" s="261"/>
      <c r="DG99" s="260"/>
      <c r="DH99" s="135"/>
    </row>
    <row r="100" spans="1:112" ht="13.5" customHeight="1">
      <c r="A100" s="259"/>
      <c r="B100" s="260"/>
      <c r="E100" s="262" t="str">
        <f t="shared" si="205"/>
        <v/>
      </c>
      <c r="F100" s="263" t="str">
        <f t="shared" si="206"/>
        <v/>
      </c>
      <c r="G100" s="264"/>
      <c r="H100" s="265"/>
      <c r="I100" s="266" t="str">
        <f t="shared" si="207"/>
        <v/>
      </c>
      <c r="J100" s="267" t="str">
        <f t="shared" si="208"/>
        <v/>
      </c>
      <c r="K100" s="268" t="str">
        <f t="shared" si="209"/>
        <v/>
      </c>
      <c r="L100" s="269" t="str">
        <f t="shared" si="210"/>
        <v/>
      </c>
      <c r="M100" s="270" t="str">
        <f t="shared" si="211"/>
        <v/>
      </c>
      <c r="N100" s="261" t="str">
        <f t="shared" si="212"/>
        <v/>
      </c>
      <c r="O100" s="260"/>
      <c r="P100" s="135"/>
      <c r="Q100" s="262" t="str">
        <f t="shared" si="241"/>
        <v/>
      </c>
      <c r="R100" s="263" t="str">
        <f t="shared" si="242"/>
        <v/>
      </c>
      <c r="S100" s="264"/>
      <c r="T100" s="265"/>
      <c r="U100" s="266" t="str">
        <f t="shared" si="243"/>
        <v/>
      </c>
      <c r="V100" s="267" t="str">
        <f t="shared" si="244"/>
        <v/>
      </c>
      <c r="W100" s="268" t="str">
        <f t="shared" si="245"/>
        <v/>
      </c>
      <c r="X100" s="269" t="str">
        <f t="shared" si="246"/>
        <v/>
      </c>
      <c r="Y100" s="270" t="str">
        <f t="shared" si="213"/>
        <v/>
      </c>
      <c r="Z100" s="261" t="str">
        <f t="shared" si="214"/>
        <v/>
      </c>
      <c r="AA100" s="260"/>
      <c r="AB100" s="135"/>
      <c r="AC100" s="262" t="str">
        <f t="shared" si="247"/>
        <v/>
      </c>
      <c r="AD100" s="263" t="str">
        <f t="shared" si="248"/>
        <v/>
      </c>
      <c r="AE100" s="264"/>
      <c r="AF100" s="265"/>
      <c r="AG100" s="266" t="str">
        <f t="shared" si="249"/>
        <v/>
      </c>
      <c r="AH100" s="267" t="str">
        <f t="shared" si="250"/>
        <v/>
      </c>
      <c r="AI100" s="268" t="str">
        <f t="shared" si="251"/>
        <v/>
      </c>
      <c r="AJ100" s="269" t="str">
        <f t="shared" si="252"/>
        <v/>
      </c>
      <c r="AK100" s="270" t="str">
        <f t="shared" si="215"/>
        <v/>
      </c>
      <c r="AL100" s="261" t="str">
        <f t="shared" si="216"/>
        <v/>
      </c>
      <c r="AM100" s="260"/>
      <c r="AN100" s="135"/>
      <c r="AO100" s="262" t="str">
        <f t="shared" si="217"/>
        <v/>
      </c>
      <c r="AP100" s="263" t="str">
        <f t="shared" si="218"/>
        <v/>
      </c>
      <c r="AQ100" s="264"/>
      <c r="AR100" s="265"/>
      <c r="AS100" s="266" t="str">
        <f t="shared" si="219"/>
        <v/>
      </c>
      <c r="AT100" s="267" t="str">
        <f t="shared" si="220"/>
        <v/>
      </c>
      <c r="AU100" s="268" t="str">
        <f t="shared" si="221"/>
        <v/>
      </c>
      <c r="AV100" s="269" t="str">
        <f t="shared" si="222"/>
        <v/>
      </c>
      <c r="AW100" s="270" t="str">
        <f t="shared" si="223"/>
        <v/>
      </c>
      <c r="AX100" s="261" t="str">
        <f t="shared" si="224"/>
        <v/>
      </c>
      <c r="AY100" s="260"/>
      <c r="AZ100" s="135"/>
      <c r="BA100" s="262" t="str">
        <f t="shared" si="225"/>
        <v/>
      </c>
      <c r="BB100" s="263" t="str">
        <f t="shared" si="226"/>
        <v/>
      </c>
      <c r="BC100" s="264"/>
      <c r="BD100" s="265"/>
      <c r="BE100" s="266" t="str">
        <f t="shared" si="227"/>
        <v/>
      </c>
      <c r="BF100" s="267" t="str">
        <f t="shared" si="228"/>
        <v/>
      </c>
      <c r="BG100" s="268" t="str">
        <f t="shared" si="229"/>
        <v/>
      </c>
      <c r="BH100" s="269" t="str">
        <f t="shared" si="230"/>
        <v/>
      </c>
      <c r="BI100" s="270" t="str">
        <f t="shared" si="231"/>
        <v/>
      </c>
      <c r="BJ100" s="261" t="str">
        <f t="shared" si="232"/>
        <v/>
      </c>
      <c r="BK100" s="260"/>
      <c r="BL100" s="135"/>
      <c r="BM100" s="262" t="str">
        <f t="shared" si="278"/>
        <v/>
      </c>
      <c r="BN100" s="263" t="str">
        <f t="shared" si="279"/>
        <v/>
      </c>
      <c r="BO100" s="264"/>
      <c r="BP100" s="265"/>
      <c r="BQ100" s="266" t="str">
        <f t="shared" si="280"/>
        <v/>
      </c>
      <c r="BR100" s="267" t="str">
        <f t="shared" si="281"/>
        <v/>
      </c>
      <c r="BS100" s="268" t="str">
        <f t="shared" si="282"/>
        <v/>
      </c>
      <c r="BT100" s="269" t="str">
        <f t="shared" si="283"/>
        <v/>
      </c>
      <c r="BU100" s="270" t="str">
        <f t="shared" si="284"/>
        <v/>
      </c>
      <c r="BV100" s="261" t="str">
        <f t="shared" si="285"/>
        <v/>
      </c>
      <c r="BW100" s="260"/>
      <c r="BX100" s="135"/>
      <c r="BY100" s="262" t="str">
        <f t="shared" si="20"/>
        <v/>
      </c>
      <c r="BZ100" s="263" t="str">
        <f t="shared" si="21"/>
        <v/>
      </c>
      <c r="CA100" s="264"/>
      <c r="CB100" s="265"/>
      <c r="CC100" s="266" t="str">
        <f t="shared" si="24"/>
        <v/>
      </c>
      <c r="CD100" s="267" t="str">
        <f t="shared" si="25"/>
        <v/>
      </c>
      <c r="CE100" s="268" t="str">
        <f t="shared" si="26"/>
        <v/>
      </c>
      <c r="CF100" s="269" t="str">
        <f t="shared" si="27"/>
        <v/>
      </c>
      <c r="CG100" s="270" t="str">
        <f t="shared" si="28"/>
        <v/>
      </c>
      <c r="CH100" s="261" t="str">
        <f t="shared" si="29"/>
        <v/>
      </c>
      <c r="CI100" s="260"/>
      <c r="CJ100" s="135"/>
      <c r="CK100" s="262" t="str">
        <f t="shared" si="185"/>
        <v/>
      </c>
      <c r="CL100" s="263" t="str">
        <f t="shared" si="186"/>
        <v/>
      </c>
      <c r="CM100" s="264"/>
      <c r="CN100" s="265"/>
      <c r="CO100" s="266" t="str">
        <f t="shared" si="188"/>
        <v/>
      </c>
      <c r="CP100" s="267" t="str">
        <f t="shared" si="189"/>
        <v/>
      </c>
      <c r="CQ100" s="268" t="str">
        <f t="shared" si="190"/>
        <v/>
      </c>
      <c r="CR100" s="269" t="str">
        <f t="shared" si="191"/>
        <v/>
      </c>
      <c r="CS100" s="270" t="str">
        <f t="shared" si="192"/>
        <v/>
      </c>
      <c r="CT100" s="261"/>
      <c r="CU100" s="260"/>
      <c r="CV100" s="135"/>
      <c r="CW100" s="262" t="str">
        <f t="shared" si="178"/>
        <v/>
      </c>
      <c r="CX100" s="263" t="str">
        <f t="shared" si="193"/>
        <v/>
      </c>
      <c r="CY100" s="264"/>
      <c r="CZ100" s="265"/>
      <c r="DA100" s="266" t="str">
        <f t="shared" si="179"/>
        <v/>
      </c>
      <c r="DB100" s="267" t="str">
        <f t="shared" si="180"/>
        <v/>
      </c>
      <c r="DC100" s="268" t="str">
        <f t="shared" si="181"/>
        <v/>
      </c>
      <c r="DD100" s="269" t="str">
        <f t="shared" si="182"/>
        <v/>
      </c>
      <c r="DE100" s="270" t="str">
        <f t="shared" si="183"/>
        <v/>
      </c>
      <c r="DF100" s="261"/>
      <c r="DG100" s="260"/>
      <c r="DH100" s="135"/>
    </row>
    <row r="101" spans="1:112" ht="13.5" customHeight="1">
      <c r="A101" s="259"/>
      <c r="B101" s="260"/>
      <c r="C101" s="260"/>
      <c r="E101" s="262" t="str">
        <f t="shared" si="205"/>
        <v/>
      </c>
      <c r="F101" s="263" t="str">
        <f t="shared" si="206"/>
        <v/>
      </c>
      <c r="G101" s="264"/>
      <c r="H101" s="265"/>
      <c r="I101" s="266" t="str">
        <f t="shared" si="207"/>
        <v/>
      </c>
      <c r="J101" s="267" t="str">
        <f t="shared" si="208"/>
        <v/>
      </c>
      <c r="K101" s="268" t="str">
        <f t="shared" si="209"/>
        <v/>
      </c>
      <c r="L101" s="269" t="str">
        <f t="shared" si="210"/>
        <v/>
      </c>
      <c r="M101" s="270" t="str">
        <f t="shared" si="211"/>
        <v/>
      </c>
      <c r="N101" s="261" t="str">
        <f t="shared" si="212"/>
        <v/>
      </c>
      <c r="O101" s="260"/>
      <c r="P101" s="135"/>
      <c r="Q101" s="262" t="str">
        <f t="shared" si="241"/>
        <v/>
      </c>
      <c r="R101" s="263" t="str">
        <f t="shared" si="242"/>
        <v/>
      </c>
      <c r="S101" s="264"/>
      <c r="T101" s="265"/>
      <c r="U101" s="266" t="str">
        <f t="shared" si="243"/>
        <v/>
      </c>
      <c r="V101" s="267" t="str">
        <f t="shared" si="244"/>
        <v/>
      </c>
      <c r="W101" s="268" t="str">
        <f t="shared" si="245"/>
        <v/>
      </c>
      <c r="X101" s="269" t="str">
        <f t="shared" si="246"/>
        <v/>
      </c>
      <c r="Y101" s="270" t="str">
        <f t="shared" si="213"/>
        <v/>
      </c>
      <c r="Z101" s="261" t="str">
        <f t="shared" si="214"/>
        <v/>
      </c>
      <c r="AA101" s="260"/>
      <c r="AB101" s="135"/>
      <c r="AC101" s="262" t="str">
        <f t="shared" si="247"/>
        <v/>
      </c>
      <c r="AD101" s="263" t="str">
        <f t="shared" si="248"/>
        <v/>
      </c>
      <c r="AE101" s="264"/>
      <c r="AF101" s="265"/>
      <c r="AG101" s="266" t="str">
        <f t="shared" si="249"/>
        <v/>
      </c>
      <c r="AH101" s="267" t="str">
        <f t="shared" si="250"/>
        <v/>
      </c>
      <c r="AI101" s="268" t="str">
        <f t="shared" si="251"/>
        <v/>
      </c>
      <c r="AJ101" s="269" t="str">
        <f t="shared" si="252"/>
        <v/>
      </c>
      <c r="AK101" s="270" t="str">
        <f t="shared" si="215"/>
        <v/>
      </c>
      <c r="AL101" s="261" t="str">
        <f t="shared" si="216"/>
        <v/>
      </c>
      <c r="AM101" s="260"/>
      <c r="AN101" s="135"/>
      <c r="AO101" s="262" t="str">
        <f t="shared" si="217"/>
        <v/>
      </c>
      <c r="AP101" s="263" t="str">
        <f t="shared" si="218"/>
        <v/>
      </c>
      <c r="AQ101" s="264"/>
      <c r="AR101" s="265"/>
      <c r="AS101" s="266" t="str">
        <f t="shared" si="219"/>
        <v/>
      </c>
      <c r="AT101" s="267" t="str">
        <f t="shared" si="220"/>
        <v/>
      </c>
      <c r="AU101" s="268" t="str">
        <f t="shared" si="221"/>
        <v/>
      </c>
      <c r="AV101" s="269" t="str">
        <f t="shared" si="222"/>
        <v/>
      </c>
      <c r="AW101" s="270" t="str">
        <f t="shared" si="223"/>
        <v/>
      </c>
      <c r="AX101" s="261" t="str">
        <f t="shared" si="224"/>
        <v/>
      </c>
      <c r="AY101" s="260"/>
      <c r="AZ101" s="135"/>
      <c r="BA101" s="262" t="str">
        <f t="shared" si="225"/>
        <v/>
      </c>
      <c r="BB101" s="263" t="str">
        <f t="shared" si="226"/>
        <v/>
      </c>
      <c r="BC101" s="264"/>
      <c r="BD101" s="265"/>
      <c r="BE101" s="266" t="str">
        <f t="shared" si="227"/>
        <v/>
      </c>
      <c r="BF101" s="267" t="str">
        <f t="shared" si="228"/>
        <v/>
      </c>
      <c r="BG101" s="268" t="str">
        <f t="shared" si="229"/>
        <v/>
      </c>
      <c r="BH101" s="269" t="str">
        <f t="shared" si="230"/>
        <v/>
      </c>
      <c r="BI101" s="270" t="str">
        <f t="shared" si="231"/>
        <v/>
      </c>
      <c r="BJ101" s="261" t="str">
        <f t="shared" si="232"/>
        <v/>
      </c>
      <c r="BK101" s="260"/>
      <c r="BL101" s="135"/>
      <c r="BM101" s="262" t="str">
        <f t="shared" si="278"/>
        <v/>
      </c>
      <c r="BN101" s="263" t="str">
        <f t="shared" si="279"/>
        <v/>
      </c>
      <c r="BO101" s="264"/>
      <c r="BP101" s="265"/>
      <c r="BQ101" s="266" t="str">
        <f t="shared" si="280"/>
        <v/>
      </c>
      <c r="BR101" s="267" t="str">
        <f t="shared" si="281"/>
        <v/>
      </c>
      <c r="BS101" s="268" t="str">
        <f t="shared" si="282"/>
        <v/>
      </c>
      <c r="BT101" s="269" t="str">
        <f t="shared" si="283"/>
        <v/>
      </c>
      <c r="BU101" s="270" t="str">
        <f t="shared" si="284"/>
        <v/>
      </c>
      <c r="BV101" s="261" t="str">
        <f t="shared" si="285"/>
        <v/>
      </c>
      <c r="BW101" s="260"/>
      <c r="BX101" s="135"/>
      <c r="BY101" s="262" t="str">
        <f t="shared" si="20"/>
        <v/>
      </c>
      <c r="BZ101" s="263" t="str">
        <f t="shared" si="21"/>
        <v/>
      </c>
      <c r="CA101" s="264"/>
      <c r="CB101" s="265"/>
      <c r="CC101" s="266" t="str">
        <f t="shared" si="24"/>
        <v/>
      </c>
      <c r="CD101" s="267" t="str">
        <f t="shared" si="25"/>
        <v/>
      </c>
      <c r="CE101" s="268" t="str">
        <f t="shared" si="26"/>
        <v/>
      </c>
      <c r="CF101" s="269" t="str">
        <f t="shared" si="27"/>
        <v/>
      </c>
      <c r="CG101" s="270" t="str">
        <f t="shared" si="28"/>
        <v/>
      </c>
      <c r="CH101" s="261" t="str">
        <f t="shared" si="29"/>
        <v/>
      </c>
      <c r="CI101" s="260"/>
      <c r="CJ101" s="135"/>
      <c r="CK101" s="262" t="str">
        <f t="shared" si="185"/>
        <v/>
      </c>
      <c r="CL101" s="263" t="str">
        <f t="shared" si="186"/>
        <v/>
      </c>
      <c r="CM101" s="264"/>
      <c r="CN101" s="265"/>
      <c r="CO101" s="266" t="str">
        <f t="shared" si="188"/>
        <v/>
      </c>
      <c r="CP101" s="267" t="str">
        <f t="shared" si="189"/>
        <v/>
      </c>
      <c r="CQ101" s="268" t="str">
        <f t="shared" si="190"/>
        <v/>
      </c>
      <c r="CR101" s="269" t="str">
        <f t="shared" si="191"/>
        <v/>
      </c>
      <c r="CS101" s="270" t="str">
        <f t="shared" si="192"/>
        <v/>
      </c>
      <c r="CT101" s="261"/>
      <c r="CU101" s="260"/>
      <c r="CV101" s="135"/>
      <c r="CW101" s="262" t="str">
        <f t="shared" si="178"/>
        <v/>
      </c>
      <c r="CX101" s="263" t="str">
        <f t="shared" si="193"/>
        <v/>
      </c>
      <c r="CY101" s="264"/>
      <c r="CZ101" s="265"/>
      <c r="DA101" s="266" t="str">
        <f t="shared" si="179"/>
        <v/>
      </c>
      <c r="DB101" s="267" t="str">
        <f t="shared" si="180"/>
        <v/>
      </c>
      <c r="DC101" s="268" t="str">
        <f t="shared" si="181"/>
        <v/>
      </c>
      <c r="DD101" s="269" t="str">
        <f t="shared" si="182"/>
        <v/>
      </c>
      <c r="DE101" s="270" t="str">
        <f t="shared" si="183"/>
        <v/>
      </c>
      <c r="DF101" s="261"/>
      <c r="DG101" s="260"/>
      <c r="DH101" s="135"/>
    </row>
    <row r="102" spans="1:112" ht="13.5" customHeight="1">
      <c r="A102" s="259"/>
      <c r="B102" s="260"/>
      <c r="C102" s="260"/>
      <c r="E102" s="262" t="str">
        <f t="shared" si="205"/>
        <v/>
      </c>
      <c r="F102" s="263" t="str">
        <f t="shared" si="206"/>
        <v/>
      </c>
      <c r="G102" s="264"/>
      <c r="H102" s="265"/>
      <c r="I102" s="266" t="str">
        <f t="shared" si="207"/>
        <v/>
      </c>
      <c r="J102" s="267" t="str">
        <f t="shared" si="208"/>
        <v/>
      </c>
      <c r="K102" s="268" t="str">
        <f t="shared" si="209"/>
        <v/>
      </c>
      <c r="L102" s="269" t="str">
        <f t="shared" si="210"/>
        <v/>
      </c>
      <c r="M102" s="270" t="str">
        <f t="shared" si="211"/>
        <v/>
      </c>
      <c r="N102" s="261" t="str">
        <f t="shared" si="212"/>
        <v/>
      </c>
      <c r="O102" s="260"/>
      <c r="P102" s="135"/>
      <c r="Q102" s="262" t="str">
        <f t="shared" si="241"/>
        <v/>
      </c>
      <c r="R102" s="263" t="str">
        <f t="shared" si="242"/>
        <v/>
      </c>
      <c r="S102" s="264"/>
      <c r="T102" s="265"/>
      <c r="U102" s="266" t="str">
        <f t="shared" si="243"/>
        <v/>
      </c>
      <c r="V102" s="267" t="str">
        <f t="shared" si="244"/>
        <v/>
      </c>
      <c r="W102" s="268" t="str">
        <f t="shared" si="245"/>
        <v/>
      </c>
      <c r="X102" s="269" t="str">
        <f t="shared" si="246"/>
        <v/>
      </c>
      <c r="Y102" s="270" t="str">
        <f t="shared" si="213"/>
        <v/>
      </c>
      <c r="Z102" s="261" t="str">
        <f t="shared" si="214"/>
        <v/>
      </c>
      <c r="AA102" s="260"/>
      <c r="AB102" s="135"/>
      <c r="AC102" s="262" t="str">
        <f t="shared" si="247"/>
        <v/>
      </c>
      <c r="AD102" s="263" t="str">
        <f t="shared" si="248"/>
        <v/>
      </c>
      <c r="AE102" s="264"/>
      <c r="AF102" s="265"/>
      <c r="AG102" s="266" t="str">
        <f t="shared" si="249"/>
        <v/>
      </c>
      <c r="AH102" s="267" t="str">
        <f t="shared" si="250"/>
        <v/>
      </c>
      <c r="AI102" s="268" t="str">
        <f t="shared" si="251"/>
        <v/>
      </c>
      <c r="AJ102" s="269" t="str">
        <f t="shared" si="252"/>
        <v/>
      </c>
      <c r="AK102" s="270" t="str">
        <f t="shared" si="215"/>
        <v/>
      </c>
      <c r="AL102" s="261" t="str">
        <f t="shared" si="216"/>
        <v/>
      </c>
      <c r="AM102" s="260"/>
      <c r="AN102" s="135"/>
      <c r="AO102" s="262" t="str">
        <f t="shared" si="217"/>
        <v/>
      </c>
      <c r="AP102" s="263" t="str">
        <f t="shared" si="218"/>
        <v/>
      </c>
      <c r="AQ102" s="264"/>
      <c r="AR102" s="265"/>
      <c r="AS102" s="266" t="str">
        <f t="shared" si="219"/>
        <v/>
      </c>
      <c r="AT102" s="267" t="str">
        <f t="shared" si="220"/>
        <v/>
      </c>
      <c r="AU102" s="268" t="str">
        <f t="shared" si="221"/>
        <v/>
      </c>
      <c r="AV102" s="269" t="str">
        <f t="shared" si="222"/>
        <v/>
      </c>
      <c r="AW102" s="270" t="str">
        <f t="shared" si="223"/>
        <v/>
      </c>
      <c r="AX102" s="261" t="str">
        <f t="shared" si="224"/>
        <v/>
      </c>
      <c r="AY102" s="260"/>
      <c r="AZ102" s="135"/>
      <c r="BA102" s="262" t="str">
        <f t="shared" si="225"/>
        <v/>
      </c>
      <c r="BB102" s="263" t="str">
        <f t="shared" si="226"/>
        <v/>
      </c>
      <c r="BC102" s="264"/>
      <c r="BD102" s="265"/>
      <c r="BE102" s="266" t="str">
        <f t="shared" si="227"/>
        <v/>
      </c>
      <c r="BF102" s="267" t="str">
        <f t="shared" si="228"/>
        <v/>
      </c>
      <c r="BG102" s="268" t="str">
        <f t="shared" si="229"/>
        <v/>
      </c>
      <c r="BH102" s="269" t="str">
        <f t="shared" si="230"/>
        <v/>
      </c>
      <c r="BI102" s="270" t="str">
        <f t="shared" si="231"/>
        <v/>
      </c>
      <c r="BJ102" s="261" t="str">
        <f t="shared" si="232"/>
        <v/>
      </c>
      <c r="BK102" s="260"/>
      <c r="BL102" s="135"/>
      <c r="BM102" s="262" t="str">
        <f t="shared" si="278"/>
        <v/>
      </c>
      <c r="BN102" s="263" t="str">
        <f t="shared" si="279"/>
        <v/>
      </c>
      <c r="BO102" s="264"/>
      <c r="BP102" s="265"/>
      <c r="BQ102" s="266" t="str">
        <f t="shared" si="280"/>
        <v/>
      </c>
      <c r="BR102" s="267" t="str">
        <f t="shared" si="281"/>
        <v/>
      </c>
      <c r="BS102" s="268" t="str">
        <f t="shared" si="282"/>
        <v/>
      </c>
      <c r="BT102" s="269" t="str">
        <f t="shared" si="283"/>
        <v/>
      </c>
      <c r="BU102" s="270" t="str">
        <f t="shared" si="284"/>
        <v/>
      </c>
      <c r="BV102" s="261" t="str">
        <f t="shared" si="285"/>
        <v/>
      </c>
      <c r="BW102" s="260"/>
      <c r="BX102" s="135"/>
      <c r="BY102" s="262" t="str">
        <f t="shared" si="20"/>
        <v/>
      </c>
      <c r="BZ102" s="263" t="str">
        <f t="shared" si="21"/>
        <v/>
      </c>
      <c r="CA102" s="264"/>
      <c r="CB102" s="265"/>
      <c r="CC102" s="266" t="str">
        <f t="shared" si="24"/>
        <v/>
      </c>
      <c r="CD102" s="267" t="str">
        <f t="shared" si="25"/>
        <v/>
      </c>
      <c r="CE102" s="268" t="str">
        <f t="shared" si="26"/>
        <v/>
      </c>
      <c r="CF102" s="269" t="str">
        <f t="shared" si="27"/>
        <v/>
      </c>
      <c r="CG102" s="270" t="str">
        <f t="shared" si="28"/>
        <v/>
      </c>
      <c r="CH102" s="261" t="str">
        <f t="shared" si="29"/>
        <v/>
      </c>
      <c r="CI102" s="260"/>
      <c r="CJ102" s="135"/>
      <c r="CK102" s="262" t="str">
        <f t="shared" si="185"/>
        <v/>
      </c>
      <c r="CL102" s="263" t="str">
        <f t="shared" si="186"/>
        <v/>
      </c>
      <c r="CM102" s="264"/>
      <c r="CN102" s="265"/>
      <c r="CO102" s="266" t="str">
        <f t="shared" si="188"/>
        <v/>
      </c>
      <c r="CP102" s="267" t="str">
        <f t="shared" si="189"/>
        <v/>
      </c>
      <c r="CQ102" s="268" t="str">
        <f t="shared" si="190"/>
        <v/>
      </c>
      <c r="CR102" s="269" t="str">
        <f t="shared" si="191"/>
        <v/>
      </c>
      <c r="CS102" s="270" t="str">
        <f t="shared" si="192"/>
        <v/>
      </c>
      <c r="CT102" s="261"/>
      <c r="CU102" s="260"/>
      <c r="CV102" s="135"/>
      <c r="CW102" s="262" t="str">
        <f t="shared" si="178"/>
        <v/>
      </c>
      <c r="CX102" s="263" t="str">
        <f t="shared" si="193"/>
        <v/>
      </c>
      <c r="CY102" s="264"/>
      <c r="CZ102" s="265"/>
      <c r="DA102" s="266" t="str">
        <f t="shared" si="179"/>
        <v/>
      </c>
      <c r="DB102" s="267" t="str">
        <f t="shared" si="180"/>
        <v/>
      </c>
      <c r="DC102" s="268" t="str">
        <f t="shared" si="181"/>
        <v/>
      </c>
      <c r="DD102" s="269" t="str">
        <f t="shared" si="182"/>
        <v/>
      </c>
      <c r="DE102" s="270" t="str">
        <f t="shared" si="183"/>
        <v/>
      </c>
      <c r="DF102" s="261"/>
      <c r="DG102" s="260"/>
      <c r="DH102" s="135"/>
    </row>
    <row r="103" spans="1:112" ht="13.5" customHeight="1">
      <c r="A103" s="259"/>
      <c r="B103" s="260"/>
      <c r="C103" s="260"/>
      <c r="D103" s="244"/>
      <c r="E103" s="262" t="str">
        <f t="shared" si="205"/>
        <v/>
      </c>
      <c r="F103" s="263" t="str">
        <f t="shared" si="206"/>
        <v/>
      </c>
      <c r="G103" s="264"/>
      <c r="H103" s="265"/>
      <c r="I103" s="266" t="str">
        <f t="shared" si="207"/>
        <v/>
      </c>
      <c r="J103" s="267" t="str">
        <f t="shared" si="208"/>
        <v/>
      </c>
      <c r="K103" s="268" t="str">
        <f t="shared" si="209"/>
        <v/>
      </c>
      <c r="L103" s="269" t="str">
        <f t="shared" si="210"/>
        <v/>
      </c>
      <c r="M103" s="270" t="str">
        <f t="shared" si="211"/>
        <v/>
      </c>
      <c r="N103" s="261" t="str">
        <f t="shared" si="212"/>
        <v/>
      </c>
      <c r="O103" s="260"/>
      <c r="P103" s="135"/>
      <c r="Q103" s="262" t="str">
        <f t="shared" si="241"/>
        <v/>
      </c>
      <c r="R103" s="263" t="str">
        <f t="shared" si="242"/>
        <v/>
      </c>
      <c r="S103" s="264"/>
      <c r="T103" s="265"/>
      <c r="U103" s="266" t="str">
        <f t="shared" si="243"/>
        <v/>
      </c>
      <c r="V103" s="267" t="str">
        <f t="shared" si="244"/>
        <v/>
      </c>
      <c r="W103" s="268" t="str">
        <f t="shared" si="245"/>
        <v/>
      </c>
      <c r="X103" s="269" t="str">
        <f t="shared" si="246"/>
        <v/>
      </c>
      <c r="Y103" s="270" t="str">
        <f t="shared" si="213"/>
        <v/>
      </c>
      <c r="Z103" s="261" t="str">
        <f t="shared" si="214"/>
        <v/>
      </c>
      <c r="AA103" s="260"/>
      <c r="AB103" s="135"/>
      <c r="AC103" s="262" t="str">
        <f t="shared" si="247"/>
        <v/>
      </c>
      <c r="AD103" s="263" t="str">
        <f t="shared" si="248"/>
        <v/>
      </c>
      <c r="AE103" s="264"/>
      <c r="AF103" s="265"/>
      <c r="AG103" s="266" t="str">
        <f t="shared" si="249"/>
        <v/>
      </c>
      <c r="AH103" s="267" t="str">
        <f t="shared" si="250"/>
        <v/>
      </c>
      <c r="AI103" s="268" t="str">
        <f t="shared" si="251"/>
        <v/>
      </c>
      <c r="AJ103" s="269" t="str">
        <f t="shared" si="252"/>
        <v/>
      </c>
      <c r="AK103" s="270" t="str">
        <f t="shared" si="215"/>
        <v/>
      </c>
      <c r="AL103" s="261" t="str">
        <f t="shared" si="216"/>
        <v/>
      </c>
      <c r="AM103" s="260"/>
      <c r="AN103" s="135"/>
      <c r="AO103" s="262" t="str">
        <f t="shared" si="217"/>
        <v/>
      </c>
      <c r="AP103" s="263" t="str">
        <f t="shared" si="218"/>
        <v/>
      </c>
      <c r="AQ103" s="264"/>
      <c r="AR103" s="265"/>
      <c r="AS103" s="266" t="str">
        <f t="shared" si="219"/>
        <v/>
      </c>
      <c r="AT103" s="267" t="str">
        <f t="shared" si="220"/>
        <v/>
      </c>
      <c r="AU103" s="268" t="str">
        <f t="shared" si="221"/>
        <v/>
      </c>
      <c r="AV103" s="269" t="str">
        <f t="shared" si="222"/>
        <v/>
      </c>
      <c r="AW103" s="270" t="str">
        <f t="shared" si="223"/>
        <v/>
      </c>
      <c r="AX103" s="261" t="str">
        <f t="shared" si="224"/>
        <v/>
      </c>
      <c r="AY103" s="260"/>
      <c r="AZ103" s="135"/>
      <c r="BA103" s="262" t="str">
        <f t="shared" si="225"/>
        <v/>
      </c>
      <c r="BB103" s="263" t="str">
        <f t="shared" si="226"/>
        <v/>
      </c>
      <c r="BC103" s="264"/>
      <c r="BD103" s="265"/>
      <c r="BE103" s="266" t="str">
        <f t="shared" si="227"/>
        <v/>
      </c>
      <c r="BF103" s="267" t="str">
        <f t="shared" si="228"/>
        <v/>
      </c>
      <c r="BG103" s="268" t="str">
        <f t="shared" si="229"/>
        <v/>
      </c>
      <c r="BH103" s="269" t="str">
        <f t="shared" si="230"/>
        <v/>
      </c>
      <c r="BI103" s="270" t="str">
        <f t="shared" si="231"/>
        <v/>
      </c>
      <c r="BJ103" s="261" t="str">
        <f t="shared" si="232"/>
        <v/>
      </c>
      <c r="BK103" s="260"/>
      <c r="BL103" s="135"/>
      <c r="BM103" s="262" t="str">
        <f t="shared" si="278"/>
        <v/>
      </c>
      <c r="BN103" s="263" t="str">
        <f t="shared" si="279"/>
        <v/>
      </c>
      <c r="BO103" s="264"/>
      <c r="BP103" s="265"/>
      <c r="BQ103" s="266" t="str">
        <f t="shared" si="280"/>
        <v/>
      </c>
      <c r="BR103" s="267" t="str">
        <f t="shared" si="281"/>
        <v/>
      </c>
      <c r="BS103" s="268" t="str">
        <f t="shared" si="282"/>
        <v/>
      </c>
      <c r="BT103" s="269" t="str">
        <f t="shared" si="283"/>
        <v/>
      </c>
      <c r="BU103" s="270" t="str">
        <f t="shared" si="284"/>
        <v/>
      </c>
      <c r="BV103" s="261" t="str">
        <f t="shared" si="285"/>
        <v/>
      </c>
      <c r="BW103" s="260"/>
      <c r="BX103" s="135"/>
      <c r="BY103" s="262" t="str">
        <f t="shared" si="20"/>
        <v/>
      </c>
      <c r="BZ103" s="263" t="str">
        <f t="shared" si="21"/>
        <v/>
      </c>
      <c r="CA103" s="264"/>
      <c r="CB103" s="265"/>
      <c r="CC103" s="266" t="str">
        <f t="shared" si="24"/>
        <v/>
      </c>
      <c r="CD103" s="267" t="str">
        <f t="shared" si="25"/>
        <v/>
      </c>
      <c r="CE103" s="268" t="str">
        <f t="shared" si="26"/>
        <v/>
      </c>
      <c r="CF103" s="269" t="str">
        <f t="shared" si="27"/>
        <v/>
      </c>
      <c r="CG103" s="270" t="str">
        <f t="shared" si="28"/>
        <v/>
      </c>
      <c r="CH103" s="261" t="str">
        <f t="shared" si="29"/>
        <v/>
      </c>
      <c r="CI103" s="260"/>
      <c r="CJ103" s="135"/>
      <c r="CK103" s="262" t="str">
        <f t="shared" si="185"/>
        <v/>
      </c>
      <c r="CL103" s="263" t="str">
        <f t="shared" si="186"/>
        <v/>
      </c>
      <c r="CM103" s="264"/>
      <c r="CN103" s="265"/>
      <c r="CO103" s="266" t="str">
        <f t="shared" si="188"/>
        <v/>
      </c>
      <c r="CP103" s="267" t="str">
        <f t="shared" si="189"/>
        <v/>
      </c>
      <c r="CQ103" s="268" t="str">
        <f t="shared" si="190"/>
        <v/>
      </c>
      <c r="CR103" s="269" t="str">
        <f t="shared" si="191"/>
        <v/>
      </c>
      <c r="CS103" s="270" t="str">
        <f t="shared" si="192"/>
        <v/>
      </c>
      <c r="CT103" s="261"/>
      <c r="CU103" s="260"/>
      <c r="CV103" s="135"/>
      <c r="CW103" s="262" t="str">
        <f t="shared" si="178"/>
        <v/>
      </c>
      <c r="CX103" s="263" t="str">
        <f t="shared" si="193"/>
        <v/>
      </c>
      <c r="CY103" s="264"/>
      <c r="CZ103" s="265"/>
      <c r="DA103" s="266" t="str">
        <f t="shared" si="179"/>
        <v/>
      </c>
      <c r="DB103" s="267" t="str">
        <f t="shared" si="180"/>
        <v/>
      </c>
      <c r="DC103" s="268" t="str">
        <f t="shared" si="181"/>
        <v/>
      </c>
      <c r="DD103" s="269" t="str">
        <f t="shared" si="182"/>
        <v/>
      </c>
      <c r="DE103" s="270" t="str">
        <f t="shared" si="183"/>
        <v/>
      </c>
      <c r="DF103" s="261"/>
      <c r="DG103" s="260"/>
      <c r="DH103" s="135"/>
    </row>
    <row r="104" spans="1:112" ht="13.5" customHeight="1">
      <c r="A104" s="259"/>
      <c r="D104" s="244"/>
      <c r="E104" s="262" t="str">
        <f t="shared" si="205"/>
        <v/>
      </c>
      <c r="F104" s="263" t="str">
        <f t="shared" si="206"/>
        <v/>
      </c>
      <c r="G104" s="264"/>
      <c r="H104" s="265"/>
      <c r="I104" s="266" t="str">
        <f t="shared" si="207"/>
        <v/>
      </c>
      <c r="J104" s="267" t="str">
        <f t="shared" si="208"/>
        <v/>
      </c>
      <c r="K104" s="268" t="str">
        <f t="shared" si="209"/>
        <v/>
      </c>
      <c r="L104" s="269" t="str">
        <f t="shared" si="210"/>
        <v/>
      </c>
      <c r="M104" s="270" t="str">
        <f t="shared" si="211"/>
        <v/>
      </c>
      <c r="N104" s="261" t="str">
        <f t="shared" si="212"/>
        <v/>
      </c>
      <c r="O104" s="260"/>
      <c r="P104" s="135"/>
      <c r="Q104" s="262" t="str">
        <f t="shared" si="241"/>
        <v/>
      </c>
      <c r="R104" s="263" t="str">
        <f t="shared" si="242"/>
        <v/>
      </c>
      <c r="S104" s="264"/>
      <c r="T104" s="265"/>
      <c r="U104" s="266" t="str">
        <f t="shared" si="243"/>
        <v/>
      </c>
      <c r="V104" s="267" t="str">
        <f t="shared" si="244"/>
        <v/>
      </c>
      <c r="W104" s="268" t="str">
        <f t="shared" si="245"/>
        <v/>
      </c>
      <c r="X104" s="269" t="str">
        <f t="shared" si="246"/>
        <v/>
      </c>
      <c r="Y104" s="270" t="str">
        <f t="shared" si="213"/>
        <v/>
      </c>
      <c r="Z104" s="261" t="str">
        <f t="shared" si="214"/>
        <v/>
      </c>
      <c r="AA104" s="260"/>
      <c r="AB104" s="135"/>
      <c r="AC104" s="262" t="str">
        <f t="shared" si="247"/>
        <v/>
      </c>
      <c r="AD104" s="263" t="str">
        <f t="shared" si="248"/>
        <v/>
      </c>
      <c r="AE104" s="264"/>
      <c r="AF104" s="265"/>
      <c r="AG104" s="266" t="str">
        <f t="shared" si="249"/>
        <v/>
      </c>
      <c r="AH104" s="267" t="str">
        <f t="shared" si="250"/>
        <v/>
      </c>
      <c r="AI104" s="268" t="str">
        <f t="shared" si="251"/>
        <v/>
      </c>
      <c r="AJ104" s="269" t="str">
        <f t="shared" si="252"/>
        <v/>
      </c>
      <c r="AK104" s="270" t="str">
        <f t="shared" si="215"/>
        <v/>
      </c>
      <c r="AL104" s="261" t="str">
        <f t="shared" si="216"/>
        <v/>
      </c>
      <c r="AM104" s="260"/>
      <c r="AN104" s="135"/>
      <c r="AO104" s="262" t="str">
        <f t="shared" si="217"/>
        <v/>
      </c>
      <c r="AP104" s="263" t="str">
        <f t="shared" si="218"/>
        <v/>
      </c>
      <c r="AQ104" s="264"/>
      <c r="AR104" s="265"/>
      <c r="AS104" s="266" t="str">
        <f t="shared" si="219"/>
        <v/>
      </c>
      <c r="AT104" s="267" t="str">
        <f t="shared" si="220"/>
        <v/>
      </c>
      <c r="AU104" s="268" t="str">
        <f t="shared" si="221"/>
        <v/>
      </c>
      <c r="AV104" s="269" t="str">
        <f t="shared" si="222"/>
        <v/>
      </c>
      <c r="AW104" s="270" t="str">
        <f t="shared" si="223"/>
        <v/>
      </c>
      <c r="AX104" s="261" t="str">
        <f t="shared" si="224"/>
        <v/>
      </c>
      <c r="AY104" s="260"/>
      <c r="AZ104" s="135"/>
      <c r="BA104" s="262" t="str">
        <f t="shared" si="225"/>
        <v/>
      </c>
      <c r="BB104" s="263" t="str">
        <f t="shared" si="226"/>
        <v/>
      </c>
      <c r="BC104" s="264"/>
      <c r="BD104" s="265"/>
      <c r="BE104" s="266" t="str">
        <f t="shared" si="227"/>
        <v/>
      </c>
      <c r="BF104" s="267" t="str">
        <f t="shared" si="228"/>
        <v/>
      </c>
      <c r="BG104" s="268" t="str">
        <f t="shared" si="229"/>
        <v/>
      </c>
      <c r="BH104" s="269" t="str">
        <f t="shared" si="230"/>
        <v/>
      </c>
      <c r="BI104" s="270" t="str">
        <f t="shared" si="231"/>
        <v/>
      </c>
      <c r="BJ104" s="261" t="str">
        <f t="shared" si="232"/>
        <v/>
      </c>
      <c r="BK104" s="260"/>
      <c r="BL104" s="135"/>
      <c r="BM104" s="262" t="str">
        <f t="shared" si="278"/>
        <v/>
      </c>
      <c r="BN104" s="263" t="str">
        <f t="shared" si="279"/>
        <v/>
      </c>
      <c r="BO104" s="264"/>
      <c r="BP104" s="265"/>
      <c r="BQ104" s="266" t="str">
        <f t="shared" si="280"/>
        <v/>
      </c>
      <c r="BR104" s="267" t="str">
        <f t="shared" si="281"/>
        <v/>
      </c>
      <c r="BS104" s="268" t="str">
        <f t="shared" si="282"/>
        <v/>
      </c>
      <c r="BT104" s="269" t="str">
        <f t="shared" si="283"/>
        <v/>
      </c>
      <c r="BU104" s="270" t="str">
        <f t="shared" si="284"/>
        <v/>
      </c>
      <c r="BV104" s="261" t="str">
        <f t="shared" si="285"/>
        <v/>
      </c>
      <c r="BW104" s="260"/>
      <c r="BX104" s="135"/>
      <c r="BY104" s="262" t="str">
        <f t="shared" si="20"/>
        <v/>
      </c>
      <c r="BZ104" s="263" t="str">
        <f t="shared" si="21"/>
        <v/>
      </c>
      <c r="CA104" s="264"/>
      <c r="CB104" s="265"/>
      <c r="CC104" s="266" t="str">
        <f t="shared" si="24"/>
        <v/>
      </c>
      <c r="CD104" s="267" t="str">
        <f t="shared" si="25"/>
        <v/>
      </c>
      <c r="CE104" s="268" t="str">
        <f t="shared" si="26"/>
        <v/>
      </c>
      <c r="CF104" s="269" t="str">
        <f t="shared" si="27"/>
        <v/>
      </c>
      <c r="CG104" s="270" t="str">
        <f t="shared" si="28"/>
        <v/>
      </c>
      <c r="CH104" s="261" t="str">
        <f t="shared" si="29"/>
        <v/>
      </c>
      <c r="CI104" s="260"/>
      <c r="CJ104" s="135"/>
      <c r="CK104" s="262" t="str">
        <f t="shared" si="185"/>
        <v/>
      </c>
      <c r="CL104" s="263" t="str">
        <f t="shared" si="186"/>
        <v/>
      </c>
      <c r="CM104" s="264"/>
      <c r="CN104" s="265"/>
      <c r="CO104" s="266" t="str">
        <f t="shared" si="188"/>
        <v/>
      </c>
      <c r="CP104" s="267" t="str">
        <f t="shared" si="189"/>
        <v/>
      </c>
      <c r="CQ104" s="268" t="str">
        <f t="shared" si="190"/>
        <v/>
      </c>
      <c r="CR104" s="269" t="str">
        <f t="shared" si="191"/>
        <v/>
      </c>
      <c r="CS104" s="270" t="str">
        <f t="shared" si="192"/>
        <v/>
      </c>
      <c r="CT104" s="261"/>
      <c r="CU104" s="260"/>
      <c r="CV104" s="135"/>
      <c r="CW104" s="262" t="str">
        <f t="shared" si="178"/>
        <v/>
      </c>
      <c r="CX104" s="263" t="str">
        <f t="shared" si="193"/>
        <v/>
      </c>
      <c r="CY104" s="264"/>
      <c r="CZ104" s="265"/>
      <c r="DA104" s="266" t="str">
        <f t="shared" si="179"/>
        <v/>
      </c>
      <c r="DB104" s="267" t="str">
        <f t="shared" si="180"/>
        <v/>
      </c>
      <c r="DC104" s="268" t="str">
        <f t="shared" si="181"/>
        <v/>
      </c>
      <c r="DD104" s="269" t="str">
        <f t="shared" si="182"/>
        <v/>
      </c>
      <c r="DE104" s="270" t="str">
        <f t="shared" si="183"/>
        <v/>
      </c>
      <c r="DF104" s="261"/>
      <c r="DG104" s="260"/>
      <c r="DH104" s="135"/>
    </row>
    <row r="105" spans="1:112" ht="13.5" customHeight="1">
      <c r="A105" s="259"/>
      <c r="E105" s="262" t="str">
        <f t="shared" si="205"/>
        <v/>
      </c>
      <c r="F105" s="263" t="str">
        <f t="shared" si="206"/>
        <v/>
      </c>
      <c r="G105" s="264"/>
      <c r="H105" s="265"/>
      <c r="I105" s="266" t="str">
        <f t="shared" si="207"/>
        <v/>
      </c>
      <c r="J105" s="267" t="str">
        <f t="shared" si="208"/>
        <v/>
      </c>
      <c r="K105" s="268" t="str">
        <f t="shared" si="209"/>
        <v/>
      </c>
      <c r="L105" s="269" t="str">
        <f t="shared" si="210"/>
        <v/>
      </c>
      <c r="M105" s="270" t="str">
        <f t="shared" si="211"/>
        <v/>
      </c>
      <c r="N105" s="261" t="str">
        <f t="shared" si="212"/>
        <v/>
      </c>
      <c r="O105" s="260"/>
      <c r="P105" s="135"/>
      <c r="Q105" s="262" t="str">
        <f t="shared" si="241"/>
        <v/>
      </c>
      <c r="R105" s="263" t="str">
        <f t="shared" si="242"/>
        <v/>
      </c>
      <c r="S105" s="264"/>
      <c r="T105" s="265"/>
      <c r="U105" s="266" t="str">
        <f t="shared" si="243"/>
        <v/>
      </c>
      <c r="V105" s="267" t="str">
        <f t="shared" si="244"/>
        <v/>
      </c>
      <c r="W105" s="268" t="str">
        <f t="shared" si="245"/>
        <v/>
      </c>
      <c r="X105" s="269" t="str">
        <f t="shared" si="246"/>
        <v/>
      </c>
      <c r="Y105" s="270" t="str">
        <f t="shared" si="213"/>
        <v/>
      </c>
      <c r="Z105" s="261" t="str">
        <f t="shared" si="214"/>
        <v/>
      </c>
      <c r="AA105" s="260"/>
      <c r="AB105" s="135"/>
      <c r="AC105" s="262" t="str">
        <f t="shared" si="247"/>
        <v/>
      </c>
      <c r="AD105" s="263" t="str">
        <f t="shared" si="248"/>
        <v/>
      </c>
      <c r="AE105" s="264"/>
      <c r="AF105" s="265"/>
      <c r="AG105" s="266" t="str">
        <f t="shared" si="249"/>
        <v/>
      </c>
      <c r="AH105" s="267" t="str">
        <f t="shared" si="250"/>
        <v/>
      </c>
      <c r="AI105" s="268" t="str">
        <f t="shared" si="251"/>
        <v/>
      </c>
      <c r="AJ105" s="269" t="str">
        <f t="shared" si="252"/>
        <v/>
      </c>
      <c r="AK105" s="270" t="str">
        <f t="shared" si="215"/>
        <v/>
      </c>
      <c r="AL105" s="261" t="str">
        <f t="shared" si="216"/>
        <v/>
      </c>
      <c r="AM105" s="260"/>
      <c r="AN105" s="135"/>
      <c r="AO105" s="262" t="str">
        <f t="shared" si="217"/>
        <v/>
      </c>
      <c r="AP105" s="263" t="str">
        <f t="shared" si="218"/>
        <v/>
      </c>
      <c r="AQ105" s="264"/>
      <c r="AR105" s="265"/>
      <c r="AS105" s="266" t="str">
        <f t="shared" si="219"/>
        <v/>
      </c>
      <c r="AT105" s="267" t="str">
        <f t="shared" si="220"/>
        <v/>
      </c>
      <c r="AU105" s="268" t="str">
        <f t="shared" si="221"/>
        <v/>
      </c>
      <c r="AV105" s="269" t="str">
        <f t="shared" si="222"/>
        <v/>
      </c>
      <c r="AW105" s="270" t="str">
        <f t="shared" si="223"/>
        <v/>
      </c>
      <c r="AX105" s="261" t="str">
        <f t="shared" si="224"/>
        <v/>
      </c>
      <c r="AY105" s="260"/>
      <c r="AZ105" s="135"/>
      <c r="BA105" s="262" t="str">
        <f t="shared" si="225"/>
        <v/>
      </c>
      <c r="BB105" s="263" t="str">
        <f t="shared" si="226"/>
        <v/>
      </c>
      <c r="BC105" s="264"/>
      <c r="BD105" s="265"/>
      <c r="BE105" s="266" t="str">
        <f t="shared" si="227"/>
        <v/>
      </c>
      <c r="BF105" s="267" t="str">
        <f t="shared" si="228"/>
        <v/>
      </c>
      <c r="BG105" s="268" t="str">
        <f t="shared" si="229"/>
        <v/>
      </c>
      <c r="BH105" s="269" t="str">
        <f t="shared" si="230"/>
        <v/>
      </c>
      <c r="BI105" s="270" t="str">
        <f t="shared" si="231"/>
        <v/>
      </c>
      <c r="BJ105" s="261" t="str">
        <f t="shared" si="232"/>
        <v/>
      </c>
      <c r="BK105" s="260"/>
      <c r="BL105" s="135"/>
      <c r="BM105" s="262" t="str">
        <f t="shared" si="278"/>
        <v/>
      </c>
      <c r="BN105" s="263" t="str">
        <f t="shared" si="279"/>
        <v/>
      </c>
      <c r="BO105" s="264"/>
      <c r="BP105" s="265"/>
      <c r="BQ105" s="266" t="str">
        <f t="shared" si="280"/>
        <v/>
      </c>
      <c r="BR105" s="267" t="str">
        <f t="shared" si="281"/>
        <v/>
      </c>
      <c r="BS105" s="268" t="str">
        <f t="shared" si="282"/>
        <v/>
      </c>
      <c r="BT105" s="269" t="str">
        <f t="shared" si="283"/>
        <v/>
      </c>
      <c r="BU105" s="270" t="str">
        <f t="shared" si="284"/>
        <v/>
      </c>
      <c r="BV105" s="261" t="str">
        <f t="shared" si="285"/>
        <v/>
      </c>
      <c r="BW105" s="260"/>
      <c r="BX105" s="135"/>
      <c r="BY105" s="262" t="str">
        <f t="shared" si="20"/>
        <v/>
      </c>
      <c r="BZ105" s="263" t="str">
        <f t="shared" si="21"/>
        <v/>
      </c>
      <c r="CA105" s="264"/>
      <c r="CB105" s="265"/>
      <c r="CC105" s="266" t="str">
        <f t="shared" si="24"/>
        <v/>
      </c>
      <c r="CD105" s="267" t="str">
        <f t="shared" si="25"/>
        <v/>
      </c>
      <c r="CE105" s="268" t="str">
        <f t="shared" si="26"/>
        <v/>
      </c>
      <c r="CF105" s="269" t="str">
        <f t="shared" si="27"/>
        <v/>
      </c>
      <c r="CG105" s="270" t="str">
        <f t="shared" si="28"/>
        <v/>
      </c>
      <c r="CH105" s="261" t="str">
        <f t="shared" si="29"/>
        <v/>
      </c>
      <c r="CI105" s="260"/>
      <c r="CJ105" s="135"/>
      <c r="CK105" s="262" t="str">
        <f t="shared" si="185"/>
        <v/>
      </c>
      <c r="CL105" s="263" t="str">
        <f t="shared" si="186"/>
        <v/>
      </c>
      <c r="CM105" s="264"/>
      <c r="CN105" s="265"/>
      <c r="CO105" s="266" t="str">
        <f t="shared" si="188"/>
        <v/>
      </c>
      <c r="CP105" s="267" t="str">
        <f t="shared" si="189"/>
        <v/>
      </c>
      <c r="CQ105" s="268" t="str">
        <f t="shared" si="190"/>
        <v/>
      </c>
      <c r="CR105" s="269" t="str">
        <f t="shared" si="191"/>
        <v/>
      </c>
      <c r="CS105" s="270" t="str">
        <f t="shared" si="192"/>
        <v/>
      </c>
      <c r="CT105" s="261" t="str">
        <f t="shared" ref="CT105:CT153" si="310">IF(CV105="","",IF((LEN(CV105)-LEN(SUBSTITUTE(CV105,"male","")))/LEN("male")&gt;1,"!",IF(RIGHT(CV105,1)=")","",IF(RIGHT(CV105,2)=") ","",IF(RIGHT(CV105,2)=").","","!!")))))</f>
        <v/>
      </c>
      <c r="CU105" s="260"/>
      <c r="CV105" s="135"/>
      <c r="CW105" s="262" t="str">
        <f t="shared" si="178"/>
        <v/>
      </c>
      <c r="CX105" s="263" t="str">
        <f t="shared" si="193"/>
        <v/>
      </c>
      <c r="CY105" s="264"/>
      <c r="CZ105" s="265"/>
      <c r="DA105" s="266" t="str">
        <f t="shared" si="179"/>
        <v/>
      </c>
      <c r="DB105" s="267" t="str">
        <f t="shared" si="180"/>
        <v/>
      </c>
      <c r="DC105" s="268" t="str">
        <f t="shared" si="181"/>
        <v/>
      </c>
      <c r="DD105" s="269" t="str">
        <f t="shared" si="182"/>
        <v/>
      </c>
      <c r="DE105" s="270" t="str">
        <f t="shared" si="183"/>
        <v/>
      </c>
      <c r="DF105" s="261" t="str">
        <f t="shared" ref="DF105:DF168" si="311">IF(DH105="","",IF((LEN(DH105)-LEN(SUBSTITUTE(DH105,"male","")))/LEN("male")&gt;1,"!",IF(RIGHT(DH105,1)=")","",IF(RIGHT(DH105,2)=") ","",IF(RIGHT(DH105,2)=").","","!!")))))</f>
        <v/>
      </c>
      <c r="DG105" s="260"/>
      <c r="DH105" s="135"/>
    </row>
    <row r="106" spans="1:112" ht="13.5" customHeight="1">
      <c r="A106" s="259"/>
      <c r="E106" s="262" t="str">
        <f t="shared" si="205"/>
        <v/>
      </c>
      <c r="F106" s="263" t="str">
        <f t="shared" si="206"/>
        <v/>
      </c>
      <c r="G106" s="264"/>
      <c r="H106" s="265"/>
      <c r="I106" s="266" t="str">
        <f t="shared" si="207"/>
        <v/>
      </c>
      <c r="J106" s="267" t="str">
        <f t="shared" si="208"/>
        <v/>
      </c>
      <c r="K106" s="268" t="str">
        <f t="shared" si="209"/>
        <v/>
      </c>
      <c r="L106" s="269" t="str">
        <f t="shared" ref="L106:L129" si="312">IF(P106="","",IF(ISERROR(MID(P106,FIND("male,",P106)+6,(FIND(")",P106)-(FIND("male,",P106)+6))))=TRUE,"missing/error",MID(P106,FIND("male,",P106)+6,(FIND(")",P106)-(FIND("male,",P106)+6)))))</f>
        <v/>
      </c>
      <c r="M106" s="270" t="str">
        <f t="shared" si="211"/>
        <v/>
      </c>
      <c r="N106" s="261" t="str">
        <f t="shared" si="212"/>
        <v/>
      </c>
      <c r="O106" s="260"/>
      <c r="P106" s="135"/>
      <c r="Q106" s="262" t="str">
        <f t="shared" si="241"/>
        <v/>
      </c>
      <c r="R106" s="263" t="str">
        <f t="shared" si="242"/>
        <v/>
      </c>
      <c r="S106" s="264"/>
      <c r="T106" s="265"/>
      <c r="U106" s="266" t="str">
        <f t="shared" si="243"/>
        <v/>
      </c>
      <c r="V106" s="267" t="str">
        <f t="shared" si="244"/>
        <v/>
      </c>
      <c r="W106" s="268" t="str">
        <f t="shared" si="245"/>
        <v/>
      </c>
      <c r="X106" s="269" t="str">
        <f t="shared" si="246"/>
        <v/>
      </c>
      <c r="Y106" s="270" t="str">
        <f t="shared" si="213"/>
        <v/>
      </c>
      <c r="Z106" s="261" t="str">
        <f t="shared" si="214"/>
        <v/>
      </c>
      <c r="AA106" s="260"/>
      <c r="AB106" s="135"/>
      <c r="AC106" s="262" t="str">
        <f t="shared" si="247"/>
        <v/>
      </c>
      <c r="AD106" s="263" t="str">
        <f t="shared" si="248"/>
        <v/>
      </c>
      <c r="AE106" s="264"/>
      <c r="AF106" s="265"/>
      <c r="AG106" s="266" t="str">
        <f t="shared" si="249"/>
        <v/>
      </c>
      <c r="AH106" s="267" t="str">
        <f t="shared" si="250"/>
        <v/>
      </c>
      <c r="AI106" s="268" t="str">
        <f t="shared" si="251"/>
        <v/>
      </c>
      <c r="AJ106" s="269" t="str">
        <f t="shared" si="252"/>
        <v/>
      </c>
      <c r="AK106" s="270" t="str">
        <f t="shared" si="215"/>
        <v/>
      </c>
      <c r="AL106" s="261" t="str">
        <f t="shared" si="216"/>
        <v/>
      </c>
      <c r="AM106" s="260"/>
      <c r="AN106" s="135"/>
      <c r="AO106" s="262" t="str">
        <f t="shared" si="217"/>
        <v/>
      </c>
      <c r="AP106" s="263" t="str">
        <f t="shared" si="218"/>
        <v/>
      </c>
      <c r="AQ106" s="264"/>
      <c r="AR106" s="265"/>
      <c r="AS106" s="266" t="str">
        <f t="shared" si="219"/>
        <v/>
      </c>
      <c r="AT106" s="267" t="str">
        <f t="shared" si="220"/>
        <v/>
      </c>
      <c r="AU106" s="268" t="str">
        <f t="shared" si="221"/>
        <v/>
      </c>
      <c r="AV106" s="269" t="str">
        <f t="shared" si="222"/>
        <v/>
      </c>
      <c r="AW106" s="270" t="str">
        <f t="shared" si="223"/>
        <v/>
      </c>
      <c r="AX106" s="261" t="str">
        <f t="shared" si="224"/>
        <v/>
      </c>
      <c r="AY106" s="260"/>
      <c r="AZ106" s="135"/>
      <c r="BA106" s="262" t="str">
        <f t="shared" si="225"/>
        <v/>
      </c>
      <c r="BB106" s="263" t="str">
        <f t="shared" si="226"/>
        <v/>
      </c>
      <c r="BC106" s="264"/>
      <c r="BD106" s="265"/>
      <c r="BE106" s="266" t="str">
        <f t="shared" si="227"/>
        <v/>
      </c>
      <c r="BF106" s="267" t="str">
        <f t="shared" si="228"/>
        <v/>
      </c>
      <c r="BG106" s="268" t="str">
        <f t="shared" si="229"/>
        <v/>
      </c>
      <c r="BH106" s="269" t="str">
        <f t="shared" si="230"/>
        <v/>
      </c>
      <c r="BI106" s="270" t="str">
        <f t="shared" si="231"/>
        <v/>
      </c>
      <c r="BJ106" s="261" t="str">
        <f t="shared" si="232"/>
        <v/>
      </c>
      <c r="BK106" s="260"/>
      <c r="BL106" s="135"/>
      <c r="BM106" s="262" t="str">
        <f t="shared" si="278"/>
        <v/>
      </c>
      <c r="BN106" s="263" t="str">
        <f t="shared" si="279"/>
        <v/>
      </c>
      <c r="BO106" s="264"/>
      <c r="BP106" s="265"/>
      <c r="BQ106" s="266" t="str">
        <f t="shared" si="280"/>
        <v/>
      </c>
      <c r="BR106" s="267" t="str">
        <f t="shared" si="281"/>
        <v/>
      </c>
      <c r="BS106" s="268" t="str">
        <f t="shared" si="282"/>
        <v/>
      </c>
      <c r="BT106" s="269" t="str">
        <f t="shared" si="283"/>
        <v/>
      </c>
      <c r="BU106" s="270" t="str">
        <f t="shared" si="284"/>
        <v/>
      </c>
      <c r="BV106" s="261" t="str">
        <f t="shared" si="285"/>
        <v/>
      </c>
      <c r="BW106" s="260"/>
      <c r="BX106" s="135"/>
      <c r="BY106" s="262" t="str">
        <f t="shared" si="20"/>
        <v/>
      </c>
      <c r="BZ106" s="263" t="str">
        <f t="shared" si="21"/>
        <v/>
      </c>
      <c r="CA106" s="264"/>
      <c r="CB106" s="265"/>
      <c r="CC106" s="266" t="str">
        <f t="shared" si="24"/>
        <v/>
      </c>
      <c r="CD106" s="267" t="str">
        <f t="shared" si="25"/>
        <v/>
      </c>
      <c r="CE106" s="268" t="str">
        <f t="shared" si="26"/>
        <v/>
      </c>
      <c r="CF106" s="269" t="str">
        <f t="shared" si="27"/>
        <v/>
      </c>
      <c r="CG106" s="270" t="str">
        <f t="shared" si="28"/>
        <v/>
      </c>
      <c r="CH106" s="261" t="str">
        <f t="shared" si="29"/>
        <v/>
      </c>
      <c r="CI106" s="260"/>
      <c r="CJ106" s="135"/>
      <c r="CK106" s="262" t="str">
        <f t="shared" si="185"/>
        <v/>
      </c>
      <c r="CL106" s="263" t="str">
        <f t="shared" si="186"/>
        <v/>
      </c>
      <c r="CM106" s="264"/>
      <c r="CN106" s="265"/>
      <c r="CO106" s="266" t="str">
        <f t="shared" si="188"/>
        <v/>
      </c>
      <c r="CP106" s="267" t="str">
        <f t="shared" si="189"/>
        <v/>
      </c>
      <c r="CQ106" s="268" t="str">
        <f t="shared" si="190"/>
        <v/>
      </c>
      <c r="CR106" s="269" t="str">
        <f t="shared" si="191"/>
        <v/>
      </c>
      <c r="CS106" s="270" t="str">
        <f t="shared" si="192"/>
        <v/>
      </c>
      <c r="CT106" s="261" t="str">
        <f t="shared" si="310"/>
        <v/>
      </c>
      <c r="CU106" s="260"/>
      <c r="CV106" s="135"/>
      <c r="CW106" s="262" t="str">
        <f t="shared" si="178"/>
        <v/>
      </c>
      <c r="CX106" s="263" t="str">
        <f t="shared" si="193"/>
        <v/>
      </c>
      <c r="CY106" s="264"/>
      <c r="CZ106" s="265"/>
      <c r="DA106" s="266" t="str">
        <f t="shared" si="179"/>
        <v/>
      </c>
      <c r="DB106" s="267" t="str">
        <f t="shared" si="180"/>
        <v/>
      </c>
      <c r="DC106" s="268" t="str">
        <f t="shared" si="181"/>
        <v/>
      </c>
      <c r="DD106" s="269" t="str">
        <f t="shared" si="182"/>
        <v/>
      </c>
      <c r="DE106" s="270" t="str">
        <f t="shared" si="183"/>
        <v/>
      </c>
      <c r="DF106" s="261" t="str">
        <f t="shared" si="311"/>
        <v/>
      </c>
      <c r="DG106" s="260"/>
      <c r="DH106" s="135"/>
    </row>
    <row r="107" spans="1:112" ht="13.5" customHeight="1">
      <c r="A107" s="259"/>
      <c r="E107" s="262" t="str">
        <f t="shared" ref="E107:E129" si="313">IF(I107="","",E$3)</f>
        <v/>
      </c>
      <c r="F107" s="263" t="str">
        <f t="shared" ref="F107:F129" si="314">IF(I107="","",E$1)</f>
        <v/>
      </c>
      <c r="G107" s="264"/>
      <c r="H107" s="265"/>
      <c r="I107" s="266" t="str">
        <f t="shared" ref="I107:I129" si="315">IF(P107="","",IF(ISNUMBER(SEARCH(":",P107)),MID(P107,FIND(":",P107)+2,FIND("(",P107)-FIND(":",P107)-3),LEFT(P107,FIND("(",P107)-2)))</f>
        <v/>
      </c>
      <c r="J107" s="267" t="str">
        <f t="shared" ref="J107:J129" si="316">IF(P107="","",MID(P107,FIND("(",P107)+1,4))</f>
        <v/>
      </c>
      <c r="K107" s="268" t="str">
        <f t="shared" ref="K107:K129" si="317">IF(ISNUMBER(SEARCH("*female*",P107)),"female",IF(ISNUMBER(SEARCH("*male*",P107)),"male",""))</f>
        <v/>
      </c>
      <c r="L107" s="269" t="str">
        <f t="shared" si="312"/>
        <v/>
      </c>
      <c r="M107" s="270" t="str">
        <f t="shared" ref="M107:M129" si="318">IF(I107="","",(MID(I107,(SEARCH("^^",SUBSTITUTE(I107," ","^^",LEN(I107)-LEN(SUBSTITUTE(I107," ","")))))+1,99)&amp;"_"&amp;LEFT(I107,FIND(" ",I107)-1)&amp;"_"&amp;J107))</f>
        <v/>
      </c>
      <c r="N107" s="261" t="str">
        <f t="shared" ref="N107:N129" si="319">IF(P107="","",IF((LEN(P107)-LEN(SUBSTITUTE(P107,"male","")))/LEN("male")&gt;1,"!",IF(RIGHT(P107,1)=")","",IF(RIGHT(P107,2)=") ","",IF(RIGHT(P107,2)=").","","!!")))))</f>
        <v/>
      </c>
      <c r="O107" s="260"/>
      <c r="P107" s="135"/>
      <c r="Q107" s="262" t="str">
        <f t="shared" ref="Q107:Q129" si="320">IF(U107="","",Q$3)</f>
        <v/>
      </c>
      <c r="R107" s="263" t="str">
        <f t="shared" ref="R107:R129" si="321">IF(U107="","",Q$1)</f>
        <v/>
      </c>
      <c r="S107" s="264"/>
      <c r="T107" s="265"/>
      <c r="U107" s="266" t="str">
        <f t="shared" ref="U107:U129" si="322">IF(AB107="","",IF(ISNUMBER(SEARCH(":",AB107)),MID(AB107,FIND(":",AB107)+2,FIND("(",AB107)-FIND(":",AB107)-3),LEFT(AB107,FIND("(",AB107)-2)))</f>
        <v/>
      </c>
      <c r="V107" s="267" t="str">
        <f t="shared" ref="V107:V129" si="323">IF(AB107="","",MID(AB107,FIND("(",AB107)+1,4))</f>
        <v/>
      </c>
      <c r="W107" s="268" t="str">
        <f t="shared" ref="W107:W129" si="324">IF(ISNUMBER(SEARCH("*female*",AB107)),"female",IF(ISNUMBER(SEARCH("*male*",AB107)),"male",""))</f>
        <v/>
      </c>
      <c r="X107" s="269" t="str">
        <f t="shared" ref="X107:X129" si="325">IF(AB107="","",IF(ISERROR(MID(AB107,FIND("male,",AB107)+6,(FIND(")",AB107)-(FIND("male,",AB107)+6))))=TRUE,"missing/error",MID(AB107,FIND("male,",AB107)+6,(FIND(")",AB107)-(FIND("male,",AB107)+6)))))</f>
        <v/>
      </c>
      <c r="Y107" s="270" t="str">
        <f t="shared" ref="Y107:Y129" si="326">IF(U107="","",(MID(U107,(SEARCH("^^",SUBSTITUTE(U107," ","^^",LEN(U107)-LEN(SUBSTITUTE(U107," ","")))))+1,99)&amp;"_"&amp;LEFT(U107,FIND(" ",U107)-1)&amp;"_"&amp;V107))</f>
        <v/>
      </c>
      <c r="Z107" s="261" t="str">
        <f t="shared" ref="Z107:Z129" si="327">IF(AB107="","",IF((LEN(AB107)-LEN(SUBSTITUTE(AB107,"male","")))/LEN("male")&gt;1,"!",IF(RIGHT(AB107,1)=")","",IF(RIGHT(AB107,2)=") ","",IF(RIGHT(AB107,2)=").","","!!")))))</f>
        <v/>
      </c>
      <c r="AA107" s="260"/>
      <c r="AB107" s="135"/>
      <c r="AC107" s="262" t="str">
        <f t="shared" ref="AC107:AC129" si="328">IF(AG107="","",AC$3)</f>
        <v/>
      </c>
      <c r="AD107" s="263" t="str">
        <f t="shared" ref="AD107:AD129" si="329">IF(AG107="","",AC$1)</f>
        <v/>
      </c>
      <c r="AE107" s="264"/>
      <c r="AF107" s="265"/>
      <c r="AG107" s="266" t="str">
        <f t="shared" ref="AG107:AG129" si="330">IF(AN107="","",IF(ISNUMBER(SEARCH(":",AN107)),MID(AN107,FIND(":",AN107)+2,FIND("(",AN107)-FIND(":",AN107)-3),LEFT(AN107,FIND("(",AN107)-2)))</f>
        <v/>
      </c>
      <c r="AH107" s="267" t="str">
        <f t="shared" ref="AH107:AH129" si="331">IF(AN107="","",MID(AN107,FIND("(",AN107)+1,4))</f>
        <v/>
      </c>
      <c r="AI107" s="268" t="str">
        <f t="shared" ref="AI107:AI129" si="332">IF(ISNUMBER(SEARCH("*female*",AN107)),"female",IF(ISNUMBER(SEARCH("*male*",AN107)),"male",""))</f>
        <v/>
      </c>
      <c r="AJ107" s="269" t="str">
        <f t="shared" ref="AJ107:AJ129" si="333">IF(AN107="","",IF(ISERROR(MID(AN107,FIND("male,",AN107)+6,(FIND(")",AN107)-(FIND("male,",AN107)+6))))=TRUE,"missing/error",MID(AN107,FIND("male,",AN107)+6,(FIND(")",AN107)-(FIND("male,",AN107)+6)))))</f>
        <v/>
      </c>
      <c r="AK107" s="270" t="str">
        <f t="shared" ref="AK107:AK129" si="334">IF(AG107="","",(MID(AG107,(SEARCH("^^",SUBSTITUTE(AG107," ","^^",LEN(AG107)-LEN(SUBSTITUTE(AG107," ","")))))+1,99)&amp;"_"&amp;LEFT(AG107,FIND(" ",AG107)-1)&amp;"_"&amp;AH107))</f>
        <v/>
      </c>
      <c r="AL107" s="261" t="str">
        <f t="shared" ref="AL107:AL129" si="335">IF(AN107="","",IF((LEN(AN107)-LEN(SUBSTITUTE(AN107,"male","")))/LEN("male")&gt;1,"!",IF(RIGHT(AN107,1)=")","",IF(RIGHT(AN107,2)=") ","",IF(RIGHT(AN107,2)=").","","!!")))))</f>
        <v/>
      </c>
      <c r="AM107" s="260"/>
      <c r="AN107" s="135"/>
      <c r="AO107" s="262" t="str">
        <f t="shared" ref="AO107:AO129" si="336">IF(AS107="","",AO$3)</f>
        <v/>
      </c>
      <c r="AP107" s="263" t="str">
        <f t="shared" ref="AP107:AP129" si="337">IF(AS107="","",AO$1)</f>
        <v/>
      </c>
      <c r="AQ107" s="264"/>
      <c r="AR107" s="265"/>
      <c r="AS107" s="266" t="str">
        <f t="shared" ref="AS107:AS129" si="338">IF(AZ107="","",IF(ISNUMBER(SEARCH(":",AZ107)),MID(AZ107,FIND(":",AZ107)+2,FIND("(",AZ107)-FIND(":",AZ107)-3),LEFT(AZ107,FIND("(",AZ107)-2)))</f>
        <v/>
      </c>
      <c r="AT107" s="267" t="str">
        <f t="shared" ref="AT107:AT129" si="339">IF(AZ107="","",MID(AZ107,FIND("(",AZ107)+1,4))</f>
        <v/>
      </c>
      <c r="AU107" s="268" t="str">
        <f t="shared" ref="AU107:AU129" si="340">IF(ISNUMBER(SEARCH("*female*",AZ107)),"female",IF(ISNUMBER(SEARCH("*male*",AZ107)),"male",""))</f>
        <v/>
      </c>
      <c r="AV107" s="269" t="str">
        <f t="shared" ref="AV107:AV129" si="341">IF(AZ107="","",IF(ISERROR(MID(AZ107,FIND("male,",AZ107)+6,(FIND(")",AZ107)-(FIND("male,",AZ107)+6))))=TRUE,"missing/error",MID(AZ107,FIND("male,",AZ107)+6,(FIND(")",AZ107)-(FIND("male,",AZ107)+6)))))</f>
        <v/>
      </c>
      <c r="AW107" s="270" t="str">
        <f t="shared" ref="AW107:AW129" si="342">IF(AS107="","",(MID(AS107,(SEARCH("^^",SUBSTITUTE(AS107," ","^^",LEN(AS107)-LEN(SUBSTITUTE(AS107," ","")))))+1,99)&amp;"_"&amp;LEFT(AS107,FIND(" ",AS107)-1)&amp;"_"&amp;AT107))</f>
        <v/>
      </c>
      <c r="AX107" s="261" t="str">
        <f t="shared" ref="AX107:AX129" si="343">IF(AZ107="","",IF((LEN(AZ107)-LEN(SUBSTITUTE(AZ107,"male","")))/LEN("male")&gt;1,"!",IF(RIGHT(AZ107,1)=")","",IF(RIGHT(AZ107,2)=") ","",IF(RIGHT(AZ107,2)=").","","!!")))))</f>
        <v/>
      </c>
      <c r="AY107" s="260"/>
      <c r="AZ107" s="135"/>
      <c r="BA107" s="262" t="str">
        <f t="shared" ref="BA107:BA129" si="344">IF(BE107="","",BA$3)</f>
        <v/>
      </c>
      <c r="BB107" s="263" t="str">
        <f t="shared" ref="BB107:BB129" si="345">IF(BE107="","",BA$1)</f>
        <v/>
      </c>
      <c r="BC107" s="264"/>
      <c r="BD107" s="265"/>
      <c r="BE107" s="266" t="str">
        <f t="shared" ref="BE107:BE129" si="346">IF(BL107="","",IF(ISNUMBER(SEARCH(":",BL107)),MID(BL107,FIND(":",BL107)+2,FIND("(",BL107)-FIND(":",BL107)-3),LEFT(BL107,FIND("(",BL107)-2)))</f>
        <v/>
      </c>
      <c r="BF107" s="267" t="str">
        <f t="shared" ref="BF107:BF129" si="347">IF(BL107="","",MID(BL107,FIND("(",BL107)+1,4))</f>
        <v/>
      </c>
      <c r="BG107" s="268" t="str">
        <f t="shared" ref="BG107:BG129" si="348">IF(ISNUMBER(SEARCH("*female*",BL107)),"female",IF(ISNUMBER(SEARCH("*male*",BL107)),"male",""))</f>
        <v/>
      </c>
      <c r="BH107" s="269" t="str">
        <f t="shared" ref="BH107:BH129" si="349">IF(BL107="","",IF(ISERROR(MID(BL107,FIND("male,",BL107)+6,(FIND(")",BL107)-(FIND("male,",BL107)+6))))=TRUE,"missing/error",MID(BL107,FIND("male,",BL107)+6,(FIND(")",BL107)-(FIND("male,",BL107)+6)))))</f>
        <v/>
      </c>
      <c r="BI107" s="270" t="str">
        <f t="shared" ref="BI107:BI129" si="350">IF(BE107="","",(MID(BE107,(SEARCH("^^",SUBSTITUTE(BE107," ","^^",LEN(BE107)-LEN(SUBSTITUTE(BE107," ","")))))+1,99)&amp;"_"&amp;LEFT(BE107,FIND(" ",BE107)-1)&amp;"_"&amp;BF107))</f>
        <v/>
      </c>
      <c r="BJ107" s="261" t="str">
        <f t="shared" ref="BJ107:BJ129" si="351">IF(BL107="","",IF((LEN(BL107)-LEN(SUBSTITUTE(BL107,"male","")))/LEN("male")&gt;1,"!",IF(RIGHT(BL107,1)=")","",IF(RIGHT(BL107,2)=") ","",IF(RIGHT(BL107,2)=").","","!!")))))</f>
        <v/>
      </c>
      <c r="BK107" s="260"/>
      <c r="BL107" s="135"/>
      <c r="BM107" s="262" t="str">
        <f t="shared" ref="BM107:BM129" si="352">IF(BQ107="","",BM$3)</f>
        <v/>
      </c>
      <c r="BN107" s="263" t="str">
        <f t="shared" ref="BN107:BN129" si="353">IF(BQ107="","",BM$1)</f>
        <v/>
      </c>
      <c r="BO107" s="264"/>
      <c r="BP107" s="265"/>
      <c r="BQ107" s="266" t="str">
        <f t="shared" ref="BQ107:BQ129" si="354">IF(BX107="","",IF(ISNUMBER(SEARCH(":",BX107)),MID(BX107,FIND(":",BX107)+2,FIND("(",BX107)-FIND(":",BX107)-3),LEFT(BX107,FIND("(",BX107)-2)))</f>
        <v/>
      </c>
      <c r="BR107" s="267" t="str">
        <f t="shared" ref="BR107:BR129" si="355">IF(BX107="","",MID(BX107,FIND("(",BX107)+1,4))</f>
        <v/>
      </c>
      <c r="BS107" s="268" t="str">
        <f t="shared" ref="BS107:BS129" si="356">IF(ISNUMBER(SEARCH("*female*",BX107)),"female",IF(ISNUMBER(SEARCH("*male*",BX107)),"male",""))</f>
        <v/>
      </c>
      <c r="BT107" s="269" t="str">
        <f t="shared" ref="BT107:BT129" si="357">IF(BX107="","",IF(ISERROR(MID(BX107,FIND("male,",BX107)+6,(FIND(")",BX107)-(FIND("male,",BX107)+6))))=TRUE,"missing/error",MID(BX107,FIND("male,",BX107)+6,(FIND(")",BX107)-(FIND("male,",BX107)+6)))))</f>
        <v/>
      </c>
      <c r="BU107" s="270" t="str">
        <f t="shared" ref="BU107:BU129" si="358">IF(BQ107="","",(MID(BQ107,(SEARCH("^^",SUBSTITUTE(BQ107," ","^^",LEN(BQ107)-LEN(SUBSTITUTE(BQ107," ","")))))+1,99)&amp;"_"&amp;LEFT(BQ107,FIND(" ",BQ107)-1)&amp;"_"&amp;BR107))</f>
        <v/>
      </c>
      <c r="BV107" s="261" t="str">
        <f t="shared" ref="BV107:BV129" si="359">IF(BX107="","",IF((LEN(BX107)-LEN(SUBSTITUTE(BX107,"male","")))/LEN("male")&gt;1,"!",IF(RIGHT(BX107,1)=")","",IF(RIGHT(BX107,2)=") ","",IF(RIGHT(BX107,2)=").","","!!")))))</f>
        <v/>
      </c>
      <c r="BW107" s="260"/>
      <c r="BX107" s="135"/>
      <c r="BY107" s="262" t="str">
        <f t="shared" ref="BY107:BY129" si="360">IF(CC107="","",BY$3)</f>
        <v/>
      </c>
      <c r="BZ107" s="263" t="str">
        <f t="shared" ref="BZ107:BZ129" si="361">IF(CC107="","",BY$1)</f>
        <v/>
      </c>
      <c r="CA107" s="264"/>
      <c r="CB107" s="265"/>
      <c r="CC107" s="266" t="str">
        <f t="shared" ref="CC107:CC129" si="362">IF(CJ107="","",IF(ISNUMBER(SEARCH(":",CJ107)),MID(CJ107,FIND(":",CJ107)+2,FIND("(",CJ107)-FIND(":",CJ107)-3),LEFT(CJ107,FIND("(",CJ107)-2)))</f>
        <v/>
      </c>
      <c r="CD107" s="267" t="str">
        <f t="shared" ref="CD107:CD129" si="363">IF(CJ107="","",MID(CJ107,FIND("(",CJ107)+1,4))</f>
        <v/>
      </c>
      <c r="CE107" s="268" t="str">
        <f t="shared" ref="CE107:CE129" si="364">IF(ISNUMBER(SEARCH("*female*",CJ107)),"female",IF(ISNUMBER(SEARCH("*male*",CJ107)),"male",""))</f>
        <v/>
      </c>
      <c r="CF107" s="269" t="str">
        <f t="shared" ref="CF107:CF129" si="365">IF(CJ107="","",IF(ISERROR(MID(CJ107,FIND("male,",CJ107)+6,(FIND(")",CJ107)-(FIND("male,",CJ107)+6))))=TRUE,"missing/error",MID(CJ107,FIND("male,",CJ107)+6,(FIND(")",CJ107)-(FIND("male,",CJ107)+6)))))</f>
        <v/>
      </c>
      <c r="CG107" s="270" t="str">
        <f t="shared" ref="CG107:CG129" si="366">IF(CC107="","",(MID(CC107,(SEARCH("^^",SUBSTITUTE(CC107," ","^^",LEN(CC107)-LEN(SUBSTITUTE(CC107," ","")))))+1,99)&amp;"_"&amp;LEFT(CC107,FIND(" ",CC107)-1)&amp;"_"&amp;CD107))</f>
        <v/>
      </c>
      <c r="CH107" s="261" t="str">
        <f t="shared" ref="CH107:CH129" si="367">IF(CJ107="","",IF((LEN(CJ107)-LEN(SUBSTITUTE(CJ107,"male","")))/LEN("male")&gt;1,"!",IF(RIGHT(CJ107,1)=")","",IF(RIGHT(CJ107,2)=") ","",IF(RIGHT(CJ107,2)=").","","!!")))))</f>
        <v/>
      </c>
      <c r="CI107" s="260"/>
      <c r="CJ107" s="135"/>
      <c r="CK107" s="262" t="str">
        <f t="shared" si="185"/>
        <v/>
      </c>
      <c r="CL107" s="263" t="str">
        <f t="shared" si="186"/>
        <v/>
      </c>
      <c r="CM107" s="264"/>
      <c r="CN107" s="265"/>
      <c r="CO107" s="266" t="str">
        <f t="shared" si="188"/>
        <v/>
      </c>
      <c r="CP107" s="267" t="str">
        <f t="shared" si="189"/>
        <v/>
      </c>
      <c r="CQ107" s="268" t="str">
        <f t="shared" si="190"/>
        <v/>
      </c>
      <c r="CR107" s="269" t="str">
        <f t="shared" si="191"/>
        <v/>
      </c>
      <c r="CS107" s="270" t="str">
        <f t="shared" si="192"/>
        <v/>
      </c>
      <c r="CT107" s="261" t="str">
        <f t="shared" si="310"/>
        <v/>
      </c>
      <c r="CU107" s="260"/>
      <c r="CV107" s="135"/>
      <c r="CW107" s="262" t="str">
        <f t="shared" si="178"/>
        <v/>
      </c>
      <c r="CX107" s="263" t="str">
        <f t="shared" si="193"/>
        <v/>
      </c>
      <c r="CY107" s="264"/>
      <c r="CZ107" s="265"/>
      <c r="DA107" s="266" t="str">
        <f t="shared" si="179"/>
        <v/>
      </c>
      <c r="DB107" s="267" t="str">
        <f t="shared" si="180"/>
        <v/>
      </c>
      <c r="DC107" s="268" t="str">
        <f t="shared" si="181"/>
        <v/>
      </c>
      <c r="DD107" s="269" t="str">
        <f t="shared" si="182"/>
        <v/>
      </c>
      <c r="DE107" s="270" t="str">
        <f t="shared" si="183"/>
        <v/>
      </c>
      <c r="DF107" s="261" t="str">
        <f t="shared" si="311"/>
        <v/>
      </c>
      <c r="DG107" s="260"/>
      <c r="DH107" s="135"/>
    </row>
    <row r="108" spans="1:112" ht="13.5" customHeight="1">
      <c r="A108" s="259"/>
      <c r="E108" s="262" t="str">
        <f t="shared" si="313"/>
        <v/>
      </c>
      <c r="F108" s="263" t="str">
        <f t="shared" si="314"/>
        <v/>
      </c>
      <c r="G108" s="264"/>
      <c r="H108" s="265"/>
      <c r="I108" s="266" t="str">
        <f t="shared" si="315"/>
        <v/>
      </c>
      <c r="J108" s="267" t="str">
        <f t="shared" si="316"/>
        <v/>
      </c>
      <c r="K108" s="268" t="str">
        <f t="shared" si="317"/>
        <v/>
      </c>
      <c r="L108" s="269" t="str">
        <f t="shared" si="312"/>
        <v/>
      </c>
      <c r="M108" s="270" t="str">
        <f t="shared" si="318"/>
        <v/>
      </c>
      <c r="N108" s="261" t="str">
        <f t="shared" si="319"/>
        <v/>
      </c>
      <c r="O108" s="260"/>
      <c r="P108" s="135"/>
      <c r="Q108" s="262" t="str">
        <f t="shared" si="320"/>
        <v/>
      </c>
      <c r="R108" s="263" t="str">
        <f t="shared" si="321"/>
        <v/>
      </c>
      <c r="S108" s="264"/>
      <c r="T108" s="265"/>
      <c r="U108" s="266" t="str">
        <f t="shared" si="322"/>
        <v/>
      </c>
      <c r="V108" s="267" t="str">
        <f t="shared" si="323"/>
        <v/>
      </c>
      <c r="W108" s="268" t="str">
        <f t="shared" si="324"/>
        <v/>
      </c>
      <c r="X108" s="269" t="str">
        <f t="shared" si="325"/>
        <v/>
      </c>
      <c r="Y108" s="270" t="str">
        <f t="shared" si="326"/>
        <v/>
      </c>
      <c r="Z108" s="261" t="str">
        <f t="shared" si="327"/>
        <v/>
      </c>
      <c r="AA108" s="260"/>
      <c r="AB108" s="135"/>
      <c r="AC108" s="262" t="str">
        <f t="shared" si="328"/>
        <v/>
      </c>
      <c r="AD108" s="263" t="str">
        <f t="shared" si="329"/>
        <v/>
      </c>
      <c r="AE108" s="264"/>
      <c r="AF108" s="265"/>
      <c r="AG108" s="266" t="str">
        <f t="shared" si="330"/>
        <v/>
      </c>
      <c r="AH108" s="267" t="str">
        <f t="shared" si="331"/>
        <v/>
      </c>
      <c r="AI108" s="268" t="str">
        <f t="shared" si="332"/>
        <v/>
      </c>
      <c r="AJ108" s="269" t="str">
        <f t="shared" si="333"/>
        <v/>
      </c>
      <c r="AK108" s="270" t="str">
        <f t="shared" si="334"/>
        <v/>
      </c>
      <c r="AL108" s="261" t="str">
        <f t="shared" si="335"/>
        <v/>
      </c>
      <c r="AM108" s="260"/>
      <c r="AN108" s="135"/>
      <c r="AO108" s="262" t="str">
        <f t="shared" si="336"/>
        <v/>
      </c>
      <c r="AP108" s="263" t="str">
        <f t="shared" si="337"/>
        <v/>
      </c>
      <c r="AQ108" s="264"/>
      <c r="AR108" s="265"/>
      <c r="AS108" s="266" t="str">
        <f t="shared" si="338"/>
        <v/>
      </c>
      <c r="AT108" s="267" t="str">
        <f t="shared" si="339"/>
        <v/>
      </c>
      <c r="AU108" s="268" t="str">
        <f t="shared" si="340"/>
        <v/>
      </c>
      <c r="AV108" s="269" t="str">
        <f t="shared" si="341"/>
        <v/>
      </c>
      <c r="AW108" s="270" t="str">
        <f t="shared" si="342"/>
        <v/>
      </c>
      <c r="AX108" s="261" t="str">
        <f t="shared" si="343"/>
        <v/>
      </c>
      <c r="AY108" s="260"/>
      <c r="AZ108" s="135"/>
      <c r="BA108" s="262" t="str">
        <f t="shared" si="344"/>
        <v/>
      </c>
      <c r="BB108" s="263" t="str">
        <f t="shared" si="345"/>
        <v/>
      </c>
      <c r="BC108" s="264"/>
      <c r="BD108" s="265"/>
      <c r="BE108" s="266" t="str">
        <f t="shared" si="346"/>
        <v/>
      </c>
      <c r="BF108" s="267" t="str">
        <f t="shared" si="347"/>
        <v/>
      </c>
      <c r="BG108" s="268" t="str">
        <f t="shared" si="348"/>
        <v/>
      </c>
      <c r="BH108" s="269" t="str">
        <f t="shared" si="349"/>
        <v/>
      </c>
      <c r="BI108" s="270" t="str">
        <f t="shared" si="350"/>
        <v/>
      </c>
      <c r="BJ108" s="261" t="str">
        <f t="shared" si="351"/>
        <v/>
      </c>
      <c r="BK108" s="260"/>
      <c r="BL108" s="135"/>
      <c r="BM108" s="262" t="str">
        <f t="shared" si="352"/>
        <v/>
      </c>
      <c r="BN108" s="263" t="str">
        <f t="shared" si="353"/>
        <v/>
      </c>
      <c r="BO108" s="264"/>
      <c r="BP108" s="265"/>
      <c r="BQ108" s="266" t="str">
        <f t="shared" si="354"/>
        <v/>
      </c>
      <c r="BR108" s="267" t="str">
        <f t="shared" si="355"/>
        <v/>
      </c>
      <c r="BS108" s="268" t="str">
        <f t="shared" si="356"/>
        <v/>
      </c>
      <c r="BT108" s="269" t="str">
        <f t="shared" si="357"/>
        <v/>
      </c>
      <c r="BU108" s="270" t="str">
        <f t="shared" si="358"/>
        <v/>
      </c>
      <c r="BV108" s="261" t="str">
        <f t="shared" si="359"/>
        <v/>
      </c>
      <c r="BW108" s="260"/>
      <c r="BX108" s="135"/>
      <c r="BY108" s="262" t="str">
        <f t="shared" si="360"/>
        <v/>
      </c>
      <c r="BZ108" s="263" t="str">
        <f t="shared" si="361"/>
        <v/>
      </c>
      <c r="CA108" s="264"/>
      <c r="CB108" s="265"/>
      <c r="CC108" s="266" t="str">
        <f t="shared" si="362"/>
        <v/>
      </c>
      <c r="CD108" s="267" t="str">
        <f t="shared" si="363"/>
        <v/>
      </c>
      <c r="CE108" s="268" t="str">
        <f t="shared" si="364"/>
        <v/>
      </c>
      <c r="CF108" s="269" t="str">
        <f t="shared" si="365"/>
        <v/>
      </c>
      <c r="CG108" s="270" t="str">
        <f t="shared" si="366"/>
        <v/>
      </c>
      <c r="CH108" s="261" t="str">
        <f t="shared" si="367"/>
        <v/>
      </c>
      <c r="CI108" s="260"/>
      <c r="CJ108" s="135"/>
      <c r="CK108" s="262" t="str">
        <f t="shared" si="185"/>
        <v/>
      </c>
      <c r="CL108" s="263" t="str">
        <f t="shared" si="186"/>
        <v/>
      </c>
      <c r="CM108" s="264"/>
      <c r="CN108" s="265"/>
      <c r="CO108" s="266" t="str">
        <f t="shared" si="188"/>
        <v/>
      </c>
      <c r="CP108" s="267" t="str">
        <f t="shared" si="189"/>
        <v/>
      </c>
      <c r="CQ108" s="268" t="str">
        <f t="shared" si="190"/>
        <v/>
      </c>
      <c r="CR108" s="269" t="str">
        <f t="shared" si="191"/>
        <v/>
      </c>
      <c r="CS108" s="270" t="str">
        <f t="shared" si="192"/>
        <v/>
      </c>
      <c r="CT108" s="261" t="str">
        <f t="shared" si="310"/>
        <v/>
      </c>
      <c r="CU108" s="260"/>
      <c r="CV108" s="135"/>
      <c r="CW108" s="262" t="str">
        <f t="shared" si="178"/>
        <v/>
      </c>
      <c r="CX108" s="263" t="str">
        <f t="shared" si="193"/>
        <v/>
      </c>
      <c r="CY108" s="264"/>
      <c r="CZ108" s="265"/>
      <c r="DA108" s="266" t="str">
        <f t="shared" si="179"/>
        <v/>
      </c>
      <c r="DB108" s="267" t="str">
        <f t="shared" si="180"/>
        <v/>
      </c>
      <c r="DC108" s="268" t="str">
        <f t="shared" si="181"/>
        <v/>
      </c>
      <c r="DD108" s="269" t="str">
        <f t="shared" si="182"/>
        <v/>
      </c>
      <c r="DE108" s="270" t="str">
        <f t="shared" si="183"/>
        <v/>
      </c>
      <c r="DF108" s="261" t="str">
        <f t="shared" si="311"/>
        <v/>
      </c>
      <c r="DG108" s="260"/>
      <c r="DH108" s="135"/>
    </row>
    <row r="109" spans="1:112" ht="13.5" customHeight="1">
      <c r="A109" s="259"/>
      <c r="E109" s="262" t="str">
        <f t="shared" si="313"/>
        <v/>
      </c>
      <c r="F109" s="263" t="str">
        <f t="shared" si="314"/>
        <v/>
      </c>
      <c r="G109" s="264"/>
      <c r="H109" s="265"/>
      <c r="I109" s="266" t="str">
        <f t="shared" si="315"/>
        <v/>
      </c>
      <c r="J109" s="267" t="str">
        <f t="shared" si="316"/>
        <v/>
      </c>
      <c r="K109" s="268" t="str">
        <f t="shared" si="317"/>
        <v/>
      </c>
      <c r="L109" s="269" t="str">
        <f t="shared" si="312"/>
        <v/>
      </c>
      <c r="M109" s="270" t="str">
        <f t="shared" si="318"/>
        <v/>
      </c>
      <c r="N109" s="261" t="str">
        <f t="shared" si="319"/>
        <v/>
      </c>
      <c r="O109" s="260"/>
      <c r="P109" s="135"/>
      <c r="Q109" s="262" t="str">
        <f t="shared" si="320"/>
        <v/>
      </c>
      <c r="R109" s="263" t="str">
        <f t="shared" si="321"/>
        <v/>
      </c>
      <c r="S109" s="264"/>
      <c r="T109" s="265"/>
      <c r="U109" s="266" t="str">
        <f t="shared" si="322"/>
        <v/>
      </c>
      <c r="V109" s="267" t="str">
        <f t="shared" si="323"/>
        <v/>
      </c>
      <c r="W109" s="268" t="str">
        <f t="shared" si="324"/>
        <v/>
      </c>
      <c r="X109" s="269" t="str">
        <f t="shared" si="325"/>
        <v/>
      </c>
      <c r="Y109" s="270" t="str">
        <f t="shared" si="326"/>
        <v/>
      </c>
      <c r="Z109" s="261" t="str">
        <f t="shared" si="327"/>
        <v/>
      </c>
      <c r="AA109" s="260"/>
      <c r="AB109" s="135"/>
      <c r="AC109" s="262" t="str">
        <f t="shared" si="328"/>
        <v/>
      </c>
      <c r="AD109" s="263" t="str">
        <f t="shared" si="329"/>
        <v/>
      </c>
      <c r="AE109" s="264"/>
      <c r="AF109" s="265"/>
      <c r="AG109" s="266" t="str">
        <f t="shared" si="330"/>
        <v/>
      </c>
      <c r="AH109" s="267" t="str">
        <f t="shared" si="331"/>
        <v/>
      </c>
      <c r="AI109" s="268" t="str">
        <f t="shared" si="332"/>
        <v/>
      </c>
      <c r="AJ109" s="269" t="str">
        <f t="shared" si="333"/>
        <v/>
      </c>
      <c r="AK109" s="270" t="str">
        <f t="shared" si="334"/>
        <v/>
      </c>
      <c r="AL109" s="261" t="str">
        <f t="shared" si="335"/>
        <v/>
      </c>
      <c r="AM109" s="260"/>
      <c r="AN109" s="135"/>
      <c r="AO109" s="262" t="str">
        <f t="shared" si="336"/>
        <v/>
      </c>
      <c r="AP109" s="263" t="str">
        <f t="shared" si="337"/>
        <v/>
      </c>
      <c r="AQ109" s="264"/>
      <c r="AR109" s="265"/>
      <c r="AS109" s="266" t="str">
        <f t="shared" si="338"/>
        <v/>
      </c>
      <c r="AT109" s="267" t="str">
        <f t="shared" si="339"/>
        <v/>
      </c>
      <c r="AU109" s="268" t="str">
        <f t="shared" si="340"/>
        <v/>
      </c>
      <c r="AV109" s="269" t="str">
        <f t="shared" si="341"/>
        <v/>
      </c>
      <c r="AW109" s="270" t="str">
        <f t="shared" si="342"/>
        <v/>
      </c>
      <c r="AX109" s="261" t="str">
        <f t="shared" si="343"/>
        <v/>
      </c>
      <c r="AY109" s="260"/>
      <c r="AZ109" s="135"/>
      <c r="BA109" s="262" t="str">
        <f t="shared" si="344"/>
        <v/>
      </c>
      <c r="BB109" s="263" t="str">
        <f t="shared" si="345"/>
        <v/>
      </c>
      <c r="BC109" s="264"/>
      <c r="BD109" s="265"/>
      <c r="BE109" s="266" t="str">
        <f t="shared" si="346"/>
        <v/>
      </c>
      <c r="BF109" s="267" t="str">
        <f t="shared" si="347"/>
        <v/>
      </c>
      <c r="BG109" s="268" t="str">
        <f t="shared" si="348"/>
        <v/>
      </c>
      <c r="BH109" s="269" t="str">
        <f t="shared" si="349"/>
        <v/>
      </c>
      <c r="BI109" s="270" t="str">
        <f t="shared" si="350"/>
        <v/>
      </c>
      <c r="BJ109" s="261" t="str">
        <f t="shared" si="351"/>
        <v/>
      </c>
      <c r="BK109" s="260"/>
      <c r="BL109" s="135"/>
      <c r="BM109" s="262" t="str">
        <f t="shared" si="352"/>
        <v/>
      </c>
      <c r="BN109" s="263" t="str">
        <f t="shared" si="353"/>
        <v/>
      </c>
      <c r="BO109" s="264"/>
      <c r="BP109" s="265"/>
      <c r="BQ109" s="266" t="str">
        <f t="shared" si="354"/>
        <v/>
      </c>
      <c r="BR109" s="267" t="str">
        <f t="shared" si="355"/>
        <v/>
      </c>
      <c r="BS109" s="268" t="str">
        <f t="shared" si="356"/>
        <v/>
      </c>
      <c r="BT109" s="269" t="str">
        <f t="shared" si="357"/>
        <v/>
      </c>
      <c r="BU109" s="270" t="str">
        <f t="shared" si="358"/>
        <v/>
      </c>
      <c r="BV109" s="261" t="str">
        <f t="shared" si="359"/>
        <v/>
      </c>
      <c r="BW109" s="260"/>
      <c r="BX109" s="135"/>
      <c r="BY109" s="262" t="str">
        <f t="shared" si="360"/>
        <v/>
      </c>
      <c r="BZ109" s="263" t="str">
        <f t="shared" si="361"/>
        <v/>
      </c>
      <c r="CA109" s="264"/>
      <c r="CB109" s="265"/>
      <c r="CC109" s="266" t="str">
        <f t="shared" si="362"/>
        <v/>
      </c>
      <c r="CD109" s="267" t="str">
        <f t="shared" si="363"/>
        <v/>
      </c>
      <c r="CE109" s="268" t="str">
        <f t="shared" si="364"/>
        <v/>
      </c>
      <c r="CF109" s="269" t="str">
        <f t="shared" si="365"/>
        <v/>
      </c>
      <c r="CG109" s="270" t="str">
        <f t="shared" si="366"/>
        <v/>
      </c>
      <c r="CH109" s="261" t="str">
        <f t="shared" si="367"/>
        <v/>
      </c>
      <c r="CI109" s="260"/>
      <c r="CJ109" s="135"/>
      <c r="CK109" s="262" t="str">
        <f t="shared" si="185"/>
        <v/>
      </c>
      <c r="CL109" s="263" t="str">
        <f t="shared" si="186"/>
        <v/>
      </c>
      <c r="CM109" s="264"/>
      <c r="CN109" s="265"/>
      <c r="CO109" s="266" t="str">
        <f t="shared" si="188"/>
        <v/>
      </c>
      <c r="CP109" s="267" t="str">
        <f t="shared" si="189"/>
        <v/>
      </c>
      <c r="CQ109" s="268" t="str">
        <f t="shared" si="190"/>
        <v/>
      </c>
      <c r="CR109" s="269" t="str">
        <f t="shared" si="191"/>
        <v/>
      </c>
      <c r="CS109" s="270" t="str">
        <f t="shared" si="192"/>
        <v/>
      </c>
      <c r="CT109" s="261" t="str">
        <f t="shared" si="310"/>
        <v/>
      </c>
      <c r="CU109" s="260"/>
      <c r="CV109" s="135"/>
      <c r="CW109" s="262" t="str">
        <f t="shared" si="178"/>
        <v/>
      </c>
      <c r="CX109" s="263" t="str">
        <f t="shared" si="193"/>
        <v/>
      </c>
      <c r="CY109" s="264"/>
      <c r="CZ109" s="265"/>
      <c r="DA109" s="266" t="str">
        <f t="shared" si="179"/>
        <v/>
      </c>
      <c r="DB109" s="267" t="str">
        <f t="shared" si="180"/>
        <v/>
      </c>
      <c r="DC109" s="268" t="str">
        <f t="shared" si="181"/>
        <v/>
      </c>
      <c r="DD109" s="269" t="str">
        <f t="shared" si="182"/>
        <v/>
      </c>
      <c r="DE109" s="270" t="str">
        <f t="shared" si="183"/>
        <v/>
      </c>
      <c r="DF109" s="261" t="str">
        <f t="shared" si="311"/>
        <v/>
      </c>
      <c r="DG109" s="260"/>
      <c r="DH109" s="135"/>
    </row>
    <row r="110" spans="1:112" ht="13.5" customHeight="1">
      <c r="A110" s="259"/>
      <c r="E110" s="262" t="str">
        <f t="shared" si="313"/>
        <v/>
      </c>
      <c r="F110" s="263" t="str">
        <f t="shared" si="314"/>
        <v/>
      </c>
      <c r="G110" s="264"/>
      <c r="H110" s="265"/>
      <c r="I110" s="266" t="str">
        <f t="shared" si="315"/>
        <v/>
      </c>
      <c r="J110" s="267" t="str">
        <f t="shared" si="316"/>
        <v/>
      </c>
      <c r="K110" s="268" t="str">
        <f t="shared" si="317"/>
        <v/>
      </c>
      <c r="L110" s="269" t="str">
        <f t="shared" si="312"/>
        <v/>
      </c>
      <c r="M110" s="270" t="str">
        <f t="shared" si="318"/>
        <v/>
      </c>
      <c r="N110" s="261" t="str">
        <f t="shared" si="319"/>
        <v/>
      </c>
      <c r="O110" s="260"/>
      <c r="P110" s="135"/>
      <c r="Q110" s="262" t="str">
        <f t="shared" si="320"/>
        <v/>
      </c>
      <c r="R110" s="263" t="str">
        <f t="shared" si="321"/>
        <v/>
      </c>
      <c r="S110" s="264"/>
      <c r="T110" s="265"/>
      <c r="U110" s="266" t="str">
        <f t="shared" si="322"/>
        <v/>
      </c>
      <c r="V110" s="267" t="str">
        <f t="shared" si="323"/>
        <v/>
      </c>
      <c r="W110" s="268" t="str">
        <f t="shared" si="324"/>
        <v/>
      </c>
      <c r="X110" s="269" t="str">
        <f t="shared" si="325"/>
        <v/>
      </c>
      <c r="Y110" s="270" t="str">
        <f t="shared" si="326"/>
        <v/>
      </c>
      <c r="Z110" s="261" t="str">
        <f t="shared" si="327"/>
        <v/>
      </c>
      <c r="AA110" s="260"/>
      <c r="AB110" s="135"/>
      <c r="AC110" s="262" t="str">
        <f t="shared" si="328"/>
        <v/>
      </c>
      <c r="AD110" s="263" t="str">
        <f t="shared" si="329"/>
        <v/>
      </c>
      <c r="AE110" s="264"/>
      <c r="AF110" s="265"/>
      <c r="AG110" s="266" t="str">
        <f t="shared" si="330"/>
        <v/>
      </c>
      <c r="AH110" s="267" t="str">
        <f t="shared" si="331"/>
        <v/>
      </c>
      <c r="AI110" s="268" t="str">
        <f t="shared" si="332"/>
        <v/>
      </c>
      <c r="AJ110" s="269" t="str">
        <f t="shared" si="333"/>
        <v/>
      </c>
      <c r="AK110" s="270" t="str">
        <f t="shared" si="334"/>
        <v/>
      </c>
      <c r="AL110" s="261" t="str">
        <f t="shared" si="335"/>
        <v/>
      </c>
      <c r="AM110" s="260"/>
      <c r="AN110" s="135"/>
      <c r="AO110" s="262" t="str">
        <f t="shared" si="336"/>
        <v/>
      </c>
      <c r="AP110" s="263" t="str">
        <f t="shared" si="337"/>
        <v/>
      </c>
      <c r="AQ110" s="264"/>
      <c r="AR110" s="265"/>
      <c r="AS110" s="266" t="str">
        <f t="shared" si="338"/>
        <v/>
      </c>
      <c r="AT110" s="267" t="str">
        <f t="shared" si="339"/>
        <v/>
      </c>
      <c r="AU110" s="268" t="str">
        <f t="shared" si="340"/>
        <v/>
      </c>
      <c r="AV110" s="269" t="str">
        <f t="shared" si="341"/>
        <v/>
      </c>
      <c r="AW110" s="270" t="str">
        <f t="shared" si="342"/>
        <v/>
      </c>
      <c r="AX110" s="261" t="str">
        <f t="shared" si="343"/>
        <v/>
      </c>
      <c r="AY110" s="260"/>
      <c r="AZ110" s="135"/>
      <c r="BA110" s="262" t="str">
        <f t="shared" si="344"/>
        <v/>
      </c>
      <c r="BB110" s="263" t="str">
        <f t="shared" si="345"/>
        <v/>
      </c>
      <c r="BC110" s="264"/>
      <c r="BD110" s="265"/>
      <c r="BE110" s="266" t="str">
        <f t="shared" si="346"/>
        <v/>
      </c>
      <c r="BF110" s="267" t="str">
        <f t="shared" si="347"/>
        <v/>
      </c>
      <c r="BG110" s="268" t="str">
        <f t="shared" si="348"/>
        <v/>
      </c>
      <c r="BH110" s="269" t="str">
        <f t="shared" si="349"/>
        <v/>
      </c>
      <c r="BI110" s="270" t="str">
        <f t="shared" si="350"/>
        <v/>
      </c>
      <c r="BJ110" s="261" t="str">
        <f t="shared" si="351"/>
        <v/>
      </c>
      <c r="BK110" s="260"/>
      <c r="BL110" s="135"/>
      <c r="BM110" s="262" t="str">
        <f t="shared" si="352"/>
        <v/>
      </c>
      <c r="BN110" s="263" t="str">
        <f t="shared" si="353"/>
        <v/>
      </c>
      <c r="BO110" s="264"/>
      <c r="BP110" s="265"/>
      <c r="BQ110" s="266" t="str">
        <f t="shared" si="354"/>
        <v/>
      </c>
      <c r="BR110" s="267" t="str">
        <f t="shared" si="355"/>
        <v/>
      </c>
      <c r="BS110" s="268" t="str">
        <f t="shared" si="356"/>
        <v/>
      </c>
      <c r="BT110" s="269" t="str">
        <f t="shared" si="357"/>
        <v/>
      </c>
      <c r="BU110" s="270" t="str">
        <f t="shared" si="358"/>
        <v/>
      </c>
      <c r="BV110" s="261" t="str">
        <f t="shared" si="359"/>
        <v/>
      </c>
      <c r="BW110" s="260"/>
      <c r="BX110" s="135"/>
      <c r="BY110" s="262" t="str">
        <f t="shared" si="360"/>
        <v/>
      </c>
      <c r="BZ110" s="263" t="str">
        <f t="shared" si="361"/>
        <v/>
      </c>
      <c r="CA110" s="264"/>
      <c r="CB110" s="265"/>
      <c r="CC110" s="266" t="str">
        <f t="shared" si="362"/>
        <v/>
      </c>
      <c r="CD110" s="267" t="str">
        <f t="shared" si="363"/>
        <v/>
      </c>
      <c r="CE110" s="268" t="str">
        <f t="shared" si="364"/>
        <v/>
      </c>
      <c r="CF110" s="269" t="str">
        <f t="shared" si="365"/>
        <v/>
      </c>
      <c r="CG110" s="270" t="str">
        <f t="shared" si="366"/>
        <v/>
      </c>
      <c r="CH110" s="261" t="str">
        <f t="shared" si="367"/>
        <v/>
      </c>
      <c r="CI110" s="260"/>
      <c r="CJ110" s="135"/>
      <c r="CK110" s="262" t="str">
        <f t="shared" si="185"/>
        <v/>
      </c>
      <c r="CL110" s="263" t="str">
        <f t="shared" si="186"/>
        <v/>
      </c>
      <c r="CM110" s="264"/>
      <c r="CN110" s="265"/>
      <c r="CO110" s="266" t="str">
        <f t="shared" si="188"/>
        <v/>
      </c>
      <c r="CP110" s="267" t="str">
        <f t="shared" si="189"/>
        <v/>
      </c>
      <c r="CQ110" s="268" t="str">
        <f t="shared" si="190"/>
        <v/>
      </c>
      <c r="CR110" s="269" t="str">
        <f t="shared" si="191"/>
        <v/>
      </c>
      <c r="CS110" s="270" t="str">
        <f t="shared" si="192"/>
        <v/>
      </c>
      <c r="CT110" s="261" t="str">
        <f t="shared" si="310"/>
        <v/>
      </c>
      <c r="CU110" s="260"/>
      <c r="CV110" s="135"/>
      <c r="CW110" s="262" t="str">
        <f t="shared" si="178"/>
        <v/>
      </c>
      <c r="CX110" s="263" t="str">
        <f t="shared" si="193"/>
        <v/>
      </c>
      <c r="CY110" s="264"/>
      <c r="CZ110" s="265"/>
      <c r="DA110" s="266" t="str">
        <f t="shared" si="179"/>
        <v/>
      </c>
      <c r="DB110" s="267" t="str">
        <f t="shared" si="180"/>
        <v/>
      </c>
      <c r="DC110" s="268" t="str">
        <f t="shared" si="181"/>
        <v/>
      </c>
      <c r="DD110" s="269" t="str">
        <f t="shared" si="182"/>
        <v/>
      </c>
      <c r="DE110" s="270" t="str">
        <f t="shared" si="183"/>
        <v/>
      </c>
      <c r="DF110" s="261" t="str">
        <f t="shared" si="311"/>
        <v/>
      </c>
      <c r="DG110" s="260"/>
      <c r="DH110" s="135"/>
    </row>
    <row r="111" spans="1:112" ht="13.5" customHeight="1">
      <c r="A111" s="259"/>
      <c r="E111" s="262" t="str">
        <f t="shared" si="313"/>
        <v/>
      </c>
      <c r="F111" s="263" t="str">
        <f t="shared" si="314"/>
        <v/>
      </c>
      <c r="G111" s="264"/>
      <c r="H111" s="265"/>
      <c r="I111" s="266" t="str">
        <f t="shared" si="315"/>
        <v/>
      </c>
      <c r="J111" s="267" t="str">
        <f t="shared" si="316"/>
        <v/>
      </c>
      <c r="K111" s="268" t="str">
        <f t="shared" si="317"/>
        <v/>
      </c>
      <c r="L111" s="269" t="str">
        <f t="shared" si="312"/>
        <v/>
      </c>
      <c r="M111" s="270" t="str">
        <f t="shared" si="318"/>
        <v/>
      </c>
      <c r="N111" s="261" t="str">
        <f t="shared" si="319"/>
        <v/>
      </c>
      <c r="O111" s="260"/>
      <c r="P111" s="135"/>
      <c r="Q111" s="262" t="str">
        <f t="shared" si="320"/>
        <v/>
      </c>
      <c r="R111" s="263" t="str">
        <f t="shared" si="321"/>
        <v/>
      </c>
      <c r="S111" s="264"/>
      <c r="T111" s="265"/>
      <c r="U111" s="266" t="str">
        <f t="shared" si="322"/>
        <v/>
      </c>
      <c r="V111" s="267" t="str">
        <f t="shared" si="323"/>
        <v/>
      </c>
      <c r="W111" s="268" t="str">
        <f t="shared" si="324"/>
        <v/>
      </c>
      <c r="X111" s="269" t="str">
        <f t="shared" si="325"/>
        <v/>
      </c>
      <c r="Y111" s="270" t="str">
        <f t="shared" si="326"/>
        <v/>
      </c>
      <c r="Z111" s="261" t="str">
        <f t="shared" si="327"/>
        <v/>
      </c>
      <c r="AA111" s="260"/>
      <c r="AB111" s="135"/>
      <c r="AC111" s="262" t="str">
        <f t="shared" si="328"/>
        <v/>
      </c>
      <c r="AD111" s="263" t="str">
        <f t="shared" si="329"/>
        <v/>
      </c>
      <c r="AE111" s="264"/>
      <c r="AF111" s="265"/>
      <c r="AG111" s="266" t="str">
        <f t="shared" si="330"/>
        <v/>
      </c>
      <c r="AH111" s="267" t="str">
        <f t="shared" si="331"/>
        <v/>
      </c>
      <c r="AI111" s="268" t="str">
        <f t="shared" si="332"/>
        <v/>
      </c>
      <c r="AJ111" s="269" t="str">
        <f t="shared" si="333"/>
        <v/>
      </c>
      <c r="AK111" s="270" t="str">
        <f t="shared" si="334"/>
        <v/>
      </c>
      <c r="AL111" s="261" t="str">
        <f t="shared" si="335"/>
        <v/>
      </c>
      <c r="AM111" s="260"/>
      <c r="AN111" s="135"/>
      <c r="AO111" s="262" t="str">
        <f t="shared" si="336"/>
        <v/>
      </c>
      <c r="AP111" s="263" t="str">
        <f t="shared" si="337"/>
        <v/>
      </c>
      <c r="AQ111" s="264"/>
      <c r="AR111" s="265"/>
      <c r="AS111" s="266" t="str">
        <f t="shared" si="338"/>
        <v/>
      </c>
      <c r="AT111" s="267" t="str">
        <f t="shared" si="339"/>
        <v/>
      </c>
      <c r="AU111" s="268" t="str">
        <f t="shared" si="340"/>
        <v/>
      </c>
      <c r="AV111" s="269" t="str">
        <f t="shared" si="341"/>
        <v/>
      </c>
      <c r="AW111" s="270" t="str">
        <f t="shared" si="342"/>
        <v/>
      </c>
      <c r="AX111" s="261" t="str">
        <f t="shared" si="343"/>
        <v/>
      </c>
      <c r="AY111" s="260"/>
      <c r="AZ111" s="135"/>
      <c r="BA111" s="262" t="str">
        <f t="shared" si="344"/>
        <v/>
      </c>
      <c r="BB111" s="263" t="str">
        <f t="shared" si="345"/>
        <v/>
      </c>
      <c r="BC111" s="264"/>
      <c r="BD111" s="265"/>
      <c r="BE111" s="266" t="str">
        <f t="shared" si="346"/>
        <v/>
      </c>
      <c r="BF111" s="267" t="str">
        <f t="shared" si="347"/>
        <v/>
      </c>
      <c r="BG111" s="268" t="str">
        <f t="shared" si="348"/>
        <v/>
      </c>
      <c r="BH111" s="269" t="str">
        <f t="shared" si="349"/>
        <v/>
      </c>
      <c r="BI111" s="270" t="str">
        <f t="shared" si="350"/>
        <v/>
      </c>
      <c r="BJ111" s="261" t="str">
        <f t="shared" si="351"/>
        <v/>
      </c>
      <c r="BK111" s="260"/>
      <c r="BL111" s="135"/>
      <c r="BM111" s="262" t="str">
        <f t="shared" si="352"/>
        <v/>
      </c>
      <c r="BN111" s="263" t="str">
        <f t="shared" si="353"/>
        <v/>
      </c>
      <c r="BO111" s="264"/>
      <c r="BP111" s="265"/>
      <c r="BQ111" s="266" t="str">
        <f t="shared" si="354"/>
        <v/>
      </c>
      <c r="BR111" s="267" t="str">
        <f t="shared" si="355"/>
        <v/>
      </c>
      <c r="BS111" s="268" t="str">
        <f t="shared" si="356"/>
        <v/>
      </c>
      <c r="BT111" s="269" t="str">
        <f t="shared" si="357"/>
        <v/>
      </c>
      <c r="BU111" s="270" t="str">
        <f t="shared" si="358"/>
        <v/>
      </c>
      <c r="BV111" s="261" t="str">
        <f t="shared" si="359"/>
        <v/>
      </c>
      <c r="BW111" s="260"/>
      <c r="BX111" s="135"/>
      <c r="BY111" s="262" t="str">
        <f t="shared" si="360"/>
        <v/>
      </c>
      <c r="BZ111" s="263" t="str">
        <f t="shared" si="361"/>
        <v/>
      </c>
      <c r="CA111" s="264"/>
      <c r="CB111" s="265"/>
      <c r="CC111" s="266" t="str">
        <f t="shared" si="362"/>
        <v/>
      </c>
      <c r="CD111" s="267" t="str">
        <f t="shared" si="363"/>
        <v/>
      </c>
      <c r="CE111" s="268" t="str">
        <f t="shared" si="364"/>
        <v/>
      </c>
      <c r="CF111" s="269" t="str">
        <f t="shared" si="365"/>
        <v/>
      </c>
      <c r="CG111" s="270" t="str">
        <f t="shared" si="366"/>
        <v/>
      </c>
      <c r="CH111" s="261" t="str">
        <f t="shared" si="367"/>
        <v/>
      </c>
      <c r="CI111" s="260"/>
      <c r="CJ111" s="135"/>
      <c r="CK111" s="262" t="str">
        <f t="shared" si="185"/>
        <v/>
      </c>
      <c r="CL111" s="263" t="str">
        <f t="shared" si="186"/>
        <v/>
      </c>
      <c r="CM111" s="264"/>
      <c r="CN111" s="265"/>
      <c r="CO111" s="266" t="str">
        <f t="shared" si="188"/>
        <v/>
      </c>
      <c r="CP111" s="267" t="str">
        <f t="shared" si="189"/>
        <v/>
      </c>
      <c r="CQ111" s="268" t="str">
        <f t="shared" si="190"/>
        <v/>
      </c>
      <c r="CR111" s="269" t="str">
        <f t="shared" si="191"/>
        <v/>
      </c>
      <c r="CS111" s="270" t="str">
        <f t="shared" si="192"/>
        <v/>
      </c>
      <c r="CT111" s="261" t="str">
        <f t="shared" si="310"/>
        <v/>
      </c>
      <c r="CU111" s="260"/>
      <c r="CV111" s="135"/>
      <c r="CW111" s="262" t="str">
        <f t="shared" si="178"/>
        <v/>
      </c>
      <c r="CX111" s="263" t="str">
        <f t="shared" si="193"/>
        <v/>
      </c>
      <c r="CY111" s="264"/>
      <c r="CZ111" s="265"/>
      <c r="DA111" s="266" t="str">
        <f t="shared" si="179"/>
        <v/>
      </c>
      <c r="DB111" s="267" t="str">
        <f t="shared" si="180"/>
        <v/>
      </c>
      <c r="DC111" s="268" t="str">
        <f t="shared" si="181"/>
        <v/>
      </c>
      <c r="DD111" s="269" t="str">
        <f t="shared" si="182"/>
        <v/>
      </c>
      <c r="DE111" s="270" t="str">
        <f t="shared" si="183"/>
        <v/>
      </c>
      <c r="DF111" s="261" t="str">
        <f t="shared" si="311"/>
        <v/>
      </c>
      <c r="DG111" s="260"/>
      <c r="DH111" s="135"/>
    </row>
    <row r="112" spans="1:112" ht="13.5" customHeight="1">
      <c r="A112" s="259"/>
      <c r="E112" s="262" t="str">
        <f t="shared" si="313"/>
        <v/>
      </c>
      <c r="F112" s="263" t="str">
        <f t="shared" si="314"/>
        <v/>
      </c>
      <c r="G112" s="264"/>
      <c r="H112" s="265"/>
      <c r="I112" s="266" t="str">
        <f t="shared" si="315"/>
        <v/>
      </c>
      <c r="J112" s="267" t="str">
        <f t="shared" si="316"/>
        <v/>
      </c>
      <c r="K112" s="268" t="str">
        <f t="shared" si="317"/>
        <v/>
      </c>
      <c r="L112" s="269" t="str">
        <f t="shared" si="312"/>
        <v/>
      </c>
      <c r="M112" s="270" t="str">
        <f t="shared" si="318"/>
        <v/>
      </c>
      <c r="N112" s="261" t="str">
        <f t="shared" si="319"/>
        <v/>
      </c>
      <c r="O112" s="260"/>
      <c r="P112" s="135"/>
      <c r="Q112" s="262" t="str">
        <f t="shared" si="320"/>
        <v/>
      </c>
      <c r="R112" s="263" t="str">
        <f t="shared" si="321"/>
        <v/>
      </c>
      <c r="S112" s="264"/>
      <c r="T112" s="265"/>
      <c r="U112" s="266" t="str">
        <f t="shared" si="322"/>
        <v/>
      </c>
      <c r="V112" s="267" t="str">
        <f t="shared" si="323"/>
        <v/>
      </c>
      <c r="W112" s="268" t="str">
        <f t="shared" si="324"/>
        <v/>
      </c>
      <c r="X112" s="269" t="str">
        <f t="shared" si="325"/>
        <v/>
      </c>
      <c r="Y112" s="270" t="str">
        <f t="shared" si="326"/>
        <v/>
      </c>
      <c r="Z112" s="261" t="str">
        <f t="shared" si="327"/>
        <v/>
      </c>
      <c r="AA112" s="260"/>
      <c r="AB112" s="135"/>
      <c r="AC112" s="262" t="str">
        <f t="shared" si="328"/>
        <v/>
      </c>
      <c r="AD112" s="263" t="str">
        <f t="shared" si="329"/>
        <v/>
      </c>
      <c r="AE112" s="264"/>
      <c r="AF112" s="265"/>
      <c r="AG112" s="266" t="str">
        <f t="shared" si="330"/>
        <v/>
      </c>
      <c r="AH112" s="267" t="str">
        <f t="shared" si="331"/>
        <v/>
      </c>
      <c r="AI112" s="268" t="str">
        <f t="shared" si="332"/>
        <v/>
      </c>
      <c r="AJ112" s="269" t="str">
        <f t="shared" si="333"/>
        <v/>
      </c>
      <c r="AK112" s="270" t="str">
        <f t="shared" si="334"/>
        <v/>
      </c>
      <c r="AL112" s="261" t="str">
        <f t="shared" si="335"/>
        <v/>
      </c>
      <c r="AM112" s="260"/>
      <c r="AN112" s="135"/>
      <c r="AO112" s="262" t="str">
        <f t="shared" si="336"/>
        <v/>
      </c>
      <c r="AP112" s="263" t="str">
        <f t="shared" si="337"/>
        <v/>
      </c>
      <c r="AQ112" s="264"/>
      <c r="AR112" s="265"/>
      <c r="AS112" s="266" t="str">
        <f t="shared" si="338"/>
        <v/>
      </c>
      <c r="AT112" s="267" t="str">
        <f t="shared" si="339"/>
        <v/>
      </c>
      <c r="AU112" s="268" t="str">
        <f t="shared" si="340"/>
        <v/>
      </c>
      <c r="AV112" s="269" t="str">
        <f t="shared" si="341"/>
        <v/>
      </c>
      <c r="AW112" s="270" t="str">
        <f t="shared" si="342"/>
        <v/>
      </c>
      <c r="AX112" s="261" t="str">
        <f t="shared" si="343"/>
        <v/>
      </c>
      <c r="AY112" s="260"/>
      <c r="AZ112" s="135"/>
      <c r="BA112" s="262" t="str">
        <f t="shared" si="344"/>
        <v/>
      </c>
      <c r="BB112" s="263" t="str">
        <f t="shared" si="345"/>
        <v/>
      </c>
      <c r="BC112" s="264"/>
      <c r="BD112" s="265"/>
      <c r="BE112" s="266" t="str">
        <f t="shared" si="346"/>
        <v/>
      </c>
      <c r="BF112" s="267" t="str">
        <f t="shared" si="347"/>
        <v/>
      </c>
      <c r="BG112" s="268" t="str">
        <f t="shared" si="348"/>
        <v/>
      </c>
      <c r="BH112" s="269" t="str">
        <f t="shared" si="349"/>
        <v/>
      </c>
      <c r="BI112" s="270" t="str">
        <f t="shared" si="350"/>
        <v/>
      </c>
      <c r="BJ112" s="261" t="str">
        <f t="shared" si="351"/>
        <v/>
      </c>
      <c r="BK112" s="260"/>
      <c r="BL112" s="135"/>
      <c r="BM112" s="262" t="str">
        <f t="shared" si="352"/>
        <v/>
      </c>
      <c r="BN112" s="263" t="str">
        <f t="shared" si="353"/>
        <v/>
      </c>
      <c r="BO112" s="264"/>
      <c r="BP112" s="265"/>
      <c r="BQ112" s="266" t="str">
        <f t="shared" si="354"/>
        <v/>
      </c>
      <c r="BR112" s="267" t="str">
        <f t="shared" si="355"/>
        <v/>
      </c>
      <c r="BS112" s="268" t="str">
        <f t="shared" si="356"/>
        <v/>
      </c>
      <c r="BT112" s="269" t="str">
        <f t="shared" si="357"/>
        <v/>
      </c>
      <c r="BU112" s="270" t="str">
        <f t="shared" si="358"/>
        <v/>
      </c>
      <c r="BV112" s="261" t="str">
        <f t="shared" si="359"/>
        <v/>
      </c>
      <c r="BW112" s="260"/>
      <c r="BX112" s="135"/>
      <c r="BY112" s="262" t="str">
        <f t="shared" si="360"/>
        <v/>
      </c>
      <c r="BZ112" s="263" t="str">
        <f t="shared" si="361"/>
        <v/>
      </c>
      <c r="CA112" s="264"/>
      <c r="CB112" s="265"/>
      <c r="CC112" s="266" t="str">
        <f t="shared" si="362"/>
        <v/>
      </c>
      <c r="CD112" s="267" t="str">
        <f t="shared" si="363"/>
        <v/>
      </c>
      <c r="CE112" s="268" t="str">
        <f t="shared" si="364"/>
        <v/>
      </c>
      <c r="CF112" s="269" t="str">
        <f t="shared" si="365"/>
        <v/>
      </c>
      <c r="CG112" s="270" t="str">
        <f t="shared" si="366"/>
        <v/>
      </c>
      <c r="CH112" s="261" t="str">
        <f t="shared" si="367"/>
        <v/>
      </c>
      <c r="CI112" s="260"/>
      <c r="CJ112" s="135"/>
      <c r="CK112" s="262" t="str">
        <f t="shared" si="185"/>
        <v/>
      </c>
      <c r="CL112" s="263" t="str">
        <f t="shared" si="186"/>
        <v/>
      </c>
      <c r="CM112" s="264"/>
      <c r="CN112" s="265"/>
      <c r="CO112" s="266" t="str">
        <f t="shared" si="188"/>
        <v/>
      </c>
      <c r="CP112" s="267" t="str">
        <f t="shared" si="189"/>
        <v/>
      </c>
      <c r="CQ112" s="268" t="str">
        <f t="shared" si="190"/>
        <v/>
      </c>
      <c r="CR112" s="269" t="str">
        <f t="shared" si="191"/>
        <v/>
      </c>
      <c r="CS112" s="270" t="str">
        <f t="shared" si="192"/>
        <v/>
      </c>
      <c r="CT112" s="261" t="str">
        <f t="shared" si="310"/>
        <v/>
      </c>
      <c r="CU112" s="260"/>
      <c r="CV112" s="135"/>
      <c r="CW112" s="262" t="str">
        <f t="shared" si="178"/>
        <v/>
      </c>
      <c r="CX112" s="263" t="str">
        <f t="shared" si="193"/>
        <v/>
      </c>
      <c r="CY112" s="264"/>
      <c r="CZ112" s="265"/>
      <c r="DA112" s="266" t="str">
        <f t="shared" si="179"/>
        <v/>
      </c>
      <c r="DB112" s="267" t="str">
        <f t="shared" si="180"/>
        <v/>
      </c>
      <c r="DC112" s="268" t="str">
        <f t="shared" si="181"/>
        <v/>
      </c>
      <c r="DD112" s="269" t="str">
        <f t="shared" si="182"/>
        <v/>
      </c>
      <c r="DE112" s="270" t="str">
        <f t="shared" si="183"/>
        <v/>
      </c>
      <c r="DF112" s="261" t="str">
        <f t="shared" si="311"/>
        <v/>
      </c>
      <c r="DG112" s="260"/>
      <c r="DH112" s="135"/>
    </row>
    <row r="113" spans="1:112" ht="13.5" customHeight="1">
      <c r="A113" s="259"/>
      <c r="E113" s="262" t="str">
        <f t="shared" si="313"/>
        <v/>
      </c>
      <c r="F113" s="263" t="str">
        <f t="shared" si="314"/>
        <v/>
      </c>
      <c r="G113" s="264"/>
      <c r="H113" s="265"/>
      <c r="I113" s="266" t="str">
        <f t="shared" si="315"/>
        <v/>
      </c>
      <c r="J113" s="267" t="str">
        <f t="shared" si="316"/>
        <v/>
      </c>
      <c r="K113" s="268" t="str">
        <f t="shared" si="317"/>
        <v/>
      </c>
      <c r="L113" s="269" t="str">
        <f t="shared" si="312"/>
        <v/>
      </c>
      <c r="M113" s="270" t="str">
        <f t="shared" si="318"/>
        <v/>
      </c>
      <c r="N113" s="261" t="str">
        <f t="shared" si="319"/>
        <v/>
      </c>
      <c r="O113" s="260"/>
      <c r="P113" s="135"/>
      <c r="Q113" s="262" t="str">
        <f t="shared" si="320"/>
        <v/>
      </c>
      <c r="R113" s="263" t="str">
        <f t="shared" si="321"/>
        <v/>
      </c>
      <c r="S113" s="264"/>
      <c r="T113" s="265"/>
      <c r="U113" s="266" t="str">
        <f t="shared" si="322"/>
        <v/>
      </c>
      <c r="V113" s="267" t="str">
        <f t="shared" si="323"/>
        <v/>
      </c>
      <c r="W113" s="268" t="str">
        <f t="shared" si="324"/>
        <v/>
      </c>
      <c r="X113" s="269" t="str">
        <f t="shared" si="325"/>
        <v/>
      </c>
      <c r="Y113" s="270" t="str">
        <f t="shared" si="326"/>
        <v/>
      </c>
      <c r="Z113" s="261" t="str">
        <f t="shared" si="327"/>
        <v/>
      </c>
      <c r="AA113" s="260"/>
      <c r="AB113" s="135"/>
      <c r="AC113" s="262" t="str">
        <f t="shared" si="328"/>
        <v/>
      </c>
      <c r="AD113" s="263" t="str">
        <f t="shared" si="329"/>
        <v/>
      </c>
      <c r="AE113" s="264"/>
      <c r="AF113" s="265"/>
      <c r="AG113" s="266" t="str">
        <f t="shared" si="330"/>
        <v/>
      </c>
      <c r="AH113" s="267" t="str">
        <f t="shared" si="331"/>
        <v/>
      </c>
      <c r="AI113" s="268" t="str">
        <f t="shared" si="332"/>
        <v/>
      </c>
      <c r="AJ113" s="269" t="str">
        <f t="shared" si="333"/>
        <v/>
      </c>
      <c r="AK113" s="270" t="str">
        <f t="shared" si="334"/>
        <v/>
      </c>
      <c r="AL113" s="261" t="str">
        <f t="shared" si="335"/>
        <v/>
      </c>
      <c r="AM113" s="260"/>
      <c r="AN113" s="135"/>
      <c r="AO113" s="262" t="str">
        <f t="shared" si="336"/>
        <v/>
      </c>
      <c r="AP113" s="263" t="str">
        <f t="shared" si="337"/>
        <v/>
      </c>
      <c r="AQ113" s="264"/>
      <c r="AR113" s="265"/>
      <c r="AS113" s="266" t="str">
        <f t="shared" si="338"/>
        <v/>
      </c>
      <c r="AT113" s="267" t="str">
        <f t="shared" si="339"/>
        <v/>
      </c>
      <c r="AU113" s="268" t="str">
        <f t="shared" si="340"/>
        <v/>
      </c>
      <c r="AV113" s="269" t="str">
        <f t="shared" si="341"/>
        <v/>
      </c>
      <c r="AW113" s="270" t="str">
        <f t="shared" si="342"/>
        <v/>
      </c>
      <c r="AX113" s="261" t="str">
        <f t="shared" si="343"/>
        <v/>
      </c>
      <c r="AY113" s="260"/>
      <c r="AZ113" s="135"/>
      <c r="BA113" s="262" t="str">
        <f t="shared" si="344"/>
        <v/>
      </c>
      <c r="BB113" s="263" t="str">
        <f t="shared" si="345"/>
        <v/>
      </c>
      <c r="BC113" s="264"/>
      <c r="BD113" s="265"/>
      <c r="BE113" s="266" t="str">
        <f t="shared" si="346"/>
        <v/>
      </c>
      <c r="BF113" s="267" t="str">
        <f t="shared" si="347"/>
        <v/>
      </c>
      <c r="BG113" s="268" t="str">
        <f t="shared" si="348"/>
        <v/>
      </c>
      <c r="BH113" s="269" t="str">
        <f t="shared" si="349"/>
        <v/>
      </c>
      <c r="BI113" s="270" t="str">
        <f t="shared" si="350"/>
        <v/>
      </c>
      <c r="BJ113" s="261" t="str">
        <f t="shared" si="351"/>
        <v/>
      </c>
      <c r="BK113" s="260"/>
      <c r="BL113" s="135"/>
      <c r="BM113" s="262" t="str">
        <f t="shared" si="352"/>
        <v/>
      </c>
      <c r="BN113" s="263" t="str">
        <f t="shared" si="353"/>
        <v/>
      </c>
      <c r="BO113" s="264"/>
      <c r="BP113" s="265"/>
      <c r="BQ113" s="266" t="str">
        <f t="shared" si="354"/>
        <v/>
      </c>
      <c r="BR113" s="267" t="str">
        <f t="shared" si="355"/>
        <v/>
      </c>
      <c r="BS113" s="268" t="str">
        <f t="shared" si="356"/>
        <v/>
      </c>
      <c r="BT113" s="269" t="str">
        <f t="shared" si="357"/>
        <v/>
      </c>
      <c r="BU113" s="270" t="str">
        <f t="shared" si="358"/>
        <v/>
      </c>
      <c r="BV113" s="261" t="str">
        <f t="shared" si="359"/>
        <v/>
      </c>
      <c r="BW113" s="260"/>
      <c r="BX113" s="135"/>
      <c r="BY113" s="262" t="str">
        <f t="shared" si="360"/>
        <v/>
      </c>
      <c r="BZ113" s="263" t="str">
        <f t="shared" si="361"/>
        <v/>
      </c>
      <c r="CA113" s="264"/>
      <c r="CB113" s="265"/>
      <c r="CC113" s="266" t="str">
        <f t="shared" si="362"/>
        <v/>
      </c>
      <c r="CD113" s="267" t="str">
        <f t="shared" si="363"/>
        <v/>
      </c>
      <c r="CE113" s="268" t="str">
        <f t="shared" si="364"/>
        <v/>
      </c>
      <c r="CF113" s="269" t="str">
        <f t="shared" si="365"/>
        <v/>
      </c>
      <c r="CG113" s="270" t="str">
        <f t="shared" si="366"/>
        <v/>
      </c>
      <c r="CH113" s="261" t="str">
        <f t="shared" si="367"/>
        <v/>
      </c>
      <c r="CI113" s="260"/>
      <c r="CJ113" s="135"/>
      <c r="CK113" s="262" t="str">
        <f t="shared" si="185"/>
        <v/>
      </c>
      <c r="CL113" s="263" t="str">
        <f t="shared" si="186"/>
        <v/>
      </c>
      <c r="CM113" s="264"/>
      <c r="CN113" s="265"/>
      <c r="CO113" s="266" t="str">
        <f t="shared" si="188"/>
        <v/>
      </c>
      <c r="CP113" s="267" t="str">
        <f t="shared" si="189"/>
        <v/>
      </c>
      <c r="CQ113" s="268" t="str">
        <f t="shared" si="190"/>
        <v/>
      </c>
      <c r="CR113" s="269" t="str">
        <f t="shared" si="191"/>
        <v/>
      </c>
      <c r="CS113" s="270" t="str">
        <f t="shared" si="192"/>
        <v/>
      </c>
      <c r="CT113" s="261" t="str">
        <f t="shared" si="310"/>
        <v/>
      </c>
      <c r="CU113" s="260"/>
      <c r="CV113" s="135"/>
      <c r="CW113" s="262" t="str">
        <f t="shared" si="178"/>
        <v/>
      </c>
      <c r="CX113" s="263" t="str">
        <f t="shared" si="193"/>
        <v/>
      </c>
      <c r="CY113" s="264"/>
      <c r="CZ113" s="265"/>
      <c r="DA113" s="266" t="str">
        <f t="shared" si="179"/>
        <v/>
      </c>
      <c r="DB113" s="267" t="str">
        <f t="shared" si="180"/>
        <v/>
      </c>
      <c r="DC113" s="268" t="str">
        <f t="shared" si="181"/>
        <v/>
      </c>
      <c r="DD113" s="269" t="str">
        <f t="shared" si="182"/>
        <v/>
      </c>
      <c r="DE113" s="270" t="str">
        <f t="shared" si="183"/>
        <v/>
      </c>
      <c r="DF113" s="261" t="str">
        <f t="shared" si="311"/>
        <v/>
      </c>
      <c r="DG113" s="260"/>
      <c r="DH113" s="135"/>
    </row>
    <row r="114" spans="1:112" ht="13.5" customHeight="1">
      <c r="A114" s="259"/>
      <c r="E114" s="262" t="str">
        <f t="shared" si="313"/>
        <v/>
      </c>
      <c r="F114" s="263" t="str">
        <f t="shared" si="314"/>
        <v/>
      </c>
      <c r="G114" s="264"/>
      <c r="H114" s="265"/>
      <c r="I114" s="266" t="str">
        <f t="shared" si="315"/>
        <v/>
      </c>
      <c r="J114" s="267" t="str">
        <f t="shared" si="316"/>
        <v/>
      </c>
      <c r="K114" s="268" t="str">
        <f t="shared" si="317"/>
        <v/>
      </c>
      <c r="L114" s="269" t="str">
        <f t="shared" si="312"/>
        <v/>
      </c>
      <c r="M114" s="270" t="str">
        <f t="shared" si="318"/>
        <v/>
      </c>
      <c r="N114" s="261" t="str">
        <f t="shared" si="319"/>
        <v/>
      </c>
      <c r="O114" s="260"/>
      <c r="P114" s="135"/>
      <c r="Q114" s="262" t="str">
        <f t="shared" si="320"/>
        <v/>
      </c>
      <c r="R114" s="263" t="str">
        <f t="shared" si="321"/>
        <v/>
      </c>
      <c r="S114" s="264"/>
      <c r="T114" s="265"/>
      <c r="U114" s="266" t="str">
        <f t="shared" si="322"/>
        <v/>
      </c>
      <c r="V114" s="267" t="str">
        <f t="shared" si="323"/>
        <v/>
      </c>
      <c r="W114" s="268" t="str">
        <f t="shared" si="324"/>
        <v/>
      </c>
      <c r="X114" s="269" t="str">
        <f t="shared" si="325"/>
        <v/>
      </c>
      <c r="Y114" s="270" t="str">
        <f t="shared" si="326"/>
        <v/>
      </c>
      <c r="Z114" s="261" t="str">
        <f t="shared" si="327"/>
        <v/>
      </c>
      <c r="AA114" s="260"/>
      <c r="AB114" s="135"/>
      <c r="AC114" s="262" t="str">
        <f t="shared" si="328"/>
        <v/>
      </c>
      <c r="AD114" s="263" t="str">
        <f t="shared" si="329"/>
        <v/>
      </c>
      <c r="AE114" s="264"/>
      <c r="AF114" s="265"/>
      <c r="AG114" s="266" t="str">
        <f t="shared" si="330"/>
        <v/>
      </c>
      <c r="AH114" s="267" t="str">
        <f t="shared" si="331"/>
        <v/>
      </c>
      <c r="AI114" s="268" t="str">
        <f t="shared" si="332"/>
        <v/>
      </c>
      <c r="AJ114" s="269" t="str">
        <f t="shared" si="333"/>
        <v/>
      </c>
      <c r="AK114" s="270" t="str">
        <f t="shared" si="334"/>
        <v/>
      </c>
      <c r="AL114" s="261" t="str">
        <f t="shared" si="335"/>
        <v/>
      </c>
      <c r="AM114" s="260"/>
      <c r="AN114" s="135"/>
      <c r="AO114" s="262" t="str">
        <f t="shared" si="336"/>
        <v/>
      </c>
      <c r="AP114" s="263" t="str">
        <f t="shared" si="337"/>
        <v/>
      </c>
      <c r="AQ114" s="264"/>
      <c r="AR114" s="265"/>
      <c r="AS114" s="266" t="str">
        <f t="shared" si="338"/>
        <v/>
      </c>
      <c r="AT114" s="267" t="str">
        <f t="shared" si="339"/>
        <v/>
      </c>
      <c r="AU114" s="268" t="str">
        <f t="shared" si="340"/>
        <v/>
      </c>
      <c r="AV114" s="269" t="str">
        <f t="shared" si="341"/>
        <v/>
      </c>
      <c r="AW114" s="270" t="str">
        <f t="shared" si="342"/>
        <v/>
      </c>
      <c r="AX114" s="261" t="str">
        <f t="shared" si="343"/>
        <v/>
      </c>
      <c r="AY114" s="260"/>
      <c r="AZ114" s="135"/>
      <c r="BA114" s="262" t="str">
        <f t="shared" si="344"/>
        <v/>
      </c>
      <c r="BB114" s="263" t="str">
        <f t="shared" si="345"/>
        <v/>
      </c>
      <c r="BC114" s="264"/>
      <c r="BD114" s="265"/>
      <c r="BE114" s="266" t="str">
        <f t="shared" si="346"/>
        <v/>
      </c>
      <c r="BF114" s="267" t="str">
        <f t="shared" si="347"/>
        <v/>
      </c>
      <c r="BG114" s="268" t="str">
        <f t="shared" si="348"/>
        <v/>
      </c>
      <c r="BH114" s="269" t="str">
        <f t="shared" si="349"/>
        <v/>
      </c>
      <c r="BI114" s="270" t="str">
        <f t="shared" si="350"/>
        <v/>
      </c>
      <c r="BJ114" s="261" t="str">
        <f t="shared" si="351"/>
        <v/>
      </c>
      <c r="BK114" s="260"/>
      <c r="BL114" s="135"/>
      <c r="BM114" s="262" t="str">
        <f t="shared" si="352"/>
        <v/>
      </c>
      <c r="BN114" s="263" t="str">
        <f t="shared" si="353"/>
        <v/>
      </c>
      <c r="BO114" s="264"/>
      <c r="BP114" s="265"/>
      <c r="BQ114" s="266" t="str">
        <f t="shared" si="354"/>
        <v/>
      </c>
      <c r="BR114" s="267" t="str">
        <f t="shared" si="355"/>
        <v/>
      </c>
      <c r="BS114" s="268" t="str">
        <f t="shared" si="356"/>
        <v/>
      </c>
      <c r="BT114" s="269" t="str">
        <f t="shared" si="357"/>
        <v/>
      </c>
      <c r="BU114" s="270" t="str">
        <f t="shared" si="358"/>
        <v/>
      </c>
      <c r="BV114" s="261" t="str">
        <f t="shared" si="359"/>
        <v/>
      </c>
      <c r="BW114" s="260"/>
      <c r="BX114" s="135"/>
      <c r="BY114" s="262" t="str">
        <f t="shared" si="360"/>
        <v/>
      </c>
      <c r="BZ114" s="263" t="str">
        <f t="shared" si="361"/>
        <v/>
      </c>
      <c r="CA114" s="264"/>
      <c r="CB114" s="265"/>
      <c r="CC114" s="266" t="str">
        <f t="shared" si="362"/>
        <v/>
      </c>
      <c r="CD114" s="267" t="str">
        <f t="shared" si="363"/>
        <v/>
      </c>
      <c r="CE114" s="268" t="str">
        <f t="shared" si="364"/>
        <v/>
      </c>
      <c r="CF114" s="269" t="str">
        <f t="shared" si="365"/>
        <v/>
      </c>
      <c r="CG114" s="270" t="str">
        <f t="shared" si="366"/>
        <v/>
      </c>
      <c r="CH114" s="261" t="str">
        <f t="shared" si="367"/>
        <v/>
      </c>
      <c r="CI114" s="260"/>
      <c r="CJ114" s="135"/>
      <c r="CK114" s="262" t="str">
        <f t="shared" si="185"/>
        <v/>
      </c>
      <c r="CL114" s="263" t="str">
        <f t="shared" si="186"/>
        <v/>
      </c>
      <c r="CM114" s="264"/>
      <c r="CN114" s="265"/>
      <c r="CO114" s="266" t="str">
        <f t="shared" si="188"/>
        <v/>
      </c>
      <c r="CP114" s="267" t="str">
        <f t="shared" si="189"/>
        <v/>
      </c>
      <c r="CQ114" s="268" t="str">
        <f t="shared" si="190"/>
        <v/>
      </c>
      <c r="CR114" s="269" t="str">
        <f t="shared" si="191"/>
        <v/>
      </c>
      <c r="CS114" s="270" t="str">
        <f t="shared" si="192"/>
        <v/>
      </c>
      <c r="CT114" s="261" t="str">
        <f t="shared" si="310"/>
        <v/>
      </c>
      <c r="CU114" s="260"/>
      <c r="CV114" s="135"/>
      <c r="CW114" s="262" t="str">
        <f t="shared" si="178"/>
        <v/>
      </c>
      <c r="CX114" s="263" t="str">
        <f t="shared" si="193"/>
        <v/>
      </c>
      <c r="CY114" s="264"/>
      <c r="CZ114" s="265"/>
      <c r="DA114" s="266" t="str">
        <f t="shared" si="179"/>
        <v/>
      </c>
      <c r="DB114" s="267" t="str">
        <f t="shared" si="180"/>
        <v/>
      </c>
      <c r="DC114" s="268" t="str">
        <f t="shared" si="181"/>
        <v/>
      </c>
      <c r="DD114" s="269" t="str">
        <f t="shared" si="182"/>
        <v/>
      </c>
      <c r="DE114" s="270" t="str">
        <f t="shared" si="183"/>
        <v/>
      </c>
      <c r="DF114" s="261" t="str">
        <f t="shared" si="311"/>
        <v/>
      </c>
      <c r="DG114" s="260"/>
      <c r="DH114" s="135"/>
    </row>
    <row r="115" spans="1:112" ht="13.5" customHeight="1">
      <c r="A115" s="259"/>
      <c r="B115" s="273"/>
      <c r="E115" s="262" t="str">
        <f t="shared" si="313"/>
        <v/>
      </c>
      <c r="F115" s="263" t="str">
        <f t="shared" si="314"/>
        <v/>
      </c>
      <c r="G115" s="264"/>
      <c r="H115" s="265"/>
      <c r="I115" s="266" t="str">
        <f t="shared" si="315"/>
        <v/>
      </c>
      <c r="J115" s="267" t="str">
        <f t="shared" si="316"/>
        <v/>
      </c>
      <c r="K115" s="268" t="str">
        <f t="shared" si="317"/>
        <v/>
      </c>
      <c r="L115" s="269" t="str">
        <f t="shared" si="312"/>
        <v/>
      </c>
      <c r="M115" s="270" t="str">
        <f t="shared" si="318"/>
        <v/>
      </c>
      <c r="N115" s="261" t="str">
        <f t="shared" si="319"/>
        <v/>
      </c>
      <c r="O115" s="260"/>
      <c r="P115" s="135"/>
      <c r="Q115" s="262" t="str">
        <f t="shared" si="320"/>
        <v/>
      </c>
      <c r="R115" s="263" t="str">
        <f t="shared" si="321"/>
        <v/>
      </c>
      <c r="S115" s="264"/>
      <c r="T115" s="265"/>
      <c r="U115" s="266" t="str">
        <f t="shared" si="322"/>
        <v/>
      </c>
      <c r="V115" s="267" t="str">
        <f t="shared" si="323"/>
        <v/>
      </c>
      <c r="W115" s="268" t="str">
        <f t="shared" si="324"/>
        <v/>
      </c>
      <c r="X115" s="269" t="str">
        <f t="shared" si="325"/>
        <v/>
      </c>
      <c r="Y115" s="270" t="str">
        <f t="shared" si="326"/>
        <v/>
      </c>
      <c r="Z115" s="261" t="str">
        <f t="shared" si="327"/>
        <v/>
      </c>
      <c r="AA115" s="260"/>
      <c r="AB115" s="135"/>
      <c r="AC115" s="262" t="str">
        <f t="shared" si="328"/>
        <v/>
      </c>
      <c r="AD115" s="263" t="str">
        <f t="shared" si="329"/>
        <v/>
      </c>
      <c r="AE115" s="264"/>
      <c r="AF115" s="265"/>
      <c r="AG115" s="266" t="str">
        <f t="shared" si="330"/>
        <v/>
      </c>
      <c r="AH115" s="267" t="str">
        <f t="shared" si="331"/>
        <v/>
      </c>
      <c r="AI115" s="268" t="str">
        <f t="shared" si="332"/>
        <v/>
      </c>
      <c r="AJ115" s="269" t="str">
        <f t="shared" si="333"/>
        <v/>
      </c>
      <c r="AK115" s="270" t="str">
        <f t="shared" si="334"/>
        <v/>
      </c>
      <c r="AL115" s="261" t="str">
        <f t="shared" si="335"/>
        <v/>
      </c>
      <c r="AM115" s="260"/>
      <c r="AN115" s="135"/>
      <c r="AO115" s="262" t="str">
        <f t="shared" si="336"/>
        <v/>
      </c>
      <c r="AP115" s="263" t="str">
        <f t="shared" si="337"/>
        <v/>
      </c>
      <c r="AQ115" s="264"/>
      <c r="AR115" s="265"/>
      <c r="AS115" s="266" t="str">
        <f t="shared" si="338"/>
        <v/>
      </c>
      <c r="AT115" s="267" t="str">
        <f t="shared" si="339"/>
        <v/>
      </c>
      <c r="AU115" s="268" t="str">
        <f t="shared" si="340"/>
        <v/>
      </c>
      <c r="AV115" s="269" t="str">
        <f t="shared" si="341"/>
        <v/>
      </c>
      <c r="AW115" s="270" t="str">
        <f t="shared" si="342"/>
        <v/>
      </c>
      <c r="AX115" s="261" t="str">
        <f t="shared" si="343"/>
        <v/>
      </c>
      <c r="AY115" s="260"/>
      <c r="AZ115" s="135"/>
      <c r="BA115" s="262" t="str">
        <f t="shared" si="344"/>
        <v/>
      </c>
      <c r="BB115" s="263" t="str">
        <f t="shared" si="345"/>
        <v/>
      </c>
      <c r="BC115" s="264"/>
      <c r="BD115" s="265"/>
      <c r="BE115" s="266" t="str">
        <f t="shared" si="346"/>
        <v/>
      </c>
      <c r="BF115" s="267" t="str">
        <f t="shared" si="347"/>
        <v/>
      </c>
      <c r="BG115" s="268" t="str">
        <f t="shared" si="348"/>
        <v/>
      </c>
      <c r="BH115" s="269" t="str">
        <f t="shared" si="349"/>
        <v/>
      </c>
      <c r="BI115" s="270" t="str">
        <f t="shared" si="350"/>
        <v/>
      </c>
      <c r="BJ115" s="261" t="str">
        <f t="shared" si="351"/>
        <v/>
      </c>
      <c r="BK115" s="260"/>
      <c r="BL115" s="135"/>
      <c r="BM115" s="262" t="str">
        <f t="shared" si="352"/>
        <v/>
      </c>
      <c r="BN115" s="263" t="str">
        <f t="shared" si="353"/>
        <v/>
      </c>
      <c r="BO115" s="264"/>
      <c r="BP115" s="265"/>
      <c r="BQ115" s="266" t="str">
        <f t="shared" si="354"/>
        <v/>
      </c>
      <c r="BR115" s="267" t="str">
        <f t="shared" si="355"/>
        <v/>
      </c>
      <c r="BS115" s="268" t="str">
        <f t="shared" si="356"/>
        <v/>
      </c>
      <c r="BT115" s="269" t="str">
        <f t="shared" si="357"/>
        <v/>
      </c>
      <c r="BU115" s="270" t="str">
        <f t="shared" si="358"/>
        <v/>
      </c>
      <c r="BV115" s="261" t="str">
        <f t="shared" si="359"/>
        <v/>
      </c>
      <c r="BW115" s="260"/>
      <c r="BX115" s="135"/>
      <c r="BY115" s="262" t="str">
        <f t="shared" si="360"/>
        <v/>
      </c>
      <c r="BZ115" s="263" t="str">
        <f t="shared" si="361"/>
        <v/>
      </c>
      <c r="CA115" s="264"/>
      <c r="CB115" s="265"/>
      <c r="CC115" s="266" t="str">
        <f t="shared" si="362"/>
        <v/>
      </c>
      <c r="CD115" s="267" t="str">
        <f t="shared" si="363"/>
        <v/>
      </c>
      <c r="CE115" s="268" t="str">
        <f t="shared" si="364"/>
        <v/>
      </c>
      <c r="CF115" s="269" t="str">
        <f t="shared" si="365"/>
        <v/>
      </c>
      <c r="CG115" s="270" t="str">
        <f t="shared" si="366"/>
        <v/>
      </c>
      <c r="CH115" s="261" t="str">
        <f t="shared" si="367"/>
        <v/>
      </c>
      <c r="CI115" s="260"/>
      <c r="CJ115" s="135"/>
      <c r="CK115" s="262" t="str">
        <f t="shared" si="185"/>
        <v/>
      </c>
      <c r="CL115" s="263" t="str">
        <f t="shared" si="186"/>
        <v/>
      </c>
      <c r="CM115" s="264"/>
      <c r="CN115" s="265"/>
      <c r="CO115" s="266" t="str">
        <f t="shared" si="188"/>
        <v/>
      </c>
      <c r="CP115" s="267" t="str">
        <f t="shared" si="189"/>
        <v/>
      </c>
      <c r="CQ115" s="268" t="str">
        <f t="shared" si="190"/>
        <v/>
      </c>
      <c r="CR115" s="269" t="str">
        <f t="shared" si="191"/>
        <v/>
      </c>
      <c r="CS115" s="270" t="str">
        <f t="shared" si="192"/>
        <v/>
      </c>
      <c r="CT115" s="261" t="str">
        <f t="shared" si="310"/>
        <v/>
      </c>
      <c r="CU115" s="260"/>
      <c r="CV115" s="135"/>
      <c r="CW115" s="262" t="str">
        <f t="shared" si="178"/>
        <v/>
      </c>
      <c r="CX115" s="263" t="str">
        <f t="shared" si="193"/>
        <v/>
      </c>
      <c r="CY115" s="264"/>
      <c r="CZ115" s="265"/>
      <c r="DA115" s="266" t="str">
        <f t="shared" si="179"/>
        <v/>
      </c>
      <c r="DB115" s="267" t="str">
        <f t="shared" si="180"/>
        <v/>
      </c>
      <c r="DC115" s="268" t="str">
        <f t="shared" si="181"/>
        <v/>
      </c>
      <c r="DD115" s="269" t="str">
        <f t="shared" si="182"/>
        <v/>
      </c>
      <c r="DE115" s="270" t="str">
        <f t="shared" si="183"/>
        <v/>
      </c>
      <c r="DF115" s="261" t="str">
        <f t="shared" si="311"/>
        <v/>
      </c>
      <c r="DG115" s="260"/>
      <c r="DH115" s="135"/>
    </row>
    <row r="116" spans="1:112" ht="13.5" customHeight="1">
      <c r="A116" s="259"/>
      <c r="E116" s="262" t="str">
        <f t="shared" si="313"/>
        <v/>
      </c>
      <c r="F116" s="263" t="str">
        <f t="shared" si="314"/>
        <v/>
      </c>
      <c r="G116" s="264"/>
      <c r="H116" s="265"/>
      <c r="I116" s="266" t="str">
        <f t="shared" si="315"/>
        <v/>
      </c>
      <c r="J116" s="267" t="str">
        <f t="shared" si="316"/>
        <v/>
      </c>
      <c r="K116" s="268" t="str">
        <f t="shared" si="317"/>
        <v/>
      </c>
      <c r="L116" s="269" t="str">
        <f t="shared" si="312"/>
        <v/>
      </c>
      <c r="M116" s="270" t="str">
        <f t="shared" si="318"/>
        <v/>
      </c>
      <c r="N116" s="261" t="str">
        <f t="shared" si="319"/>
        <v/>
      </c>
      <c r="O116" s="260"/>
      <c r="P116" s="135"/>
      <c r="Q116" s="262" t="str">
        <f t="shared" si="320"/>
        <v/>
      </c>
      <c r="R116" s="263" t="str">
        <f t="shared" si="321"/>
        <v/>
      </c>
      <c r="S116" s="264"/>
      <c r="T116" s="265"/>
      <c r="U116" s="266" t="str">
        <f t="shared" si="322"/>
        <v/>
      </c>
      <c r="V116" s="267" t="str">
        <f t="shared" si="323"/>
        <v/>
      </c>
      <c r="W116" s="268" t="str">
        <f t="shared" si="324"/>
        <v/>
      </c>
      <c r="X116" s="269" t="str">
        <f t="shared" si="325"/>
        <v/>
      </c>
      <c r="Y116" s="270" t="str">
        <f t="shared" si="326"/>
        <v/>
      </c>
      <c r="Z116" s="261" t="str">
        <f t="shared" si="327"/>
        <v/>
      </c>
      <c r="AA116" s="260"/>
      <c r="AB116" s="135"/>
      <c r="AC116" s="262" t="str">
        <f t="shared" si="328"/>
        <v/>
      </c>
      <c r="AD116" s="263" t="str">
        <f t="shared" si="329"/>
        <v/>
      </c>
      <c r="AE116" s="264"/>
      <c r="AF116" s="265"/>
      <c r="AG116" s="266" t="str">
        <f t="shared" si="330"/>
        <v/>
      </c>
      <c r="AH116" s="267" t="str">
        <f t="shared" si="331"/>
        <v/>
      </c>
      <c r="AI116" s="268" t="str">
        <f t="shared" si="332"/>
        <v/>
      </c>
      <c r="AJ116" s="269" t="str">
        <f t="shared" si="333"/>
        <v/>
      </c>
      <c r="AK116" s="270" t="str">
        <f t="shared" si="334"/>
        <v/>
      </c>
      <c r="AL116" s="261" t="str">
        <f t="shared" si="335"/>
        <v/>
      </c>
      <c r="AM116" s="260"/>
      <c r="AN116" s="135"/>
      <c r="AO116" s="262" t="str">
        <f t="shared" si="336"/>
        <v/>
      </c>
      <c r="AP116" s="263" t="str">
        <f t="shared" si="337"/>
        <v/>
      </c>
      <c r="AQ116" s="264"/>
      <c r="AR116" s="265"/>
      <c r="AS116" s="266" t="str">
        <f t="shared" si="338"/>
        <v/>
      </c>
      <c r="AT116" s="267" t="str">
        <f t="shared" si="339"/>
        <v/>
      </c>
      <c r="AU116" s="268" t="str">
        <f t="shared" si="340"/>
        <v/>
      </c>
      <c r="AV116" s="269" t="str">
        <f t="shared" si="341"/>
        <v/>
      </c>
      <c r="AW116" s="270" t="str">
        <f t="shared" si="342"/>
        <v/>
      </c>
      <c r="AX116" s="261" t="str">
        <f t="shared" si="343"/>
        <v/>
      </c>
      <c r="AY116" s="260"/>
      <c r="AZ116" s="135"/>
      <c r="BA116" s="262" t="str">
        <f t="shared" si="344"/>
        <v/>
      </c>
      <c r="BB116" s="263" t="str">
        <f t="shared" si="345"/>
        <v/>
      </c>
      <c r="BC116" s="264"/>
      <c r="BD116" s="265"/>
      <c r="BE116" s="266" t="str">
        <f t="shared" si="346"/>
        <v/>
      </c>
      <c r="BF116" s="267" t="str">
        <f t="shared" si="347"/>
        <v/>
      </c>
      <c r="BG116" s="268" t="str">
        <f t="shared" si="348"/>
        <v/>
      </c>
      <c r="BH116" s="269" t="str">
        <f t="shared" si="349"/>
        <v/>
      </c>
      <c r="BI116" s="270" t="str">
        <f t="shared" si="350"/>
        <v/>
      </c>
      <c r="BJ116" s="261" t="str">
        <f t="shared" si="351"/>
        <v/>
      </c>
      <c r="BK116" s="260"/>
      <c r="BL116" s="135"/>
      <c r="BM116" s="262" t="str">
        <f t="shared" si="352"/>
        <v/>
      </c>
      <c r="BN116" s="263" t="str">
        <f t="shared" si="353"/>
        <v/>
      </c>
      <c r="BO116" s="264"/>
      <c r="BP116" s="265"/>
      <c r="BQ116" s="266" t="str">
        <f t="shared" si="354"/>
        <v/>
      </c>
      <c r="BR116" s="267" t="str">
        <f t="shared" si="355"/>
        <v/>
      </c>
      <c r="BS116" s="268" t="str">
        <f t="shared" si="356"/>
        <v/>
      </c>
      <c r="BT116" s="269" t="str">
        <f t="shared" si="357"/>
        <v/>
      </c>
      <c r="BU116" s="270" t="str">
        <f t="shared" si="358"/>
        <v/>
      </c>
      <c r="BV116" s="261" t="str">
        <f t="shared" si="359"/>
        <v/>
      </c>
      <c r="BW116" s="260"/>
      <c r="BX116" s="135"/>
      <c r="BY116" s="262" t="str">
        <f t="shared" si="360"/>
        <v/>
      </c>
      <c r="BZ116" s="263" t="str">
        <f t="shared" si="361"/>
        <v/>
      </c>
      <c r="CA116" s="264"/>
      <c r="CB116" s="265"/>
      <c r="CC116" s="266" t="str">
        <f t="shared" si="362"/>
        <v/>
      </c>
      <c r="CD116" s="267" t="str">
        <f t="shared" si="363"/>
        <v/>
      </c>
      <c r="CE116" s="268" t="str">
        <f t="shared" si="364"/>
        <v/>
      </c>
      <c r="CF116" s="269" t="str">
        <f t="shared" si="365"/>
        <v/>
      </c>
      <c r="CG116" s="270" t="str">
        <f t="shared" si="366"/>
        <v/>
      </c>
      <c r="CH116" s="261" t="str">
        <f t="shared" si="367"/>
        <v/>
      </c>
      <c r="CI116" s="260"/>
      <c r="CJ116" s="135"/>
      <c r="CK116" s="262" t="str">
        <f t="shared" si="185"/>
        <v/>
      </c>
      <c r="CL116" s="263" t="str">
        <f t="shared" si="186"/>
        <v/>
      </c>
      <c r="CM116" s="264"/>
      <c r="CN116" s="265"/>
      <c r="CO116" s="266" t="str">
        <f t="shared" si="188"/>
        <v/>
      </c>
      <c r="CP116" s="267" t="str">
        <f t="shared" si="189"/>
        <v/>
      </c>
      <c r="CQ116" s="268" t="str">
        <f t="shared" si="190"/>
        <v/>
      </c>
      <c r="CR116" s="269" t="str">
        <f t="shared" si="191"/>
        <v/>
      </c>
      <c r="CS116" s="270" t="str">
        <f t="shared" si="192"/>
        <v/>
      </c>
      <c r="CT116" s="261" t="str">
        <f t="shared" si="310"/>
        <v/>
      </c>
      <c r="CU116" s="260"/>
      <c r="CV116" s="135"/>
      <c r="CW116" s="262" t="str">
        <f t="shared" si="178"/>
        <v/>
      </c>
      <c r="CX116" s="263" t="str">
        <f t="shared" si="193"/>
        <v/>
      </c>
      <c r="CY116" s="264"/>
      <c r="CZ116" s="265"/>
      <c r="DA116" s="266" t="str">
        <f t="shared" si="179"/>
        <v/>
      </c>
      <c r="DB116" s="267" t="str">
        <f t="shared" si="180"/>
        <v/>
      </c>
      <c r="DC116" s="268" t="str">
        <f t="shared" si="181"/>
        <v/>
      </c>
      <c r="DD116" s="269" t="str">
        <f t="shared" si="182"/>
        <v/>
      </c>
      <c r="DE116" s="270" t="str">
        <f t="shared" si="183"/>
        <v/>
      </c>
      <c r="DF116" s="261" t="str">
        <f t="shared" si="311"/>
        <v/>
      </c>
      <c r="DG116" s="260"/>
      <c r="DH116" s="135"/>
    </row>
    <row r="117" spans="1:112" ht="13.5" customHeight="1">
      <c r="A117" s="259"/>
      <c r="E117" s="262" t="str">
        <f t="shared" si="313"/>
        <v/>
      </c>
      <c r="F117" s="263" t="str">
        <f t="shared" si="314"/>
        <v/>
      </c>
      <c r="G117" s="264"/>
      <c r="H117" s="265"/>
      <c r="I117" s="266" t="str">
        <f t="shared" si="315"/>
        <v/>
      </c>
      <c r="J117" s="267" t="str">
        <f t="shared" si="316"/>
        <v/>
      </c>
      <c r="K117" s="268" t="str">
        <f t="shared" si="317"/>
        <v/>
      </c>
      <c r="L117" s="269" t="str">
        <f t="shared" si="312"/>
        <v/>
      </c>
      <c r="M117" s="270" t="str">
        <f t="shared" si="318"/>
        <v/>
      </c>
      <c r="N117" s="261" t="str">
        <f t="shared" si="319"/>
        <v/>
      </c>
      <c r="O117" s="260"/>
      <c r="P117" s="135"/>
      <c r="Q117" s="262" t="str">
        <f t="shared" si="320"/>
        <v/>
      </c>
      <c r="R117" s="263" t="str">
        <f t="shared" si="321"/>
        <v/>
      </c>
      <c r="S117" s="264"/>
      <c r="T117" s="265"/>
      <c r="U117" s="266" t="str">
        <f t="shared" si="322"/>
        <v/>
      </c>
      <c r="V117" s="267" t="str">
        <f t="shared" si="323"/>
        <v/>
      </c>
      <c r="W117" s="268" t="str">
        <f t="shared" si="324"/>
        <v/>
      </c>
      <c r="X117" s="269" t="str">
        <f t="shared" si="325"/>
        <v/>
      </c>
      <c r="Y117" s="270" t="str">
        <f t="shared" si="326"/>
        <v/>
      </c>
      <c r="Z117" s="261" t="str">
        <f t="shared" si="327"/>
        <v/>
      </c>
      <c r="AA117" s="260"/>
      <c r="AB117" s="135"/>
      <c r="AC117" s="262" t="str">
        <f t="shared" si="328"/>
        <v/>
      </c>
      <c r="AD117" s="263" t="str">
        <f t="shared" si="329"/>
        <v/>
      </c>
      <c r="AE117" s="264"/>
      <c r="AF117" s="265"/>
      <c r="AG117" s="266" t="str">
        <f t="shared" si="330"/>
        <v/>
      </c>
      <c r="AH117" s="267" t="str">
        <f t="shared" si="331"/>
        <v/>
      </c>
      <c r="AI117" s="268" t="str">
        <f t="shared" si="332"/>
        <v/>
      </c>
      <c r="AJ117" s="269" t="str">
        <f t="shared" si="333"/>
        <v/>
      </c>
      <c r="AK117" s="270" t="str">
        <f t="shared" si="334"/>
        <v/>
      </c>
      <c r="AL117" s="261" t="str">
        <f t="shared" si="335"/>
        <v/>
      </c>
      <c r="AM117" s="260"/>
      <c r="AN117" s="135"/>
      <c r="AO117" s="262" t="str">
        <f t="shared" si="336"/>
        <v/>
      </c>
      <c r="AP117" s="263" t="str">
        <f t="shared" si="337"/>
        <v/>
      </c>
      <c r="AQ117" s="264"/>
      <c r="AR117" s="265"/>
      <c r="AS117" s="266" t="str">
        <f t="shared" si="338"/>
        <v/>
      </c>
      <c r="AT117" s="267" t="str">
        <f t="shared" si="339"/>
        <v/>
      </c>
      <c r="AU117" s="268" t="str">
        <f t="shared" si="340"/>
        <v/>
      </c>
      <c r="AV117" s="269" t="str">
        <f t="shared" si="341"/>
        <v/>
      </c>
      <c r="AW117" s="270" t="str">
        <f t="shared" si="342"/>
        <v/>
      </c>
      <c r="AX117" s="261" t="str">
        <f t="shared" si="343"/>
        <v/>
      </c>
      <c r="AY117" s="260"/>
      <c r="AZ117" s="135"/>
      <c r="BA117" s="262" t="str">
        <f t="shared" si="344"/>
        <v/>
      </c>
      <c r="BB117" s="263" t="str">
        <f t="shared" si="345"/>
        <v/>
      </c>
      <c r="BC117" s="264"/>
      <c r="BD117" s="265"/>
      <c r="BE117" s="266" t="str">
        <f t="shared" si="346"/>
        <v/>
      </c>
      <c r="BF117" s="267" t="str">
        <f t="shared" si="347"/>
        <v/>
      </c>
      <c r="BG117" s="268" t="str">
        <f t="shared" si="348"/>
        <v/>
      </c>
      <c r="BH117" s="269" t="str">
        <f t="shared" si="349"/>
        <v/>
      </c>
      <c r="BI117" s="270" t="str">
        <f t="shared" si="350"/>
        <v/>
      </c>
      <c r="BJ117" s="261" t="str">
        <f t="shared" si="351"/>
        <v/>
      </c>
      <c r="BK117" s="260"/>
      <c r="BL117" s="135"/>
      <c r="BM117" s="262" t="str">
        <f t="shared" si="352"/>
        <v/>
      </c>
      <c r="BN117" s="263" t="str">
        <f t="shared" si="353"/>
        <v/>
      </c>
      <c r="BO117" s="264"/>
      <c r="BP117" s="265"/>
      <c r="BQ117" s="266" t="str">
        <f t="shared" si="354"/>
        <v/>
      </c>
      <c r="BR117" s="267" t="str">
        <f t="shared" si="355"/>
        <v/>
      </c>
      <c r="BS117" s="268" t="str">
        <f t="shared" si="356"/>
        <v/>
      </c>
      <c r="BT117" s="269" t="str">
        <f t="shared" si="357"/>
        <v/>
      </c>
      <c r="BU117" s="270" t="str">
        <f t="shared" si="358"/>
        <v/>
      </c>
      <c r="BV117" s="261" t="str">
        <f t="shared" si="359"/>
        <v/>
      </c>
      <c r="BW117" s="260"/>
      <c r="BX117" s="135"/>
      <c r="BY117" s="262" t="str">
        <f t="shared" si="360"/>
        <v/>
      </c>
      <c r="BZ117" s="263" t="str">
        <f t="shared" si="361"/>
        <v/>
      </c>
      <c r="CA117" s="264"/>
      <c r="CB117" s="265"/>
      <c r="CC117" s="266" t="str">
        <f t="shared" si="362"/>
        <v/>
      </c>
      <c r="CD117" s="267" t="str">
        <f t="shared" si="363"/>
        <v/>
      </c>
      <c r="CE117" s="268" t="str">
        <f t="shared" si="364"/>
        <v/>
      </c>
      <c r="CF117" s="269" t="str">
        <f t="shared" si="365"/>
        <v/>
      </c>
      <c r="CG117" s="270" t="str">
        <f t="shared" si="366"/>
        <v/>
      </c>
      <c r="CH117" s="261" t="str">
        <f t="shared" si="367"/>
        <v/>
      </c>
      <c r="CI117" s="260"/>
      <c r="CJ117" s="135"/>
      <c r="CK117" s="262" t="str">
        <f t="shared" si="185"/>
        <v/>
      </c>
      <c r="CL117" s="263" t="str">
        <f t="shared" si="186"/>
        <v/>
      </c>
      <c r="CM117" s="264"/>
      <c r="CN117" s="265"/>
      <c r="CO117" s="266" t="str">
        <f t="shared" si="188"/>
        <v/>
      </c>
      <c r="CP117" s="267" t="str">
        <f t="shared" si="189"/>
        <v/>
      </c>
      <c r="CQ117" s="268" t="str">
        <f t="shared" si="190"/>
        <v/>
      </c>
      <c r="CR117" s="269" t="str">
        <f t="shared" si="191"/>
        <v/>
      </c>
      <c r="CS117" s="270" t="str">
        <f t="shared" si="192"/>
        <v/>
      </c>
      <c r="CT117" s="261" t="str">
        <f t="shared" si="310"/>
        <v/>
      </c>
      <c r="CU117" s="260"/>
      <c r="CV117" s="135"/>
      <c r="CW117" s="262" t="str">
        <f t="shared" si="178"/>
        <v/>
      </c>
      <c r="CX117" s="263" t="str">
        <f t="shared" si="193"/>
        <v/>
      </c>
      <c r="CY117" s="264"/>
      <c r="CZ117" s="265"/>
      <c r="DA117" s="266" t="str">
        <f t="shared" si="179"/>
        <v/>
      </c>
      <c r="DB117" s="267" t="str">
        <f t="shared" si="180"/>
        <v/>
      </c>
      <c r="DC117" s="268" t="str">
        <f t="shared" si="181"/>
        <v/>
      </c>
      <c r="DD117" s="269" t="str">
        <f t="shared" si="182"/>
        <v/>
      </c>
      <c r="DE117" s="270" t="str">
        <f t="shared" si="183"/>
        <v/>
      </c>
      <c r="DF117" s="261" t="str">
        <f t="shared" si="311"/>
        <v/>
      </c>
      <c r="DG117" s="260"/>
      <c r="DH117" s="135"/>
    </row>
    <row r="118" spans="1:112" ht="13.5" customHeight="1">
      <c r="A118" s="259"/>
      <c r="E118" s="262" t="str">
        <f t="shared" si="313"/>
        <v/>
      </c>
      <c r="F118" s="263" t="str">
        <f t="shared" si="314"/>
        <v/>
      </c>
      <c r="G118" s="264"/>
      <c r="H118" s="265"/>
      <c r="I118" s="266" t="str">
        <f t="shared" si="315"/>
        <v/>
      </c>
      <c r="J118" s="267" t="str">
        <f t="shared" si="316"/>
        <v/>
      </c>
      <c r="K118" s="268" t="str">
        <f t="shared" si="317"/>
        <v/>
      </c>
      <c r="L118" s="269" t="str">
        <f t="shared" si="312"/>
        <v/>
      </c>
      <c r="M118" s="270" t="str">
        <f t="shared" si="318"/>
        <v/>
      </c>
      <c r="N118" s="261" t="str">
        <f t="shared" si="319"/>
        <v/>
      </c>
      <c r="O118" s="260"/>
      <c r="P118" s="135"/>
      <c r="Q118" s="262" t="str">
        <f t="shared" si="320"/>
        <v/>
      </c>
      <c r="R118" s="263" t="str">
        <f t="shared" si="321"/>
        <v/>
      </c>
      <c r="S118" s="264"/>
      <c r="T118" s="265"/>
      <c r="U118" s="266" t="str">
        <f t="shared" si="322"/>
        <v/>
      </c>
      <c r="V118" s="267" t="str">
        <f t="shared" si="323"/>
        <v/>
      </c>
      <c r="W118" s="268" t="str">
        <f t="shared" si="324"/>
        <v/>
      </c>
      <c r="X118" s="269" t="str">
        <f t="shared" si="325"/>
        <v/>
      </c>
      <c r="Y118" s="270" t="str">
        <f t="shared" si="326"/>
        <v/>
      </c>
      <c r="Z118" s="261" t="str">
        <f t="shared" si="327"/>
        <v/>
      </c>
      <c r="AA118" s="260"/>
      <c r="AB118" s="135"/>
      <c r="AC118" s="262" t="str">
        <f t="shared" si="328"/>
        <v/>
      </c>
      <c r="AD118" s="263" t="str">
        <f t="shared" si="329"/>
        <v/>
      </c>
      <c r="AE118" s="264"/>
      <c r="AF118" s="265"/>
      <c r="AG118" s="266" t="str">
        <f t="shared" si="330"/>
        <v/>
      </c>
      <c r="AH118" s="267" t="str">
        <f t="shared" si="331"/>
        <v/>
      </c>
      <c r="AI118" s="268" t="str">
        <f t="shared" si="332"/>
        <v/>
      </c>
      <c r="AJ118" s="269" t="str">
        <f t="shared" si="333"/>
        <v/>
      </c>
      <c r="AK118" s="270" t="str">
        <f t="shared" si="334"/>
        <v/>
      </c>
      <c r="AL118" s="261" t="str">
        <f t="shared" si="335"/>
        <v/>
      </c>
      <c r="AM118" s="260"/>
      <c r="AN118" s="135"/>
      <c r="AO118" s="262" t="str">
        <f t="shared" si="336"/>
        <v/>
      </c>
      <c r="AP118" s="263" t="str">
        <f t="shared" si="337"/>
        <v/>
      </c>
      <c r="AQ118" s="264"/>
      <c r="AR118" s="265"/>
      <c r="AS118" s="266" t="str">
        <f t="shared" si="338"/>
        <v/>
      </c>
      <c r="AT118" s="267" t="str">
        <f t="shared" si="339"/>
        <v/>
      </c>
      <c r="AU118" s="268" t="str">
        <f t="shared" si="340"/>
        <v/>
      </c>
      <c r="AV118" s="269" t="str">
        <f t="shared" si="341"/>
        <v/>
      </c>
      <c r="AW118" s="270" t="str">
        <f t="shared" si="342"/>
        <v/>
      </c>
      <c r="AX118" s="261" t="str">
        <f t="shared" si="343"/>
        <v/>
      </c>
      <c r="AY118" s="260"/>
      <c r="AZ118" s="135"/>
      <c r="BA118" s="262" t="str">
        <f t="shared" si="344"/>
        <v/>
      </c>
      <c r="BB118" s="263" t="str">
        <f t="shared" si="345"/>
        <v/>
      </c>
      <c r="BC118" s="264"/>
      <c r="BD118" s="265"/>
      <c r="BE118" s="266" t="str">
        <f t="shared" si="346"/>
        <v/>
      </c>
      <c r="BF118" s="267" t="str">
        <f t="shared" si="347"/>
        <v/>
      </c>
      <c r="BG118" s="268" t="str">
        <f t="shared" si="348"/>
        <v/>
      </c>
      <c r="BH118" s="269" t="str">
        <f t="shared" si="349"/>
        <v/>
      </c>
      <c r="BI118" s="270" t="str">
        <f t="shared" si="350"/>
        <v/>
      </c>
      <c r="BJ118" s="261" t="str">
        <f t="shared" si="351"/>
        <v/>
      </c>
      <c r="BK118" s="260"/>
      <c r="BL118" s="135"/>
      <c r="BM118" s="262" t="str">
        <f t="shared" si="352"/>
        <v/>
      </c>
      <c r="BN118" s="263" t="str">
        <f t="shared" si="353"/>
        <v/>
      </c>
      <c r="BO118" s="264"/>
      <c r="BP118" s="265"/>
      <c r="BQ118" s="266" t="str">
        <f t="shared" si="354"/>
        <v/>
      </c>
      <c r="BR118" s="267" t="str">
        <f t="shared" si="355"/>
        <v/>
      </c>
      <c r="BS118" s="268" t="str">
        <f t="shared" si="356"/>
        <v/>
      </c>
      <c r="BT118" s="269" t="str">
        <f t="shared" si="357"/>
        <v/>
      </c>
      <c r="BU118" s="270" t="str">
        <f t="shared" si="358"/>
        <v/>
      </c>
      <c r="BV118" s="261" t="str">
        <f t="shared" si="359"/>
        <v/>
      </c>
      <c r="BW118" s="260"/>
      <c r="BX118" s="135"/>
      <c r="BY118" s="262" t="str">
        <f t="shared" si="360"/>
        <v/>
      </c>
      <c r="BZ118" s="263" t="str">
        <f t="shared" si="361"/>
        <v/>
      </c>
      <c r="CA118" s="264"/>
      <c r="CB118" s="265"/>
      <c r="CC118" s="266" t="str">
        <f t="shared" si="362"/>
        <v/>
      </c>
      <c r="CD118" s="267" t="str">
        <f t="shared" si="363"/>
        <v/>
      </c>
      <c r="CE118" s="268" t="str">
        <f t="shared" si="364"/>
        <v/>
      </c>
      <c r="CF118" s="269" t="str">
        <f t="shared" si="365"/>
        <v/>
      </c>
      <c r="CG118" s="270" t="str">
        <f t="shared" si="366"/>
        <v/>
      </c>
      <c r="CH118" s="261" t="str">
        <f t="shared" si="367"/>
        <v/>
      </c>
      <c r="CI118" s="260"/>
      <c r="CJ118" s="135"/>
      <c r="CK118" s="262" t="str">
        <f t="shared" si="185"/>
        <v/>
      </c>
      <c r="CL118" s="263" t="str">
        <f t="shared" si="186"/>
        <v/>
      </c>
      <c r="CM118" s="264"/>
      <c r="CN118" s="265"/>
      <c r="CO118" s="266" t="str">
        <f t="shared" si="188"/>
        <v/>
      </c>
      <c r="CP118" s="267" t="str">
        <f t="shared" si="189"/>
        <v/>
      </c>
      <c r="CQ118" s="268" t="str">
        <f t="shared" si="190"/>
        <v/>
      </c>
      <c r="CR118" s="269" t="str">
        <f t="shared" si="191"/>
        <v/>
      </c>
      <c r="CS118" s="270" t="str">
        <f t="shared" si="192"/>
        <v/>
      </c>
      <c r="CT118" s="261" t="str">
        <f t="shared" si="310"/>
        <v/>
      </c>
      <c r="CU118" s="260"/>
      <c r="CV118" s="135"/>
      <c r="CW118" s="262" t="str">
        <f t="shared" si="178"/>
        <v/>
      </c>
      <c r="CX118" s="263" t="str">
        <f t="shared" si="193"/>
        <v/>
      </c>
      <c r="CY118" s="264"/>
      <c r="CZ118" s="265"/>
      <c r="DA118" s="266" t="str">
        <f t="shared" si="179"/>
        <v/>
      </c>
      <c r="DB118" s="267" t="str">
        <f t="shared" si="180"/>
        <v/>
      </c>
      <c r="DC118" s="268" t="str">
        <f t="shared" si="181"/>
        <v/>
      </c>
      <c r="DD118" s="269" t="str">
        <f t="shared" si="182"/>
        <v/>
      </c>
      <c r="DE118" s="270" t="str">
        <f t="shared" si="183"/>
        <v/>
      </c>
      <c r="DF118" s="261" t="str">
        <f t="shared" si="311"/>
        <v/>
      </c>
      <c r="DG118" s="260"/>
      <c r="DH118" s="135"/>
    </row>
    <row r="119" spans="1:112" ht="13.5" customHeight="1">
      <c r="A119" s="259"/>
      <c r="E119" s="262" t="str">
        <f t="shared" si="313"/>
        <v/>
      </c>
      <c r="F119" s="263" t="str">
        <f t="shared" si="314"/>
        <v/>
      </c>
      <c r="G119" s="264"/>
      <c r="H119" s="265"/>
      <c r="I119" s="266" t="str">
        <f t="shared" si="315"/>
        <v/>
      </c>
      <c r="J119" s="267" t="str">
        <f t="shared" si="316"/>
        <v/>
      </c>
      <c r="K119" s="268" t="str">
        <f t="shared" si="317"/>
        <v/>
      </c>
      <c r="L119" s="269" t="str">
        <f t="shared" si="312"/>
        <v/>
      </c>
      <c r="M119" s="270" t="str">
        <f t="shared" si="318"/>
        <v/>
      </c>
      <c r="N119" s="261" t="str">
        <f t="shared" si="319"/>
        <v/>
      </c>
      <c r="O119" s="260"/>
      <c r="P119" s="135"/>
      <c r="Q119" s="262" t="str">
        <f t="shared" si="320"/>
        <v/>
      </c>
      <c r="R119" s="263" t="str">
        <f t="shared" si="321"/>
        <v/>
      </c>
      <c r="S119" s="264"/>
      <c r="T119" s="265"/>
      <c r="U119" s="266" t="str">
        <f t="shared" si="322"/>
        <v/>
      </c>
      <c r="V119" s="267" t="str">
        <f t="shared" si="323"/>
        <v/>
      </c>
      <c r="W119" s="268" t="str">
        <f t="shared" si="324"/>
        <v/>
      </c>
      <c r="X119" s="269" t="str">
        <f t="shared" si="325"/>
        <v/>
      </c>
      <c r="Y119" s="270" t="str">
        <f t="shared" si="326"/>
        <v/>
      </c>
      <c r="Z119" s="261" t="str">
        <f t="shared" si="327"/>
        <v/>
      </c>
      <c r="AA119" s="260"/>
      <c r="AB119" s="135"/>
      <c r="AC119" s="262" t="str">
        <f t="shared" si="328"/>
        <v/>
      </c>
      <c r="AD119" s="263" t="str">
        <f t="shared" si="329"/>
        <v/>
      </c>
      <c r="AE119" s="264"/>
      <c r="AF119" s="265"/>
      <c r="AG119" s="266" t="str">
        <f t="shared" si="330"/>
        <v/>
      </c>
      <c r="AH119" s="267" t="str">
        <f t="shared" si="331"/>
        <v/>
      </c>
      <c r="AI119" s="268" t="str">
        <f t="shared" si="332"/>
        <v/>
      </c>
      <c r="AJ119" s="269" t="str">
        <f t="shared" si="333"/>
        <v/>
      </c>
      <c r="AK119" s="270" t="str">
        <f t="shared" si="334"/>
        <v/>
      </c>
      <c r="AL119" s="261" t="str">
        <f t="shared" si="335"/>
        <v/>
      </c>
      <c r="AM119" s="260"/>
      <c r="AN119" s="135"/>
      <c r="AO119" s="262" t="str">
        <f t="shared" si="336"/>
        <v/>
      </c>
      <c r="AP119" s="263" t="str">
        <f t="shared" si="337"/>
        <v/>
      </c>
      <c r="AQ119" s="264"/>
      <c r="AR119" s="265"/>
      <c r="AS119" s="266" t="str">
        <f t="shared" si="338"/>
        <v/>
      </c>
      <c r="AT119" s="267" t="str">
        <f t="shared" si="339"/>
        <v/>
      </c>
      <c r="AU119" s="268" t="str">
        <f t="shared" si="340"/>
        <v/>
      </c>
      <c r="AV119" s="269" t="str">
        <f t="shared" si="341"/>
        <v/>
      </c>
      <c r="AW119" s="270" t="str">
        <f t="shared" si="342"/>
        <v/>
      </c>
      <c r="AX119" s="261" t="str">
        <f t="shared" si="343"/>
        <v/>
      </c>
      <c r="AY119" s="260"/>
      <c r="AZ119" s="135"/>
      <c r="BA119" s="262" t="str">
        <f t="shared" si="344"/>
        <v/>
      </c>
      <c r="BB119" s="263" t="str">
        <f t="shared" si="345"/>
        <v/>
      </c>
      <c r="BC119" s="264"/>
      <c r="BD119" s="265"/>
      <c r="BE119" s="266" t="str">
        <f t="shared" si="346"/>
        <v/>
      </c>
      <c r="BF119" s="267" t="str">
        <f t="shared" si="347"/>
        <v/>
      </c>
      <c r="BG119" s="268" t="str">
        <f t="shared" si="348"/>
        <v/>
      </c>
      <c r="BH119" s="269" t="str">
        <f t="shared" si="349"/>
        <v/>
      </c>
      <c r="BI119" s="270" t="str">
        <f t="shared" si="350"/>
        <v/>
      </c>
      <c r="BJ119" s="261" t="str">
        <f t="shared" si="351"/>
        <v/>
      </c>
      <c r="BK119" s="260"/>
      <c r="BL119" s="135"/>
      <c r="BM119" s="262" t="str">
        <f t="shared" si="352"/>
        <v/>
      </c>
      <c r="BN119" s="263" t="str">
        <f t="shared" si="353"/>
        <v/>
      </c>
      <c r="BO119" s="264"/>
      <c r="BP119" s="265"/>
      <c r="BQ119" s="266" t="str">
        <f t="shared" si="354"/>
        <v/>
      </c>
      <c r="BR119" s="267" t="str">
        <f t="shared" si="355"/>
        <v/>
      </c>
      <c r="BS119" s="268" t="str">
        <f t="shared" si="356"/>
        <v/>
      </c>
      <c r="BT119" s="269" t="str">
        <f t="shared" si="357"/>
        <v/>
      </c>
      <c r="BU119" s="270" t="str">
        <f t="shared" si="358"/>
        <v/>
      </c>
      <c r="BV119" s="261" t="str">
        <f t="shared" si="359"/>
        <v/>
      </c>
      <c r="BW119" s="260"/>
      <c r="BX119" s="135"/>
      <c r="BY119" s="262" t="str">
        <f t="shared" si="360"/>
        <v/>
      </c>
      <c r="BZ119" s="263" t="str">
        <f t="shared" si="361"/>
        <v/>
      </c>
      <c r="CA119" s="264"/>
      <c r="CB119" s="265"/>
      <c r="CC119" s="266" t="str">
        <f t="shared" si="362"/>
        <v/>
      </c>
      <c r="CD119" s="267" t="str">
        <f t="shared" si="363"/>
        <v/>
      </c>
      <c r="CE119" s="268" t="str">
        <f t="shared" si="364"/>
        <v/>
      </c>
      <c r="CF119" s="269" t="str">
        <f t="shared" si="365"/>
        <v/>
      </c>
      <c r="CG119" s="270" t="str">
        <f t="shared" si="366"/>
        <v/>
      </c>
      <c r="CH119" s="261" t="str">
        <f t="shared" si="367"/>
        <v/>
      </c>
      <c r="CI119" s="260"/>
      <c r="CJ119" s="135"/>
      <c r="CK119" s="262" t="str">
        <f t="shared" si="185"/>
        <v/>
      </c>
      <c r="CL119" s="263" t="str">
        <f t="shared" si="186"/>
        <v/>
      </c>
      <c r="CM119" s="264"/>
      <c r="CN119" s="265"/>
      <c r="CO119" s="266" t="str">
        <f t="shared" si="188"/>
        <v/>
      </c>
      <c r="CP119" s="267" t="str">
        <f t="shared" si="189"/>
        <v/>
      </c>
      <c r="CQ119" s="268" t="str">
        <f t="shared" si="190"/>
        <v/>
      </c>
      <c r="CR119" s="269" t="str">
        <f t="shared" si="191"/>
        <v/>
      </c>
      <c r="CS119" s="270" t="str">
        <f t="shared" si="192"/>
        <v/>
      </c>
      <c r="CT119" s="261" t="str">
        <f t="shared" si="310"/>
        <v/>
      </c>
      <c r="CU119" s="260"/>
      <c r="CV119" s="135"/>
      <c r="CW119" s="262" t="str">
        <f t="shared" si="178"/>
        <v/>
      </c>
      <c r="CX119" s="263" t="str">
        <f t="shared" si="193"/>
        <v/>
      </c>
      <c r="CY119" s="264"/>
      <c r="CZ119" s="265"/>
      <c r="DA119" s="266" t="str">
        <f t="shared" si="179"/>
        <v/>
      </c>
      <c r="DB119" s="267" t="str">
        <f t="shared" si="180"/>
        <v/>
      </c>
      <c r="DC119" s="268" t="str">
        <f t="shared" si="181"/>
        <v/>
      </c>
      <c r="DD119" s="269" t="str">
        <f t="shared" si="182"/>
        <v/>
      </c>
      <c r="DE119" s="270" t="str">
        <f t="shared" si="183"/>
        <v/>
      </c>
      <c r="DF119" s="261" t="str">
        <f t="shared" si="311"/>
        <v/>
      </c>
      <c r="DG119" s="260"/>
      <c r="DH119" s="135"/>
    </row>
    <row r="120" spans="1:112" ht="13.5" customHeight="1">
      <c r="A120" s="259"/>
      <c r="E120" s="262" t="str">
        <f t="shared" si="313"/>
        <v/>
      </c>
      <c r="F120" s="263" t="str">
        <f t="shared" si="314"/>
        <v/>
      </c>
      <c r="G120" s="264"/>
      <c r="H120" s="265"/>
      <c r="I120" s="266" t="str">
        <f t="shared" si="315"/>
        <v/>
      </c>
      <c r="J120" s="267" t="str">
        <f t="shared" si="316"/>
        <v/>
      </c>
      <c r="K120" s="268" t="str">
        <f t="shared" si="317"/>
        <v/>
      </c>
      <c r="L120" s="269" t="str">
        <f t="shared" si="312"/>
        <v/>
      </c>
      <c r="M120" s="270" t="str">
        <f t="shared" si="318"/>
        <v/>
      </c>
      <c r="N120" s="261" t="str">
        <f t="shared" si="319"/>
        <v/>
      </c>
      <c r="O120" s="260"/>
      <c r="P120" s="135"/>
      <c r="Q120" s="262" t="str">
        <f t="shared" si="320"/>
        <v/>
      </c>
      <c r="R120" s="263" t="str">
        <f t="shared" si="321"/>
        <v/>
      </c>
      <c r="S120" s="264"/>
      <c r="T120" s="265"/>
      <c r="U120" s="266" t="str">
        <f t="shared" si="322"/>
        <v/>
      </c>
      <c r="V120" s="267" t="str">
        <f t="shared" si="323"/>
        <v/>
      </c>
      <c r="W120" s="268" t="str">
        <f t="shared" si="324"/>
        <v/>
      </c>
      <c r="X120" s="269" t="str">
        <f t="shared" si="325"/>
        <v/>
      </c>
      <c r="Y120" s="270" t="str">
        <f t="shared" si="326"/>
        <v/>
      </c>
      <c r="Z120" s="261" t="str">
        <f t="shared" si="327"/>
        <v/>
      </c>
      <c r="AA120" s="260"/>
      <c r="AB120" s="135"/>
      <c r="AC120" s="262" t="str">
        <f t="shared" si="328"/>
        <v/>
      </c>
      <c r="AD120" s="263" t="str">
        <f t="shared" si="329"/>
        <v/>
      </c>
      <c r="AE120" s="264"/>
      <c r="AF120" s="265"/>
      <c r="AG120" s="266" t="str">
        <f t="shared" si="330"/>
        <v/>
      </c>
      <c r="AH120" s="267" t="str">
        <f t="shared" si="331"/>
        <v/>
      </c>
      <c r="AI120" s="268" t="str">
        <f t="shared" si="332"/>
        <v/>
      </c>
      <c r="AJ120" s="269" t="str">
        <f t="shared" si="333"/>
        <v/>
      </c>
      <c r="AK120" s="270" t="str">
        <f t="shared" si="334"/>
        <v/>
      </c>
      <c r="AL120" s="261" t="str">
        <f t="shared" si="335"/>
        <v/>
      </c>
      <c r="AM120" s="260"/>
      <c r="AN120" s="135"/>
      <c r="AO120" s="262" t="str">
        <f t="shared" si="336"/>
        <v/>
      </c>
      <c r="AP120" s="263" t="str">
        <f t="shared" si="337"/>
        <v/>
      </c>
      <c r="AQ120" s="264"/>
      <c r="AR120" s="265"/>
      <c r="AS120" s="266" t="str">
        <f t="shared" si="338"/>
        <v/>
      </c>
      <c r="AT120" s="267" t="str">
        <f t="shared" si="339"/>
        <v/>
      </c>
      <c r="AU120" s="268" t="str">
        <f t="shared" si="340"/>
        <v/>
      </c>
      <c r="AV120" s="269" t="str">
        <f t="shared" si="341"/>
        <v/>
      </c>
      <c r="AW120" s="270" t="str">
        <f t="shared" si="342"/>
        <v/>
      </c>
      <c r="AX120" s="261" t="str">
        <f t="shared" si="343"/>
        <v/>
      </c>
      <c r="AY120" s="260"/>
      <c r="AZ120" s="135"/>
      <c r="BA120" s="262" t="str">
        <f t="shared" si="344"/>
        <v/>
      </c>
      <c r="BB120" s="263" t="str">
        <f t="shared" si="345"/>
        <v/>
      </c>
      <c r="BC120" s="264"/>
      <c r="BD120" s="265"/>
      <c r="BE120" s="266" t="str">
        <f t="shared" si="346"/>
        <v/>
      </c>
      <c r="BF120" s="267" t="str">
        <f t="shared" si="347"/>
        <v/>
      </c>
      <c r="BG120" s="268" t="str">
        <f t="shared" si="348"/>
        <v/>
      </c>
      <c r="BH120" s="269" t="str">
        <f t="shared" si="349"/>
        <v/>
      </c>
      <c r="BI120" s="270" t="str">
        <f t="shared" si="350"/>
        <v/>
      </c>
      <c r="BJ120" s="261" t="str">
        <f t="shared" si="351"/>
        <v/>
      </c>
      <c r="BK120" s="260"/>
      <c r="BL120" s="135"/>
      <c r="BM120" s="262" t="str">
        <f t="shared" si="352"/>
        <v/>
      </c>
      <c r="BN120" s="263" t="str">
        <f t="shared" si="353"/>
        <v/>
      </c>
      <c r="BO120" s="264"/>
      <c r="BP120" s="265"/>
      <c r="BQ120" s="266" t="str">
        <f t="shared" si="354"/>
        <v/>
      </c>
      <c r="BR120" s="267" t="str">
        <f t="shared" si="355"/>
        <v/>
      </c>
      <c r="BS120" s="268" t="str">
        <f t="shared" si="356"/>
        <v/>
      </c>
      <c r="BT120" s="269" t="str">
        <f t="shared" si="357"/>
        <v/>
      </c>
      <c r="BU120" s="270" t="str">
        <f t="shared" si="358"/>
        <v/>
      </c>
      <c r="BV120" s="261" t="str">
        <f t="shared" si="359"/>
        <v/>
      </c>
      <c r="BW120" s="260"/>
      <c r="BX120" s="135"/>
      <c r="BY120" s="262" t="str">
        <f t="shared" si="360"/>
        <v/>
      </c>
      <c r="BZ120" s="263" t="str">
        <f t="shared" si="361"/>
        <v/>
      </c>
      <c r="CA120" s="264"/>
      <c r="CB120" s="265"/>
      <c r="CC120" s="266" t="str">
        <f t="shared" si="362"/>
        <v/>
      </c>
      <c r="CD120" s="267" t="str">
        <f t="shared" si="363"/>
        <v/>
      </c>
      <c r="CE120" s="268" t="str">
        <f t="shared" si="364"/>
        <v/>
      </c>
      <c r="CF120" s="269" t="str">
        <f t="shared" si="365"/>
        <v/>
      </c>
      <c r="CG120" s="270" t="str">
        <f t="shared" si="366"/>
        <v/>
      </c>
      <c r="CH120" s="261" t="str">
        <f t="shared" si="367"/>
        <v/>
      </c>
      <c r="CI120" s="260"/>
      <c r="CJ120" s="135"/>
      <c r="CK120" s="262" t="str">
        <f t="shared" si="185"/>
        <v/>
      </c>
      <c r="CL120" s="263" t="str">
        <f t="shared" si="186"/>
        <v/>
      </c>
      <c r="CM120" s="264"/>
      <c r="CN120" s="265"/>
      <c r="CO120" s="266" t="str">
        <f t="shared" si="188"/>
        <v/>
      </c>
      <c r="CP120" s="267" t="str">
        <f t="shared" si="189"/>
        <v/>
      </c>
      <c r="CQ120" s="268" t="str">
        <f t="shared" si="190"/>
        <v/>
      </c>
      <c r="CR120" s="269" t="str">
        <f t="shared" si="191"/>
        <v/>
      </c>
      <c r="CS120" s="270" t="str">
        <f t="shared" si="192"/>
        <v/>
      </c>
      <c r="CT120" s="261" t="str">
        <f t="shared" si="310"/>
        <v/>
      </c>
      <c r="CU120" s="260"/>
      <c r="CV120" s="135"/>
      <c r="CW120" s="262" t="str">
        <f t="shared" si="178"/>
        <v/>
      </c>
      <c r="CX120" s="263" t="str">
        <f t="shared" si="193"/>
        <v/>
      </c>
      <c r="CY120" s="264"/>
      <c r="CZ120" s="265"/>
      <c r="DA120" s="266" t="str">
        <f t="shared" si="179"/>
        <v/>
      </c>
      <c r="DB120" s="267" t="str">
        <f t="shared" si="180"/>
        <v/>
      </c>
      <c r="DC120" s="268" t="str">
        <f t="shared" si="181"/>
        <v/>
      </c>
      <c r="DD120" s="269" t="str">
        <f t="shared" si="182"/>
        <v/>
      </c>
      <c r="DE120" s="270" t="str">
        <f t="shared" si="183"/>
        <v/>
      </c>
      <c r="DF120" s="261" t="str">
        <f t="shared" si="311"/>
        <v/>
      </c>
      <c r="DG120" s="260"/>
      <c r="DH120" s="135"/>
    </row>
    <row r="121" spans="1:112" ht="13.5" customHeight="1">
      <c r="A121" s="259"/>
      <c r="E121" s="262" t="str">
        <f t="shared" si="313"/>
        <v/>
      </c>
      <c r="F121" s="263" t="str">
        <f t="shared" si="314"/>
        <v/>
      </c>
      <c r="G121" s="264"/>
      <c r="H121" s="265"/>
      <c r="I121" s="266" t="str">
        <f t="shared" si="315"/>
        <v/>
      </c>
      <c r="J121" s="267" t="str">
        <f t="shared" si="316"/>
        <v/>
      </c>
      <c r="K121" s="268" t="str">
        <f t="shared" si="317"/>
        <v/>
      </c>
      <c r="L121" s="269" t="str">
        <f t="shared" si="312"/>
        <v/>
      </c>
      <c r="M121" s="270" t="str">
        <f t="shared" si="318"/>
        <v/>
      </c>
      <c r="N121" s="261" t="str">
        <f t="shared" si="319"/>
        <v/>
      </c>
      <c r="O121" s="260"/>
      <c r="P121" s="135"/>
      <c r="Q121" s="262" t="str">
        <f t="shared" si="320"/>
        <v/>
      </c>
      <c r="R121" s="263" t="str">
        <f t="shared" si="321"/>
        <v/>
      </c>
      <c r="S121" s="264"/>
      <c r="T121" s="265"/>
      <c r="U121" s="266" t="str">
        <f t="shared" si="322"/>
        <v/>
      </c>
      <c r="V121" s="267" t="str">
        <f t="shared" si="323"/>
        <v/>
      </c>
      <c r="W121" s="268" t="str">
        <f t="shared" si="324"/>
        <v/>
      </c>
      <c r="X121" s="269" t="str">
        <f t="shared" si="325"/>
        <v/>
      </c>
      <c r="Y121" s="270" t="str">
        <f t="shared" si="326"/>
        <v/>
      </c>
      <c r="Z121" s="261" t="str">
        <f t="shared" si="327"/>
        <v/>
      </c>
      <c r="AA121" s="260"/>
      <c r="AB121" s="135"/>
      <c r="AC121" s="262" t="str">
        <f t="shared" si="328"/>
        <v/>
      </c>
      <c r="AD121" s="263" t="str">
        <f t="shared" si="329"/>
        <v/>
      </c>
      <c r="AE121" s="264"/>
      <c r="AF121" s="265"/>
      <c r="AG121" s="266" t="str">
        <f t="shared" si="330"/>
        <v/>
      </c>
      <c r="AH121" s="267" t="str">
        <f t="shared" si="331"/>
        <v/>
      </c>
      <c r="AI121" s="268" t="str">
        <f t="shared" si="332"/>
        <v/>
      </c>
      <c r="AJ121" s="269" t="str">
        <f t="shared" si="333"/>
        <v/>
      </c>
      <c r="AK121" s="270" t="str">
        <f t="shared" si="334"/>
        <v/>
      </c>
      <c r="AL121" s="261" t="str">
        <f t="shared" si="335"/>
        <v/>
      </c>
      <c r="AM121" s="260"/>
      <c r="AN121" s="135"/>
      <c r="AO121" s="262" t="str">
        <f t="shared" si="336"/>
        <v/>
      </c>
      <c r="AP121" s="263" t="str">
        <f t="shared" si="337"/>
        <v/>
      </c>
      <c r="AQ121" s="264"/>
      <c r="AR121" s="265"/>
      <c r="AS121" s="266" t="str">
        <f t="shared" si="338"/>
        <v/>
      </c>
      <c r="AT121" s="267" t="str">
        <f t="shared" si="339"/>
        <v/>
      </c>
      <c r="AU121" s="268" t="str">
        <f t="shared" si="340"/>
        <v/>
      </c>
      <c r="AV121" s="269" t="str">
        <f t="shared" si="341"/>
        <v/>
      </c>
      <c r="AW121" s="270" t="str">
        <f t="shared" si="342"/>
        <v/>
      </c>
      <c r="AX121" s="261" t="str">
        <f t="shared" si="343"/>
        <v/>
      </c>
      <c r="AY121" s="260"/>
      <c r="AZ121" s="135"/>
      <c r="BA121" s="262" t="str">
        <f t="shared" si="344"/>
        <v/>
      </c>
      <c r="BB121" s="263" t="str">
        <f t="shared" si="345"/>
        <v/>
      </c>
      <c r="BC121" s="264"/>
      <c r="BD121" s="265"/>
      <c r="BE121" s="266" t="str">
        <f t="shared" si="346"/>
        <v/>
      </c>
      <c r="BF121" s="267" t="str">
        <f t="shared" si="347"/>
        <v/>
      </c>
      <c r="BG121" s="268" t="str">
        <f t="shared" si="348"/>
        <v/>
      </c>
      <c r="BH121" s="269" t="str">
        <f t="shared" si="349"/>
        <v/>
      </c>
      <c r="BI121" s="270" t="str">
        <f t="shared" si="350"/>
        <v/>
      </c>
      <c r="BJ121" s="261" t="str">
        <f t="shared" si="351"/>
        <v/>
      </c>
      <c r="BK121" s="260"/>
      <c r="BL121" s="135"/>
      <c r="BM121" s="262" t="str">
        <f t="shared" si="352"/>
        <v/>
      </c>
      <c r="BN121" s="263" t="str">
        <f t="shared" si="353"/>
        <v/>
      </c>
      <c r="BO121" s="264"/>
      <c r="BP121" s="265"/>
      <c r="BQ121" s="266" t="str">
        <f t="shared" si="354"/>
        <v/>
      </c>
      <c r="BR121" s="267" t="str">
        <f t="shared" si="355"/>
        <v/>
      </c>
      <c r="BS121" s="268" t="str">
        <f t="shared" si="356"/>
        <v/>
      </c>
      <c r="BT121" s="269" t="str">
        <f t="shared" si="357"/>
        <v/>
      </c>
      <c r="BU121" s="270" t="str">
        <f t="shared" si="358"/>
        <v/>
      </c>
      <c r="BV121" s="261" t="str">
        <f t="shared" si="359"/>
        <v/>
      </c>
      <c r="BW121" s="260"/>
      <c r="BX121" s="135"/>
      <c r="BY121" s="262" t="str">
        <f t="shared" si="360"/>
        <v/>
      </c>
      <c r="BZ121" s="263" t="str">
        <f t="shared" si="361"/>
        <v/>
      </c>
      <c r="CA121" s="264"/>
      <c r="CB121" s="265"/>
      <c r="CC121" s="266" t="str">
        <f t="shared" si="362"/>
        <v/>
      </c>
      <c r="CD121" s="267" t="str">
        <f t="shared" si="363"/>
        <v/>
      </c>
      <c r="CE121" s="268" t="str">
        <f t="shared" si="364"/>
        <v/>
      </c>
      <c r="CF121" s="269" t="str">
        <f t="shared" si="365"/>
        <v/>
      </c>
      <c r="CG121" s="270" t="str">
        <f t="shared" si="366"/>
        <v/>
      </c>
      <c r="CH121" s="261" t="str">
        <f t="shared" si="367"/>
        <v/>
      </c>
      <c r="CI121" s="260"/>
      <c r="CJ121" s="135"/>
      <c r="CK121" s="262" t="str">
        <f t="shared" si="185"/>
        <v/>
      </c>
      <c r="CL121" s="263" t="str">
        <f t="shared" si="186"/>
        <v/>
      </c>
      <c r="CM121" s="264"/>
      <c r="CN121" s="265"/>
      <c r="CO121" s="266" t="str">
        <f t="shared" si="188"/>
        <v/>
      </c>
      <c r="CP121" s="267" t="str">
        <f t="shared" si="189"/>
        <v/>
      </c>
      <c r="CQ121" s="268" t="str">
        <f t="shared" si="190"/>
        <v/>
      </c>
      <c r="CR121" s="269" t="str">
        <f t="shared" si="191"/>
        <v/>
      </c>
      <c r="CS121" s="270" t="str">
        <f t="shared" si="192"/>
        <v/>
      </c>
      <c r="CT121" s="261" t="str">
        <f t="shared" si="310"/>
        <v/>
      </c>
      <c r="CU121" s="260"/>
      <c r="CV121" s="135"/>
      <c r="CW121" s="262" t="str">
        <f t="shared" si="178"/>
        <v/>
      </c>
      <c r="CX121" s="263" t="str">
        <f t="shared" si="193"/>
        <v/>
      </c>
      <c r="CY121" s="264"/>
      <c r="CZ121" s="265"/>
      <c r="DA121" s="266" t="str">
        <f t="shared" si="179"/>
        <v/>
      </c>
      <c r="DB121" s="267" t="str">
        <f t="shared" si="180"/>
        <v/>
      </c>
      <c r="DC121" s="268" t="str">
        <f t="shared" si="181"/>
        <v/>
      </c>
      <c r="DD121" s="269" t="str">
        <f t="shared" si="182"/>
        <v/>
      </c>
      <c r="DE121" s="270" t="str">
        <f t="shared" si="183"/>
        <v/>
      </c>
      <c r="DF121" s="261" t="str">
        <f t="shared" si="311"/>
        <v/>
      </c>
      <c r="DG121" s="260"/>
      <c r="DH121" s="135"/>
    </row>
    <row r="122" spans="1:112" ht="13.5" customHeight="1">
      <c r="A122" s="259"/>
      <c r="E122" s="262" t="str">
        <f t="shared" si="313"/>
        <v/>
      </c>
      <c r="F122" s="263" t="str">
        <f t="shared" si="314"/>
        <v/>
      </c>
      <c r="G122" s="264"/>
      <c r="H122" s="265"/>
      <c r="I122" s="266" t="str">
        <f t="shared" si="315"/>
        <v/>
      </c>
      <c r="J122" s="267" t="str">
        <f t="shared" si="316"/>
        <v/>
      </c>
      <c r="K122" s="268" t="str">
        <f t="shared" si="317"/>
        <v/>
      </c>
      <c r="L122" s="269" t="str">
        <f t="shared" si="312"/>
        <v/>
      </c>
      <c r="M122" s="270" t="str">
        <f t="shared" si="318"/>
        <v/>
      </c>
      <c r="N122" s="261" t="str">
        <f t="shared" si="319"/>
        <v/>
      </c>
      <c r="O122" s="260"/>
      <c r="P122" s="135"/>
      <c r="Q122" s="262" t="str">
        <f t="shared" si="320"/>
        <v/>
      </c>
      <c r="R122" s="263" t="str">
        <f t="shared" si="321"/>
        <v/>
      </c>
      <c r="S122" s="264"/>
      <c r="T122" s="265"/>
      <c r="U122" s="266" t="str">
        <f t="shared" si="322"/>
        <v/>
      </c>
      <c r="V122" s="267" t="str">
        <f t="shared" si="323"/>
        <v/>
      </c>
      <c r="W122" s="268" t="str">
        <f t="shared" si="324"/>
        <v/>
      </c>
      <c r="X122" s="269" t="str">
        <f t="shared" si="325"/>
        <v/>
      </c>
      <c r="Y122" s="270" t="str">
        <f t="shared" si="326"/>
        <v/>
      </c>
      <c r="Z122" s="261" t="str">
        <f t="shared" si="327"/>
        <v/>
      </c>
      <c r="AA122" s="260"/>
      <c r="AB122" s="135"/>
      <c r="AC122" s="262" t="str">
        <f t="shared" si="328"/>
        <v/>
      </c>
      <c r="AD122" s="263" t="str">
        <f t="shared" si="329"/>
        <v/>
      </c>
      <c r="AE122" s="264"/>
      <c r="AF122" s="265"/>
      <c r="AG122" s="266" t="str">
        <f t="shared" si="330"/>
        <v/>
      </c>
      <c r="AH122" s="267" t="str">
        <f t="shared" si="331"/>
        <v/>
      </c>
      <c r="AI122" s="268" t="str">
        <f t="shared" si="332"/>
        <v/>
      </c>
      <c r="AJ122" s="269" t="str">
        <f t="shared" si="333"/>
        <v/>
      </c>
      <c r="AK122" s="270" t="str">
        <f t="shared" si="334"/>
        <v/>
      </c>
      <c r="AL122" s="261" t="str">
        <f t="shared" si="335"/>
        <v/>
      </c>
      <c r="AM122" s="260"/>
      <c r="AN122" s="135"/>
      <c r="AO122" s="262" t="str">
        <f t="shared" si="336"/>
        <v/>
      </c>
      <c r="AP122" s="263" t="str">
        <f t="shared" si="337"/>
        <v/>
      </c>
      <c r="AQ122" s="264"/>
      <c r="AR122" s="265"/>
      <c r="AS122" s="266" t="str">
        <f t="shared" si="338"/>
        <v/>
      </c>
      <c r="AT122" s="267" t="str">
        <f t="shared" si="339"/>
        <v/>
      </c>
      <c r="AU122" s="268" t="str">
        <f t="shared" si="340"/>
        <v/>
      </c>
      <c r="AV122" s="269" t="str">
        <f t="shared" si="341"/>
        <v/>
      </c>
      <c r="AW122" s="270" t="str">
        <f t="shared" si="342"/>
        <v/>
      </c>
      <c r="AX122" s="261" t="str">
        <f t="shared" si="343"/>
        <v/>
      </c>
      <c r="AY122" s="260"/>
      <c r="AZ122" s="135"/>
      <c r="BA122" s="262" t="str">
        <f t="shared" si="344"/>
        <v/>
      </c>
      <c r="BB122" s="263" t="str">
        <f t="shared" si="345"/>
        <v/>
      </c>
      <c r="BC122" s="264"/>
      <c r="BD122" s="265"/>
      <c r="BE122" s="266" t="str">
        <f t="shared" si="346"/>
        <v/>
      </c>
      <c r="BF122" s="267" t="str">
        <f t="shared" si="347"/>
        <v/>
      </c>
      <c r="BG122" s="268" t="str">
        <f t="shared" si="348"/>
        <v/>
      </c>
      <c r="BH122" s="269" t="str">
        <f t="shared" si="349"/>
        <v/>
      </c>
      <c r="BI122" s="270" t="str">
        <f t="shared" si="350"/>
        <v/>
      </c>
      <c r="BJ122" s="261" t="str">
        <f t="shared" si="351"/>
        <v/>
      </c>
      <c r="BK122" s="260"/>
      <c r="BL122" s="135"/>
      <c r="BM122" s="262" t="str">
        <f t="shared" si="352"/>
        <v/>
      </c>
      <c r="BN122" s="263" t="str">
        <f t="shared" si="353"/>
        <v/>
      </c>
      <c r="BO122" s="264"/>
      <c r="BP122" s="265"/>
      <c r="BQ122" s="266" t="str">
        <f t="shared" si="354"/>
        <v/>
      </c>
      <c r="BR122" s="267" t="str">
        <f t="shared" si="355"/>
        <v/>
      </c>
      <c r="BS122" s="268" t="str">
        <f t="shared" si="356"/>
        <v/>
      </c>
      <c r="BT122" s="269" t="str">
        <f t="shared" si="357"/>
        <v/>
      </c>
      <c r="BU122" s="270" t="str">
        <f t="shared" si="358"/>
        <v/>
      </c>
      <c r="BV122" s="261" t="str">
        <f t="shared" si="359"/>
        <v/>
      </c>
      <c r="BW122" s="260"/>
      <c r="BX122" s="135"/>
      <c r="BY122" s="262" t="str">
        <f t="shared" si="360"/>
        <v/>
      </c>
      <c r="BZ122" s="263" t="str">
        <f t="shared" si="361"/>
        <v/>
      </c>
      <c r="CA122" s="264"/>
      <c r="CB122" s="265"/>
      <c r="CC122" s="266" t="str">
        <f t="shared" si="362"/>
        <v/>
      </c>
      <c r="CD122" s="267" t="str">
        <f t="shared" si="363"/>
        <v/>
      </c>
      <c r="CE122" s="268" t="str">
        <f t="shared" si="364"/>
        <v/>
      </c>
      <c r="CF122" s="269" t="str">
        <f t="shared" si="365"/>
        <v/>
      </c>
      <c r="CG122" s="270" t="str">
        <f t="shared" si="366"/>
        <v/>
      </c>
      <c r="CH122" s="261" t="str">
        <f t="shared" si="367"/>
        <v/>
      </c>
      <c r="CI122" s="260"/>
      <c r="CJ122" s="135"/>
      <c r="CK122" s="262" t="str">
        <f t="shared" si="185"/>
        <v/>
      </c>
      <c r="CL122" s="263" t="str">
        <f t="shared" si="186"/>
        <v/>
      </c>
      <c r="CM122" s="264"/>
      <c r="CN122" s="265"/>
      <c r="CO122" s="266" t="str">
        <f t="shared" si="188"/>
        <v/>
      </c>
      <c r="CP122" s="267" t="str">
        <f t="shared" si="189"/>
        <v/>
      </c>
      <c r="CQ122" s="268" t="str">
        <f t="shared" si="190"/>
        <v/>
      </c>
      <c r="CR122" s="269" t="str">
        <f t="shared" si="191"/>
        <v/>
      </c>
      <c r="CS122" s="270" t="str">
        <f t="shared" si="192"/>
        <v/>
      </c>
      <c r="CT122" s="261" t="str">
        <f t="shared" si="310"/>
        <v/>
      </c>
      <c r="CU122" s="260"/>
      <c r="CV122" s="135"/>
      <c r="CW122" s="262" t="str">
        <f t="shared" si="178"/>
        <v/>
      </c>
      <c r="CX122" s="263" t="str">
        <f t="shared" si="193"/>
        <v/>
      </c>
      <c r="CY122" s="264"/>
      <c r="CZ122" s="265"/>
      <c r="DA122" s="266" t="str">
        <f t="shared" si="179"/>
        <v/>
      </c>
      <c r="DB122" s="267" t="str">
        <f t="shared" si="180"/>
        <v/>
      </c>
      <c r="DC122" s="268" t="str">
        <f t="shared" si="181"/>
        <v/>
      </c>
      <c r="DD122" s="269" t="str">
        <f t="shared" si="182"/>
        <v/>
      </c>
      <c r="DE122" s="270" t="str">
        <f t="shared" si="183"/>
        <v/>
      </c>
      <c r="DF122" s="261" t="str">
        <f t="shared" si="311"/>
        <v/>
      </c>
      <c r="DG122" s="260"/>
      <c r="DH122" s="135"/>
    </row>
    <row r="123" spans="1:112" ht="13.5" customHeight="1">
      <c r="A123" s="259"/>
      <c r="E123" s="262" t="str">
        <f t="shared" si="313"/>
        <v/>
      </c>
      <c r="F123" s="263" t="str">
        <f t="shared" si="314"/>
        <v/>
      </c>
      <c r="G123" s="264"/>
      <c r="H123" s="265"/>
      <c r="I123" s="266" t="str">
        <f t="shared" si="315"/>
        <v/>
      </c>
      <c r="J123" s="267" t="str">
        <f t="shared" si="316"/>
        <v/>
      </c>
      <c r="K123" s="268" t="str">
        <f t="shared" si="317"/>
        <v/>
      </c>
      <c r="L123" s="269" t="str">
        <f t="shared" si="312"/>
        <v/>
      </c>
      <c r="M123" s="270" t="str">
        <f t="shared" si="318"/>
        <v/>
      </c>
      <c r="N123" s="261" t="str">
        <f t="shared" si="319"/>
        <v/>
      </c>
      <c r="O123" s="260"/>
      <c r="P123" s="135"/>
      <c r="Q123" s="262" t="str">
        <f t="shared" si="320"/>
        <v/>
      </c>
      <c r="R123" s="263" t="str">
        <f t="shared" si="321"/>
        <v/>
      </c>
      <c r="S123" s="264"/>
      <c r="T123" s="265"/>
      <c r="U123" s="266" t="str">
        <f t="shared" si="322"/>
        <v/>
      </c>
      <c r="V123" s="267" t="str">
        <f t="shared" si="323"/>
        <v/>
      </c>
      <c r="W123" s="268" t="str">
        <f t="shared" si="324"/>
        <v/>
      </c>
      <c r="X123" s="269" t="str">
        <f t="shared" si="325"/>
        <v/>
      </c>
      <c r="Y123" s="270" t="str">
        <f t="shared" si="326"/>
        <v/>
      </c>
      <c r="Z123" s="261" t="str">
        <f t="shared" si="327"/>
        <v/>
      </c>
      <c r="AA123" s="260"/>
      <c r="AB123" s="135"/>
      <c r="AC123" s="262" t="str">
        <f t="shared" si="328"/>
        <v/>
      </c>
      <c r="AD123" s="263" t="str">
        <f t="shared" si="329"/>
        <v/>
      </c>
      <c r="AE123" s="264"/>
      <c r="AF123" s="265"/>
      <c r="AG123" s="266" t="str">
        <f t="shared" si="330"/>
        <v/>
      </c>
      <c r="AH123" s="267" t="str">
        <f t="shared" si="331"/>
        <v/>
      </c>
      <c r="AI123" s="268" t="str">
        <f t="shared" si="332"/>
        <v/>
      </c>
      <c r="AJ123" s="269" t="str">
        <f t="shared" si="333"/>
        <v/>
      </c>
      <c r="AK123" s="270" t="str">
        <f t="shared" si="334"/>
        <v/>
      </c>
      <c r="AL123" s="261" t="str">
        <f t="shared" si="335"/>
        <v/>
      </c>
      <c r="AM123" s="260"/>
      <c r="AN123" s="135"/>
      <c r="AO123" s="262" t="str">
        <f t="shared" si="336"/>
        <v/>
      </c>
      <c r="AP123" s="263" t="str">
        <f t="shared" si="337"/>
        <v/>
      </c>
      <c r="AQ123" s="264"/>
      <c r="AR123" s="265"/>
      <c r="AS123" s="266" t="str">
        <f t="shared" si="338"/>
        <v/>
      </c>
      <c r="AT123" s="267" t="str">
        <f t="shared" si="339"/>
        <v/>
      </c>
      <c r="AU123" s="268" t="str">
        <f t="shared" si="340"/>
        <v/>
      </c>
      <c r="AV123" s="269" t="str">
        <f t="shared" si="341"/>
        <v/>
      </c>
      <c r="AW123" s="270" t="str">
        <f t="shared" si="342"/>
        <v/>
      </c>
      <c r="AX123" s="261" t="str">
        <f t="shared" si="343"/>
        <v/>
      </c>
      <c r="AY123" s="260"/>
      <c r="AZ123" s="135"/>
      <c r="BA123" s="262" t="str">
        <f t="shared" si="344"/>
        <v/>
      </c>
      <c r="BB123" s="263" t="str">
        <f t="shared" si="345"/>
        <v/>
      </c>
      <c r="BC123" s="264"/>
      <c r="BD123" s="265"/>
      <c r="BE123" s="266" t="str">
        <f t="shared" si="346"/>
        <v/>
      </c>
      <c r="BF123" s="267" t="str">
        <f t="shared" si="347"/>
        <v/>
      </c>
      <c r="BG123" s="268" t="str">
        <f t="shared" si="348"/>
        <v/>
      </c>
      <c r="BH123" s="269" t="str">
        <f t="shared" si="349"/>
        <v/>
      </c>
      <c r="BI123" s="270" t="str">
        <f t="shared" si="350"/>
        <v/>
      </c>
      <c r="BJ123" s="261" t="str">
        <f t="shared" si="351"/>
        <v/>
      </c>
      <c r="BK123" s="260"/>
      <c r="BL123" s="135"/>
      <c r="BM123" s="262" t="str">
        <f t="shared" si="352"/>
        <v/>
      </c>
      <c r="BN123" s="263" t="str">
        <f t="shared" si="353"/>
        <v/>
      </c>
      <c r="BO123" s="264"/>
      <c r="BP123" s="265"/>
      <c r="BQ123" s="266" t="str">
        <f t="shared" si="354"/>
        <v/>
      </c>
      <c r="BR123" s="267" t="str">
        <f t="shared" si="355"/>
        <v/>
      </c>
      <c r="BS123" s="268" t="str">
        <f t="shared" si="356"/>
        <v/>
      </c>
      <c r="BT123" s="269" t="str">
        <f t="shared" si="357"/>
        <v/>
      </c>
      <c r="BU123" s="270" t="str">
        <f t="shared" si="358"/>
        <v/>
      </c>
      <c r="BV123" s="261" t="str">
        <f t="shared" si="359"/>
        <v/>
      </c>
      <c r="BW123" s="260"/>
      <c r="BX123" s="135"/>
      <c r="BY123" s="262" t="str">
        <f t="shared" si="360"/>
        <v/>
      </c>
      <c r="BZ123" s="263" t="str">
        <f t="shared" si="361"/>
        <v/>
      </c>
      <c r="CA123" s="264"/>
      <c r="CB123" s="265"/>
      <c r="CC123" s="266" t="str">
        <f t="shared" si="362"/>
        <v/>
      </c>
      <c r="CD123" s="267" t="str">
        <f t="shared" si="363"/>
        <v/>
      </c>
      <c r="CE123" s="268" t="str">
        <f t="shared" si="364"/>
        <v/>
      </c>
      <c r="CF123" s="269" t="str">
        <f t="shared" si="365"/>
        <v/>
      </c>
      <c r="CG123" s="270" t="str">
        <f t="shared" si="366"/>
        <v/>
      </c>
      <c r="CH123" s="261" t="str">
        <f t="shared" si="367"/>
        <v/>
      </c>
      <c r="CI123" s="260"/>
      <c r="CJ123" s="135"/>
      <c r="CK123" s="262" t="str">
        <f t="shared" si="185"/>
        <v/>
      </c>
      <c r="CL123" s="263" t="str">
        <f t="shared" si="186"/>
        <v/>
      </c>
      <c r="CM123" s="264"/>
      <c r="CN123" s="265"/>
      <c r="CO123" s="266" t="str">
        <f t="shared" si="188"/>
        <v/>
      </c>
      <c r="CP123" s="267" t="str">
        <f t="shared" si="189"/>
        <v/>
      </c>
      <c r="CQ123" s="268" t="str">
        <f t="shared" si="190"/>
        <v/>
      </c>
      <c r="CR123" s="269" t="str">
        <f t="shared" si="191"/>
        <v/>
      </c>
      <c r="CS123" s="270" t="str">
        <f t="shared" si="192"/>
        <v/>
      </c>
      <c r="CT123" s="261" t="str">
        <f t="shared" si="310"/>
        <v/>
      </c>
      <c r="CU123" s="260"/>
      <c r="CV123" s="135"/>
      <c r="CW123" s="262" t="str">
        <f t="shared" si="178"/>
        <v/>
      </c>
      <c r="CX123" s="263" t="str">
        <f t="shared" si="193"/>
        <v/>
      </c>
      <c r="CY123" s="264"/>
      <c r="CZ123" s="265"/>
      <c r="DA123" s="266" t="str">
        <f t="shared" si="179"/>
        <v/>
      </c>
      <c r="DB123" s="267" t="str">
        <f t="shared" si="180"/>
        <v/>
      </c>
      <c r="DC123" s="268" t="str">
        <f t="shared" si="181"/>
        <v/>
      </c>
      <c r="DD123" s="269" t="str">
        <f t="shared" si="182"/>
        <v/>
      </c>
      <c r="DE123" s="270" t="str">
        <f t="shared" si="183"/>
        <v/>
      </c>
      <c r="DF123" s="261" t="str">
        <f t="shared" si="311"/>
        <v/>
      </c>
      <c r="DG123" s="260"/>
      <c r="DH123" s="135"/>
    </row>
    <row r="124" spans="1:112" ht="13.5" customHeight="1">
      <c r="A124" s="259"/>
      <c r="E124" s="262" t="str">
        <f t="shared" si="313"/>
        <v/>
      </c>
      <c r="F124" s="263" t="str">
        <f t="shared" si="314"/>
        <v/>
      </c>
      <c r="G124" s="264"/>
      <c r="H124" s="265"/>
      <c r="I124" s="266" t="str">
        <f t="shared" si="315"/>
        <v/>
      </c>
      <c r="J124" s="267" t="str">
        <f t="shared" si="316"/>
        <v/>
      </c>
      <c r="K124" s="268" t="str">
        <f t="shared" si="317"/>
        <v/>
      </c>
      <c r="L124" s="269" t="str">
        <f t="shared" si="312"/>
        <v/>
      </c>
      <c r="M124" s="270" t="str">
        <f t="shared" si="318"/>
        <v/>
      </c>
      <c r="N124" s="261" t="str">
        <f t="shared" si="319"/>
        <v/>
      </c>
      <c r="O124" s="260"/>
      <c r="P124" s="135"/>
      <c r="Q124" s="262" t="str">
        <f t="shared" si="320"/>
        <v/>
      </c>
      <c r="R124" s="263" t="str">
        <f t="shared" si="321"/>
        <v/>
      </c>
      <c r="S124" s="264"/>
      <c r="T124" s="265"/>
      <c r="U124" s="266" t="str">
        <f t="shared" si="322"/>
        <v/>
      </c>
      <c r="V124" s="267" t="str">
        <f t="shared" si="323"/>
        <v/>
      </c>
      <c r="W124" s="268" t="str">
        <f t="shared" si="324"/>
        <v/>
      </c>
      <c r="X124" s="269" t="str">
        <f t="shared" si="325"/>
        <v/>
      </c>
      <c r="Y124" s="270" t="str">
        <f t="shared" si="326"/>
        <v/>
      </c>
      <c r="Z124" s="261" t="str">
        <f t="shared" si="327"/>
        <v/>
      </c>
      <c r="AA124" s="260"/>
      <c r="AB124" s="135"/>
      <c r="AC124" s="262" t="str">
        <f t="shared" si="328"/>
        <v/>
      </c>
      <c r="AD124" s="263" t="str">
        <f t="shared" si="329"/>
        <v/>
      </c>
      <c r="AE124" s="264"/>
      <c r="AF124" s="265"/>
      <c r="AG124" s="266" t="str">
        <f t="shared" si="330"/>
        <v/>
      </c>
      <c r="AH124" s="267" t="str">
        <f t="shared" si="331"/>
        <v/>
      </c>
      <c r="AI124" s="268" t="str">
        <f t="shared" si="332"/>
        <v/>
      </c>
      <c r="AJ124" s="269" t="str">
        <f t="shared" si="333"/>
        <v/>
      </c>
      <c r="AK124" s="270" t="str">
        <f t="shared" si="334"/>
        <v/>
      </c>
      <c r="AL124" s="261" t="str">
        <f t="shared" si="335"/>
        <v/>
      </c>
      <c r="AM124" s="260"/>
      <c r="AN124" s="135"/>
      <c r="AO124" s="262" t="str">
        <f t="shared" si="336"/>
        <v/>
      </c>
      <c r="AP124" s="263" t="str">
        <f t="shared" si="337"/>
        <v/>
      </c>
      <c r="AQ124" s="264"/>
      <c r="AR124" s="265"/>
      <c r="AS124" s="266" t="str">
        <f t="shared" si="338"/>
        <v/>
      </c>
      <c r="AT124" s="267" t="str">
        <f t="shared" si="339"/>
        <v/>
      </c>
      <c r="AU124" s="268" t="str">
        <f t="shared" si="340"/>
        <v/>
      </c>
      <c r="AV124" s="269" t="str">
        <f t="shared" si="341"/>
        <v/>
      </c>
      <c r="AW124" s="270" t="str">
        <f t="shared" si="342"/>
        <v/>
      </c>
      <c r="AX124" s="261" t="str">
        <f t="shared" si="343"/>
        <v/>
      </c>
      <c r="AY124" s="260"/>
      <c r="AZ124" s="135"/>
      <c r="BA124" s="262" t="str">
        <f t="shared" si="344"/>
        <v/>
      </c>
      <c r="BB124" s="263" t="str">
        <f t="shared" si="345"/>
        <v/>
      </c>
      <c r="BC124" s="264"/>
      <c r="BD124" s="265"/>
      <c r="BE124" s="266" t="str">
        <f t="shared" si="346"/>
        <v/>
      </c>
      <c r="BF124" s="267" t="str">
        <f t="shared" si="347"/>
        <v/>
      </c>
      <c r="BG124" s="268" t="str">
        <f t="shared" si="348"/>
        <v/>
      </c>
      <c r="BH124" s="269" t="str">
        <f t="shared" si="349"/>
        <v/>
      </c>
      <c r="BI124" s="270" t="str">
        <f t="shared" si="350"/>
        <v/>
      </c>
      <c r="BJ124" s="261" t="str">
        <f t="shared" si="351"/>
        <v/>
      </c>
      <c r="BK124" s="260"/>
      <c r="BL124" s="135"/>
      <c r="BM124" s="262" t="str">
        <f t="shared" si="352"/>
        <v/>
      </c>
      <c r="BN124" s="263" t="str">
        <f t="shared" si="353"/>
        <v/>
      </c>
      <c r="BO124" s="264"/>
      <c r="BP124" s="265"/>
      <c r="BQ124" s="266" t="str">
        <f t="shared" si="354"/>
        <v/>
      </c>
      <c r="BR124" s="267" t="str">
        <f t="shared" si="355"/>
        <v/>
      </c>
      <c r="BS124" s="268" t="str">
        <f t="shared" si="356"/>
        <v/>
      </c>
      <c r="BT124" s="269" t="str">
        <f t="shared" si="357"/>
        <v/>
      </c>
      <c r="BU124" s="270" t="str">
        <f t="shared" si="358"/>
        <v/>
      </c>
      <c r="BV124" s="261" t="str">
        <f t="shared" si="359"/>
        <v/>
      </c>
      <c r="BW124" s="260"/>
      <c r="BX124" s="135"/>
      <c r="BY124" s="262" t="str">
        <f t="shared" si="360"/>
        <v/>
      </c>
      <c r="BZ124" s="263" t="str">
        <f t="shared" si="361"/>
        <v/>
      </c>
      <c r="CA124" s="264"/>
      <c r="CB124" s="265"/>
      <c r="CC124" s="266" t="str">
        <f t="shared" si="362"/>
        <v/>
      </c>
      <c r="CD124" s="267" t="str">
        <f t="shared" si="363"/>
        <v/>
      </c>
      <c r="CE124" s="268" t="str">
        <f t="shared" si="364"/>
        <v/>
      </c>
      <c r="CF124" s="269" t="str">
        <f t="shared" si="365"/>
        <v/>
      </c>
      <c r="CG124" s="270" t="str">
        <f t="shared" si="366"/>
        <v/>
      </c>
      <c r="CH124" s="261" t="str">
        <f t="shared" si="367"/>
        <v/>
      </c>
      <c r="CI124" s="260"/>
      <c r="CJ124" s="135"/>
      <c r="CK124" s="262" t="str">
        <f t="shared" si="185"/>
        <v/>
      </c>
      <c r="CL124" s="263" t="str">
        <f t="shared" si="186"/>
        <v/>
      </c>
      <c r="CM124" s="264"/>
      <c r="CN124" s="265"/>
      <c r="CO124" s="266" t="str">
        <f t="shared" si="188"/>
        <v/>
      </c>
      <c r="CP124" s="267" t="str">
        <f t="shared" si="189"/>
        <v/>
      </c>
      <c r="CQ124" s="268" t="str">
        <f t="shared" si="190"/>
        <v/>
      </c>
      <c r="CR124" s="269" t="str">
        <f t="shared" si="191"/>
        <v/>
      </c>
      <c r="CS124" s="270" t="str">
        <f t="shared" si="192"/>
        <v/>
      </c>
      <c r="CT124" s="261" t="str">
        <f t="shared" si="310"/>
        <v/>
      </c>
      <c r="CU124" s="260"/>
      <c r="CV124" s="135"/>
      <c r="CW124" s="262" t="str">
        <f t="shared" si="178"/>
        <v/>
      </c>
      <c r="CX124" s="263" t="str">
        <f t="shared" si="193"/>
        <v/>
      </c>
      <c r="CY124" s="264"/>
      <c r="CZ124" s="265"/>
      <c r="DA124" s="266" t="str">
        <f t="shared" si="179"/>
        <v/>
      </c>
      <c r="DB124" s="267" t="str">
        <f t="shared" si="180"/>
        <v/>
      </c>
      <c r="DC124" s="268" t="str">
        <f t="shared" si="181"/>
        <v/>
      </c>
      <c r="DD124" s="269" t="str">
        <f t="shared" si="182"/>
        <v/>
      </c>
      <c r="DE124" s="270" t="str">
        <f t="shared" si="183"/>
        <v/>
      </c>
      <c r="DF124" s="261" t="str">
        <f t="shared" si="311"/>
        <v/>
      </c>
      <c r="DG124" s="260"/>
      <c r="DH124" s="135"/>
    </row>
    <row r="125" spans="1:112" ht="13.5" customHeight="1">
      <c r="A125" s="259"/>
      <c r="E125" s="262" t="str">
        <f t="shared" si="313"/>
        <v/>
      </c>
      <c r="F125" s="263" t="str">
        <f t="shared" si="314"/>
        <v/>
      </c>
      <c r="G125" s="264"/>
      <c r="H125" s="265"/>
      <c r="I125" s="266" t="str">
        <f t="shared" si="315"/>
        <v/>
      </c>
      <c r="J125" s="267" t="str">
        <f t="shared" si="316"/>
        <v/>
      </c>
      <c r="K125" s="268" t="str">
        <f t="shared" si="317"/>
        <v/>
      </c>
      <c r="L125" s="269" t="str">
        <f t="shared" si="312"/>
        <v/>
      </c>
      <c r="M125" s="270" t="str">
        <f t="shared" si="318"/>
        <v/>
      </c>
      <c r="N125" s="261" t="str">
        <f t="shared" si="319"/>
        <v/>
      </c>
      <c r="O125" s="260"/>
      <c r="P125" s="135"/>
      <c r="Q125" s="262" t="str">
        <f t="shared" si="320"/>
        <v/>
      </c>
      <c r="R125" s="263" t="str">
        <f t="shared" si="321"/>
        <v/>
      </c>
      <c r="S125" s="264"/>
      <c r="T125" s="265"/>
      <c r="U125" s="266" t="str">
        <f t="shared" si="322"/>
        <v/>
      </c>
      <c r="V125" s="267" t="str">
        <f t="shared" si="323"/>
        <v/>
      </c>
      <c r="W125" s="268" t="str">
        <f t="shared" si="324"/>
        <v/>
      </c>
      <c r="X125" s="269" t="str">
        <f t="shared" si="325"/>
        <v/>
      </c>
      <c r="Y125" s="270" t="str">
        <f t="shared" si="326"/>
        <v/>
      </c>
      <c r="Z125" s="261" t="str">
        <f t="shared" si="327"/>
        <v/>
      </c>
      <c r="AA125" s="260"/>
      <c r="AB125" s="135"/>
      <c r="AC125" s="262" t="str">
        <f t="shared" si="328"/>
        <v/>
      </c>
      <c r="AD125" s="263" t="str">
        <f t="shared" si="329"/>
        <v/>
      </c>
      <c r="AE125" s="264"/>
      <c r="AF125" s="265"/>
      <c r="AG125" s="266" t="str">
        <f t="shared" si="330"/>
        <v/>
      </c>
      <c r="AH125" s="267" t="str">
        <f t="shared" si="331"/>
        <v/>
      </c>
      <c r="AI125" s="268" t="str">
        <f t="shared" si="332"/>
        <v/>
      </c>
      <c r="AJ125" s="269" t="str">
        <f t="shared" si="333"/>
        <v/>
      </c>
      <c r="AK125" s="270" t="str">
        <f t="shared" si="334"/>
        <v/>
      </c>
      <c r="AL125" s="261" t="str">
        <f t="shared" si="335"/>
        <v/>
      </c>
      <c r="AM125" s="260"/>
      <c r="AN125" s="135"/>
      <c r="AO125" s="262" t="str">
        <f t="shared" si="336"/>
        <v/>
      </c>
      <c r="AP125" s="263" t="str">
        <f t="shared" si="337"/>
        <v/>
      </c>
      <c r="AQ125" s="264"/>
      <c r="AR125" s="265"/>
      <c r="AS125" s="266" t="str">
        <f t="shared" si="338"/>
        <v/>
      </c>
      <c r="AT125" s="267" t="str">
        <f t="shared" si="339"/>
        <v/>
      </c>
      <c r="AU125" s="268" t="str">
        <f t="shared" si="340"/>
        <v/>
      </c>
      <c r="AV125" s="269" t="str">
        <f t="shared" si="341"/>
        <v/>
      </c>
      <c r="AW125" s="270" t="str">
        <f t="shared" si="342"/>
        <v/>
      </c>
      <c r="AX125" s="261" t="str">
        <f t="shared" si="343"/>
        <v/>
      </c>
      <c r="AY125" s="260"/>
      <c r="AZ125" s="135"/>
      <c r="BA125" s="262" t="str">
        <f t="shared" si="344"/>
        <v/>
      </c>
      <c r="BB125" s="263" t="str">
        <f t="shared" si="345"/>
        <v/>
      </c>
      <c r="BC125" s="264"/>
      <c r="BD125" s="265"/>
      <c r="BE125" s="266" t="str">
        <f t="shared" si="346"/>
        <v/>
      </c>
      <c r="BF125" s="267" t="str">
        <f t="shared" si="347"/>
        <v/>
      </c>
      <c r="BG125" s="268" t="str">
        <f t="shared" si="348"/>
        <v/>
      </c>
      <c r="BH125" s="269" t="str">
        <f t="shared" si="349"/>
        <v/>
      </c>
      <c r="BI125" s="270" t="str">
        <f t="shared" si="350"/>
        <v/>
      </c>
      <c r="BJ125" s="261" t="str">
        <f t="shared" si="351"/>
        <v/>
      </c>
      <c r="BK125" s="260"/>
      <c r="BL125" s="135"/>
      <c r="BM125" s="262" t="str">
        <f t="shared" si="352"/>
        <v/>
      </c>
      <c r="BN125" s="263" t="str">
        <f t="shared" si="353"/>
        <v/>
      </c>
      <c r="BO125" s="264"/>
      <c r="BP125" s="265"/>
      <c r="BQ125" s="266" t="str">
        <f t="shared" si="354"/>
        <v/>
      </c>
      <c r="BR125" s="267" t="str">
        <f t="shared" si="355"/>
        <v/>
      </c>
      <c r="BS125" s="268" t="str">
        <f t="shared" si="356"/>
        <v/>
      </c>
      <c r="BT125" s="269" t="str">
        <f t="shared" si="357"/>
        <v/>
      </c>
      <c r="BU125" s="270" t="str">
        <f t="shared" si="358"/>
        <v/>
      </c>
      <c r="BV125" s="261" t="str">
        <f t="shared" si="359"/>
        <v/>
      </c>
      <c r="BW125" s="260"/>
      <c r="BX125" s="135"/>
      <c r="BY125" s="262" t="str">
        <f t="shared" si="360"/>
        <v/>
      </c>
      <c r="BZ125" s="263" t="str">
        <f t="shared" si="361"/>
        <v/>
      </c>
      <c r="CA125" s="264"/>
      <c r="CB125" s="265"/>
      <c r="CC125" s="266" t="str">
        <f t="shared" si="362"/>
        <v/>
      </c>
      <c r="CD125" s="267" t="str">
        <f t="shared" si="363"/>
        <v/>
      </c>
      <c r="CE125" s="268" t="str">
        <f t="shared" si="364"/>
        <v/>
      </c>
      <c r="CF125" s="269" t="str">
        <f t="shared" si="365"/>
        <v/>
      </c>
      <c r="CG125" s="270" t="str">
        <f t="shared" si="366"/>
        <v/>
      </c>
      <c r="CH125" s="261" t="str">
        <f t="shared" si="367"/>
        <v/>
      </c>
      <c r="CI125" s="260"/>
      <c r="CJ125" s="135"/>
      <c r="CK125" s="262" t="str">
        <f t="shared" si="185"/>
        <v/>
      </c>
      <c r="CL125" s="263" t="str">
        <f t="shared" si="186"/>
        <v/>
      </c>
      <c r="CM125" s="264"/>
      <c r="CN125" s="265"/>
      <c r="CO125" s="266" t="str">
        <f t="shared" si="188"/>
        <v/>
      </c>
      <c r="CP125" s="267" t="str">
        <f t="shared" si="189"/>
        <v/>
      </c>
      <c r="CQ125" s="268" t="str">
        <f t="shared" si="190"/>
        <v/>
      </c>
      <c r="CR125" s="269" t="str">
        <f t="shared" si="191"/>
        <v/>
      </c>
      <c r="CS125" s="270" t="str">
        <f t="shared" si="192"/>
        <v/>
      </c>
      <c r="CT125" s="261" t="str">
        <f t="shared" si="310"/>
        <v/>
      </c>
      <c r="CU125" s="260"/>
      <c r="CV125" s="135"/>
      <c r="CW125" s="262" t="str">
        <f t="shared" si="178"/>
        <v/>
      </c>
      <c r="CX125" s="263" t="str">
        <f t="shared" si="193"/>
        <v/>
      </c>
      <c r="CY125" s="264"/>
      <c r="CZ125" s="265"/>
      <c r="DA125" s="266" t="str">
        <f t="shared" si="179"/>
        <v/>
      </c>
      <c r="DB125" s="267" t="str">
        <f t="shared" si="180"/>
        <v/>
      </c>
      <c r="DC125" s="268" t="str">
        <f t="shared" si="181"/>
        <v/>
      </c>
      <c r="DD125" s="269" t="str">
        <f t="shared" si="182"/>
        <v/>
      </c>
      <c r="DE125" s="270" t="str">
        <f t="shared" si="183"/>
        <v/>
      </c>
      <c r="DF125" s="261" t="str">
        <f t="shared" si="311"/>
        <v/>
      </c>
      <c r="DG125" s="260"/>
      <c r="DH125" s="135"/>
    </row>
    <row r="126" spans="1:112" ht="13.5" customHeight="1">
      <c r="A126" s="259"/>
      <c r="E126" s="262" t="str">
        <f t="shared" si="313"/>
        <v/>
      </c>
      <c r="F126" s="263" t="str">
        <f t="shared" si="314"/>
        <v/>
      </c>
      <c r="G126" s="264"/>
      <c r="H126" s="265"/>
      <c r="I126" s="266" t="str">
        <f t="shared" si="315"/>
        <v/>
      </c>
      <c r="J126" s="267" t="str">
        <f t="shared" si="316"/>
        <v/>
      </c>
      <c r="K126" s="268" t="str">
        <f t="shared" si="317"/>
        <v/>
      </c>
      <c r="L126" s="269" t="str">
        <f t="shared" si="312"/>
        <v/>
      </c>
      <c r="M126" s="270" t="str">
        <f t="shared" si="318"/>
        <v/>
      </c>
      <c r="N126" s="261" t="str">
        <f t="shared" si="319"/>
        <v/>
      </c>
      <c r="O126" s="260"/>
      <c r="P126" s="135"/>
      <c r="Q126" s="262" t="str">
        <f t="shared" si="320"/>
        <v/>
      </c>
      <c r="R126" s="263" t="str">
        <f t="shared" si="321"/>
        <v/>
      </c>
      <c r="S126" s="264"/>
      <c r="T126" s="265"/>
      <c r="U126" s="266" t="str">
        <f t="shared" si="322"/>
        <v/>
      </c>
      <c r="V126" s="267" t="str">
        <f t="shared" si="323"/>
        <v/>
      </c>
      <c r="W126" s="268" t="str">
        <f t="shared" si="324"/>
        <v/>
      </c>
      <c r="X126" s="269" t="str">
        <f t="shared" si="325"/>
        <v/>
      </c>
      <c r="Y126" s="270" t="str">
        <f t="shared" si="326"/>
        <v/>
      </c>
      <c r="Z126" s="261" t="str">
        <f t="shared" si="327"/>
        <v/>
      </c>
      <c r="AA126" s="260"/>
      <c r="AB126" s="135"/>
      <c r="AC126" s="262" t="str">
        <f t="shared" si="328"/>
        <v/>
      </c>
      <c r="AD126" s="263" t="str">
        <f t="shared" si="329"/>
        <v/>
      </c>
      <c r="AE126" s="264"/>
      <c r="AF126" s="265"/>
      <c r="AG126" s="266" t="str">
        <f t="shared" si="330"/>
        <v/>
      </c>
      <c r="AH126" s="267" t="str">
        <f t="shared" si="331"/>
        <v/>
      </c>
      <c r="AI126" s="268" t="str">
        <f t="shared" si="332"/>
        <v/>
      </c>
      <c r="AJ126" s="269" t="str">
        <f t="shared" si="333"/>
        <v/>
      </c>
      <c r="AK126" s="270" t="str">
        <f t="shared" si="334"/>
        <v/>
      </c>
      <c r="AL126" s="261" t="str">
        <f t="shared" si="335"/>
        <v/>
      </c>
      <c r="AM126" s="260"/>
      <c r="AN126" s="135"/>
      <c r="AO126" s="262" t="str">
        <f t="shared" si="336"/>
        <v/>
      </c>
      <c r="AP126" s="263" t="str">
        <f t="shared" si="337"/>
        <v/>
      </c>
      <c r="AQ126" s="264"/>
      <c r="AR126" s="265"/>
      <c r="AS126" s="266" t="str">
        <f t="shared" si="338"/>
        <v/>
      </c>
      <c r="AT126" s="267" t="str">
        <f t="shared" si="339"/>
        <v/>
      </c>
      <c r="AU126" s="268" t="str">
        <f t="shared" si="340"/>
        <v/>
      </c>
      <c r="AV126" s="269" t="str">
        <f t="shared" si="341"/>
        <v/>
      </c>
      <c r="AW126" s="270" t="str">
        <f t="shared" si="342"/>
        <v/>
      </c>
      <c r="AX126" s="261" t="str">
        <f t="shared" si="343"/>
        <v/>
      </c>
      <c r="AY126" s="260"/>
      <c r="AZ126" s="135"/>
      <c r="BA126" s="262" t="str">
        <f t="shared" si="344"/>
        <v/>
      </c>
      <c r="BB126" s="263" t="str">
        <f t="shared" si="345"/>
        <v/>
      </c>
      <c r="BC126" s="264"/>
      <c r="BD126" s="265"/>
      <c r="BE126" s="266" t="str">
        <f t="shared" si="346"/>
        <v/>
      </c>
      <c r="BF126" s="267" t="str">
        <f t="shared" si="347"/>
        <v/>
      </c>
      <c r="BG126" s="268" t="str">
        <f t="shared" si="348"/>
        <v/>
      </c>
      <c r="BH126" s="269" t="str">
        <f t="shared" si="349"/>
        <v/>
      </c>
      <c r="BI126" s="270" t="str">
        <f t="shared" si="350"/>
        <v/>
      </c>
      <c r="BJ126" s="261" t="str">
        <f t="shared" si="351"/>
        <v/>
      </c>
      <c r="BK126" s="260"/>
      <c r="BL126" s="135"/>
      <c r="BM126" s="262" t="str">
        <f t="shared" si="352"/>
        <v/>
      </c>
      <c r="BN126" s="263" t="str">
        <f t="shared" si="353"/>
        <v/>
      </c>
      <c r="BO126" s="264"/>
      <c r="BP126" s="265"/>
      <c r="BQ126" s="266" t="str">
        <f t="shared" si="354"/>
        <v/>
      </c>
      <c r="BR126" s="267" t="str">
        <f t="shared" si="355"/>
        <v/>
      </c>
      <c r="BS126" s="268" t="str">
        <f t="shared" si="356"/>
        <v/>
      </c>
      <c r="BT126" s="269" t="str">
        <f t="shared" si="357"/>
        <v/>
      </c>
      <c r="BU126" s="270" t="str">
        <f t="shared" si="358"/>
        <v/>
      </c>
      <c r="BV126" s="261" t="str">
        <f t="shared" si="359"/>
        <v/>
      </c>
      <c r="BW126" s="260"/>
      <c r="BX126" s="135"/>
      <c r="BY126" s="262" t="str">
        <f t="shared" si="360"/>
        <v/>
      </c>
      <c r="BZ126" s="263" t="str">
        <f t="shared" si="361"/>
        <v/>
      </c>
      <c r="CA126" s="264"/>
      <c r="CB126" s="265"/>
      <c r="CC126" s="266" t="str">
        <f t="shared" si="362"/>
        <v/>
      </c>
      <c r="CD126" s="267" t="str">
        <f t="shared" si="363"/>
        <v/>
      </c>
      <c r="CE126" s="268" t="str">
        <f t="shared" si="364"/>
        <v/>
      </c>
      <c r="CF126" s="269" t="str">
        <f t="shared" si="365"/>
        <v/>
      </c>
      <c r="CG126" s="270" t="str">
        <f t="shared" si="366"/>
        <v/>
      </c>
      <c r="CH126" s="261" t="str">
        <f t="shared" si="367"/>
        <v/>
      </c>
      <c r="CI126" s="260"/>
      <c r="CJ126" s="135"/>
      <c r="CK126" s="262" t="str">
        <f t="shared" si="185"/>
        <v/>
      </c>
      <c r="CL126" s="263" t="str">
        <f t="shared" si="186"/>
        <v/>
      </c>
      <c r="CM126" s="264"/>
      <c r="CN126" s="265"/>
      <c r="CO126" s="266" t="str">
        <f t="shared" si="188"/>
        <v/>
      </c>
      <c r="CP126" s="267" t="str">
        <f t="shared" si="189"/>
        <v/>
      </c>
      <c r="CQ126" s="268" t="str">
        <f t="shared" si="190"/>
        <v/>
      </c>
      <c r="CR126" s="269" t="str">
        <f t="shared" si="191"/>
        <v/>
      </c>
      <c r="CS126" s="270" t="str">
        <f t="shared" si="192"/>
        <v/>
      </c>
      <c r="CT126" s="261" t="str">
        <f t="shared" si="310"/>
        <v/>
      </c>
      <c r="CU126" s="260"/>
      <c r="CV126" s="135"/>
      <c r="CW126" s="262" t="str">
        <f t="shared" si="178"/>
        <v/>
      </c>
      <c r="CX126" s="263" t="str">
        <f t="shared" si="193"/>
        <v/>
      </c>
      <c r="CY126" s="264"/>
      <c r="CZ126" s="265"/>
      <c r="DA126" s="266" t="str">
        <f t="shared" si="179"/>
        <v/>
      </c>
      <c r="DB126" s="267" t="str">
        <f t="shared" si="180"/>
        <v/>
      </c>
      <c r="DC126" s="268" t="str">
        <f t="shared" si="181"/>
        <v/>
      </c>
      <c r="DD126" s="269" t="str">
        <f t="shared" si="182"/>
        <v/>
      </c>
      <c r="DE126" s="270" t="str">
        <f t="shared" si="183"/>
        <v/>
      </c>
      <c r="DF126" s="261" t="str">
        <f t="shared" si="311"/>
        <v/>
      </c>
      <c r="DG126" s="260"/>
      <c r="DH126" s="135"/>
    </row>
    <row r="127" spans="1:112" ht="13.5" customHeight="1">
      <c r="A127" s="259"/>
      <c r="E127" s="262" t="str">
        <f t="shared" si="313"/>
        <v/>
      </c>
      <c r="F127" s="263" t="str">
        <f t="shared" si="314"/>
        <v/>
      </c>
      <c r="G127" s="264"/>
      <c r="H127" s="265"/>
      <c r="I127" s="266" t="str">
        <f t="shared" si="315"/>
        <v/>
      </c>
      <c r="J127" s="267" t="str">
        <f t="shared" si="316"/>
        <v/>
      </c>
      <c r="K127" s="268" t="str">
        <f t="shared" si="317"/>
        <v/>
      </c>
      <c r="L127" s="269" t="str">
        <f t="shared" si="312"/>
        <v/>
      </c>
      <c r="M127" s="270" t="str">
        <f t="shared" si="318"/>
        <v/>
      </c>
      <c r="N127" s="261" t="str">
        <f t="shared" si="319"/>
        <v/>
      </c>
      <c r="O127" s="260"/>
      <c r="P127" s="135"/>
      <c r="Q127" s="262" t="str">
        <f t="shared" si="320"/>
        <v/>
      </c>
      <c r="R127" s="263" t="str">
        <f t="shared" si="321"/>
        <v/>
      </c>
      <c r="S127" s="264"/>
      <c r="T127" s="265"/>
      <c r="U127" s="266" t="str">
        <f t="shared" si="322"/>
        <v/>
      </c>
      <c r="V127" s="267" t="str">
        <f t="shared" si="323"/>
        <v/>
      </c>
      <c r="W127" s="268" t="str">
        <f t="shared" si="324"/>
        <v/>
      </c>
      <c r="X127" s="269" t="str">
        <f t="shared" si="325"/>
        <v/>
      </c>
      <c r="Y127" s="270" t="str">
        <f t="shared" si="326"/>
        <v/>
      </c>
      <c r="Z127" s="261" t="str">
        <f t="shared" si="327"/>
        <v/>
      </c>
      <c r="AA127" s="260"/>
      <c r="AB127" s="135"/>
      <c r="AC127" s="262" t="str">
        <f t="shared" si="328"/>
        <v/>
      </c>
      <c r="AD127" s="263" t="str">
        <f t="shared" si="329"/>
        <v/>
      </c>
      <c r="AE127" s="264"/>
      <c r="AF127" s="265"/>
      <c r="AG127" s="266" t="str">
        <f t="shared" si="330"/>
        <v/>
      </c>
      <c r="AH127" s="267" t="str">
        <f t="shared" si="331"/>
        <v/>
      </c>
      <c r="AI127" s="268" t="str">
        <f t="shared" si="332"/>
        <v/>
      </c>
      <c r="AJ127" s="269" t="str">
        <f t="shared" si="333"/>
        <v/>
      </c>
      <c r="AK127" s="270" t="str">
        <f t="shared" si="334"/>
        <v/>
      </c>
      <c r="AL127" s="261" t="str">
        <f t="shared" si="335"/>
        <v/>
      </c>
      <c r="AM127" s="260"/>
      <c r="AN127" s="135"/>
      <c r="AO127" s="262" t="str">
        <f t="shared" si="336"/>
        <v/>
      </c>
      <c r="AP127" s="263" t="str">
        <f t="shared" si="337"/>
        <v/>
      </c>
      <c r="AQ127" s="264"/>
      <c r="AR127" s="265"/>
      <c r="AS127" s="266" t="str">
        <f t="shared" si="338"/>
        <v/>
      </c>
      <c r="AT127" s="267" t="str">
        <f t="shared" si="339"/>
        <v/>
      </c>
      <c r="AU127" s="268" t="str">
        <f t="shared" si="340"/>
        <v/>
      </c>
      <c r="AV127" s="269" t="str">
        <f t="shared" si="341"/>
        <v/>
      </c>
      <c r="AW127" s="270" t="str">
        <f t="shared" si="342"/>
        <v/>
      </c>
      <c r="AX127" s="261" t="str">
        <f t="shared" si="343"/>
        <v/>
      </c>
      <c r="AY127" s="260"/>
      <c r="AZ127" s="135"/>
      <c r="BA127" s="262" t="str">
        <f t="shared" si="344"/>
        <v/>
      </c>
      <c r="BB127" s="263" t="str">
        <f t="shared" si="345"/>
        <v/>
      </c>
      <c r="BC127" s="264"/>
      <c r="BD127" s="265"/>
      <c r="BE127" s="266" t="str">
        <f t="shared" si="346"/>
        <v/>
      </c>
      <c r="BF127" s="267" t="str">
        <f t="shared" si="347"/>
        <v/>
      </c>
      <c r="BG127" s="268" t="str">
        <f t="shared" si="348"/>
        <v/>
      </c>
      <c r="BH127" s="269" t="str">
        <f t="shared" si="349"/>
        <v/>
      </c>
      <c r="BI127" s="270" t="str">
        <f t="shared" si="350"/>
        <v/>
      </c>
      <c r="BJ127" s="261" t="str">
        <f t="shared" si="351"/>
        <v/>
      </c>
      <c r="BK127" s="260"/>
      <c r="BL127" s="135"/>
      <c r="BM127" s="262" t="str">
        <f t="shared" si="352"/>
        <v/>
      </c>
      <c r="BN127" s="263" t="str">
        <f t="shared" si="353"/>
        <v/>
      </c>
      <c r="BO127" s="264"/>
      <c r="BP127" s="265"/>
      <c r="BQ127" s="266" t="str">
        <f t="shared" si="354"/>
        <v/>
      </c>
      <c r="BR127" s="267" t="str">
        <f t="shared" si="355"/>
        <v/>
      </c>
      <c r="BS127" s="268" t="str">
        <f t="shared" si="356"/>
        <v/>
      </c>
      <c r="BT127" s="269" t="str">
        <f t="shared" si="357"/>
        <v/>
      </c>
      <c r="BU127" s="270" t="str">
        <f t="shared" si="358"/>
        <v/>
      </c>
      <c r="BV127" s="261" t="str">
        <f t="shared" si="359"/>
        <v/>
      </c>
      <c r="BW127" s="260"/>
      <c r="BX127" s="135"/>
      <c r="BY127" s="262" t="str">
        <f t="shared" si="360"/>
        <v/>
      </c>
      <c r="BZ127" s="263" t="str">
        <f t="shared" si="361"/>
        <v/>
      </c>
      <c r="CA127" s="264"/>
      <c r="CB127" s="265"/>
      <c r="CC127" s="266" t="str">
        <f t="shared" si="362"/>
        <v/>
      </c>
      <c r="CD127" s="267" t="str">
        <f t="shared" si="363"/>
        <v/>
      </c>
      <c r="CE127" s="268" t="str">
        <f t="shared" si="364"/>
        <v/>
      </c>
      <c r="CF127" s="269" t="str">
        <f t="shared" si="365"/>
        <v/>
      </c>
      <c r="CG127" s="270" t="str">
        <f t="shared" si="366"/>
        <v/>
      </c>
      <c r="CH127" s="261" t="str">
        <f t="shared" si="367"/>
        <v/>
      </c>
      <c r="CI127" s="260"/>
      <c r="CJ127" s="135"/>
      <c r="CK127" s="262" t="str">
        <f t="shared" si="185"/>
        <v/>
      </c>
      <c r="CL127" s="263" t="str">
        <f t="shared" si="186"/>
        <v/>
      </c>
      <c r="CM127" s="264"/>
      <c r="CN127" s="265"/>
      <c r="CO127" s="266" t="str">
        <f t="shared" si="188"/>
        <v/>
      </c>
      <c r="CP127" s="267" t="str">
        <f t="shared" si="189"/>
        <v/>
      </c>
      <c r="CQ127" s="268" t="str">
        <f t="shared" si="190"/>
        <v/>
      </c>
      <c r="CR127" s="269" t="str">
        <f t="shared" si="191"/>
        <v/>
      </c>
      <c r="CS127" s="270" t="str">
        <f t="shared" si="192"/>
        <v/>
      </c>
      <c r="CT127" s="261" t="str">
        <f t="shared" si="310"/>
        <v/>
      </c>
      <c r="CU127" s="260"/>
      <c r="CV127" s="135"/>
      <c r="CW127" s="262" t="str">
        <f t="shared" si="178"/>
        <v/>
      </c>
      <c r="CX127" s="263" t="str">
        <f t="shared" si="193"/>
        <v/>
      </c>
      <c r="CY127" s="264"/>
      <c r="CZ127" s="265"/>
      <c r="DA127" s="266" t="str">
        <f t="shared" si="179"/>
        <v/>
      </c>
      <c r="DB127" s="267" t="str">
        <f t="shared" si="180"/>
        <v/>
      </c>
      <c r="DC127" s="268" t="str">
        <f t="shared" si="181"/>
        <v/>
      </c>
      <c r="DD127" s="269" t="str">
        <f t="shared" si="182"/>
        <v/>
      </c>
      <c r="DE127" s="270" t="str">
        <f t="shared" si="183"/>
        <v/>
      </c>
      <c r="DF127" s="261" t="str">
        <f t="shared" si="311"/>
        <v/>
      </c>
      <c r="DG127" s="260"/>
      <c r="DH127" s="135"/>
    </row>
    <row r="128" spans="1:112" ht="13.5" customHeight="1">
      <c r="A128" s="259"/>
      <c r="E128" s="262" t="str">
        <f t="shared" si="313"/>
        <v/>
      </c>
      <c r="F128" s="263" t="str">
        <f t="shared" si="314"/>
        <v/>
      </c>
      <c r="G128" s="264"/>
      <c r="H128" s="265"/>
      <c r="I128" s="266" t="str">
        <f t="shared" si="315"/>
        <v/>
      </c>
      <c r="J128" s="267" t="str">
        <f t="shared" si="316"/>
        <v/>
      </c>
      <c r="K128" s="268" t="str">
        <f t="shared" si="317"/>
        <v/>
      </c>
      <c r="L128" s="269" t="str">
        <f t="shared" si="312"/>
        <v/>
      </c>
      <c r="M128" s="270" t="str">
        <f t="shared" si="318"/>
        <v/>
      </c>
      <c r="N128" s="261" t="str">
        <f t="shared" si="319"/>
        <v/>
      </c>
      <c r="O128" s="260"/>
      <c r="P128" s="135"/>
      <c r="Q128" s="262" t="str">
        <f t="shared" si="320"/>
        <v/>
      </c>
      <c r="R128" s="263" t="str">
        <f t="shared" si="321"/>
        <v/>
      </c>
      <c r="S128" s="264"/>
      <c r="T128" s="265"/>
      <c r="U128" s="266" t="str">
        <f t="shared" si="322"/>
        <v/>
      </c>
      <c r="V128" s="267" t="str">
        <f t="shared" si="323"/>
        <v/>
      </c>
      <c r="W128" s="268" t="str">
        <f t="shared" si="324"/>
        <v/>
      </c>
      <c r="X128" s="269" t="str">
        <f t="shared" si="325"/>
        <v/>
      </c>
      <c r="Y128" s="270" t="str">
        <f t="shared" si="326"/>
        <v/>
      </c>
      <c r="Z128" s="261" t="str">
        <f t="shared" si="327"/>
        <v/>
      </c>
      <c r="AA128" s="260"/>
      <c r="AB128" s="135"/>
      <c r="AC128" s="262" t="str">
        <f t="shared" si="328"/>
        <v/>
      </c>
      <c r="AD128" s="263" t="str">
        <f t="shared" si="329"/>
        <v/>
      </c>
      <c r="AE128" s="264"/>
      <c r="AF128" s="265"/>
      <c r="AG128" s="266" t="str">
        <f t="shared" si="330"/>
        <v/>
      </c>
      <c r="AH128" s="267" t="str">
        <f t="shared" si="331"/>
        <v/>
      </c>
      <c r="AI128" s="268" t="str">
        <f t="shared" si="332"/>
        <v/>
      </c>
      <c r="AJ128" s="269" t="str">
        <f t="shared" si="333"/>
        <v/>
      </c>
      <c r="AK128" s="270" t="str">
        <f t="shared" si="334"/>
        <v/>
      </c>
      <c r="AL128" s="261" t="str">
        <f t="shared" si="335"/>
        <v/>
      </c>
      <c r="AM128" s="260"/>
      <c r="AN128" s="135"/>
      <c r="AO128" s="262" t="str">
        <f t="shared" si="336"/>
        <v/>
      </c>
      <c r="AP128" s="263" t="str">
        <f t="shared" si="337"/>
        <v/>
      </c>
      <c r="AQ128" s="264"/>
      <c r="AR128" s="265"/>
      <c r="AS128" s="266" t="str">
        <f t="shared" si="338"/>
        <v/>
      </c>
      <c r="AT128" s="267" t="str">
        <f t="shared" si="339"/>
        <v/>
      </c>
      <c r="AU128" s="268" t="str">
        <f t="shared" si="340"/>
        <v/>
      </c>
      <c r="AV128" s="269" t="str">
        <f t="shared" si="341"/>
        <v/>
      </c>
      <c r="AW128" s="270" t="str">
        <f t="shared" si="342"/>
        <v/>
      </c>
      <c r="AX128" s="261" t="str">
        <f t="shared" si="343"/>
        <v/>
      </c>
      <c r="AY128" s="260"/>
      <c r="AZ128" s="135"/>
      <c r="BA128" s="262" t="str">
        <f t="shared" si="344"/>
        <v/>
      </c>
      <c r="BB128" s="263" t="str">
        <f t="shared" si="345"/>
        <v/>
      </c>
      <c r="BC128" s="264"/>
      <c r="BD128" s="265"/>
      <c r="BE128" s="266" t="str">
        <f t="shared" si="346"/>
        <v/>
      </c>
      <c r="BF128" s="267" t="str">
        <f t="shared" si="347"/>
        <v/>
      </c>
      <c r="BG128" s="268" t="str">
        <f t="shared" si="348"/>
        <v/>
      </c>
      <c r="BH128" s="269" t="str">
        <f t="shared" si="349"/>
        <v/>
      </c>
      <c r="BI128" s="270" t="str">
        <f t="shared" si="350"/>
        <v/>
      </c>
      <c r="BJ128" s="261" t="str">
        <f t="shared" si="351"/>
        <v/>
      </c>
      <c r="BK128" s="260"/>
      <c r="BL128" s="135"/>
      <c r="BM128" s="262" t="str">
        <f t="shared" si="352"/>
        <v/>
      </c>
      <c r="BN128" s="263" t="str">
        <f t="shared" si="353"/>
        <v/>
      </c>
      <c r="BO128" s="264"/>
      <c r="BP128" s="265"/>
      <c r="BQ128" s="266" t="str">
        <f t="shared" si="354"/>
        <v/>
      </c>
      <c r="BR128" s="267" t="str">
        <f t="shared" si="355"/>
        <v/>
      </c>
      <c r="BS128" s="268" t="str">
        <f t="shared" si="356"/>
        <v/>
      </c>
      <c r="BT128" s="269" t="str">
        <f t="shared" si="357"/>
        <v/>
      </c>
      <c r="BU128" s="270" t="str">
        <f t="shared" si="358"/>
        <v/>
      </c>
      <c r="BV128" s="261" t="str">
        <f t="shared" si="359"/>
        <v/>
      </c>
      <c r="BW128" s="260"/>
      <c r="BX128" s="135"/>
      <c r="BY128" s="262" t="str">
        <f t="shared" si="360"/>
        <v/>
      </c>
      <c r="BZ128" s="263" t="str">
        <f t="shared" si="361"/>
        <v/>
      </c>
      <c r="CA128" s="264"/>
      <c r="CB128" s="265"/>
      <c r="CC128" s="266" t="str">
        <f t="shared" si="362"/>
        <v/>
      </c>
      <c r="CD128" s="267" t="str">
        <f t="shared" si="363"/>
        <v/>
      </c>
      <c r="CE128" s="268" t="str">
        <f t="shared" si="364"/>
        <v/>
      </c>
      <c r="CF128" s="269" t="str">
        <f t="shared" si="365"/>
        <v/>
      </c>
      <c r="CG128" s="270" t="str">
        <f t="shared" si="366"/>
        <v/>
      </c>
      <c r="CH128" s="261" t="str">
        <f t="shared" si="367"/>
        <v/>
      </c>
      <c r="CI128" s="260"/>
      <c r="CJ128" s="135"/>
      <c r="CK128" s="262" t="str">
        <f t="shared" si="185"/>
        <v/>
      </c>
      <c r="CL128" s="263" t="str">
        <f t="shared" si="186"/>
        <v/>
      </c>
      <c r="CM128" s="264"/>
      <c r="CN128" s="265"/>
      <c r="CO128" s="266" t="str">
        <f t="shared" si="188"/>
        <v/>
      </c>
      <c r="CP128" s="267" t="str">
        <f t="shared" si="189"/>
        <v/>
      </c>
      <c r="CQ128" s="268" t="str">
        <f t="shared" si="190"/>
        <v/>
      </c>
      <c r="CR128" s="269" t="str">
        <f t="shared" si="191"/>
        <v/>
      </c>
      <c r="CS128" s="270" t="str">
        <f t="shared" si="192"/>
        <v/>
      </c>
      <c r="CT128" s="261" t="str">
        <f t="shared" si="310"/>
        <v/>
      </c>
      <c r="CU128" s="260"/>
      <c r="CV128" s="135"/>
      <c r="CW128" s="262" t="str">
        <f t="shared" si="178"/>
        <v/>
      </c>
      <c r="CX128" s="263" t="str">
        <f t="shared" si="193"/>
        <v/>
      </c>
      <c r="CY128" s="264"/>
      <c r="CZ128" s="265"/>
      <c r="DA128" s="266" t="str">
        <f t="shared" si="179"/>
        <v/>
      </c>
      <c r="DB128" s="267" t="str">
        <f t="shared" si="180"/>
        <v/>
      </c>
      <c r="DC128" s="268" t="str">
        <f t="shared" si="181"/>
        <v/>
      </c>
      <c r="DD128" s="269" t="str">
        <f t="shared" si="182"/>
        <v/>
      </c>
      <c r="DE128" s="270" t="str">
        <f t="shared" si="183"/>
        <v/>
      </c>
      <c r="DF128" s="261" t="str">
        <f t="shared" si="311"/>
        <v/>
      </c>
      <c r="DG128" s="260"/>
      <c r="DH128" s="135"/>
    </row>
    <row r="129" spans="1:112" ht="13.5" customHeight="1">
      <c r="A129" s="259"/>
      <c r="E129" s="262" t="str">
        <f t="shared" si="313"/>
        <v/>
      </c>
      <c r="F129" s="263" t="str">
        <f t="shared" si="314"/>
        <v/>
      </c>
      <c r="G129" s="264"/>
      <c r="H129" s="265"/>
      <c r="I129" s="266" t="str">
        <f t="shared" si="315"/>
        <v/>
      </c>
      <c r="J129" s="267" t="str">
        <f t="shared" si="316"/>
        <v/>
      </c>
      <c r="K129" s="268" t="str">
        <f t="shared" si="317"/>
        <v/>
      </c>
      <c r="L129" s="269" t="str">
        <f t="shared" si="312"/>
        <v/>
      </c>
      <c r="M129" s="270" t="str">
        <f t="shared" si="318"/>
        <v/>
      </c>
      <c r="N129" s="261" t="str">
        <f t="shared" si="319"/>
        <v/>
      </c>
      <c r="O129" s="260"/>
      <c r="P129" s="135"/>
      <c r="Q129" s="262" t="str">
        <f t="shared" si="320"/>
        <v/>
      </c>
      <c r="R129" s="263" t="str">
        <f t="shared" si="321"/>
        <v/>
      </c>
      <c r="S129" s="264"/>
      <c r="T129" s="265"/>
      <c r="U129" s="266" t="str">
        <f t="shared" si="322"/>
        <v/>
      </c>
      <c r="V129" s="267" t="str">
        <f t="shared" si="323"/>
        <v/>
      </c>
      <c r="W129" s="268" t="str">
        <f t="shared" si="324"/>
        <v/>
      </c>
      <c r="X129" s="269" t="str">
        <f t="shared" si="325"/>
        <v/>
      </c>
      <c r="Y129" s="270" t="str">
        <f t="shared" si="326"/>
        <v/>
      </c>
      <c r="Z129" s="261" t="str">
        <f t="shared" si="327"/>
        <v/>
      </c>
      <c r="AA129" s="260"/>
      <c r="AB129" s="135"/>
      <c r="AC129" s="262" t="str">
        <f t="shared" si="328"/>
        <v/>
      </c>
      <c r="AD129" s="263" t="str">
        <f t="shared" si="329"/>
        <v/>
      </c>
      <c r="AE129" s="264"/>
      <c r="AF129" s="265"/>
      <c r="AG129" s="266" t="str">
        <f t="shared" si="330"/>
        <v/>
      </c>
      <c r="AH129" s="267" t="str">
        <f t="shared" si="331"/>
        <v/>
      </c>
      <c r="AI129" s="268" t="str">
        <f t="shared" si="332"/>
        <v/>
      </c>
      <c r="AJ129" s="269" t="str">
        <f t="shared" si="333"/>
        <v/>
      </c>
      <c r="AK129" s="270" t="str">
        <f t="shared" si="334"/>
        <v/>
      </c>
      <c r="AL129" s="261" t="str">
        <f t="shared" si="335"/>
        <v/>
      </c>
      <c r="AM129" s="260"/>
      <c r="AN129" s="135"/>
      <c r="AO129" s="262" t="str">
        <f t="shared" si="336"/>
        <v/>
      </c>
      <c r="AP129" s="263" t="str">
        <f t="shared" si="337"/>
        <v/>
      </c>
      <c r="AQ129" s="264"/>
      <c r="AR129" s="265"/>
      <c r="AS129" s="266" t="str">
        <f t="shared" si="338"/>
        <v/>
      </c>
      <c r="AT129" s="267" t="str">
        <f t="shared" si="339"/>
        <v/>
      </c>
      <c r="AU129" s="268" t="str">
        <f t="shared" si="340"/>
        <v/>
      </c>
      <c r="AV129" s="269" t="str">
        <f t="shared" si="341"/>
        <v/>
      </c>
      <c r="AW129" s="270" t="str">
        <f t="shared" si="342"/>
        <v/>
      </c>
      <c r="AX129" s="261" t="str">
        <f t="shared" si="343"/>
        <v/>
      </c>
      <c r="AY129" s="260"/>
      <c r="AZ129" s="135"/>
      <c r="BA129" s="262" t="str">
        <f t="shared" si="344"/>
        <v/>
      </c>
      <c r="BB129" s="263" t="str">
        <f t="shared" si="345"/>
        <v/>
      </c>
      <c r="BC129" s="264"/>
      <c r="BD129" s="265"/>
      <c r="BE129" s="266" t="str">
        <f t="shared" si="346"/>
        <v/>
      </c>
      <c r="BF129" s="267" t="str">
        <f t="shared" si="347"/>
        <v/>
      </c>
      <c r="BG129" s="268" t="str">
        <f t="shared" si="348"/>
        <v/>
      </c>
      <c r="BH129" s="269" t="str">
        <f t="shared" si="349"/>
        <v/>
      </c>
      <c r="BI129" s="270" t="str">
        <f t="shared" si="350"/>
        <v/>
      </c>
      <c r="BJ129" s="261" t="str">
        <f t="shared" si="351"/>
        <v/>
      </c>
      <c r="BK129" s="260"/>
      <c r="BL129" s="135"/>
      <c r="BM129" s="262" t="str">
        <f t="shared" si="352"/>
        <v/>
      </c>
      <c r="BN129" s="263" t="str">
        <f t="shared" si="353"/>
        <v/>
      </c>
      <c r="BO129" s="264"/>
      <c r="BP129" s="265"/>
      <c r="BQ129" s="266" t="str">
        <f t="shared" si="354"/>
        <v/>
      </c>
      <c r="BR129" s="267" t="str">
        <f t="shared" si="355"/>
        <v/>
      </c>
      <c r="BS129" s="268" t="str">
        <f t="shared" si="356"/>
        <v/>
      </c>
      <c r="BT129" s="269" t="str">
        <f t="shared" si="357"/>
        <v/>
      </c>
      <c r="BU129" s="270" t="str">
        <f t="shared" si="358"/>
        <v/>
      </c>
      <c r="BV129" s="261" t="str">
        <f t="shared" si="359"/>
        <v/>
      </c>
      <c r="BW129" s="260"/>
      <c r="BX129" s="135"/>
      <c r="BY129" s="262" t="str">
        <f t="shared" si="360"/>
        <v/>
      </c>
      <c r="BZ129" s="263" t="str">
        <f t="shared" si="361"/>
        <v/>
      </c>
      <c r="CA129" s="264"/>
      <c r="CB129" s="265"/>
      <c r="CC129" s="266" t="str">
        <f t="shared" si="362"/>
        <v/>
      </c>
      <c r="CD129" s="267" t="str">
        <f t="shared" si="363"/>
        <v/>
      </c>
      <c r="CE129" s="268" t="str">
        <f t="shared" si="364"/>
        <v/>
      </c>
      <c r="CF129" s="269" t="str">
        <f t="shared" si="365"/>
        <v/>
      </c>
      <c r="CG129" s="270" t="str">
        <f t="shared" si="366"/>
        <v/>
      </c>
      <c r="CH129" s="261" t="str">
        <f t="shared" si="367"/>
        <v/>
      </c>
      <c r="CI129" s="260"/>
      <c r="CJ129" s="135"/>
      <c r="CK129" s="262" t="str">
        <f t="shared" si="185"/>
        <v/>
      </c>
      <c r="CL129" s="263" t="str">
        <f t="shared" si="186"/>
        <v/>
      </c>
      <c r="CM129" s="264"/>
      <c r="CN129" s="265"/>
      <c r="CO129" s="266" t="str">
        <f t="shared" si="188"/>
        <v/>
      </c>
      <c r="CP129" s="267" t="str">
        <f t="shared" si="189"/>
        <v/>
      </c>
      <c r="CQ129" s="268" t="str">
        <f t="shared" si="190"/>
        <v/>
      </c>
      <c r="CR129" s="269" t="str">
        <f t="shared" si="191"/>
        <v/>
      </c>
      <c r="CS129" s="270" t="str">
        <f t="shared" si="192"/>
        <v/>
      </c>
      <c r="CT129" s="261" t="str">
        <f t="shared" si="310"/>
        <v/>
      </c>
      <c r="CU129" s="260"/>
      <c r="CV129" s="135"/>
      <c r="CW129" s="262" t="str">
        <f t="shared" si="178"/>
        <v/>
      </c>
      <c r="CX129" s="263" t="str">
        <f t="shared" si="193"/>
        <v/>
      </c>
      <c r="CY129" s="264"/>
      <c r="CZ129" s="265"/>
      <c r="DA129" s="266" t="str">
        <f t="shared" si="179"/>
        <v/>
      </c>
      <c r="DB129" s="267" t="str">
        <f t="shared" si="180"/>
        <v/>
      </c>
      <c r="DC129" s="268" t="str">
        <f t="shared" si="181"/>
        <v/>
      </c>
      <c r="DD129" s="269" t="str">
        <f t="shared" si="182"/>
        <v/>
      </c>
      <c r="DE129" s="270" t="str">
        <f t="shared" si="183"/>
        <v/>
      </c>
      <c r="DF129" s="261" t="str">
        <f t="shared" si="311"/>
        <v/>
      </c>
      <c r="DG129" s="260"/>
      <c r="DH129" s="135"/>
    </row>
    <row r="130" spans="1:112" ht="13.5" customHeight="1">
      <c r="A130" s="259"/>
      <c r="E130" s="262" t="str">
        <f t="shared" ref="E130:E184" si="368">IF(I130="","",E$3)</f>
        <v/>
      </c>
      <c r="F130" s="263" t="str">
        <f t="shared" ref="F130:F184" si="369">IF(I130="","",E$1)</f>
        <v/>
      </c>
      <c r="G130" s="264"/>
      <c r="H130" s="265"/>
      <c r="I130" s="266" t="str">
        <f t="shared" ref="I130:I184" si="370">IF(P130="","",IF(ISNUMBER(SEARCH(":",P130)),MID(P130,FIND(":",P130)+2,FIND("(",P130)-FIND(":",P130)-3),LEFT(P130,FIND("(",P130)-2)))</f>
        <v/>
      </c>
      <c r="J130" s="267" t="str">
        <f t="shared" ref="J130:J184" si="371">IF(P130="","",MID(P130,FIND("(",P130)+1,4))</f>
        <v/>
      </c>
      <c r="K130" s="268" t="str">
        <f t="shared" ref="K130:K184" si="372">IF(ISNUMBER(SEARCH("*female*",P130)),"female",IF(ISNUMBER(SEARCH("*male*",P130)),"male",""))</f>
        <v/>
      </c>
      <c r="L130" s="269" t="str">
        <f t="shared" ref="L130:L184" si="373">IF(P130="","",IF(ISERROR(MID(P130,FIND("male,",P130)+6,(FIND(")",P130)-(FIND("male,",P130)+6))))=TRUE,"missing/error",MID(P130,FIND("male,",P130)+6,(FIND(")",P130)-(FIND("male,",P130)+6)))))</f>
        <v/>
      </c>
      <c r="M130" s="270" t="str">
        <f t="shared" ref="M130:M184" si="374">IF(I130="","",(MID(I130,(SEARCH("^^",SUBSTITUTE(I130," ","^^",LEN(I130)-LEN(SUBSTITUTE(I130," ","")))))+1,99)&amp;"_"&amp;LEFT(I130,FIND(" ",I130)-1)&amp;"_"&amp;J130))</f>
        <v/>
      </c>
      <c r="N130" s="261" t="str">
        <f t="shared" ref="N130:N184" si="375">IF(P130="","",IF((LEN(P130)-LEN(SUBSTITUTE(P130,"male","")))/LEN("male")&gt;1,"!",IF(RIGHT(P130,1)=")","",IF(RIGHT(P130,2)=") ","",IF(RIGHT(P130,2)=").","","!!")))))</f>
        <v/>
      </c>
      <c r="O130" s="260"/>
      <c r="P130" s="135"/>
      <c r="Q130" s="262" t="str">
        <f t="shared" ref="Q130:Q184" si="376">IF(U130="","",Q$3)</f>
        <v/>
      </c>
      <c r="R130" s="263" t="str">
        <f t="shared" ref="R130:R184" si="377">IF(U130="","",Q$1)</f>
        <v/>
      </c>
      <c r="S130" s="264"/>
      <c r="T130" s="265"/>
      <c r="U130" s="266" t="str">
        <f t="shared" ref="U130:U184" si="378">IF(AB130="","",IF(ISNUMBER(SEARCH(":",AB130)),MID(AB130,FIND(":",AB130)+2,FIND("(",AB130)-FIND(":",AB130)-3),LEFT(AB130,FIND("(",AB130)-2)))</f>
        <v/>
      </c>
      <c r="V130" s="267" t="str">
        <f t="shared" ref="V130:V184" si="379">IF(AB130="","",MID(AB130,FIND("(",AB130)+1,4))</f>
        <v/>
      </c>
      <c r="W130" s="268" t="str">
        <f t="shared" ref="W130:W184" si="380">IF(ISNUMBER(SEARCH("*female*",AB130)),"female",IF(ISNUMBER(SEARCH("*male*",AB130)),"male",""))</f>
        <v/>
      </c>
      <c r="X130" s="269" t="str">
        <f t="shared" ref="X130:X184" si="381">IF(AB130="","",IF(ISERROR(MID(AB130,FIND("male,",AB130)+6,(FIND(")",AB130)-(FIND("male,",AB130)+6))))=TRUE,"missing/error",MID(AB130,FIND("male,",AB130)+6,(FIND(")",AB130)-(FIND("male,",AB130)+6)))))</f>
        <v/>
      </c>
      <c r="Y130" s="270" t="str">
        <f t="shared" ref="Y130:Y184" si="382">IF(U130="","",(MID(U130,(SEARCH("^^",SUBSTITUTE(U130," ","^^",LEN(U130)-LEN(SUBSTITUTE(U130," ","")))))+1,99)&amp;"_"&amp;LEFT(U130,FIND(" ",U130)-1)&amp;"_"&amp;V130))</f>
        <v/>
      </c>
      <c r="Z130" s="261" t="str">
        <f t="shared" ref="Z130:Z184" si="383">IF(AB130="","",IF((LEN(AB130)-LEN(SUBSTITUTE(AB130,"male","")))/LEN("male")&gt;1,"!",IF(RIGHT(AB130,1)=")","",IF(RIGHT(AB130,2)=") ","",IF(RIGHT(AB130,2)=").","","!!")))))</f>
        <v/>
      </c>
      <c r="AA130" s="260"/>
      <c r="AB130" s="135"/>
      <c r="AC130" s="262" t="str">
        <f t="shared" ref="AC130:AC184" si="384">IF(AG130="","",AC$3)</f>
        <v/>
      </c>
      <c r="AD130" s="263" t="str">
        <f t="shared" ref="AD130:AD184" si="385">IF(AG130="","",AC$1)</f>
        <v/>
      </c>
      <c r="AE130" s="264"/>
      <c r="AF130" s="265"/>
      <c r="AG130" s="266" t="str">
        <f t="shared" ref="AG130:AG184" si="386">IF(AN130="","",IF(ISNUMBER(SEARCH(":",AN130)),MID(AN130,FIND(":",AN130)+2,FIND("(",AN130)-FIND(":",AN130)-3),LEFT(AN130,FIND("(",AN130)-2)))</f>
        <v/>
      </c>
      <c r="AH130" s="267" t="str">
        <f t="shared" ref="AH130:AH184" si="387">IF(AN130="","",MID(AN130,FIND("(",AN130)+1,4))</f>
        <v/>
      </c>
      <c r="AI130" s="268" t="str">
        <f t="shared" ref="AI130:AI184" si="388">IF(ISNUMBER(SEARCH("*female*",AN130)),"female",IF(ISNUMBER(SEARCH("*male*",AN130)),"male",""))</f>
        <v/>
      </c>
      <c r="AJ130" s="269" t="str">
        <f t="shared" ref="AJ130:AJ184" si="389">IF(AN130="","",IF(ISERROR(MID(AN130,FIND("male,",AN130)+6,(FIND(")",AN130)-(FIND("male,",AN130)+6))))=TRUE,"missing/error",MID(AN130,FIND("male,",AN130)+6,(FIND(")",AN130)-(FIND("male,",AN130)+6)))))</f>
        <v/>
      </c>
      <c r="AK130" s="270" t="str">
        <f t="shared" ref="AK130:AK184" si="390">IF(AG130="","",(MID(AG130,(SEARCH("^^",SUBSTITUTE(AG130," ","^^",LEN(AG130)-LEN(SUBSTITUTE(AG130," ","")))))+1,99)&amp;"_"&amp;LEFT(AG130,FIND(" ",AG130)-1)&amp;"_"&amp;AH130))</f>
        <v/>
      </c>
      <c r="AL130" s="261" t="str">
        <f t="shared" ref="AL130:AL184" si="391">IF(AN130="","",IF((LEN(AN130)-LEN(SUBSTITUTE(AN130,"male","")))/LEN("male")&gt;1,"!",IF(RIGHT(AN130,1)=")","",IF(RIGHT(AN130,2)=") ","",IF(RIGHT(AN130,2)=").","","!!")))))</f>
        <v/>
      </c>
      <c r="AM130" s="260"/>
      <c r="AN130" s="135"/>
      <c r="AO130" s="262" t="str">
        <f t="shared" ref="AO130:AO184" si="392">IF(AS130="","",AO$3)</f>
        <v/>
      </c>
      <c r="AP130" s="263" t="str">
        <f t="shared" ref="AP130:AP184" si="393">IF(AS130="","",AO$1)</f>
        <v/>
      </c>
      <c r="AQ130" s="264"/>
      <c r="AR130" s="265"/>
      <c r="AS130" s="266" t="str">
        <f t="shared" ref="AS130:AS184" si="394">IF(AZ130="","",IF(ISNUMBER(SEARCH(":",AZ130)),MID(AZ130,FIND(":",AZ130)+2,FIND("(",AZ130)-FIND(":",AZ130)-3),LEFT(AZ130,FIND("(",AZ130)-2)))</f>
        <v/>
      </c>
      <c r="AT130" s="267" t="str">
        <f t="shared" ref="AT130:AT184" si="395">IF(AZ130="","",MID(AZ130,FIND("(",AZ130)+1,4))</f>
        <v/>
      </c>
      <c r="AU130" s="268" t="str">
        <f t="shared" ref="AU130:AU184" si="396">IF(ISNUMBER(SEARCH("*female*",AZ130)),"female",IF(ISNUMBER(SEARCH("*male*",AZ130)),"male",""))</f>
        <v/>
      </c>
      <c r="AV130" s="269" t="str">
        <f t="shared" ref="AV130:AV184" si="397">IF(AZ130="","",IF(ISERROR(MID(AZ130,FIND("male,",AZ130)+6,(FIND(")",AZ130)-(FIND("male,",AZ130)+6))))=TRUE,"missing/error",MID(AZ130,FIND("male,",AZ130)+6,(FIND(")",AZ130)-(FIND("male,",AZ130)+6)))))</f>
        <v/>
      </c>
      <c r="AW130" s="270" t="str">
        <f t="shared" ref="AW130:AW184" si="398">IF(AS130="","",(MID(AS130,(SEARCH("^^",SUBSTITUTE(AS130," ","^^",LEN(AS130)-LEN(SUBSTITUTE(AS130," ","")))))+1,99)&amp;"_"&amp;LEFT(AS130,FIND(" ",AS130)-1)&amp;"_"&amp;AT130))</f>
        <v/>
      </c>
      <c r="AX130" s="261" t="str">
        <f t="shared" ref="AX130:AX184" si="399">IF(AZ130="","",IF((LEN(AZ130)-LEN(SUBSTITUTE(AZ130,"male","")))/LEN("male")&gt;1,"!",IF(RIGHT(AZ130,1)=")","",IF(RIGHT(AZ130,2)=") ","",IF(RIGHT(AZ130,2)=").","","!!")))))</f>
        <v/>
      </c>
      <c r="AY130" s="260"/>
      <c r="AZ130" s="135"/>
      <c r="BA130" s="262" t="str">
        <f t="shared" ref="BA130:BA184" si="400">IF(BE130="","",BA$3)</f>
        <v/>
      </c>
      <c r="BB130" s="263" t="str">
        <f t="shared" ref="BB130:BB184" si="401">IF(BE130="","",BA$1)</f>
        <v/>
      </c>
      <c r="BC130" s="264"/>
      <c r="BD130" s="265"/>
      <c r="BE130" s="266" t="str">
        <f t="shared" ref="BE130:BE184" si="402">IF(BL130="","",IF(ISNUMBER(SEARCH(":",BL130)),MID(BL130,FIND(":",BL130)+2,FIND("(",BL130)-FIND(":",BL130)-3),LEFT(BL130,FIND("(",BL130)-2)))</f>
        <v/>
      </c>
      <c r="BF130" s="267" t="str">
        <f t="shared" ref="BF130:BF184" si="403">IF(BL130="","",MID(BL130,FIND("(",BL130)+1,4))</f>
        <v/>
      </c>
      <c r="BG130" s="268" t="str">
        <f t="shared" ref="BG130:BG184" si="404">IF(ISNUMBER(SEARCH("*female*",BL130)),"female",IF(ISNUMBER(SEARCH("*male*",BL130)),"male",""))</f>
        <v/>
      </c>
      <c r="BH130" s="269" t="str">
        <f t="shared" ref="BH130:BH184" si="405">IF(BL130="","",IF(ISERROR(MID(BL130,FIND("male,",BL130)+6,(FIND(")",BL130)-(FIND("male,",BL130)+6))))=TRUE,"missing/error",MID(BL130,FIND("male,",BL130)+6,(FIND(")",BL130)-(FIND("male,",BL130)+6)))))</f>
        <v/>
      </c>
      <c r="BI130" s="270" t="str">
        <f t="shared" ref="BI130:BI184" si="406">IF(BE130="","",(MID(BE130,(SEARCH("^^",SUBSTITUTE(BE130," ","^^",LEN(BE130)-LEN(SUBSTITUTE(BE130," ","")))))+1,99)&amp;"_"&amp;LEFT(BE130,FIND(" ",BE130)-1)&amp;"_"&amp;BF130))</f>
        <v/>
      </c>
      <c r="BJ130" s="261" t="str">
        <f t="shared" ref="BJ130:BJ184" si="407">IF(BL130="","",IF((LEN(BL130)-LEN(SUBSTITUTE(BL130,"male","")))/LEN("male")&gt;1,"!",IF(RIGHT(BL130,1)=")","",IF(RIGHT(BL130,2)=") ","",IF(RIGHT(BL130,2)=").","","!!")))))</f>
        <v/>
      </c>
      <c r="BK130" s="260"/>
      <c r="BL130" s="135"/>
      <c r="BM130" s="262" t="str">
        <f t="shared" ref="BM130:BM184" si="408">IF(BQ130="","",BM$3)</f>
        <v/>
      </c>
      <c r="BN130" s="263" t="str">
        <f t="shared" ref="BN130:BN184" si="409">IF(BQ130="","",BM$1)</f>
        <v/>
      </c>
      <c r="BO130" s="264"/>
      <c r="BP130" s="265"/>
      <c r="BQ130" s="266" t="str">
        <f t="shared" ref="BQ130:BQ184" si="410">IF(BX130="","",IF(ISNUMBER(SEARCH(":",BX130)),MID(BX130,FIND(":",BX130)+2,FIND("(",BX130)-FIND(":",BX130)-3),LEFT(BX130,FIND("(",BX130)-2)))</f>
        <v/>
      </c>
      <c r="BR130" s="267" t="str">
        <f t="shared" ref="BR130:BR184" si="411">IF(BX130="","",MID(BX130,FIND("(",BX130)+1,4))</f>
        <v/>
      </c>
      <c r="BS130" s="268" t="str">
        <f t="shared" ref="BS130:BS184" si="412">IF(ISNUMBER(SEARCH("*female*",BX130)),"female",IF(ISNUMBER(SEARCH("*male*",BX130)),"male",""))</f>
        <v/>
      </c>
      <c r="BT130" s="269" t="str">
        <f t="shared" ref="BT130:BT184" si="413">IF(BX130="","",IF(ISERROR(MID(BX130,FIND("male,",BX130)+6,(FIND(")",BX130)-(FIND("male,",BX130)+6))))=TRUE,"missing/error",MID(BX130,FIND("male,",BX130)+6,(FIND(")",BX130)-(FIND("male,",BX130)+6)))))</f>
        <v/>
      </c>
      <c r="BU130" s="270" t="str">
        <f t="shared" ref="BU130:BU184" si="414">IF(BQ130="","",(MID(BQ130,(SEARCH("^^",SUBSTITUTE(BQ130," ","^^",LEN(BQ130)-LEN(SUBSTITUTE(BQ130," ","")))))+1,99)&amp;"_"&amp;LEFT(BQ130,FIND(" ",BQ130)-1)&amp;"_"&amp;BR130))</f>
        <v/>
      </c>
      <c r="BV130" s="261" t="str">
        <f t="shared" ref="BV130:BV184" si="415">IF(BX130="","",IF((LEN(BX130)-LEN(SUBSTITUTE(BX130,"male","")))/LEN("male")&gt;1,"!",IF(RIGHT(BX130,1)=")","",IF(RIGHT(BX130,2)=") ","",IF(RIGHT(BX130,2)=").","","!!")))))</f>
        <v/>
      </c>
      <c r="BW130" s="260"/>
      <c r="BX130" s="135"/>
      <c r="BY130" s="262" t="str">
        <f t="shared" ref="BY130:BY184" si="416">IF(CC130="","",BY$3)</f>
        <v/>
      </c>
      <c r="BZ130" s="263" t="str">
        <f t="shared" ref="BZ130:BZ184" si="417">IF(CC130="","",BY$1)</f>
        <v/>
      </c>
      <c r="CA130" s="264"/>
      <c r="CB130" s="265"/>
      <c r="CC130" s="266" t="str">
        <f t="shared" ref="CC130:CC184" si="418">IF(CJ130="","",IF(ISNUMBER(SEARCH(":",CJ130)),MID(CJ130,FIND(":",CJ130)+2,FIND("(",CJ130)-FIND(":",CJ130)-3),LEFT(CJ130,FIND("(",CJ130)-2)))</f>
        <v/>
      </c>
      <c r="CD130" s="267" t="str">
        <f t="shared" ref="CD130:CD184" si="419">IF(CJ130="","",MID(CJ130,FIND("(",CJ130)+1,4))</f>
        <v/>
      </c>
      <c r="CE130" s="268" t="str">
        <f t="shared" ref="CE130:CE184" si="420">IF(ISNUMBER(SEARCH("*female*",CJ130)),"female",IF(ISNUMBER(SEARCH("*male*",CJ130)),"male",""))</f>
        <v/>
      </c>
      <c r="CF130" s="269" t="str">
        <f t="shared" ref="CF130:CF184" si="421">IF(CJ130="","",IF(ISERROR(MID(CJ130,FIND("male,",CJ130)+6,(FIND(")",CJ130)-(FIND("male,",CJ130)+6))))=TRUE,"missing/error",MID(CJ130,FIND("male,",CJ130)+6,(FIND(")",CJ130)-(FIND("male,",CJ130)+6)))))</f>
        <v/>
      </c>
      <c r="CG130" s="270" t="str">
        <f t="shared" ref="CG130:CG184" si="422">IF(CC130="","",(MID(CC130,(SEARCH("^^",SUBSTITUTE(CC130," ","^^",LEN(CC130)-LEN(SUBSTITUTE(CC130," ","")))))+1,99)&amp;"_"&amp;LEFT(CC130,FIND(" ",CC130)-1)&amp;"_"&amp;CD130))</f>
        <v/>
      </c>
      <c r="CH130" s="261" t="str">
        <f t="shared" ref="CH130:CH184" si="423">IF(CJ130="","",IF((LEN(CJ130)-LEN(SUBSTITUTE(CJ130,"male","")))/LEN("male")&gt;1,"!",IF(RIGHT(CJ130,1)=")","",IF(RIGHT(CJ130,2)=") ","",IF(RIGHT(CJ130,2)=").","","!!")))))</f>
        <v/>
      </c>
      <c r="CI130" s="260"/>
      <c r="CJ130" s="135"/>
      <c r="CK130" s="262" t="str">
        <f t="shared" si="185"/>
        <v/>
      </c>
      <c r="CL130" s="263" t="str">
        <f t="shared" si="186"/>
        <v/>
      </c>
      <c r="CM130" s="264"/>
      <c r="CN130" s="265"/>
      <c r="CO130" s="266" t="str">
        <f t="shared" si="188"/>
        <v/>
      </c>
      <c r="CP130" s="267" t="str">
        <f t="shared" si="189"/>
        <v/>
      </c>
      <c r="CQ130" s="268" t="str">
        <f t="shared" si="190"/>
        <v/>
      </c>
      <c r="CR130" s="269" t="str">
        <f t="shared" si="191"/>
        <v/>
      </c>
      <c r="CS130" s="270" t="str">
        <f t="shared" si="192"/>
        <v/>
      </c>
      <c r="CT130" s="261" t="str">
        <f t="shared" si="310"/>
        <v/>
      </c>
      <c r="CU130" s="260"/>
      <c r="CV130" s="135"/>
      <c r="CW130" s="262" t="str">
        <f t="shared" si="178"/>
        <v/>
      </c>
      <c r="CX130" s="263" t="str">
        <f t="shared" si="193"/>
        <v/>
      </c>
      <c r="CY130" s="264"/>
      <c r="CZ130" s="265"/>
      <c r="DA130" s="266" t="str">
        <f t="shared" si="179"/>
        <v/>
      </c>
      <c r="DB130" s="267" t="str">
        <f t="shared" si="180"/>
        <v/>
      </c>
      <c r="DC130" s="268" t="str">
        <f t="shared" si="181"/>
        <v/>
      </c>
      <c r="DD130" s="269" t="str">
        <f t="shared" si="182"/>
        <v/>
      </c>
      <c r="DE130" s="270" t="str">
        <f t="shared" si="183"/>
        <v/>
      </c>
      <c r="DF130" s="261" t="str">
        <f t="shared" si="311"/>
        <v/>
      </c>
      <c r="DG130" s="260"/>
      <c r="DH130" s="135"/>
    </row>
    <row r="131" spans="1:112" ht="13.5" customHeight="1">
      <c r="A131" s="259"/>
      <c r="E131" s="262" t="str">
        <f t="shared" si="368"/>
        <v/>
      </c>
      <c r="F131" s="263" t="str">
        <f t="shared" si="369"/>
        <v/>
      </c>
      <c r="G131" s="264"/>
      <c r="H131" s="265"/>
      <c r="I131" s="266" t="str">
        <f t="shared" si="370"/>
        <v/>
      </c>
      <c r="J131" s="267" t="str">
        <f t="shared" si="371"/>
        <v/>
      </c>
      <c r="K131" s="268" t="str">
        <f t="shared" si="372"/>
        <v/>
      </c>
      <c r="L131" s="269" t="str">
        <f t="shared" si="373"/>
        <v/>
      </c>
      <c r="M131" s="270" t="str">
        <f t="shared" si="374"/>
        <v/>
      </c>
      <c r="N131" s="261" t="str">
        <f t="shared" si="375"/>
        <v/>
      </c>
      <c r="O131" s="260"/>
      <c r="P131" s="135"/>
      <c r="Q131" s="262" t="str">
        <f t="shared" si="376"/>
        <v/>
      </c>
      <c r="R131" s="263" t="str">
        <f t="shared" si="377"/>
        <v/>
      </c>
      <c r="S131" s="264"/>
      <c r="T131" s="265"/>
      <c r="U131" s="266" t="str">
        <f t="shared" si="378"/>
        <v/>
      </c>
      <c r="V131" s="267" t="str">
        <f t="shared" si="379"/>
        <v/>
      </c>
      <c r="W131" s="268" t="str">
        <f t="shared" si="380"/>
        <v/>
      </c>
      <c r="X131" s="269" t="str">
        <f t="shared" si="381"/>
        <v/>
      </c>
      <c r="Y131" s="270" t="str">
        <f t="shared" si="382"/>
        <v/>
      </c>
      <c r="Z131" s="261" t="str">
        <f t="shared" si="383"/>
        <v/>
      </c>
      <c r="AA131" s="260"/>
      <c r="AB131" s="135"/>
      <c r="AC131" s="262" t="str">
        <f t="shared" si="384"/>
        <v/>
      </c>
      <c r="AD131" s="263" t="str">
        <f t="shared" si="385"/>
        <v/>
      </c>
      <c r="AE131" s="264"/>
      <c r="AF131" s="265"/>
      <c r="AG131" s="266" t="str">
        <f t="shared" si="386"/>
        <v/>
      </c>
      <c r="AH131" s="267" t="str">
        <f t="shared" si="387"/>
        <v/>
      </c>
      <c r="AI131" s="268" t="str">
        <f t="shared" si="388"/>
        <v/>
      </c>
      <c r="AJ131" s="269" t="str">
        <f t="shared" si="389"/>
        <v/>
      </c>
      <c r="AK131" s="270" t="str">
        <f t="shared" si="390"/>
        <v/>
      </c>
      <c r="AL131" s="261" t="str">
        <f t="shared" si="391"/>
        <v/>
      </c>
      <c r="AM131" s="260"/>
      <c r="AN131" s="135"/>
      <c r="AO131" s="262" t="str">
        <f t="shared" si="392"/>
        <v/>
      </c>
      <c r="AP131" s="263" t="str">
        <f t="shared" si="393"/>
        <v/>
      </c>
      <c r="AQ131" s="264"/>
      <c r="AR131" s="265"/>
      <c r="AS131" s="266" t="str">
        <f t="shared" si="394"/>
        <v/>
      </c>
      <c r="AT131" s="267" t="str">
        <f t="shared" si="395"/>
        <v/>
      </c>
      <c r="AU131" s="268" t="str">
        <f t="shared" si="396"/>
        <v/>
      </c>
      <c r="AV131" s="269" t="str">
        <f t="shared" si="397"/>
        <v/>
      </c>
      <c r="AW131" s="270" t="str">
        <f t="shared" si="398"/>
        <v/>
      </c>
      <c r="AX131" s="261" t="str">
        <f t="shared" si="399"/>
        <v/>
      </c>
      <c r="AY131" s="260"/>
      <c r="AZ131" s="135"/>
      <c r="BA131" s="262" t="str">
        <f t="shared" si="400"/>
        <v/>
      </c>
      <c r="BB131" s="263" t="str">
        <f t="shared" si="401"/>
        <v/>
      </c>
      <c r="BC131" s="264"/>
      <c r="BD131" s="265"/>
      <c r="BE131" s="266" t="str">
        <f t="shared" si="402"/>
        <v/>
      </c>
      <c r="BF131" s="267" t="str">
        <f t="shared" si="403"/>
        <v/>
      </c>
      <c r="BG131" s="268" t="str">
        <f t="shared" si="404"/>
        <v/>
      </c>
      <c r="BH131" s="269" t="str">
        <f t="shared" si="405"/>
        <v/>
      </c>
      <c r="BI131" s="270" t="str">
        <f t="shared" si="406"/>
        <v/>
      </c>
      <c r="BJ131" s="261" t="str">
        <f t="shared" si="407"/>
        <v/>
      </c>
      <c r="BK131" s="260"/>
      <c r="BL131" s="135"/>
      <c r="BM131" s="262" t="str">
        <f t="shared" si="408"/>
        <v/>
      </c>
      <c r="BN131" s="263" t="str">
        <f t="shared" si="409"/>
        <v/>
      </c>
      <c r="BO131" s="264"/>
      <c r="BP131" s="265"/>
      <c r="BQ131" s="266" t="str">
        <f t="shared" si="410"/>
        <v/>
      </c>
      <c r="BR131" s="267" t="str">
        <f t="shared" si="411"/>
        <v/>
      </c>
      <c r="BS131" s="268" t="str">
        <f t="shared" si="412"/>
        <v/>
      </c>
      <c r="BT131" s="269" t="str">
        <f t="shared" si="413"/>
        <v/>
      </c>
      <c r="BU131" s="270" t="str">
        <f t="shared" si="414"/>
        <v/>
      </c>
      <c r="BV131" s="261" t="str">
        <f t="shared" si="415"/>
        <v/>
      </c>
      <c r="BW131" s="260"/>
      <c r="BX131" s="135"/>
      <c r="BY131" s="262" t="str">
        <f t="shared" si="416"/>
        <v/>
      </c>
      <c r="BZ131" s="263" t="str">
        <f t="shared" si="417"/>
        <v/>
      </c>
      <c r="CA131" s="264"/>
      <c r="CB131" s="265"/>
      <c r="CC131" s="266" t="str">
        <f t="shared" si="418"/>
        <v/>
      </c>
      <c r="CD131" s="267" t="str">
        <f t="shared" si="419"/>
        <v/>
      </c>
      <c r="CE131" s="268" t="str">
        <f t="shared" si="420"/>
        <v/>
      </c>
      <c r="CF131" s="269" t="str">
        <f t="shared" si="421"/>
        <v/>
      </c>
      <c r="CG131" s="270" t="str">
        <f t="shared" si="422"/>
        <v/>
      </c>
      <c r="CH131" s="261" t="str">
        <f t="shared" si="423"/>
        <v/>
      </c>
      <c r="CI131" s="260"/>
      <c r="CJ131" s="135"/>
      <c r="CK131" s="262" t="str">
        <f t="shared" si="185"/>
        <v/>
      </c>
      <c r="CL131" s="263" t="str">
        <f t="shared" si="186"/>
        <v/>
      </c>
      <c r="CM131" s="264"/>
      <c r="CN131" s="265"/>
      <c r="CO131" s="266" t="str">
        <f t="shared" si="188"/>
        <v/>
      </c>
      <c r="CP131" s="267" t="str">
        <f t="shared" si="189"/>
        <v/>
      </c>
      <c r="CQ131" s="268" t="str">
        <f t="shared" si="190"/>
        <v/>
      </c>
      <c r="CR131" s="269" t="str">
        <f t="shared" si="191"/>
        <v/>
      </c>
      <c r="CS131" s="270" t="str">
        <f t="shared" si="192"/>
        <v/>
      </c>
      <c r="CT131" s="261" t="str">
        <f t="shared" si="310"/>
        <v/>
      </c>
      <c r="CU131" s="260"/>
      <c r="CV131" s="135"/>
      <c r="CW131" s="262" t="str">
        <f t="shared" si="178"/>
        <v/>
      </c>
      <c r="CX131" s="263" t="str">
        <f t="shared" si="193"/>
        <v/>
      </c>
      <c r="CY131" s="264"/>
      <c r="CZ131" s="265"/>
      <c r="DA131" s="266" t="str">
        <f t="shared" si="179"/>
        <v/>
      </c>
      <c r="DB131" s="267" t="str">
        <f t="shared" si="180"/>
        <v/>
      </c>
      <c r="DC131" s="268" t="str">
        <f t="shared" si="181"/>
        <v/>
      </c>
      <c r="DD131" s="269" t="str">
        <f t="shared" si="182"/>
        <v/>
      </c>
      <c r="DE131" s="270" t="str">
        <f t="shared" si="183"/>
        <v/>
      </c>
      <c r="DF131" s="261" t="str">
        <f t="shared" si="311"/>
        <v/>
      </c>
      <c r="DG131" s="260"/>
      <c r="DH131" s="135"/>
    </row>
    <row r="132" spans="1:112" ht="13.5" customHeight="1">
      <c r="A132" s="259"/>
      <c r="E132" s="262" t="str">
        <f t="shared" si="368"/>
        <v/>
      </c>
      <c r="F132" s="263" t="str">
        <f t="shared" si="369"/>
        <v/>
      </c>
      <c r="G132" s="264"/>
      <c r="H132" s="265"/>
      <c r="I132" s="266" t="str">
        <f t="shared" si="370"/>
        <v/>
      </c>
      <c r="J132" s="267" t="str">
        <f t="shared" si="371"/>
        <v/>
      </c>
      <c r="K132" s="268" t="str">
        <f t="shared" si="372"/>
        <v/>
      </c>
      <c r="L132" s="269" t="str">
        <f t="shared" si="373"/>
        <v/>
      </c>
      <c r="M132" s="270" t="str">
        <f t="shared" si="374"/>
        <v/>
      </c>
      <c r="N132" s="261" t="str">
        <f t="shared" si="375"/>
        <v/>
      </c>
      <c r="O132" s="260"/>
      <c r="P132" s="135"/>
      <c r="Q132" s="262" t="str">
        <f t="shared" si="376"/>
        <v/>
      </c>
      <c r="R132" s="263" t="str">
        <f t="shared" si="377"/>
        <v/>
      </c>
      <c r="S132" s="264"/>
      <c r="T132" s="265"/>
      <c r="U132" s="266" t="str">
        <f t="shared" si="378"/>
        <v/>
      </c>
      <c r="V132" s="267" t="str">
        <f t="shared" si="379"/>
        <v/>
      </c>
      <c r="W132" s="268" t="str">
        <f t="shared" si="380"/>
        <v/>
      </c>
      <c r="X132" s="269" t="str">
        <f t="shared" si="381"/>
        <v/>
      </c>
      <c r="Y132" s="270" t="str">
        <f t="shared" si="382"/>
        <v/>
      </c>
      <c r="Z132" s="261" t="str">
        <f t="shared" si="383"/>
        <v/>
      </c>
      <c r="AA132" s="260"/>
      <c r="AB132" s="135"/>
      <c r="AC132" s="262" t="str">
        <f t="shared" si="384"/>
        <v/>
      </c>
      <c r="AD132" s="263" t="str">
        <f t="shared" si="385"/>
        <v/>
      </c>
      <c r="AE132" s="264"/>
      <c r="AF132" s="265"/>
      <c r="AG132" s="266" t="str">
        <f t="shared" si="386"/>
        <v/>
      </c>
      <c r="AH132" s="267" t="str">
        <f t="shared" si="387"/>
        <v/>
      </c>
      <c r="AI132" s="268" t="str">
        <f t="shared" si="388"/>
        <v/>
      </c>
      <c r="AJ132" s="269" t="str">
        <f t="shared" si="389"/>
        <v/>
      </c>
      <c r="AK132" s="270" t="str">
        <f t="shared" si="390"/>
        <v/>
      </c>
      <c r="AL132" s="261" t="str">
        <f t="shared" si="391"/>
        <v/>
      </c>
      <c r="AM132" s="260"/>
      <c r="AN132" s="135"/>
      <c r="AO132" s="262" t="str">
        <f t="shared" si="392"/>
        <v/>
      </c>
      <c r="AP132" s="263" t="str">
        <f t="shared" si="393"/>
        <v/>
      </c>
      <c r="AQ132" s="264"/>
      <c r="AR132" s="265"/>
      <c r="AS132" s="266" t="str">
        <f t="shared" si="394"/>
        <v/>
      </c>
      <c r="AT132" s="267" t="str">
        <f t="shared" si="395"/>
        <v/>
      </c>
      <c r="AU132" s="268" t="str">
        <f t="shared" si="396"/>
        <v/>
      </c>
      <c r="AV132" s="269" t="str">
        <f t="shared" si="397"/>
        <v/>
      </c>
      <c r="AW132" s="270" t="str">
        <f t="shared" si="398"/>
        <v/>
      </c>
      <c r="AX132" s="261" t="str">
        <f t="shared" si="399"/>
        <v/>
      </c>
      <c r="AY132" s="260"/>
      <c r="AZ132" s="135"/>
      <c r="BA132" s="262" t="str">
        <f t="shared" si="400"/>
        <v/>
      </c>
      <c r="BB132" s="263" t="str">
        <f t="shared" si="401"/>
        <v/>
      </c>
      <c r="BC132" s="264"/>
      <c r="BD132" s="265"/>
      <c r="BE132" s="266" t="str">
        <f t="shared" si="402"/>
        <v/>
      </c>
      <c r="BF132" s="267" t="str">
        <f t="shared" si="403"/>
        <v/>
      </c>
      <c r="BG132" s="268" t="str">
        <f t="shared" si="404"/>
        <v/>
      </c>
      <c r="BH132" s="269" t="str">
        <f t="shared" si="405"/>
        <v/>
      </c>
      <c r="BI132" s="270" t="str">
        <f t="shared" si="406"/>
        <v/>
      </c>
      <c r="BJ132" s="261" t="str">
        <f t="shared" si="407"/>
        <v/>
      </c>
      <c r="BK132" s="260"/>
      <c r="BL132" s="135"/>
      <c r="BM132" s="262" t="str">
        <f t="shared" si="408"/>
        <v/>
      </c>
      <c r="BN132" s="263" t="str">
        <f t="shared" si="409"/>
        <v/>
      </c>
      <c r="BO132" s="264"/>
      <c r="BP132" s="265"/>
      <c r="BQ132" s="266" t="str">
        <f t="shared" si="410"/>
        <v/>
      </c>
      <c r="BR132" s="267" t="str">
        <f t="shared" si="411"/>
        <v/>
      </c>
      <c r="BS132" s="268" t="str">
        <f t="shared" si="412"/>
        <v/>
      </c>
      <c r="BT132" s="269" t="str">
        <f t="shared" si="413"/>
        <v/>
      </c>
      <c r="BU132" s="270" t="str">
        <f t="shared" si="414"/>
        <v/>
      </c>
      <c r="BV132" s="261" t="str">
        <f t="shared" si="415"/>
        <v/>
      </c>
      <c r="BW132" s="260"/>
      <c r="BX132" s="135"/>
      <c r="BY132" s="262" t="str">
        <f t="shared" si="416"/>
        <v/>
      </c>
      <c r="BZ132" s="263" t="str">
        <f t="shared" si="417"/>
        <v/>
      </c>
      <c r="CA132" s="264"/>
      <c r="CB132" s="265"/>
      <c r="CC132" s="266" t="str">
        <f t="shared" si="418"/>
        <v/>
      </c>
      <c r="CD132" s="267" t="str">
        <f t="shared" si="419"/>
        <v/>
      </c>
      <c r="CE132" s="268" t="str">
        <f t="shared" si="420"/>
        <v/>
      </c>
      <c r="CF132" s="269" t="str">
        <f t="shared" si="421"/>
        <v/>
      </c>
      <c r="CG132" s="270" t="str">
        <f t="shared" si="422"/>
        <v/>
      </c>
      <c r="CH132" s="261" t="str">
        <f t="shared" si="423"/>
        <v/>
      </c>
      <c r="CI132" s="260"/>
      <c r="CJ132" s="135"/>
      <c r="CK132" s="262" t="str">
        <f t="shared" si="185"/>
        <v/>
      </c>
      <c r="CL132" s="263" t="str">
        <f t="shared" si="186"/>
        <v/>
      </c>
      <c r="CM132" s="264"/>
      <c r="CN132" s="265"/>
      <c r="CO132" s="266" t="str">
        <f t="shared" si="188"/>
        <v/>
      </c>
      <c r="CP132" s="267" t="str">
        <f t="shared" si="189"/>
        <v/>
      </c>
      <c r="CQ132" s="268" t="str">
        <f t="shared" si="190"/>
        <v/>
      </c>
      <c r="CR132" s="269" t="str">
        <f t="shared" si="191"/>
        <v/>
      </c>
      <c r="CS132" s="270" t="str">
        <f t="shared" si="192"/>
        <v/>
      </c>
      <c r="CT132" s="261" t="str">
        <f t="shared" si="310"/>
        <v/>
      </c>
      <c r="CU132" s="260"/>
      <c r="CV132" s="135"/>
      <c r="CW132" s="262" t="str">
        <f t="shared" si="178"/>
        <v/>
      </c>
      <c r="CX132" s="263" t="str">
        <f t="shared" si="193"/>
        <v/>
      </c>
      <c r="CY132" s="264"/>
      <c r="CZ132" s="265"/>
      <c r="DA132" s="266" t="str">
        <f t="shared" si="179"/>
        <v/>
      </c>
      <c r="DB132" s="267" t="str">
        <f t="shared" si="180"/>
        <v/>
      </c>
      <c r="DC132" s="268" t="str">
        <f t="shared" si="181"/>
        <v/>
      </c>
      <c r="DD132" s="269" t="str">
        <f t="shared" si="182"/>
        <v/>
      </c>
      <c r="DE132" s="270" t="str">
        <f t="shared" si="183"/>
        <v/>
      </c>
      <c r="DF132" s="261" t="str">
        <f t="shared" si="311"/>
        <v/>
      </c>
      <c r="DG132" s="260"/>
      <c r="DH132" s="135"/>
    </row>
    <row r="133" spans="1:112" ht="13.5" customHeight="1">
      <c r="A133" s="259"/>
      <c r="E133" s="262" t="str">
        <f t="shared" si="368"/>
        <v/>
      </c>
      <c r="F133" s="263" t="str">
        <f t="shared" si="369"/>
        <v/>
      </c>
      <c r="G133" s="264"/>
      <c r="H133" s="265"/>
      <c r="I133" s="266" t="str">
        <f t="shared" si="370"/>
        <v/>
      </c>
      <c r="J133" s="267" t="str">
        <f t="shared" si="371"/>
        <v/>
      </c>
      <c r="K133" s="268" t="str">
        <f t="shared" si="372"/>
        <v/>
      </c>
      <c r="L133" s="269" t="str">
        <f t="shared" si="373"/>
        <v/>
      </c>
      <c r="M133" s="270" t="str">
        <f t="shared" si="374"/>
        <v/>
      </c>
      <c r="N133" s="261" t="str">
        <f t="shared" si="375"/>
        <v/>
      </c>
      <c r="O133" s="260"/>
      <c r="P133" s="135"/>
      <c r="Q133" s="262" t="str">
        <f t="shared" si="376"/>
        <v/>
      </c>
      <c r="R133" s="263" t="str">
        <f t="shared" si="377"/>
        <v/>
      </c>
      <c r="S133" s="264"/>
      <c r="T133" s="265"/>
      <c r="U133" s="266" t="str">
        <f t="shared" si="378"/>
        <v/>
      </c>
      <c r="V133" s="267" t="str">
        <f t="shared" si="379"/>
        <v/>
      </c>
      <c r="W133" s="268" t="str">
        <f t="shared" si="380"/>
        <v/>
      </c>
      <c r="X133" s="269" t="str">
        <f t="shared" si="381"/>
        <v/>
      </c>
      <c r="Y133" s="270" t="str">
        <f t="shared" si="382"/>
        <v/>
      </c>
      <c r="Z133" s="261" t="str">
        <f t="shared" si="383"/>
        <v/>
      </c>
      <c r="AA133" s="260"/>
      <c r="AB133" s="135"/>
      <c r="AC133" s="262" t="str">
        <f t="shared" si="384"/>
        <v/>
      </c>
      <c r="AD133" s="263" t="str">
        <f t="shared" si="385"/>
        <v/>
      </c>
      <c r="AE133" s="264"/>
      <c r="AF133" s="265"/>
      <c r="AG133" s="266" t="str">
        <f t="shared" si="386"/>
        <v/>
      </c>
      <c r="AH133" s="267" t="str">
        <f t="shared" si="387"/>
        <v/>
      </c>
      <c r="AI133" s="268" t="str">
        <f t="shared" si="388"/>
        <v/>
      </c>
      <c r="AJ133" s="269" t="str">
        <f t="shared" si="389"/>
        <v/>
      </c>
      <c r="AK133" s="270" t="str">
        <f t="shared" si="390"/>
        <v/>
      </c>
      <c r="AL133" s="261" t="str">
        <f t="shared" si="391"/>
        <v/>
      </c>
      <c r="AM133" s="260"/>
      <c r="AN133" s="135"/>
      <c r="AO133" s="262" t="str">
        <f t="shared" si="392"/>
        <v/>
      </c>
      <c r="AP133" s="263" t="str">
        <f t="shared" si="393"/>
        <v/>
      </c>
      <c r="AQ133" s="264"/>
      <c r="AR133" s="265"/>
      <c r="AS133" s="266" t="str">
        <f t="shared" si="394"/>
        <v/>
      </c>
      <c r="AT133" s="267" t="str">
        <f t="shared" si="395"/>
        <v/>
      </c>
      <c r="AU133" s="268" t="str">
        <f t="shared" si="396"/>
        <v/>
      </c>
      <c r="AV133" s="269" t="str">
        <f t="shared" si="397"/>
        <v/>
      </c>
      <c r="AW133" s="270" t="str">
        <f t="shared" si="398"/>
        <v/>
      </c>
      <c r="AX133" s="261" t="str">
        <f t="shared" si="399"/>
        <v/>
      </c>
      <c r="AY133" s="260"/>
      <c r="AZ133" s="135"/>
      <c r="BA133" s="262" t="str">
        <f t="shared" si="400"/>
        <v/>
      </c>
      <c r="BB133" s="263" t="str">
        <f t="shared" si="401"/>
        <v/>
      </c>
      <c r="BC133" s="264"/>
      <c r="BD133" s="265"/>
      <c r="BE133" s="266" t="str">
        <f t="shared" si="402"/>
        <v/>
      </c>
      <c r="BF133" s="267" t="str">
        <f t="shared" si="403"/>
        <v/>
      </c>
      <c r="BG133" s="268" t="str">
        <f t="shared" si="404"/>
        <v/>
      </c>
      <c r="BH133" s="269" t="str">
        <f t="shared" si="405"/>
        <v/>
      </c>
      <c r="BI133" s="270" t="str">
        <f t="shared" si="406"/>
        <v/>
      </c>
      <c r="BJ133" s="261" t="str">
        <f t="shared" si="407"/>
        <v/>
      </c>
      <c r="BK133" s="260"/>
      <c r="BL133" s="135"/>
      <c r="BM133" s="262" t="str">
        <f t="shared" si="408"/>
        <v/>
      </c>
      <c r="BN133" s="263" t="str">
        <f t="shared" si="409"/>
        <v/>
      </c>
      <c r="BO133" s="264"/>
      <c r="BP133" s="265"/>
      <c r="BQ133" s="266" t="str">
        <f t="shared" si="410"/>
        <v/>
      </c>
      <c r="BR133" s="267" t="str">
        <f t="shared" si="411"/>
        <v/>
      </c>
      <c r="BS133" s="268" t="str">
        <f t="shared" si="412"/>
        <v/>
      </c>
      <c r="BT133" s="269" t="str">
        <f t="shared" si="413"/>
        <v/>
      </c>
      <c r="BU133" s="270" t="str">
        <f t="shared" si="414"/>
        <v/>
      </c>
      <c r="BV133" s="261" t="str">
        <f t="shared" si="415"/>
        <v/>
      </c>
      <c r="BW133" s="260"/>
      <c r="BX133" s="135"/>
      <c r="BY133" s="262" t="str">
        <f t="shared" si="416"/>
        <v/>
      </c>
      <c r="BZ133" s="263" t="str">
        <f t="shared" si="417"/>
        <v/>
      </c>
      <c r="CA133" s="264"/>
      <c r="CB133" s="265"/>
      <c r="CC133" s="266" t="str">
        <f t="shared" si="418"/>
        <v/>
      </c>
      <c r="CD133" s="267" t="str">
        <f t="shared" si="419"/>
        <v/>
      </c>
      <c r="CE133" s="268" t="str">
        <f t="shared" si="420"/>
        <v/>
      </c>
      <c r="CF133" s="269" t="str">
        <f t="shared" si="421"/>
        <v/>
      </c>
      <c r="CG133" s="270" t="str">
        <f t="shared" si="422"/>
        <v/>
      </c>
      <c r="CH133" s="261" t="str">
        <f t="shared" si="423"/>
        <v/>
      </c>
      <c r="CI133" s="260"/>
      <c r="CJ133" s="135"/>
      <c r="CK133" s="262" t="str">
        <f t="shared" si="185"/>
        <v/>
      </c>
      <c r="CL133" s="263" t="str">
        <f t="shared" si="186"/>
        <v/>
      </c>
      <c r="CM133" s="264"/>
      <c r="CN133" s="265"/>
      <c r="CO133" s="266" t="str">
        <f t="shared" si="188"/>
        <v/>
      </c>
      <c r="CP133" s="267" t="str">
        <f t="shared" si="189"/>
        <v/>
      </c>
      <c r="CQ133" s="268" t="str">
        <f t="shared" si="190"/>
        <v/>
      </c>
      <c r="CR133" s="269" t="str">
        <f t="shared" si="191"/>
        <v/>
      </c>
      <c r="CS133" s="270" t="str">
        <f t="shared" si="192"/>
        <v/>
      </c>
      <c r="CT133" s="261" t="str">
        <f t="shared" si="310"/>
        <v/>
      </c>
      <c r="CU133" s="260"/>
      <c r="CV133" s="135"/>
      <c r="CW133" s="262" t="str">
        <f t="shared" si="178"/>
        <v/>
      </c>
      <c r="CX133" s="263" t="str">
        <f t="shared" si="193"/>
        <v/>
      </c>
      <c r="CY133" s="264"/>
      <c r="CZ133" s="265"/>
      <c r="DA133" s="266" t="str">
        <f t="shared" si="179"/>
        <v/>
      </c>
      <c r="DB133" s="267" t="str">
        <f t="shared" si="180"/>
        <v/>
      </c>
      <c r="DC133" s="268" t="str">
        <f t="shared" si="181"/>
        <v/>
      </c>
      <c r="DD133" s="269" t="str">
        <f t="shared" si="182"/>
        <v/>
      </c>
      <c r="DE133" s="270" t="str">
        <f t="shared" si="183"/>
        <v/>
      </c>
      <c r="DF133" s="261" t="str">
        <f t="shared" si="311"/>
        <v/>
      </c>
      <c r="DG133" s="260"/>
      <c r="DH133" s="135"/>
    </row>
    <row r="134" spans="1:112" ht="13.5" customHeight="1">
      <c r="A134" s="259"/>
      <c r="E134" s="262" t="str">
        <f t="shared" si="368"/>
        <v/>
      </c>
      <c r="F134" s="263" t="str">
        <f t="shared" si="369"/>
        <v/>
      </c>
      <c r="G134" s="264"/>
      <c r="H134" s="265"/>
      <c r="I134" s="266" t="str">
        <f t="shared" si="370"/>
        <v/>
      </c>
      <c r="J134" s="267" t="str">
        <f t="shared" si="371"/>
        <v/>
      </c>
      <c r="K134" s="268" t="str">
        <f t="shared" si="372"/>
        <v/>
      </c>
      <c r="L134" s="269" t="str">
        <f t="shared" si="373"/>
        <v/>
      </c>
      <c r="M134" s="270" t="str">
        <f t="shared" si="374"/>
        <v/>
      </c>
      <c r="N134" s="261" t="str">
        <f t="shared" si="375"/>
        <v/>
      </c>
      <c r="O134" s="260"/>
      <c r="P134" s="135"/>
      <c r="Q134" s="262" t="str">
        <f t="shared" si="376"/>
        <v/>
      </c>
      <c r="R134" s="263" t="str">
        <f t="shared" si="377"/>
        <v/>
      </c>
      <c r="S134" s="264"/>
      <c r="T134" s="265"/>
      <c r="U134" s="266" t="str">
        <f t="shared" si="378"/>
        <v/>
      </c>
      <c r="V134" s="267" t="str">
        <f t="shared" si="379"/>
        <v/>
      </c>
      <c r="W134" s="268" t="str">
        <f t="shared" si="380"/>
        <v/>
      </c>
      <c r="X134" s="269" t="str">
        <f t="shared" si="381"/>
        <v/>
      </c>
      <c r="Y134" s="270" t="str">
        <f t="shared" si="382"/>
        <v/>
      </c>
      <c r="Z134" s="261" t="str">
        <f t="shared" si="383"/>
        <v/>
      </c>
      <c r="AA134" s="260"/>
      <c r="AB134" s="135"/>
      <c r="AC134" s="262" t="str">
        <f t="shared" si="384"/>
        <v/>
      </c>
      <c r="AD134" s="263" t="str">
        <f t="shared" si="385"/>
        <v/>
      </c>
      <c r="AE134" s="264"/>
      <c r="AF134" s="265"/>
      <c r="AG134" s="266" t="str">
        <f t="shared" si="386"/>
        <v/>
      </c>
      <c r="AH134" s="267" t="str">
        <f t="shared" si="387"/>
        <v/>
      </c>
      <c r="AI134" s="268" t="str">
        <f t="shared" si="388"/>
        <v/>
      </c>
      <c r="AJ134" s="269" t="str">
        <f t="shared" si="389"/>
        <v/>
      </c>
      <c r="AK134" s="270" t="str">
        <f t="shared" si="390"/>
        <v/>
      </c>
      <c r="AL134" s="261" t="str">
        <f t="shared" si="391"/>
        <v/>
      </c>
      <c r="AM134" s="260"/>
      <c r="AN134" s="135"/>
      <c r="AO134" s="262" t="str">
        <f t="shared" si="392"/>
        <v/>
      </c>
      <c r="AP134" s="263" t="str">
        <f t="shared" si="393"/>
        <v/>
      </c>
      <c r="AQ134" s="264"/>
      <c r="AR134" s="265"/>
      <c r="AS134" s="266" t="str">
        <f t="shared" si="394"/>
        <v/>
      </c>
      <c r="AT134" s="267" t="str">
        <f t="shared" si="395"/>
        <v/>
      </c>
      <c r="AU134" s="268" t="str">
        <f t="shared" si="396"/>
        <v/>
      </c>
      <c r="AV134" s="269" t="str">
        <f t="shared" si="397"/>
        <v/>
      </c>
      <c r="AW134" s="270" t="str">
        <f t="shared" si="398"/>
        <v/>
      </c>
      <c r="AX134" s="261" t="str">
        <f t="shared" si="399"/>
        <v/>
      </c>
      <c r="AY134" s="260"/>
      <c r="AZ134" s="135"/>
      <c r="BA134" s="262" t="str">
        <f t="shared" si="400"/>
        <v/>
      </c>
      <c r="BB134" s="263" t="str">
        <f t="shared" si="401"/>
        <v/>
      </c>
      <c r="BC134" s="264"/>
      <c r="BD134" s="265"/>
      <c r="BE134" s="266" t="str">
        <f t="shared" si="402"/>
        <v/>
      </c>
      <c r="BF134" s="267" t="str">
        <f t="shared" si="403"/>
        <v/>
      </c>
      <c r="BG134" s="268" t="str">
        <f t="shared" si="404"/>
        <v/>
      </c>
      <c r="BH134" s="269" t="str">
        <f t="shared" si="405"/>
        <v/>
      </c>
      <c r="BI134" s="270" t="str">
        <f t="shared" si="406"/>
        <v/>
      </c>
      <c r="BJ134" s="261" t="str">
        <f t="shared" si="407"/>
        <v/>
      </c>
      <c r="BK134" s="260"/>
      <c r="BL134" s="135"/>
      <c r="BM134" s="262" t="str">
        <f t="shared" si="408"/>
        <v/>
      </c>
      <c r="BN134" s="263" t="str">
        <f t="shared" si="409"/>
        <v/>
      </c>
      <c r="BO134" s="264"/>
      <c r="BP134" s="265"/>
      <c r="BQ134" s="266" t="str">
        <f t="shared" si="410"/>
        <v/>
      </c>
      <c r="BR134" s="267" t="str">
        <f t="shared" si="411"/>
        <v/>
      </c>
      <c r="BS134" s="268" t="str">
        <f t="shared" si="412"/>
        <v/>
      </c>
      <c r="BT134" s="269" t="str">
        <f t="shared" si="413"/>
        <v/>
      </c>
      <c r="BU134" s="270" t="str">
        <f t="shared" si="414"/>
        <v/>
      </c>
      <c r="BV134" s="261" t="str">
        <f t="shared" si="415"/>
        <v/>
      </c>
      <c r="BW134" s="260"/>
      <c r="BX134" s="135"/>
      <c r="BY134" s="262" t="str">
        <f t="shared" si="416"/>
        <v/>
      </c>
      <c r="BZ134" s="263" t="str">
        <f t="shared" si="417"/>
        <v/>
      </c>
      <c r="CA134" s="264"/>
      <c r="CB134" s="265"/>
      <c r="CC134" s="266" t="str">
        <f t="shared" si="418"/>
        <v/>
      </c>
      <c r="CD134" s="267" t="str">
        <f t="shared" si="419"/>
        <v/>
      </c>
      <c r="CE134" s="268" t="str">
        <f t="shared" si="420"/>
        <v/>
      </c>
      <c r="CF134" s="269" t="str">
        <f t="shared" si="421"/>
        <v/>
      </c>
      <c r="CG134" s="270" t="str">
        <f t="shared" si="422"/>
        <v/>
      </c>
      <c r="CH134" s="261" t="str">
        <f t="shared" si="423"/>
        <v/>
      </c>
      <c r="CI134" s="260"/>
      <c r="CJ134" s="135"/>
      <c r="CK134" s="262" t="str">
        <f t="shared" si="185"/>
        <v/>
      </c>
      <c r="CL134" s="263" t="str">
        <f t="shared" si="186"/>
        <v/>
      </c>
      <c r="CM134" s="264"/>
      <c r="CN134" s="265"/>
      <c r="CO134" s="266" t="str">
        <f t="shared" si="188"/>
        <v/>
      </c>
      <c r="CP134" s="267" t="str">
        <f t="shared" si="189"/>
        <v/>
      </c>
      <c r="CQ134" s="268" t="str">
        <f t="shared" si="190"/>
        <v/>
      </c>
      <c r="CR134" s="269" t="str">
        <f t="shared" si="191"/>
        <v/>
      </c>
      <c r="CS134" s="270" t="str">
        <f t="shared" si="192"/>
        <v/>
      </c>
      <c r="CT134" s="261" t="str">
        <f t="shared" si="310"/>
        <v/>
      </c>
      <c r="CU134" s="260"/>
      <c r="CV134" s="135"/>
      <c r="CW134" s="262" t="str">
        <f t="shared" si="178"/>
        <v/>
      </c>
      <c r="CX134" s="263" t="str">
        <f t="shared" si="193"/>
        <v/>
      </c>
      <c r="CY134" s="264"/>
      <c r="CZ134" s="265"/>
      <c r="DA134" s="266" t="str">
        <f t="shared" si="179"/>
        <v/>
      </c>
      <c r="DB134" s="267" t="str">
        <f t="shared" si="180"/>
        <v/>
      </c>
      <c r="DC134" s="268" t="str">
        <f t="shared" si="181"/>
        <v/>
      </c>
      <c r="DD134" s="269" t="str">
        <f t="shared" si="182"/>
        <v/>
      </c>
      <c r="DE134" s="270" t="str">
        <f t="shared" si="183"/>
        <v/>
      </c>
      <c r="DF134" s="261" t="str">
        <f t="shared" si="311"/>
        <v/>
      </c>
      <c r="DG134" s="260"/>
      <c r="DH134" s="135"/>
    </row>
    <row r="135" spans="1:112" ht="13.5" customHeight="1">
      <c r="A135" s="259"/>
      <c r="E135" s="262" t="str">
        <f t="shared" si="368"/>
        <v/>
      </c>
      <c r="F135" s="263" t="str">
        <f t="shared" si="369"/>
        <v/>
      </c>
      <c r="G135" s="264"/>
      <c r="H135" s="265"/>
      <c r="I135" s="266" t="str">
        <f t="shared" si="370"/>
        <v/>
      </c>
      <c r="J135" s="267" t="str">
        <f t="shared" si="371"/>
        <v/>
      </c>
      <c r="K135" s="268" t="str">
        <f t="shared" si="372"/>
        <v/>
      </c>
      <c r="L135" s="269" t="str">
        <f t="shared" si="373"/>
        <v/>
      </c>
      <c r="M135" s="270" t="str">
        <f t="shared" si="374"/>
        <v/>
      </c>
      <c r="N135" s="261" t="str">
        <f t="shared" si="375"/>
        <v/>
      </c>
      <c r="O135" s="260"/>
      <c r="P135" s="135"/>
      <c r="Q135" s="262" t="str">
        <f t="shared" si="376"/>
        <v/>
      </c>
      <c r="R135" s="263" t="str">
        <f t="shared" si="377"/>
        <v/>
      </c>
      <c r="S135" s="264"/>
      <c r="T135" s="265"/>
      <c r="U135" s="266" t="str">
        <f t="shared" si="378"/>
        <v/>
      </c>
      <c r="V135" s="267" t="str">
        <f t="shared" si="379"/>
        <v/>
      </c>
      <c r="W135" s="268" t="str">
        <f t="shared" si="380"/>
        <v/>
      </c>
      <c r="X135" s="269" t="str">
        <f t="shared" si="381"/>
        <v/>
      </c>
      <c r="Y135" s="270" t="str">
        <f t="shared" si="382"/>
        <v/>
      </c>
      <c r="Z135" s="261" t="str">
        <f t="shared" si="383"/>
        <v/>
      </c>
      <c r="AA135" s="260"/>
      <c r="AB135" s="135"/>
      <c r="AC135" s="262" t="str">
        <f t="shared" si="384"/>
        <v/>
      </c>
      <c r="AD135" s="263" t="str">
        <f t="shared" si="385"/>
        <v/>
      </c>
      <c r="AE135" s="264"/>
      <c r="AF135" s="265"/>
      <c r="AG135" s="266" t="str">
        <f t="shared" si="386"/>
        <v/>
      </c>
      <c r="AH135" s="267" t="str">
        <f t="shared" si="387"/>
        <v/>
      </c>
      <c r="AI135" s="268" t="str">
        <f t="shared" si="388"/>
        <v/>
      </c>
      <c r="AJ135" s="269" t="str">
        <f t="shared" si="389"/>
        <v/>
      </c>
      <c r="AK135" s="270" t="str">
        <f t="shared" si="390"/>
        <v/>
      </c>
      <c r="AL135" s="261" t="str">
        <f t="shared" si="391"/>
        <v/>
      </c>
      <c r="AM135" s="260"/>
      <c r="AN135" s="135"/>
      <c r="AO135" s="262" t="str">
        <f t="shared" si="392"/>
        <v/>
      </c>
      <c r="AP135" s="263" t="str">
        <f t="shared" si="393"/>
        <v/>
      </c>
      <c r="AQ135" s="264"/>
      <c r="AR135" s="265"/>
      <c r="AS135" s="266" t="str">
        <f t="shared" si="394"/>
        <v/>
      </c>
      <c r="AT135" s="267" t="str">
        <f t="shared" si="395"/>
        <v/>
      </c>
      <c r="AU135" s="268" t="str">
        <f t="shared" si="396"/>
        <v/>
      </c>
      <c r="AV135" s="269" t="str">
        <f t="shared" si="397"/>
        <v/>
      </c>
      <c r="AW135" s="270" t="str">
        <f t="shared" si="398"/>
        <v/>
      </c>
      <c r="AX135" s="261" t="str">
        <f t="shared" si="399"/>
        <v/>
      </c>
      <c r="AY135" s="260"/>
      <c r="AZ135" s="135"/>
      <c r="BA135" s="262" t="str">
        <f t="shared" si="400"/>
        <v/>
      </c>
      <c r="BB135" s="263" t="str">
        <f t="shared" si="401"/>
        <v/>
      </c>
      <c r="BC135" s="264"/>
      <c r="BD135" s="265"/>
      <c r="BE135" s="266" t="str">
        <f t="shared" si="402"/>
        <v/>
      </c>
      <c r="BF135" s="267" t="str">
        <f t="shared" si="403"/>
        <v/>
      </c>
      <c r="BG135" s="268" t="str">
        <f t="shared" si="404"/>
        <v/>
      </c>
      <c r="BH135" s="269" t="str">
        <f t="shared" si="405"/>
        <v/>
      </c>
      <c r="BI135" s="270" t="str">
        <f t="shared" si="406"/>
        <v/>
      </c>
      <c r="BJ135" s="261" t="str">
        <f t="shared" si="407"/>
        <v/>
      </c>
      <c r="BK135" s="260"/>
      <c r="BL135" s="135"/>
      <c r="BM135" s="262" t="str">
        <f t="shared" si="408"/>
        <v/>
      </c>
      <c r="BN135" s="263" t="str">
        <f t="shared" si="409"/>
        <v/>
      </c>
      <c r="BO135" s="264"/>
      <c r="BP135" s="265"/>
      <c r="BQ135" s="266" t="str">
        <f t="shared" si="410"/>
        <v/>
      </c>
      <c r="BR135" s="267" t="str">
        <f t="shared" si="411"/>
        <v/>
      </c>
      <c r="BS135" s="268" t="str">
        <f t="shared" si="412"/>
        <v/>
      </c>
      <c r="BT135" s="269" t="str">
        <f t="shared" si="413"/>
        <v/>
      </c>
      <c r="BU135" s="270" t="str">
        <f t="shared" si="414"/>
        <v/>
      </c>
      <c r="BV135" s="261" t="str">
        <f t="shared" si="415"/>
        <v/>
      </c>
      <c r="BW135" s="260"/>
      <c r="BX135" s="135"/>
      <c r="BY135" s="262" t="str">
        <f t="shared" si="416"/>
        <v/>
      </c>
      <c r="BZ135" s="263" t="str">
        <f t="shared" si="417"/>
        <v/>
      </c>
      <c r="CA135" s="264"/>
      <c r="CB135" s="265"/>
      <c r="CC135" s="266" t="str">
        <f t="shared" si="418"/>
        <v/>
      </c>
      <c r="CD135" s="267" t="str">
        <f t="shared" si="419"/>
        <v/>
      </c>
      <c r="CE135" s="268" t="str">
        <f t="shared" si="420"/>
        <v/>
      </c>
      <c r="CF135" s="269" t="str">
        <f t="shared" si="421"/>
        <v/>
      </c>
      <c r="CG135" s="270" t="str">
        <f t="shared" si="422"/>
        <v/>
      </c>
      <c r="CH135" s="261" t="str">
        <f t="shared" si="423"/>
        <v/>
      </c>
      <c r="CI135" s="260"/>
      <c r="CJ135" s="135"/>
      <c r="CK135" s="262" t="str">
        <f t="shared" si="185"/>
        <v/>
      </c>
      <c r="CL135" s="263" t="str">
        <f t="shared" si="186"/>
        <v/>
      </c>
      <c r="CM135" s="264"/>
      <c r="CN135" s="265"/>
      <c r="CO135" s="266" t="str">
        <f t="shared" si="188"/>
        <v/>
      </c>
      <c r="CP135" s="267" t="str">
        <f t="shared" si="189"/>
        <v/>
      </c>
      <c r="CQ135" s="268" t="str">
        <f t="shared" si="190"/>
        <v/>
      </c>
      <c r="CR135" s="269" t="str">
        <f t="shared" si="191"/>
        <v/>
      </c>
      <c r="CS135" s="270" t="str">
        <f t="shared" si="192"/>
        <v/>
      </c>
      <c r="CT135" s="261" t="str">
        <f t="shared" si="310"/>
        <v/>
      </c>
      <c r="CU135" s="260"/>
      <c r="CV135" s="135"/>
      <c r="CW135" s="262" t="str">
        <f t="shared" si="178"/>
        <v/>
      </c>
      <c r="CX135" s="263" t="str">
        <f t="shared" si="193"/>
        <v/>
      </c>
      <c r="CY135" s="264"/>
      <c r="CZ135" s="265"/>
      <c r="DA135" s="266" t="str">
        <f t="shared" si="179"/>
        <v/>
      </c>
      <c r="DB135" s="267" t="str">
        <f t="shared" si="180"/>
        <v/>
      </c>
      <c r="DC135" s="268" t="str">
        <f t="shared" si="181"/>
        <v/>
      </c>
      <c r="DD135" s="269" t="str">
        <f t="shared" si="182"/>
        <v/>
      </c>
      <c r="DE135" s="270" t="str">
        <f t="shared" si="183"/>
        <v/>
      </c>
      <c r="DF135" s="261" t="str">
        <f t="shared" si="311"/>
        <v/>
      </c>
      <c r="DG135" s="260"/>
      <c r="DH135" s="135"/>
    </row>
    <row r="136" spans="1:112" ht="13.5" customHeight="1">
      <c r="A136" s="259"/>
      <c r="E136" s="262" t="str">
        <f t="shared" si="368"/>
        <v/>
      </c>
      <c r="F136" s="263" t="str">
        <f t="shared" si="369"/>
        <v/>
      </c>
      <c r="G136" s="264"/>
      <c r="H136" s="265"/>
      <c r="I136" s="266" t="str">
        <f t="shared" si="370"/>
        <v/>
      </c>
      <c r="J136" s="267" t="str">
        <f t="shared" si="371"/>
        <v/>
      </c>
      <c r="K136" s="268" t="str">
        <f t="shared" si="372"/>
        <v/>
      </c>
      <c r="L136" s="269" t="str">
        <f t="shared" si="373"/>
        <v/>
      </c>
      <c r="M136" s="270" t="str">
        <f t="shared" si="374"/>
        <v/>
      </c>
      <c r="N136" s="261" t="str">
        <f t="shared" si="375"/>
        <v/>
      </c>
      <c r="O136" s="260"/>
      <c r="P136" s="135"/>
      <c r="Q136" s="262" t="str">
        <f t="shared" si="376"/>
        <v/>
      </c>
      <c r="R136" s="263" t="str">
        <f t="shared" si="377"/>
        <v/>
      </c>
      <c r="S136" s="264"/>
      <c r="T136" s="265"/>
      <c r="U136" s="266" t="str">
        <f t="shared" si="378"/>
        <v/>
      </c>
      <c r="V136" s="267" t="str">
        <f t="shared" si="379"/>
        <v/>
      </c>
      <c r="W136" s="268" t="str">
        <f t="shared" si="380"/>
        <v/>
      </c>
      <c r="X136" s="269" t="str">
        <f t="shared" si="381"/>
        <v/>
      </c>
      <c r="Y136" s="270" t="str">
        <f t="shared" si="382"/>
        <v/>
      </c>
      <c r="Z136" s="261" t="str">
        <f t="shared" si="383"/>
        <v/>
      </c>
      <c r="AA136" s="260"/>
      <c r="AB136" s="135"/>
      <c r="AC136" s="262" t="str">
        <f t="shared" si="384"/>
        <v/>
      </c>
      <c r="AD136" s="263" t="str">
        <f t="shared" si="385"/>
        <v/>
      </c>
      <c r="AE136" s="264"/>
      <c r="AF136" s="265"/>
      <c r="AG136" s="266" t="str">
        <f t="shared" si="386"/>
        <v/>
      </c>
      <c r="AH136" s="267" t="str">
        <f t="shared" si="387"/>
        <v/>
      </c>
      <c r="AI136" s="268" t="str">
        <f t="shared" si="388"/>
        <v/>
      </c>
      <c r="AJ136" s="269" t="str">
        <f t="shared" si="389"/>
        <v/>
      </c>
      <c r="AK136" s="270" t="str">
        <f t="shared" si="390"/>
        <v/>
      </c>
      <c r="AL136" s="261" t="str">
        <f t="shared" si="391"/>
        <v/>
      </c>
      <c r="AM136" s="260"/>
      <c r="AN136" s="135"/>
      <c r="AO136" s="262" t="str">
        <f t="shared" si="392"/>
        <v/>
      </c>
      <c r="AP136" s="263" t="str">
        <f t="shared" si="393"/>
        <v/>
      </c>
      <c r="AQ136" s="264"/>
      <c r="AR136" s="265"/>
      <c r="AS136" s="266" t="str">
        <f t="shared" si="394"/>
        <v/>
      </c>
      <c r="AT136" s="267" t="str">
        <f t="shared" si="395"/>
        <v/>
      </c>
      <c r="AU136" s="268" t="str">
        <f t="shared" si="396"/>
        <v/>
      </c>
      <c r="AV136" s="269" t="str">
        <f t="shared" si="397"/>
        <v/>
      </c>
      <c r="AW136" s="270" t="str">
        <f t="shared" si="398"/>
        <v/>
      </c>
      <c r="AX136" s="261" t="str">
        <f t="shared" si="399"/>
        <v/>
      </c>
      <c r="AY136" s="260"/>
      <c r="AZ136" s="135"/>
      <c r="BA136" s="262" t="str">
        <f t="shared" si="400"/>
        <v/>
      </c>
      <c r="BB136" s="263" t="str">
        <f t="shared" si="401"/>
        <v/>
      </c>
      <c r="BC136" s="264"/>
      <c r="BD136" s="265"/>
      <c r="BE136" s="266" t="str">
        <f t="shared" si="402"/>
        <v/>
      </c>
      <c r="BF136" s="267" t="str">
        <f t="shared" si="403"/>
        <v/>
      </c>
      <c r="BG136" s="268" t="str">
        <f t="shared" si="404"/>
        <v/>
      </c>
      <c r="BH136" s="269" t="str">
        <f t="shared" si="405"/>
        <v/>
      </c>
      <c r="BI136" s="270" t="str">
        <f t="shared" si="406"/>
        <v/>
      </c>
      <c r="BJ136" s="261" t="str">
        <f t="shared" si="407"/>
        <v/>
      </c>
      <c r="BK136" s="260"/>
      <c r="BL136" s="135"/>
      <c r="BM136" s="262" t="str">
        <f t="shared" si="408"/>
        <v/>
      </c>
      <c r="BN136" s="263" t="str">
        <f t="shared" si="409"/>
        <v/>
      </c>
      <c r="BO136" s="264"/>
      <c r="BP136" s="265"/>
      <c r="BQ136" s="266" t="str">
        <f t="shared" si="410"/>
        <v/>
      </c>
      <c r="BR136" s="267" t="str">
        <f t="shared" si="411"/>
        <v/>
      </c>
      <c r="BS136" s="268" t="str">
        <f t="shared" si="412"/>
        <v/>
      </c>
      <c r="BT136" s="269" t="str">
        <f t="shared" si="413"/>
        <v/>
      </c>
      <c r="BU136" s="270" t="str">
        <f t="shared" si="414"/>
        <v/>
      </c>
      <c r="BV136" s="261" t="str">
        <f t="shared" si="415"/>
        <v/>
      </c>
      <c r="BW136" s="260"/>
      <c r="BX136" s="135"/>
      <c r="BY136" s="262" t="str">
        <f t="shared" si="416"/>
        <v/>
      </c>
      <c r="BZ136" s="263" t="str">
        <f t="shared" si="417"/>
        <v/>
      </c>
      <c r="CA136" s="264"/>
      <c r="CB136" s="265"/>
      <c r="CC136" s="266" t="str">
        <f t="shared" si="418"/>
        <v/>
      </c>
      <c r="CD136" s="267" t="str">
        <f t="shared" si="419"/>
        <v/>
      </c>
      <c r="CE136" s="268" t="str">
        <f t="shared" si="420"/>
        <v/>
      </c>
      <c r="CF136" s="269" t="str">
        <f t="shared" si="421"/>
        <v/>
      </c>
      <c r="CG136" s="270" t="str">
        <f t="shared" si="422"/>
        <v/>
      </c>
      <c r="CH136" s="261" t="str">
        <f t="shared" si="423"/>
        <v/>
      </c>
      <c r="CI136" s="260"/>
      <c r="CJ136" s="135"/>
      <c r="CK136" s="262" t="str">
        <f t="shared" si="185"/>
        <v/>
      </c>
      <c r="CL136" s="263" t="str">
        <f t="shared" si="186"/>
        <v/>
      </c>
      <c r="CM136" s="264"/>
      <c r="CN136" s="265"/>
      <c r="CO136" s="266" t="str">
        <f t="shared" si="188"/>
        <v/>
      </c>
      <c r="CP136" s="267" t="str">
        <f t="shared" si="189"/>
        <v/>
      </c>
      <c r="CQ136" s="268" t="str">
        <f t="shared" si="190"/>
        <v/>
      </c>
      <c r="CR136" s="269" t="str">
        <f t="shared" si="191"/>
        <v/>
      </c>
      <c r="CS136" s="270" t="str">
        <f t="shared" si="192"/>
        <v/>
      </c>
      <c r="CT136" s="261" t="str">
        <f t="shared" si="310"/>
        <v/>
      </c>
      <c r="CU136" s="260"/>
      <c r="CV136" s="135"/>
      <c r="CW136" s="262" t="str">
        <f t="shared" si="178"/>
        <v/>
      </c>
      <c r="CX136" s="263" t="str">
        <f t="shared" si="193"/>
        <v/>
      </c>
      <c r="CY136" s="264"/>
      <c r="CZ136" s="265"/>
      <c r="DA136" s="266" t="str">
        <f t="shared" si="179"/>
        <v/>
      </c>
      <c r="DB136" s="267" t="str">
        <f t="shared" si="180"/>
        <v/>
      </c>
      <c r="DC136" s="268" t="str">
        <f t="shared" si="181"/>
        <v/>
      </c>
      <c r="DD136" s="269" t="str">
        <f t="shared" si="182"/>
        <v/>
      </c>
      <c r="DE136" s="270" t="str">
        <f t="shared" si="183"/>
        <v/>
      </c>
      <c r="DF136" s="261" t="str">
        <f t="shared" si="311"/>
        <v/>
      </c>
      <c r="DG136" s="260"/>
      <c r="DH136" s="135"/>
    </row>
    <row r="137" spans="1:112" ht="13.5" customHeight="1">
      <c r="A137" s="259"/>
      <c r="E137" s="262" t="str">
        <f t="shared" si="368"/>
        <v/>
      </c>
      <c r="F137" s="263" t="str">
        <f t="shared" si="369"/>
        <v/>
      </c>
      <c r="G137" s="264"/>
      <c r="H137" s="265"/>
      <c r="I137" s="266" t="str">
        <f t="shared" si="370"/>
        <v/>
      </c>
      <c r="J137" s="267" t="str">
        <f t="shared" si="371"/>
        <v/>
      </c>
      <c r="K137" s="268" t="str">
        <f t="shared" si="372"/>
        <v/>
      </c>
      <c r="L137" s="269" t="str">
        <f t="shared" si="373"/>
        <v/>
      </c>
      <c r="M137" s="270" t="str">
        <f t="shared" si="374"/>
        <v/>
      </c>
      <c r="N137" s="261" t="str">
        <f t="shared" si="375"/>
        <v/>
      </c>
      <c r="O137" s="260"/>
      <c r="P137" s="135"/>
      <c r="Q137" s="262" t="str">
        <f t="shared" si="376"/>
        <v/>
      </c>
      <c r="R137" s="263" t="str">
        <f t="shared" si="377"/>
        <v/>
      </c>
      <c r="S137" s="264"/>
      <c r="T137" s="265"/>
      <c r="U137" s="266" t="str">
        <f t="shared" si="378"/>
        <v/>
      </c>
      <c r="V137" s="267" t="str">
        <f t="shared" si="379"/>
        <v/>
      </c>
      <c r="W137" s="268" t="str">
        <f t="shared" si="380"/>
        <v/>
      </c>
      <c r="X137" s="269" t="str">
        <f t="shared" si="381"/>
        <v/>
      </c>
      <c r="Y137" s="270" t="str">
        <f t="shared" si="382"/>
        <v/>
      </c>
      <c r="Z137" s="261" t="str">
        <f t="shared" si="383"/>
        <v/>
      </c>
      <c r="AA137" s="260"/>
      <c r="AB137" s="135"/>
      <c r="AC137" s="262" t="str">
        <f t="shared" si="384"/>
        <v/>
      </c>
      <c r="AD137" s="263" t="str">
        <f t="shared" si="385"/>
        <v/>
      </c>
      <c r="AE137" s="264"/>
      <c r="AF137" s="265"/>
      <c r="AG137" s="266" t="str">
        <f t="shared" si="386"/>
        <v/>
      </c>
      <c r="AH137" s="267" t="str">
        <f t="shared" si="387"/>
        <v/>
      </c>
      <c r="AI137" s="268" t="str">
        <f t="shared" si="388"/>
        <v/>
      </c>
      <c r="AJ137" s="269" t="str">
        <f t="shared" si="389"/>
        <v/>
      </c>
      <c r="AK137" s="270" t="str">
        <f t="shared" si="390"/>
        <v/>
      </c>
      <c r="AL137" s="261" t="str">
        <f t="shared" si="391"/>
        <v/>
      </c>
      <c r="AM137" s="260"/>
      <c r="AN137" s="135"/>
      <c r="AO137" s="262" t="str">
        <f t="shared" si="392"/>
        <v/>
      </c>
      <c r="AP137" s="263" t="str">
        <f t="shared" si="393"/>
        <v/>
      </c>
      <c r="AQ137" s="264"/>
      <c r="AR137" s="265"/>
      <c r="AS137" s="266" t="str">
        <f t="shared" si="394"/>
        <v/>
      </c>
      <c r="AT137" s="267" t="str">
        <f t="shared" si="395"/>
        <v/>
      </c>
      <c r="AU137" s="268" t="str">
        <f t="shared" si="396"/>
        <v/>
      </c>
      <c r="AV137" s="269" t="str">
        <f t="shared" si="397"/>
        <v/>
      </c>
      <c r="AW137" s="270" t="str">
        <f t="shared" si="398"/>
        <v/>
      </c>
      <c r="AX137" s="261" t="str">
        <f t="shared" si="399"/>
        <v/>
      </c>
      <c r="AY137" s="260"/>
      <c r="AZ137" s="135"/>
      <c r="BA137" s="262" t="str">
        <f t="shared" si="400"/>
        <v/>
      </c>
      <c r="BB137" s="263" t="str">
        <f t="shared" si="401"/>
        <v/>
      </c>
      <c r="BC137" s="264"/>
      <c r="BD137" s="265"/>
      <c r="BE137" s="266" t="str">
        <f t="shared" si="402"/>
        <v/>
      </c>
      <c r="BF137" s="267" t="str">
        <f t="shared" si="403"/>
        <v/>
      </c>
      <c r="BG137" s="268" t="str">
        <f t="shared" si="404"/>
        <v/>
      </c>
      <c r="BH137" s="269" t="str">
        <f t="shared" si="405"/>
        <v/>
      </c>
      <c r="BI137" s="270" t="str">
        <f t="shared" si="406"/>
        <v/>
      </c>
      <c r="BJ137" s="261" t="str">
        <f t="shared" si="407"/>
        <v/>
      </c>
      <c r="BK137" s="260"/>
      <c r="BL137" s="135"/>
      <c r="BM137" s="262" t="str">
        <f t="shared" si="408"/>
        <v/>
      </c>
      <c r="BN137" s="263" t="str">
        <f t="shared" si="409"/>
        <v/>
      </c>
      <c r="BO137" s="264"/>
      <c r="BP137" s="265"/>
      <c r="BQ137" s="266" t="str">
        <f t="shared" si="410"/>
        <v/>
      </c>
      <c r="BR137" s="267" t="str">
        <f t="shared" si="411"/>
        <v/>
      </c>
      <c r="BS137" s="268" t="str">
        <f t="shared" si="412"/>
        <v/>
      </c>
      <c r="BT137" s="269" t="str">
        <f t="shared" si="413"/>
        <v/>
      </c>
      <c r="BU137" s="270" t="str">
        <f t="shared" si="414"/>
        <v/>
      </c>
      <c r="BV137" s="261" t="str">
        <f t="shared" si="415"/>
        <v/>
      </c>
      <c r="BW137" s="260"/>
      <c r="BX137" s="135"/>
      <c r="BY137" s="262" t="str">
        <f t="shared" si="416"/>
        <v/>
      </c>
      <c r="BZ137" s="263" t="str">
        <f t="shared" si="417"/>
        <v/>
      </c>
      <c r="CA137" s="264"/>
      <c r="CB137" s="265"/>
      <c r="CC137" s="266" t="str">
        <f t="shared" si="418"/>
        <v/>
      </c>
      <c r="CD137" s="267" t="str">
        <f t="shared" si="419"/>
        <v/>
      </c>
      <c r="CE137" s="268" t="str">
        <f t="shared" si="420"/>
        <v/>
      </c>
      <c r="CF137" s="269" t="str">
        <f t="shared" si="421"/>
        <v/>
      </c>
      <c r="CG137" s="270" t="str">
        <f t="shared" si="422"/>
        <v/>
      </c>
      <c r="CH137" s="261" t="str">
        <f t="shared" si="423"/>
        <v/>
      </c>
      <c r="CI137" s="260"/>
      <c r="CJ137" s="135"/>
      <c r="CK137" s="262" t="str">
        <f t="shared" si="185"/>
        <v/>
      </c>
      <c r="CL137" s="263" t="str">
        <f t="shared" si="186"/>
        <v/>
      </c>
      <c r="CM137" s="264"/>
      <c r="CN137" s="265"/>
      <c r="CO137" s="266" t="str">
        <f t="shared" si="188"/>
        <v/>
      </c>
      <c r="CP137" s="267" t="str">
        <f t="shared" si="189"/>
        <v/>
      </c>
      <c r="CQ137" s="268" t="str">
        <f t="shared" si="190"/>
        <v/>
      </c>
      <c r="CR137" s="269" t="str">
        <f t="shared" si="191"/>
        <v/>
      </c>
      <c r="CS137" s="270" t="str">
        <f t="shared" si="192"/>
        <v/>
      </c>
      <c r="CT137" s="261" t="str">
        <f t="shared" si="310"/>
        <v/>
      </c>
      <c r="CU137" s="260"/>
      <c r="CV137" s="135"/>
      <c r="CW137" s="262" t="str">
        <f t="shared" si="178"/>
        <v/>
      </c>
      <c r="CX137" s="263" t="str">
        <f t="shared" si="193"/>
        <v/>
      </c>
      <c r="CY137" s="264"/>
      <c r="CZ137" s="265"/>
      <c r="DA137" s="266" t="str">
        <f t="shared" si="179"/>
        <v/>
      </c>
      <c r="DB137" s="267" t="str">
        <f t="shared" si="180"/>
        <v/>
      </c>
      <c r="DC137" s="268" t="str">
        <f t="shared" si="181"/>
        <v/>
      </c>
      <c r="DD137" s="269" t="str">
        <f t="shared" si="182"/>
        <v/>
      </c>
      <c r="DE137" s="270" t="str">
        <f t="shared" si="183"/>
        <v/>
      </c>
      <c r="DF137" s="261" t="str">
        <f t="shared" si="311"/>
        <v/>
      </c>
      <c r="DG137" s="260"/>
      <c r="DH137" s="135"/>
    </row>
    <row r="138" spans="1:112" ht="13.5" customHeight="1">
      <c r="A138" s="259"/>
      <c r="E138" s="262" t="str">
        <f t="shared" si="368"/>
        <v/>
      </c>
      <c r="F138" s="263" t="str">
        <f t="shared" si="369"/>
        <v/>
      </c>
      <c r="G138" s="264"/>
      <c r="H138" s="265"/>
      <c r="I138" s="266" t="str">
        <f t="shared" si="370"/>
        <v/>
      </c>
      <c r="J138" s="267" t="str">
        <f t="shared" si="371"/>
        <v/>
      </c>
      <c r="K138" s="268" t="str">
        <f t="shared" si="372"/>
        <v/>
      </c>
      <c r="L138" s="269" t="str">
        <f t="shared" si="373"/>
        <v/>
      </c>
      <c r="M138" s="270" t="str">
        <f t="shared" si="374"/>
        <v/>
      </c>
      <c r="N138" s="261" t="str">
        <f t="shared" si="375"/>
        <v/>
      </c>
      <c r="O138" s="260"/>
      <c r="P138" s="135"/>
      <c r="Q138" s="262" t="str">
        <f t="shared" si="376"/>
        <v/>
      </c>
      <c r="R138" s="263" t="str">
        <f t="shared" si="377"/>
        <v/>
      </c>
      <c r="S138" s="264"/>
      <c r="T138" s="265"/>
      <c r="U138" s="266" t="str">
        <f t="shared" si="378"/>
        <v/>
      </c>
      <c r="V138" s="267" t="str">
        <f t="shared" si="379"/>
        <v/>
      </c>
      <c r="W138" s="268" t="str">
        <f t="shared" si="380"/>
        <v/>
      </c>
      <c r="X138" s="269" t="str">
        <f t="shared" si="381"/>
        <v/>
      </c>
      <c r="Y138" s="270" t="str">
        <f t="shared" si="382"/>
        <v/>
      </c>
      <c r="Z138" s="261" t="str">
        <f t="shared" si="383"/>
        <v/>
      </c>
      <c r="AA138" s="260"/>
      <c r="AB138" s="135"/>
      <c r="AC138" s="262" t="str">
        <f t="shared" si="384"/>
        <v/>
      </c>
      <c r="AD138" s="263" t="str">
        <f t="shared" si="385"/>
        <v/>
      </c>
      <c r="AE138" s="264"/>
      <c r="AF138" s="265"/>
      <c r="AG138" s="266" t="str">
        <f t="shared" si="386"/>
        <v/>
      </c>
      <c r="AH138" s="267" t="str">
        <f t="shared" si="387"/>
        <v/>
      </c>
      <c r="AI138" s="268" t="str">
        <f t="shared" si="388"/>
        <v/>
      </c>
      <c r="AJ138" s="269" t="str">
        <f t="shared" si="389"/>
        <v/>
      </c>
      <c r="AK138" s="270" t="str">
        <f t="shared" si="390"/>
        <v/>
      </c>
      <c r="AL138" s="261" t="str">
        <f t="shared" si="391"/>
        <v/>
      </c>
      <c r="AM138" s="260"/>
      <c r="AN138" s="135"/>
      <c r="AO138" s="262" t="str">
        <f t="shared" si="392"/>
        <v/>
      </c>
      <c r="AP138" s="263" t="str">
        <f t="shared" si="393"/>
        <v/>
      </c>
      <c r="AQ138" s="264"/>
      <c r="AR138" s="265"/>
      <c r="AS138" s="266" t="str">
        <f t="shared" si="394"/>
        <v/>
      </c>
      <c r="AT138" s="267" t="str">
        <f t="shared" si="395"/>
        <v/>
      </c>
      <c r="AU138" s="268" t="str">
        <f t="shared" si="396"/>
        <v/>
      </c>
      <c r="AV138" s="269" t="str">
        <f t="shared" si="397"/>
        <v/>
      </c>
      <c r="AW138" s="270" t="str">
        <f t="shared" si="398"/>
        <v/>
      </c>
      <c r="AX138" s="261" t="str">
        <f t="shared" si="399"/>
        <v/>
      </c>
      <c r="AY138" s="260"/>
      <c r="AZ138" s="135"/>
      <c r="BA138" s="262" t="str">
        <f t="shared" si="400"/>
        <v/>
      </c>
      <c r="BB138" s="263" t="str">
        <f t="shared" si="401"/>
        <v/>
      </c>
      <c r="BC138" s="264"/>
      <c r="BD138" s="265"/>
      <c r="BE138" s="266" t="str">
        <f t="shared" si="402"/>
        <v/>
      </c>
      <c r="BF138" s="267" t="str">
        <f t="shared" si="403"/>
        <v/>
      </c>
      <c r="BG138" s="268" t="str">
        <f t="shared" si="404"/>
        <v/>
      </c>
      <c r="BH138" s="269" t="str">
        <f t="shared" si="405"/>
        <v/>
      </c>
      <c r="BI138" s="270" t="str">
        <f t="shared" si="406"/>
        <v/>
      </c>
      <c r="BJ138" s="261" t="str">
        <f t="shared" si="407"/>
        <v/>
      </c>
      <c r="BK138" s="260"/>
      <c r="BL138" s="135"/>
      <c r="BM138" s="262" t="str">
        <f t="shared" si="408"/>
        <v/>
      </c>
      <c r="BN138" s="263" t="str">
        <f t="shared" si="409"/>
        <v/>
      </c>
      <c r="BO138" s="264"/>
      <c r="BP138" s="265"/>
      <c r="BQ138" s="266" t="str">
        <f t="shared" si="410"/>
        <v/>
      </c>
      <c r="BR138" s="267" t="str">
        <f t="shared" si="411"/>
        <v/>
      </c>
      <c r="BS138" s="268" t="str">
        <f t="shared" si="412"/>
        <v/>
      </c>
      <c r="BT138" s="269" t="str">
        <f t="shared" si="413"/>
        <v/>
      </c>
      <c r="BU138" s="270" t="str">
        <f t="shared" si="414"/>
        <v/>
      </c>
      <c r="BV138" s="261" t="str">
        <f t="shared" si="415"/>
        <v/>
      </c>
      <c r="BW138" s="260"/>
      <c r="BX138" s="135"/>
      <c r="BY138" s="262" t="str">
        <f t="shared" si="416"/>
        <v/>
      </c>
      <c r="BZ138" s="263" t="str">
        <f t="shared" si="417"/>
        <v/>
      </c>
      <c r="CA138" s="264"/>
      <c r="CB138" s="265"/>
      <c r="CC138" s="266" t="str">
        <f t="shared" si="418"/>
        <v/>
      </c>
      <c r="CD138" s="267" t="str">
        <f t="shared" si="419"/>
        <v/>
      </c>
      <c r="CE138" s="268" t="str">
        <f t="shared" si="420"/>
        <v/>
      </c>
      <c r="CF138" s="269" t="str">
        <f t="shared" si="421"/>
        <v/>
      </c>
      <c r="CG138" s="270" t="str">
        <f t="shared" si="422"/>
        <v/>
      </c>
      <c r="CH138" s="261" t="str">
        <f t="shared" si="423"/>
        <v/>
      </c>
      <c r="CI138" s="260"/>
      <c r="CJ138" s="135"/>
      <c r="CK138" s="262" t="str">
        <f t="shared" si="185"/>
        <v/>
      </c>
      <c r="CL138" s="263" t="str">
        <f t="shared" si="186"/>
        <v/>
      </c>
      <c r="CM138" s="264"/>
      <c r="CN138" s="265"/>
      <c r="CO138" s="266" t="str">
        <f t="shared" si="188"/>
        <v/>
      </c>
      <c r="CP138" s="267" t="str">
        <f t="shared" si="189"/>
        <v/>
      </c>
      <c r="CQ138" s="268" t="str">
        <f t="shared" si="190"/>
        <v/>
      </c>
      <c r="CR138" s="269" t="str">
        <f t="shared" si="191"/>
        <v/>
      </c>
      <c r="CS138" s="270" t="str">
        <f t="shared" si="192"/>
        <v/>
      </c>
      <c r="CT138" s="261" t="str">
        <f t="shared" si="310"/>
        <v/>
      </c>
      <c r="CU138" s="260"/>
      <c r="CV138" s="135"/>
      <c r="CW138" s="262" t="str">
        <f t="shared" si="178"/>
        <v/>
      </c>
      <c r="CX138" s="263" t="str">
        <f t="shared" si="193"/>
        <v/>
      </c>
      <c r="CY138" s="264"/>
      <c r="CZ138" s="265"/>
      <c r="DA138" s="266" t="str">
        <f t="shared" si="179"/>
        <v/>
      </c>
      <c r="DB138" s="267" t="str">
        <f t="shared" si="180"/>
        <v/>
      </c>
      <c r="DC138" s="268" t="str">
        <f t="shared" si="181"/>
        <v/>
      </c>
      <c r="DD138" s="269" t="str">
        <f t="shared" si="182"/>
        <v/>
      </c>
      <c r="DE138" s="270" t="str">
        <f t="shared" si="183"/>
        <v/>
      </c>
      <c r="DF138" s="261" t="str">
        <f t="shared" si="311"/>
        <v/>
      </c>
      <c r="DG138" s="260"/>
      <c r="DH138" s="135"/>
    </row>
    <row r="139" spans="1:112" ht="13.5" customHeight="1">
      <c r="A139" s="259"/>
      <c r="E139" s="262" t="str">
        <f t="shared" si="368"/>
        <v/>
      </c>
      <c r="F139" s="263" t="str">
        <f t="shared" si="369"/>
        <v/>
      </c>
      <c r="G139" s="264"/>
      <c r="H139" s="265"/>
      <c r="I139" s="266" t="str">
        <f t="shared" si="370"/>
        <v/>
      </c>
      <c r="J139" s="267" t="str">
        <f t="shared" si="371"/>
        <v/>
      </c>
      <c r="K139" s="268" t="str">
        <f t="shared" si="372"/>
        <v/>
      </c>
      <c r="L139" s="269" t="str">
        <f t="shared" si="373"/>
        <v/>
      </c>
      <c r="M139" s="270" t="str">
        <f t="shared" si="374"/>
        <v/>
      </c>
      <c r="N139" s="261" t="str">
        <f t="shared" si="375"/>
        <v/>
      </c>
      <c r="O139" s="260"/>
      <c r="P139" s="135"/>
      <c r="Q139" s="262" t="str">
        <f t="shared" si="376"/>
        <v/>
      </c>
      <c r="R139" s="263" t="str">
        <f t="shared" si="377"/>
        <v/>
      </c>
      <c r="S139" s="264"/>
      <c r="T139" s="265"/>
      <c r="U139" s="266" t="str">
        <f t="shared" si="378"/>
        <v/>
      </c>
      <c r="V139" s="267" t="str">
        <f t="shared" si="379"/>
        <v/>
      </c>
      <c r="W139" s="268" t="str">
        <f t="shared" si="380"/>
        <v/>
      </c>
      <c r="X139" s="269" t="str">
        <f t="shared" si="381"/>
        <v/>
      </c>
      <c r="Y139" s="270" t="str">
        <f t="shared" si="382"/>
        <v/>
      </c>
      <c r="Z139" s="261" t="str">
        <f t="shared" si="383"/>
        <v/>
      </c>
      <c r="AA139" s="260"/>
      <c r="AB139" s="135"/>
      <c r="AC139" s="262" t="str">
        <f t="shared" si="384"/>
        <v/>
      </c>
      <c r="AD139" s="263" t="str">
        <f t="shared" si="385"/>
        <v/>
      </c>
      <c r="AE139" s="264"/>
      <c r="AF139" s="265"/>
      <c r="AG139" s="266" t="str">
        <f t="shared" si="386"/>
        <v/>
      </c>
      <c r="AH139" s="267" t="str">
        <f t="shared" si="387"/>
        <v/>
      </c>
      <c r="AI139" s="268" t="str">
        <f t="shared" si="388"/>
        <v/>
      </c>
      <c r="AJ139" s="269" t="str">
        <f t="shared" si="389"/>
        <v/>
      </c>
      <c r="AK139" s="270" t="str">
        <f t="shared" si="390"/>
        <v/>
      </c>
      <c r="AL139" s="261" t="str">
        <f t="shared" si="391"/>
        <v/>
      </c>
      <c r="AM139" s="260"/>
      <c r="AN139" s="135"/>
      <c r="AO139" s="262" t="str">
        <f t="shared" si="392"/>
        <v/>
      </c>
      <c r="AP139" s="263" t="str">
        <f t="shared" si="393"/>
        <v/>
      </c>
      <c r="AQ139" s="264"/>
      <c r="AR139" s="265"/>
      <c r="AS139" s="266" t="str">
        <f t="shared" si="394"/>
        <v/>
      </c>
      <c r="AT139" s="267" t="str">
        <f t="shared" si="395"/>
        <v/>
      </c>
      <c r="AU139" s="268" t="str">
        <f t="shared" si="396"/>
        <v/>
      </c>
      <c r="AV139" s="269" t="str">
        <f t="shared" si="397"/>
        <v/>
      </c>
      <c r="AW139" s="270" t="str">
        <f t="shared" si="398"/>
        <v/>
      </c>
      <c r="AX139" s="261" t="str">
        <f t="shared" si="399"/>
        <v/>
      </c>
      <c r="AY139" s="260"/>
      <c r="AZ139" s="135"/>
      <c r="BA139" s="262" t="str">
        <f t="shared" si="400"/>
        <v/>
      </c>
      <c r="BB139" s="263" t="str">
        <f t="shared" si="401"/>
        <v/>
      </c>
      <c r="BC139" s="264"/>
      <c r="BD139" s="265"/>
      <c r="BE139" s="266" t="str">
        <f t="shared" si="402"/>
        <v/>
      </c>
      <c r="BF139" s="267" t="str">
        <f t="shared" si="403"/>
        <v/>
      </c>
      <c r="BG139" s="268" t="str">
        <f t="shared" si="404"/>
        <v/>
      </c>
      <c r="BH139" s="269" t="str">
        <f t="shared" si="405"/>
        <v/>
      </c>
      <c r="BI139" s="270" t="str">
        <f t="shared" si="406"/>
        <v/>
      </c>
      <c r="BJ139" s="261" t="str">
        <f t="shared" si="407"/>
        <v/>
      </c>
      <c r="BK139" s="260"/>
      <c r="BL139" s="135"/>
      <c r="BM139" s="262" t="str">
        <f t="shared" si="408"/>
        <v/>
      </c>
      <c r="BN139" s="263" t="str">
        <f t="shared" si="409"/>
        <v/>
      </c>
      <c r="BO139" s="264"/>
      <c r="BP139" s="265"/>
      <c r="BQ139" s="266" t="str">
        <f t="shared" si="410"/>
        <v/>
      </c>
      <c r="BR139" s="267" t="str">
        <f t="shared" si="411"/>
        <v/>
      </c>
      <c r="BS139" s="268" t="str">
        <f t="shared" si="412"/>
        <v/>
      </c>
      <c r="BT139" s="269" t="str">
        <f t="shared" si="413"/>
        <v/>
      </c>
      <c r="BU139" s="270" t="str">
        <f t="shared" si="414"/>
        <v/>
      </c>
      <c r="BV139" s="261" t="str">
        <f t="shared" si="415"/>
        <v/>
      </c>
      <c r="BW139" s="260"/>
      <c r="BX139" s="135"/>
      <c r="BY139" s="262" t="str">
        <f t="shared" si="416"/>
        <v/>
      </c>
      <c r="BZ139" s="263" t="str">
        <f t="shared" si="417"/>
        <v/>
      </c>
      <c r="CA139" s="264"/>
      <c r="CB139" s="265"/>
      <c r="CC139" s="266" t="str">
        <f t="shared" si="418"/>
        <v/>
      </c>
      <c r="CD139" s="267" t="str">
        <f t="shared" si="419"/>
        <v/>
      </c>
      <c r="CE139" s="268" t="str">
        <f t="shared" si="420"/>
        <v/>
      </c>
      <c r="CF139" s="269" t="str">
        <f t="shared" si="421"/>
        <v/>
      </c>
      <c r="CG139" s="270" t="str">
        <f t="shared" si="422"/>
        <v/>
      </c>
      <c r="CH139" s="261" t="str">
        <f t="shared" si="423"/>
        <v/>
      </c>
      <c r="CI139" s="260"/>
      <c r="CJ139" s="135"/>
      <c r="CK139" s="262" t="str">
        <f t="shared" si="185"/>
        <v/>
      </c>
      <c r="CL139" s="263" t="str">
        <f t="shared" si="186"/>
        <v/>
      </c>
      <c r="CM139" s="264"/>
      <c r="CN139" s="265"/>
      <c r="CO139" s="266" t="str">
        <f t="shared" si="188"/>
        <v/>
      </c>
      <c r="CP139" s="267" t="str">
        <f t="shared" si="189"/>
        <v/>
      </c>
      <c r="CQ139" s="268" t="str">
        <f t="shared" si="190"/>
        <v/>
      </c>
      <c r="CR139" s="269" t="str">
        <f t="shared" si="191"/>
        <v/>
      </c>
      <c r="CS139" s="270" t="str">
        <f t="shared" si="192"/>
        <v/>
      </c>
      <c r="CT139" s="261" t="str">
        <f t="shared" si="310"/>
        <v/>
      </c>
      <c r="CU139" s="260"/>
      <c r="CV139" s="135"/>
      <c r="CW139" s="262" t="str">
        <f t="shared" si="178"/>
        <v/>
      </c>
      <c r="CX139" s="263" t="str">
        <f t="shared" si="193"/>
        <v/>
      </c>
      <c r="CY139" s="264"/>
      <c r="CZ139" s="265"/>
      <c r="DA139" s="266" t="str">
        <f t="shared" si="179"/>
        <v/>
      </c>
      <c r="DB139" s="267" t="str">
        <f t="shared" si="180"/>
        <v/>
      </c>
      <c r="DC139" s="268" t="str">
        <f t="shared" si="181"/>
        <v/>
      </c>
      <c r="DD139" s="269" t="str">
        <f t="shared" si="182"/>
        <v/>
      </c>
      <c r="DE139" s="270" t="str">
        <f t="shared" si="183"/>
        <v/>
      </c>
      <c r="DF139" s="261" t="str">
        <f t="shared" si="311"/>
        <v/>
      </c>
      <c r="DG139" s="260"/>
      <c r="DH139" s="135"/>
    </row>
    <row r="140" spans="1:112" ht="13.5" customHeight="1">
      <c r="A140" s="259"/>
      <c r="E140" s="262" t="str">
        <f t="shared" si="368"/>
        <v/>
      </c>
      <c r="F140" s="263" t="str">
        <f t="shared" si="369"/>
        <v/>
      </c>
      <c r="G140" s="264"/>
      <c r="H140" s="265"/>
      <c r="I140" s="266" t="str">
        <f t="shared" si="370"/>
        <v/>
      </c>
      <c r="J140" s="267" t="str">
        <f t="shared" si="371"/>
        <v/>
      </c>
      <c r="K140" s="268" t="str">
        <f t="shared" si="372"/>
        <v/>
      </c>
      <c r="L140" s="269" t="str">
        <f t="shared" si="373"/>
        <v/>
      </c>
      <c r="M140" s="270" t="str">
        <f t="shared" si="374"/>
        <v/>
      </c>
      <c r="N140" s="261" t="str">
        <f t="shared" si="375"/>
        <v/>
      </c>
      <c r="O140" s="260"/>
      <c r="P140" s="135"/>
      <c r="Q140" s="262" t="str">
        <f t="shared" si="376"/>
        <v/>
      </c>
      <c r="R140" s="263" t="str">
        <f t="shared" si="377"/>
        <v/>
      </c>
      <c r="S140" s="264"/>
      <c r="T140" s="265"/>
      <c r="U140" s="266" t="str">
        <f t="shared" si="378"/>
        <v/>
      </c>
      <c r="V140" s="267" t="str">
        <f t="shared" si="379"/>
        <v/>
      </c>
      <c r="W140" s="268" t="str">
        <f t="shared" si="380"/>
        <v/>
      </c>
      <c r="X140" s="269" t="str">
        <f t="shared" si="381"/>
        <v/>
      </c>
      <c r="Y140" s="270" t="str">
        <f t="shared" si="382"/>
        <v/>
      </c>
      <c r="Z140" s="261" t="str">
        <f t="shared" si="383"/>
        <v/>
      </c>
      <c r="AA140" s="260"/>
      <c r="AB140" s="135"/>
      <c r="AC140" s="262" t="str">
        <f t="shared" si="384"/>
        <v/>
      </c>
      <c r="AD140" s="263" t="str">
        <f t="shared" si="385"/>
        <v/>
      </c>
      <c r="AE140" s="264"/>
      <c r="AF140" s="265"/>
      <c r="AG140" s="266" t="str">
        <f t="shared" si="386"/>
        <v/>
      </c>
      <c r="AH140" s="267" t="str">
        <f t="shared" si="387"/>
        <v/>
      </c>
      <c r="AI140" s="268" t="str">
        <f t="shared" si="388"/>
        <v/>
      </c>
      <c r="AJ140" s="269" t="str">
        <f t="shared" si="389"/>
        <v/>
      </c>
      <c r="AK140" s="270" t="str">
        <f t="shared" si="390"/>
        <v/>
      </c>
      <c r="AL140" s="261" t="str">
        <f t="shared" si="391"/>
        <v/>
      </c>
      <c r="AM140" s="260"/>
      <c r="AN140" s="135"/>
      <c r="AO140" s="262" t="str">
        <f t="shared" si="392"/>
        <v/>
      </c>
      <c r="AP140" s="263" t="str">
        <f t="shared" si="393"/>
        <v/>
      </c>
      <c r="AQ140" s="264"/>
      <c r="AR140" s="265"/>
      <c r="AS140" s="266" t="str">
        <f t="shared" si="394"/>
        <v/>
      </c>
      <c r="AT140" s="267" t="str">
        <f t="shared" si="395"/>
        <v/>
      </c>
      <c r="AU140" s="268" t="str">
        <f t="shared" si="396"/>
        <v/>
      </c>
      <c r="AV140" s="269" t="str">
        <f t="shared" si="397"/>
        <v/>
      </c>
      <c r="AW140" s="270" t="str">
        <f t="shared" si="398"/>
        <v/>
      </c>
      <c r="AX140" s="261" t="str">
        <f t="shared" si="399"/>
        <v/>
      </c>
      <c r="AY140" s="260"/>
      <c r="AZ140" s="135"/>
      <c r="BA140" s="262" t="str">
        <f t="shared" si="400"/>
        <v/>
      </c>
      <c r="BB140" s="263" t="str">
        <f t="shared" si="401"/>
        <v/>
      </c>
      <c r="BC140" s="264"/>
      <c r="BD140" s="265"/>
      <c r="BE140" s="266" t="str">
        <f t="shared" si="402"/>
        <v/>
      </c>
      <c r="BF140" s="267" t="str">
        <f t="shared" si="403"/>
        <v/>
      </c>
      <c r="BG140" s="268" t="str">
        <f t="shared" si="404"/>
        <v/>
      </c>
      <c r="BH140" s="269" t="str">
        <f t="shared" si="405"/>
        <v/>
      </c>
      <c r="BI140" s="270" t="str">
        <f t="shared" si="406"/>
        <v/>
      </c>
      <c r="BJ140" s="261" t="str">
        <f t="shared" si="407"/>
        <v/>
      </c>
      <c r="BK140" s="260"/>
      <c r="BL140" s="135"/>
      <c r="BM140" s="262" t="str">
        <f t="shared" si="408"/>
        <v/>
      </c>
      <c r="BN140" s="263" t="str">
        <f t="shared" si="409"/>
        <v/>
      </c>
      <c r="BO140" s="264"/>
      <c r="BP140" s="265"/>
      <c r="BQ140" s="266" t="str">
        <f t="shared" si="410"/>
        <v/>
      </c>
      <c r="BR140" s="267" t="str">
        <f t="shared" si="411"/>
        <v/>
      </c>
      <c r="BS140" s="268" t="str">
        <f t="shared" si="412"/>
        <v/>
      </c>
      <c r="BT140" s="269" t="str">
        <f t="shared" si="413"/>
        <v/>
      </c>
      <c r="BU140" s="270" t="str">
        <f t="shared" si="414"/>
        <v/>
      </c>
      <c r="BV140" s="261" t="str">
        <f t="shared" si="415"/>
        <v/>
      </c>
      <c r="BW140" s="260"/>
      <c r="BX140" s="135"/>
      <c r="BY140" s="262" t="str">
        <f t="shared" si="416"/>
        <v/>
      </c>
      <c r="BZ140" s="263" t="str">
        <f t="shared" si="417"/>
        <v/>
      </c>
      <c r="CA140" s="264"/>
      <c r="CB140" s="265"/>
      <c r="CC140" s="266" t="str">
        <f t="shared" si="418"/>
        <v/>
      </c>
      <c r="CD140" s="267" t="str">
        <f t="shared" si="419"/>
        <v/>
      </c>
      <c r="CE140" s="268" t="str">
        <f t="shared" si="420"/>
        <v/>
      </c>
      <c r="CF140" s="269" t="str">
        <f t="shared" si="421"/>
        <v/>
      </c>
      <c r="CG140" s="270" t="str">
        <f t="shared" si="422"/>
        <v/>
      </c>
      <c r="CH140" s="261" t="str">
        <f t="shared" si="423"/>
        <v/>
      </c>
      <c r="CI140" s="260"/>
      <c r="CJ140" s="135"/>
      <c r="CK140" s="262" t="str">
        <f t="shared" si="185"/>
        <v/>
      </c>
      <c r="CL140" s="263" t="str">
        <f t="shared" si="186"/>
        <v/>
      </c>
      <c r="CM140" s="264"/>
      <c r="CN140" s="265"/>
      <c r="CO140" s="266" t="str">
        <f t="shared" si="188"/>
        <v/>
      </c>
      <c r="CP140" s="267" t="str">
        <f t="shared" si="189"/>
        <v/>
      </c>
      <c r="CQ140" s="268" t="str">
        <f t="shared" si="190"/>
        <v/>
      </c>
      <c r="CR140" s="269" t="str">
        <f t="shared" si="191"/>
        <v/>
      </c>
      <c r="CS140" s="270" t="str">
        <f t="shared" si="192"/>
        <v/>
      </c>
      <c r="CT140" s="261" t="str">
        <f t="shared" si="310"/>
        <v/>
      </c>
      <c r="CU140" s="260"/>
      <c r="CV140" s="135"/>
      <c r="CW140" s="262" t="str">
        <f t="shared" si="178"/>
        <v/>
      </c>
      <c r="CX140" s="263" t="str">
        <f t="shared" si="193"/>
        <v/>
      </c>
      <c r="CY140" s="264"/>
      <c r="CZ140" s="265"/>
      <c r="DA140" s="266" t="str">
        <f t="shared" si="179"/>
        <v/>
      </c>
      <c r="DB140" s="267" t="str">
        <f t="shared" si="180"/>
        <v/>
      </c>
      <c r="DC140" s="268" t="str">
        <f t="shared" si="181"/>
        <v/>
      </c>
      <c r="DD140" s="269" t="str">
        <f t="shared" si="182"/>
        <v/>
      </c>
      <c r="DE140" s="270" t="str">
        <f t="shared" si="183"/>
        <v/>
      </c>
      <c r="DF140" s="261" t="str">
        <f t="shared" si="311"/>
        <v/>
      </c>
      <c r="DG140" s="260"/>
      <c r="DH140" s="135"/>
    </row>
    <row r="141" spans="1:112" ht="13.5" customHeight="1">
      <c r="A141" s="259"/>
      <c r="E141" s="262" t="str">
        <f t="shared" si="368"/>
        <v/>
      </c>
      <c r="F141" s="263" t="str">
        <f t="shared" si="369"/>
        <v/>
      </c>
      <c r="G141" s="264"/>
      <c r="H141" s="265"/>
      <c r="I141" s="266" t="str">
        <f t="shared" si="370"/>
        <v/>
      </c>
      <c r="J141" s="267" t="str">
        <f t="shared" si="371"/>
        <v/>
      </c>
      <c r="K141" s="268" t="str">
        <f t="shared" si="372"/>
        <v/>
      </c>
      <c r="L141" s="269" t="str">
        <f t="shared" si="373"/>
        <v/>
      </c>
      <c r="M141" s="270" t="str">
        <f t="shared" si="374"/>
        <v/>
      </c>
      <c r="N141" s="261" t="str">
        <f t="shared" si="375"/>
        <v/>
      </c>
      <c r="O141" s="260"/>
      <c r="P141" s="135"/>
      <c r="Q141" s="262" t="str">
        <f t="shared" si="376"/>
        <v/>
      </c>
      <c r="R141" s="263" t="str">
        <f t="shared" si="377"/>
        <v/>
      </c>
      <c r="S141" s="264"/>
      <c r="T141" s="265"/>
      <c r="U141" s="266" t="str">
        <f t="shared" si="378"/>
        <v/>
      </c>
      <c r="V141" s="267" t="str">
        <f t="shared" si="379"/>
        <v/>
      </c>
      <c r="W141" s="268" t="str">
        <f t="shared" si="380"/>
        <v/>
      </c>
      <c r="X141" s="269" t="str">
        <f t="shared" si="381"/>
        <v/>
      </c>
      <c r="Y141" s="270" t="str">
        <f t="shared" si="382"/>
        <v/>
      </c>
      <c r="Z141" s="261" t="str">
        <f t="shared" si="383"/>
        <v/>
      </c>
      <c r="AA141" s="260"/>
      <c r="AB141" s="135"/>
      <c r="AC141" s="262" t="str">
        <f t="shared" si="384"/>
        <v/>
      </c>
      <c r="AD141" s="263" t="str">
        <f t="shared" si="385"/>
        <v/>
      </c>
      <c r="AE141" s="264"/>
      <c r="AF141" s="265"/>
      <c r="AG141" s="266" t="str">
        <f t="shared" si="386"/>
        <v/>
      </c>
      <c r="AH141" s="267" t="str">
        <f t="shared" si="387"/>
        <v/>
      </c>
      <c r="AI141" s="268" t="str">
        <f t="shared" si="388"/>
        <v/>
      </c>
      <c r="AJ141" s="269" t="str">
        <f t="shared" si="389"/>
        <v/>
      </c>
      <c r="AK141" s="270" t="str">
        <f t="shared" si="390"/>
        <v/>
      </c>
      <c r="AL141" s="261" t="str">
        <f t="shared" si="391"/>
        <v/>
      </c>
      <c r="AM141" s="260"/>
      <c r="AN141" s="135"/>
      <c r="AO141" s="262" t="str">
        <f t="shared" si="392"/>
        <v/>
      </c>
      <c r="AP141" s="263" t="str">
        <f t="shared" si="393"/>
        <v/>
      </c>
      <c r="AQ141" s="264"/>
      <c r="AR141" s="265"/>
      <c r="AS141" s="266" t="str">
        <f t="shared" si="394"/>
        <v/>
      </c>
      <c r="AT141" s="267" t="str">
        <f t="shared" si="395"/>
        <v/>
      </c>
      <c r="AU141" s="268" t="str">
        <f t="shared" si="396"/>
        <v/>
      </c>
      <c r="AV141" s="269" t="str">
        <f t="shared" si="397"/>
        <v/>
      </c>
      <c r="AW141" s="270" t="str">
        <f t="shared" si="398"/>
        <v/>
      </c>
      <c r="AX141" s="261" t="str">
        <f t="shared" si="399"/>
        <v/>
      </c>
      <c r="AY141" s="260"/>
      <c r="AZ141" s="135"/>
      <c r="BA141" s="262" t="str">
        <f t="shared" si="400"/>
        <v/>
      </c>
      <c r="BB141" s="263" t="str">
        <f t="shared" si="401"/>
        <v/>
      </c>
      <c r="BC141" s="264"/>
      <c r="BD141" s="265"/>
      <c r="BE141" s="266" t="str">
        <f t="shared" si="402"/>
        <v/>
      </c>
      <c r="BF141" s="267" t="str">
        <f t="shared" si="403"/>
        <v/>
      </c>
      <c r="BG141" s="268" t="str">
        <f t="shared" si="404"/>
        <v/>
      </c>
      <c r="BH141" s="269" t="str">
        <f t="shared" si="405"/>
        <v/>
      </c>
      <c r="BI141" s="270" t="str">
        <f t="shared" si="406"/>
        <v/>
      </c>
      <c r="BJ141" s="261" t="str">
        <f t="shared" si="407"/>
        <v/>
      </c>
      <c r="BK141" s="260"/>
      <c r="BL141" s="135"/>
      <c r="BM141" s="262" t="str">
        <f t="shared" si="408"/>
        <v/>
      </c>
      <c r="BN141" s="263" t="str">
        <f t="shared" si="409"/>
        <v/>
      </c>
      <c r="BO141" s="264"/>
      <c r="BP141" s="265"/>
      <c r="BQ141" s="266" t="str">
        <f t="shared" si="410"/>
        <v/>
      </c>
      <c r="BR141" s="267" t="str">
        <f t="shared" si="411"/>
        <v/>
      </c>
      <c r="BS141" s="268" t="str">
        <f t="shared" si="412"/>
        <v/>
      </c>
      <c r="BT141" s="269" t="str">
        <f t="shared" si="413"/>
        <v/>
      </c>
      <c r="BU141" s="270" t="str">
        <f t="shared" si="414"/>
        <v/>
      </c>
      <c r="BV141" s="261" t="str">
        <f t="shared" si="415"/>
        <v/>
      </c>
      <c r="BW141" s="260"/>
      <c r="BX141" s="135"/>
      <c r="BY141" s="262" t="str">
        <f t="shared" si="416"/>
        <v/>
      </c>
      <c r="BZ141" s="263" t="str">
        <f t="shared" si="417"/>
        <v/>
      </c>
      <c r="CA141" s="264"/>
      <c r="CB141" s="265"/>
      <c r="CC141" s="266" t="str">
        <f t="shared" si="418"/>
        <v/>
      </c>
      <c r="CD141" s="267" t="str">
        <f t="shared" si="419"/>
        <v/>
      </c>
      <c r="CE141" s="268" t="str">
        <f t="shared" si="420"/>
        <v/>
      </c>
      <c r="CF141" s="269" t="str">
        <f t="shared" si="421"/>
        <v/>
      </c>
      <c r="CG141" s="270" t="str">
        <f t="shared" si="422"/>
        <v/>
      </c>
      <c r="CH141" s="261" t="str">
        <f t="shared" si="423"/>
        <v/>
      </c>
      <c r="CI141" s="260"/>
      <c r="CJ141" s="135"/>
      <c r="CK141" s="262" t="str">
        <f t="shared" si="185"/>
        <v/>
      </c>
      <c r="CL141" s="263" t="str">
        <f t="shared" si="186"/>
        <v/>
      </c>
      <c r="CM141" s="264"/>
      <c r="CN141" s="265"/>
      <c r="CO141" s="266" t="str">
        <f t="shared" si="188"/>
        <v/>
      </c>
      <c r="CP141" s="267" t="str">
        <f t="shared" si="189"/>
        <v/>
      </c>
      <c r="CQ141" s="268" t="str">
        <f t="shared" si="190"/>
        <v/>
      </c>
      <c r="CR141" s="269" t="str">
        <f t="shared" si="191"/>
        <v/>
      </c>
      <c r="CS141" s="270" t="str">
        <f t="shared" si="192"/>
        <v/>
      </c>
      <c r="CT141" s="261" t="str">
        <f t="shared" si="310"/>
        <v/>
      </c>
      <c r="CU141" s="260"/>
      <c r="CV141" s="135"/>
      <c r="CW141" s="262" t="str">
        <f t="shared" si="178"/>
        <v/>
      </c>
      <c r="CX141" s="263" t="str">
        <f t="shared" si="193"/>
        <v/>
      </c>
      <c r="CY141" s="264"/>
      <c r="CZ141" s="265"/>
      <c r="DA141" s="266" t="str">
        <f t="shared" si="179"/>
        <v/>
      </c>
      <c r="DB141" s="267" t="str">
        <f t="shared" si="180"/>
        <v/>
      </c>
      <c r="DC141" s="268" t="str">
        <f t="shared" si="181"/>
        <v/>
      </c>
      <c r="DD141" s="269" t="str">
        <f t="shared" si="182"/>
        <v/>
      </c>
      <c r="DE141" s="270" t="str">
        <f t="shared" si="183"/>
        <v/>
      </c>
      <c r="DF141" s="261" t="str">
        <f t="shared" si="311"/>
        <v/>
      </c>
      <c r="DG141" s="260"/>
      <c r="DH141" s="135"/>
    </row>
    <row r="142" spans="1:112" ht="13.5" customHeight="1">
      <c r="A142" s="259"/>
      <c r="E142" s="262" t="str">
        <f t="shared" si="368"/>
        <v/>
      </c>
      <c r="F142" s="263" t="str">
        <f t="shared" si="369"/>
        <v/>
      </c>
      <c r="G142" s="264"/>
      <c r="H142" s="265"/>
      <c r="I142" s="266" t="str">
        <f t="shared" si="370"/>
        <v/>
      </c>
      <c r="J142" s="267" t="str">
        <f t="shared" si="371"/>
        <v/>
      </c>
      <c r="K142" s="268" t="str">
        <f t="shared" si="372"/>
        <v/>
      </c>
      <c r="L142" s="269" t="str">
        <f t="shared" si="373"/>
        <v/>
      </c>
      <c r="M142" s="270" t="str">
        <f t="shared" si="374"/>
        <v/>
      </c>
      <c r="N142" s="261" t="str">
        <f t="shared" si="375"/>
        <v/>
      </c>
      <c r="O142" s="260"/>
      <c r="P142" s="135"/>
      <c r="Q142" s="262" t="str">
        <f t="shared" si="376"/>
        <v/>
      </c>
      <c r="R142" s="263" t="str">
        <f t="shared" si="377"/>
        <v/>
      </c>
      <c r="S142" s="264"/>
      <c r="T142" s="265"/>
      <c r="U142" s="266" t="str">
        <f t="shared" si="378"/>
        <v/>
      </c>
      <c r="V142" s="267" t="str">
        <f t="shared" si="379"/>
        <v/>
      </c>
      <c r="W142" s="268" t="str">
        <f t="shared" si="380"/>
        <v/>
      </c>
      <c r="X142" s="269" t="str">
        <f t="shared" si="381"/>
        <v/>
      </c>
      <c r="Y142" s="270" t="str">
        <f t="shared" si="382"/>
        <v/>
      </c>
      <c r="Z142" s="261" t="str">
        <f t="shared" si="383"/>
        <v/>
      </c>
      <c r="AA142" s="260"/>
      <c r="AB142" s="135"/>
      <c r="AC142" s="262" t="str">
        <f t="shared" si="384"/>
        <v/>
      </c>
      <c r="AD142" s="263" t="str">
        <f t="shared" si="385"/>
        <v/>
      </c>
      <c r="AE142" s="264"/>
      <c r="AF142" s="265"/>
      <c r="AG142" s="266" t="str">
        <f t="shared" si="386"/>
        <v/>
      </c>
      <c r="AH142" s="267" t="str">
        <f t="shared" si="387"/>
        <v/>
      </c>
      <c r="AI142" s="268" t="str">
        <f t="shared" si="388"/>
        <v/>
      </c>
      <c r="AJ142" s="269" t="str">
        <f t="shared" si="389"/>
        <v/>
      </c>
      <c r="AK142" s="270" t="str">
        <f t="shared" si="390"/>
        <v/>
      </c>
      <c r="AL142" s="261" t="str">
        <f t="shared" si="391"/>
        <v/>
      </c>
      <c r="AM142" s="260"/>
      <c r="AN142" s="135"/>
      <c r="AO142" s="262" t="str">
        <f t="shared" si="392"/>
        <v/>
      </c>
      <c r="AP142" s="263" t="str">
        <f t="shared" si="393"/>
        <v/>
      </c>
      <c r="AQ142" s="264"/>
      <c r="AR142" s="265"/>
      <c r="AS142" s="266" t="str">
        <f t="shared" si="394"/>
        <v/>
      </c>
      <c r="AT142" s="267" t="str">
        <f t="shared" si="395"/>
        <v/>
      </c>
      <c r="AU142" s="268" t="str">
        <f t="shared" si="396"/>
        <v/>
      </c>
      <c r="AV142" s="269" t="str">
        <f t="shared" si="397"/>
        <v/>
      </c>
      <c r="AW142" s="270" t="str">
        <f t="shared" si="398"/>
        <v/>
      </c>
      <c r="AX142" s="261" t="str">
        <f t="shared" si="399"/>
        <v/>
      </c>
      <c r="AY142" s="260"/>
      <c r="AZ142" s="135"/>
      <c r="BA142" s="262" t="str">
        <f t="shared" si="400"/>
        <v/>
      </c>
      <c r="BB142" s="263" t="str">
        <f t="shared" si="401"/>
        <v/>
      </c>
      <c r="BC142" s="264"/>
      <c r="BD142" s="265"/>
      <c r="BE142" s="266" t="str">
        <f t="shared" si="402"/>
        <v/>
      </c>
      <c r="BF142" s="267" t="str">
        <f t="shared" si="403"/>
        <v/>
      </c>
      <c r="BG142" s="268" t="str">
        <f t="shared" si="404"/>
        <v/>
      </c>
      <c r="BH142" s="269" t="str">
        <f t="shared" si="405"/>
        <v/>
      </c>
      <c r="BI142" s="270" t="str">
        <f t="shared" si="406"/>
        <v/>
      </c>
      <c r="BJ142" s="261" t="str">
        <f t="shared" si="407"/>
        <v/>
      </c>
      <c r="BK142" s="260"/>
      <c r="BL142" s="135"/>
      <c r="BM142" s="262" t="str">
        <f t="shared" si="408"/>
        <v/>
      </c>
      <c r="BN142" s="263" t="str">
        <f t="shared" si="409"/>
        <v/>
      </c>
      <c r="BO142" s="264"/>
      <c r="BP142" s="265"/>
      <c r="BQ142" s="266" t="str">
        <f t="shared" si="410"/>
        <v/>
      </c>
      <c r="BR142" s="267" t="str">
        <f t="shared" si="411"/>
        <v/>
      </c>
      <c r="BS142" s="268" t="str">
        <f t="shared" si="412"/>
        <v/>
      </c>
      <c r="BT142" s="269" t="str">
        <f t="shared" si="413"/>
        <v/>
      </c>
      <c r="BU142" s="270" t="str">
        <f t="shared" si="414"/>
        <v/>
      </c>
      <c r="BV142" s="261" t="str">
        <f t="shared" si="415"/>
        <v/>
      </c>
      <c r="BW142" s="260"/>
      <c r="BX142" s="135"/>
      <c r="BY142" s="262" t="str">
        <f t="shared" si="416"/>
        <v/>
      </c>
      <c r="BZ142" s="263" t="str">
        <f t="shared" si="417"/>
        <v/>
      </c>
      <c r="CA142" s="264"/>
      <c r="CB142" s="265"/>
      <c r="CC142" s="266" t="str">
        <f t="shared" si="418"/>
        <v/>
      </c>
      <c r="CD142" s="267" t="str">
        <f t="shared" si="419"/>
        <v/>
      </c>
      <c r="CE142" s="268" t="str">
        <f t="shared" si="420"/>
        <v/>
      </c>
      <c r="CF142" s="269" t="str">
        <f t="shared" si="421"/>
        <v/>
      </c>
      <c r="CG142" s="270" t="str">
        <f t="shared" si="422"/>
        <v/>
      </c>
      <c r="CH142" s="261" t="str">
        <f t="shared" si="423"/>
        <v/>
      </c>
      <c r="CI142" s="260"/>
      <c r="CJ142" s="135"/>
      <c r="CK142" s="262" t="str">
        <f t="shared" si="185"/>
        <v/>
      </c>
      <c r="CL142" s="263" t="str">
        <f t="shared" si="186"/>
        <v/>
      </c>
      <c r="CM142" s="264"/>
      <c r="CN142" s="265"/>
      <c r="CO142" s="266" t="str">
        <f t="shared" si="188"/>
        <v/>
      </c>
      <c r="CP142" s="267" t="str">
        <f t="shared" si="189"/>
        <v/>
      </c>
      <c r="CQ142" s="268" t="str">
        <f t="shared" si="190"/>
        <v/>
      </c>
      <c r="CR142" s="269" t="str">
        <f t="shared" si="191"/>
        <v/>
      </c>
      <c r="CS142" s="270" t="str">
        <f t="shared" si="192"/>
        <v/>
      </c>
      <c r="CT142" s="261" t="str">
        <f t="shared" si="310"/>
        <v/>
      </c>
      <c r="CU142" s="260"/>
      <c r="CV142" s="135"/>
      <c r="CW142" s="262" t="str">
        <f t="shared" si="178"/>
        <v/>
      </c>
      <c r="CX142" s="263" t="str">
        <f t="shared" si="193"/>
        <v/>
      </c>
      <c r="CY142" s="264"/>
      <c r="CZ142" s="265"/>
      <c r="DA142" s="266" t="str">
        <f t="shared" si="179"/>
        <v/>
      </c>
      <c r="DB142" s="267" t="str">
        <f t="shared" si="180"/>
        <v/>
      </c>
      <c r="DC142" s="268" t="str">
        <f t="shared" si="181"/>
        <v/>
      </c>
      <c r="DD142" s="269" t="str">
        <f t="shared" si="182"/>
        <v/>
      </c>
      <c r="DE142" s="270" t="str">
        <f t="shared" si="183"/>
        <v/>
      </c>
      <c r="DF142" s="261" t="str">
        <f t="shared" si="311"/>
        <v/>
      </c>
      <c r="DG142" s="260"/>
      <c r="DH142" s="135"/>
    </row>
    <row r="143" spans="1:112" ht="13.5" customHeight="1">
      <c r="A143" s="259"/>
      <c r="E143" s="262" t="str">
        <f t="shared" si="368"/>
        <v/>
      </c>
      <c r="F143" s="263" t="str">
        <f t="shared" si="369"/>
        <v/>
      </c>
      <c r="G143" s="264"/>
      <c r="H143" s="265"/>
      <c r="I143" s="266" t="str">
        <f t="shared" si="370"/>
        <v/>
      </c>
      <c r="J143" s="267" t="str">
        <f t="shared" si="371"/>
        <v/>
      </c>
      <c r="K143" s="268" t="str">
        <f t="shared" si="372"/>
        <v/>
      </c>
      <c r="L143" s="269" t="str">
        <f t="shared" si="373"/>
        <v/>
      </c>
      <c r="M143" s="270" t="str">
        <f t="shared" si="374"/>
        <v/>
      </c>
      <c r="N143" s="261" t="str">
        <f t="shared" si="375"/>
        <v/>
      </c>
      <c r="O143" s="260"/>
      <c r="P143" s="135"/>
      <c r="Q143" s="262" t="str">
        <f t="shared" si="376"/>
        <v/>
      </c>
      <c r="R143" s="263" t="str">
        <f t="shared" si="377"/>
        <v/>
      </c>
      <c r="S143" s="264"/>
      <c r="T143" s="265"/>
      <c r="U143" s="266" t="str">
        <f t="shared" si="378"/>
        <v/>
      </c>
      <c r="V143" s="267" t="str">
        <f t="shared" si="379"/>
        <v/>
      </c>
      <c r="W143" s="268" t="str">
        <f t="shared" si="380"/>
        <v/>
      </c>
      <c r="X143" s="269" t="str">
        <f t="shared" si="381"/>
        <v/>
      </c>
      <c r="Y143" s="270" t="str">
        <f t="shared" si="382"/>
        <v/>
      </c>
      <c r="Z143" s="261" t="str">
        <f t="shared" si="383"/>
        <v/>
      </c>
      <c r="AA143" s="260"/>
      <c r="AB143" s="135"/>
      <c r="AC143" s="262" t="str">
        <f t="shared" si="384"/>
        <v/>
      </c>
      <c r="AD143" s="263" t="str">
        <f t="shared" si="385"/>
        <v/>
      </c>
      <c r="AE143" s="264"/>
      <c r="AF143" s="265"/>
      <c r="AG143" s="266" t="str">
        <f t="shared" si="386"/>
        <v/>
      </c>
      <c r="AH143" s="267" t="str">
        <f t="shared" si="387"/>
        <v/>
      </c>
      <c r="AI143" s="268" t="str">
        <f t="shared" si="388"/>
        <v/>
      </c>
      <c r="AJ143" s="269" t="str">
        <f t="shared" si="389"/>
        <v/>
      </c>
      <c r="AK143" s="270" t="str">
        <f t="shared" si="390"/>
        <v/>
      </c>
      <c r="AL143" s="261" t="str">
        <f t="shared" si="391"/>
        <v/>
      </c>
      <c r="AM143" s="260"/>
      <c r="AN143" s="135"/>
      <c r="AO143" s="262" t="str">
        <f t="shared" si="392"/>
        <v/>
      </c>
      <c r="AP143" s="263" t="str">
        <f t="shared" si="393"/>
        <v/>
      </c>
      <c r="AQ143" s="264"/>
      <c r="AR143" s="265"/>
      <c r="AS143" s="266" t="str">
        <f t="shared" si="394"/>
        <v/>
      </c>
      <c r="AT143" s="267" t="str">
        <f t="shared" si="395"/>
        <v/>
      </c>
      <c r="AU143" s="268" t="str">
        <f t="shared" si="396"/>
        <v/>
      </c>
      <c r="AV143" s="269" t="str">
        <f t="shared" si="397"/>
        <v/>
      </c>
      <c r="AW143" s="270" t="str">
        <f t="shared" si="398"/>
        <v/>
      </c>
      <c r="AX143" s="261" t="str">
        <f t="shared" si="399"/>
        <v/>
      </c>
      <c r="AY143" s="260"/>
      <c r="AZ143" s="135"/>
      <c r="BA143" s="262" t="str">
        <f t="shared" si="400"/>
        <v/>
      </c>
      <c r="BB143" s="263" t="str">
        <f t="shared" si="401"/>
        <v/>
      </c>
      <c r="BC143" s="264"/>
      <c r="BD143" s="265"/>
      <c r="BE143" s="266" t="str">
        <f t="shared" si="402"/>
        <v/>
      </c>
      <c r="BF143" s="267" t="str">
        <f t="shared" si="403"/>
        <v/>
      </c>
      <c r="BG143" s="268" t="str">
        <f t="shared" si="404"/>
        <v/>
      </c>
      <c r="BH143" s="269" t="str">
        <f t="shared" si="405"/>
        <v/>
      </c>
      <c r="BI143" s="270" t="str">
        <f t="shared" si="406"/>
        <v/>
      </c>
      <c r="BJ143" s="261" t="str">
        <f t="shared" si="407"/>
        <v/>
      </c>
      <c r="BK143" s="260"/>
      <c r="BL143" s="135"/>
      <c r="BM143" s="262" t="str">
        <f t="shared" si="408"/>
        <v/>
      </c>
      <c r="BN143" s="263" t="str">
        <f t="shared" si="409"/>
        <v/>
      </c>
      <c r="BO143" s="264"/>
      <c r="BP143" s="265"/>
      <c r="BQ143" s="266" t="str">
        <f t="shared" si="410"/>
        <v/>
      </c>
      <c r="BR143" s="267" t="str">
        <f t="shared" si="411"/>
        <v/>
      </c>
      <c r="BS143" s="268" t="str">
        <f t="shared" si="412"/>
        <v/>
      </c>
      <c r="BT143" s="269" t="str">
        <f t="shared" si="413"/>
        <v/>
      </c>
      <c r="BU143" s="270" t="str">
        <f t="shared" si="414"/>
        <v/>
      </c>
      <c r="BV143" s="261" t="str">
        <f t="shared" si="415"/>
        <v/>
      </c>
      <c r="BW143" s="260"/>
      <c r="BX143" s="135"/>
      <c r="BY143" s="262" t="str">
        <f t="shared" si="416"/>
        <v/>
      </c>
      <c r="BZ143" s="263" t="str">
        <f t="shared" si="417"/>
        <v/>
      </c>
      <c r="CA143" s="264"/>
      <c r="CB143" s="265"/>
      <c r="CC143" s="266" t="str">
        <f t="shared" si="418"/>
        <v/>
      </c>
      <c r="CD143" s="267" t="str">
        <f t="shared" si="419"/>
        <v/>
      </c>
      <c r="CE143" s="268" t="str">
        <f t="shared" si="420"/>
        <v/>
      </c>
      <c r="CF143" s="269" t="str">
        <f t="shared" si="421"/>
        <v/>
      </c>
      <c r="CG143" s="270" t="str">
        <f t="shared" si="422"/>
        <v/>
      </c>
      <c r="CH143" s="261" t="str">
        <f t="shared" si="423"/>
        <v/>
      </c>
      <c r="CI143" s="260"/>
      <c r="CJ143" s="135"/>
      <c r="CK143" s="262" t="str">
        <f t="shared" si="185"/>
        <v/>
      </c>
      <c r="CL143" s="263" t="str">
        <f t="shared" si="186"/>
        <v/>
      </c>
      <c r="CM143" s="264"/>
      <c r="CN143" s="265"/>
      <c r="CO143" s="266" t="str">
        <f t="shared" si="188"/>
        <v/>
      </c>
      <c r="CP143" s="267" t="str">
        <f t="shared" si="189"/>
        <v/>
      </c>
      <c r="CQ143" s="268" t="str">
        <f t="shared" si="190"/>
        <v/>
      </c>
      <c r="CR143" s="269" t="str">
        <f t="shared" si="191"/>
        <v/>
      </c>
      <c r="CS143" s="270" t="str">
        <f t="shared" si="192"/>
        <v/>
      </c>
      <c r="CT143" s="261" t="str">
        <f t="shared" si="310"/>
        <v/>
      </c>
      <c r="CU143" s="260"/>
      <c r="CV143" s="135"/>
      <c r="CW143" s="262" t="str">
        <f t="shared" si="178"/>
        <v/>
      </c>
      <c r="CX143" s="263" t="str">
        <f t="shared" si="193"/>
        <v/>
      </c>
      <c r="CY143" s="264"/>
      <c r="CZ143" s="265"/>
      <c r="DA143" s="266" t="str">
        <f t="shared" si="179"/>
        <v/>
      </c>
      <c r="DB143" s="267" t="str">
        <f t="shared" si="180"/>
        <v/>
      </c>
      <c r="DC143" s="268" t="str">
        <f t="shared" si="181"/>
        <v/>
      </c>
      <c r="DD143" s="269" t="str">
        <f t="shared" si="182"/>
        <v/>
      </c>
      <c r="DE143" s="270" t="str">
        <f t="shared" si="183"/>
        <v/>
      </c>
      <c r="DF143" s="261" t="str">
        <f t="shared" si="311"/>
        <v/>
      </c>
      <c r="DG143" s="260"/>
      <c r="DH143" s="135"/>
    </row>
    <row r="144" spans="1:112" ht="13.5" customHeight="1">
      <c r="A144" s="259"/>
      <c r="E144" s="262" t="str">
        <f t="shared" si="368"/>
        <v/>
      </c>
      <c r="F144" s="263" t="str">
        <f t="shared" si="369"/>
        <v/>
      </c>
      <c r="G144" s="264"/>
      <c r="H144" s="265"/>
      <c r="I144" s="266" t="str">
        <f t="shared" si="370"/>
        <v/>
      </c>
      <c r="J144" s="267" t="str">
        <f t="shared" si="371"/>
        <v/>
      </c>
      <c r="K144" s="268" t="str">
        <f t="shared" si="372"/>
        <v/>
      </c>
      <c r="L144" s="269" t="str">
        <f t="shared" si="373"/>
        <v/>
      </c>
      <c r="M144" s="270" t="str">
        <f t="shared" si="374"/>
        <v/>
      </c>
      <c r="N144" s="261" t="str">
        <f t="shared" si="375"/>
        <v/>
      </c>
      <c r="O144" s="260"/>
      <c r="P144" s="135"/>
      <c r="Q144" s="262" t="str">
        <f t="shared" si="376"/>
        <v/>
      </c>
      <c r="R144" s="263" t="str">
        <f t="shared" si="377"/>
        <v/>
      </c>
      <c r="S144" s="264"/>
      <c r="T144" s="265"/>
      <c r="U144" s="266" t="str">
        <f t="shared" si="378"/>
        <v/>
      </c>
      <c r="V144" s="267" t="str">
        <f t="shared" si="379"/>
        <v/>
      </c>
      <c r="W144" s="268" t="str">
        <f t="shared" si="380"/>
        <v/>
      </c>
      <c r="X144" s="269" t="str">
        <f t="shared" si="381"/>
        <v/>
      </c>
      <c r="Y144" s="270" t="str">
        <f t="shared" si="382"/>
        <v/>
      </c>
      <c r="Z144" s="261" t="str">
        <f t="shared" si="383"/>
        <v/>
      </c>
      <c r="AA144" s="260"/>
      <c r="AB144" s="135"/>
      <c r="AC144" s="262" t="str">
        <f t="shared" si="384"/>
        <v/>
      </c>
      <c r="AD144" s="263" t="str">
        <f t="shared" si="385"/>
        <v/>
      </c>
      <c r="AE144" s="264"/>
      <c r="AF144" s="265"/>
      <c r="AG144" s="266" t="str">
        <f t="shared" si="386"/>
        <v/>
      </c>
      <c r="AH144" s="267" t="str">
        <f t="shared" si="387"/>
        <v/>
      </c>
      <c r="AI144" s="268" t="str">
        <f t="shared" si="388"/>
        <v/>
      </c>
      <c r="AJ144" s="269" t="str">
        <f t="shared" si="389"/>
        <v/>
      </c>
      <c r="AK144" s="270" t="str">
        <f t="shared" si="390"/>
        <v/>
      </c>
      <c r="AL144" s="261" t="str">
        <f t="shared" si="391"/>
        <v/>
      </c>
      <c r="AM144" s="260"/>
      <c r="AN144" s="135"/>
      <c r="AO144" s="262" t="str">
        <f t="shared" si="392"/>
        <v/>
      </c>
      <c r="AP144" s="263" t="str">
        <f t="shared" si="393"/>
        <v/>
      </c>
      <c r="AQ144" s="264"/>
      <c r="AR144" s="265"/>
      <c r="AS144" s="266" t="str">
        <f t="shared" si="394"/>
        <v/>
      </c>
      <c r="AT144" s="267" t="str">
        <f t="shared" si="395"/>
        <v/>
      </c>
      <c r="AU144" s="268" t="str">
        <f t="shared" si="396"/>
        <v/>
      </c>
      <c r="AV144" s="269" t="str">
        <f t="shared" si="397"/>
        <v/>
      </c>
      <c r="AW144" s="270" t="str">
        <f t="shared" si="398"/>
        <v/>
      </c>
      <c r="AX144" s="261" t="str">
        <f t="shared" si="399"/>
        <v/>
      </c>
      <c r="AY144" s="260"/>
      <c r="AZ144" s="135"/>
      <c r="BA144" s="262" t="str">
        <f t="shared" si="400"/>
        <v/>
      </c>
      <c r="BB144" s="263" t="str">
        <f t="shared" si="401"/>
        <v/>
      </c>
      <c r="BC144" s="264"/>
      <c r="BD144" s="265"/>
      <c r="BE144" s="266" t="str">
        <f t="shared" si="402"/>
        <v/>
      </c>
      <c r="BF144" s="267" t="str">
        <f t="shared" si="403"/>
        <v/>
      </c>
      <c r="BG144" s="268" t="str">
        <f t="shared" si="404"/>
        <v/>
      </c>
      <c r="BH144" s="269" t="str">
        <f t="shared" si="405"/>
        <v/>
      </c>
      <c r="BI144" s="270" t="str">
        <f t="shared" si="406"/>
        <v/>
      </c>
      <c r="BJ144" s="261" t="str">
        <f t="shared" si="407"/>
        <v/>
      </c>
      <c r="BK144" s="260"/>
      <c r="BL144" s="135"/>
      <c r="BM144" s="262" t="str">
        <f t="shared" si="408"/>
        <v/>
      </c>
      <c r="BN144" s="263" t="str">
        <f t="shared" si="409"/>
        <v/>
      </c>
      <c r="BO144" s="264"/>
      <c r="BP144" s="265"/>
      <c r="BQ144" s="266" t="str">
        <f t="shared" si="410"/>
        <v/>
      </c>
      <c r="BR144" s="267" t="str">
        <f t="shared" si="411"/>
        <v/>
      </c>
      <c r="BS144" s="268" t="str">
        <f t="shared" si="412"/>
        <v/>
      </c>
      <c r="BT144" s="269" t="str">
        <f t="shared" si="413"/>
        <v/>
      </c>
      <c r="BU144" s="270" t="str">
        <f t="shared" si="414"/>
        <v/>
      </c>
      <c r="BV144" s="261" t="str">
        <f t="shared" si="415"/>
        <v/>
      </c>
      <c r="BW144" s="260"/>
      <c r="BX144" s="135"/>
      <c r="BY144" s="262" t="str">
        <f t="shared" si="416"/>
        <v/>
      </c>
      <c r="BZ144" s="263" t="str">
        <f t="shared" si="417"/>
        <v/>
      </c>
      <c r="CA144" s="264"/>
      <c r="CB144" s="265"/>
      <c r="CC144" s="266" t="str">
        <f t="shared" si="418"/>
        <v/>
      </c>
      <c r="CD144" s="267" t="str">
        <f t="shared" si="419"/>
        <v/>
      </c>
      <c r="CE144" s="268" t="str">
        <f t="shared" si="420"/>
        <v/>
      </c>
      <c r="CF144" s="269" t="str">
        <f t="shared" si="421"/>
        <v/>
      </c>
      <c r="CG144" s="270" t="str">
        <f t="shared" si="422"/>
        <v/>
      </c>
      <c r="CH144" s="261" t="str">
        <f t="shared" si="423"/>
        <v/>
      </c>
      <c r="CI144" s="260"/>
      <c r="CJ144" s="135"/>
      <c r="CK144" s="262" t="str">
        <f t="shared" si="185"/>
        <v/>
      </c>
      <c r="CL144" s="263" t="str">
        <f t="shared" si="186"/>
        <v/>
      </c>
      <c r="CM144" s="264"/>
      <c r="CN144" s="265"/>
      <c r="CO144" s="266" t="str">
        <f t="shared" si="188"/>
        <v/>
      </c>
      <c r="CP144" s="267" t="str">
        <f t="shared" si="189"/>
        <v/>
      </c>
      <c r="CQ144" s="268" t="str">
        <f t="shared" si="190"/>
        <v/>
      </c>
      <c r="CR144" s="269" t="str">
        <f t="shared" si="191"/>
        <v/>
      </c>
      <c r="CS144" s="270" t="str">
        <f t="shared" si="192"/>
        <v/>
      </c>
      <c r="CT144" s="261" t="str">
        <f t="shared" si="310"/>
        <v/>
      </c>
      <c r="CU144" s="260"/>
      <c r="CV144" s="135"/>
      <c r="CW144" s="262" t="str">
        <f t="shared" si="178"/>
        <v/>
      </c>
      <c r="CX144" s="263" t="str">
        <f t="shared" si="193"/>
        <v/>
      </c>
      <c r="CY144" s="264"/>
      <c r="CZ144" s="265"/>
      <c r="DA144" s="266" t="str">
        <f t="shared" si="179"/>
        <v/>
      </c>
      <c r="DB144" s="267" t="str">
        <f t="shared" si="180"/>
        <v/>
      </c>
      <c r="DC144" s="268" t="str">
        <f t="shared" si="181"/>
        <v/>
      </c>
      <c r="DD144" s="269" t="str">
        <f t="shared" si="182"/>
        <v/>
      </c>
      <c r="DE144" s="270" t="str">
        <f t="shared" si="183"/>
        <v/>
      </c>
      <c r="DF144" s="261" t="str">
        <f t="shared" si="311"/>
        <v/>
      </c>
      <c r="DG144" s="260"/>
      <c r="DH144" s="135"/>
    </row>
    <row r="145" spans="1:112" ht="13.5" customHeight="1">
      <c r="A145" s="259"/>
      <c r="E145" s="262" t="str">
        <f t="shared" si="368"/>
        <v/>
      </c>
      <c r="F145" s="263" t="str">
        <f t="shared" si="369"/>
        <v/>
      </c>
      <c r="G145" s="264"/>
      <c r="H145" s="265"/>
      <c r="I145" s="266" t="str">
        <f t="shared" si="370"/>
        <v/>
      </c>
      <c r="J145" s="267" t="str">
        <f t="shared" si="371"/>
        <v/>
      </c>
      <c r="K145" s="268" t="str">
        <f t="shared" si="372"/>
        <v/>
      </c>
      <c r="L145" s="269" t="str">
        <f t="shared" si="373"/>
        <v/>
      </c>
      <c r="M145" s="270" t="str">
        <f t="shared" si="374"/>
        <v/>
      </c>
      <c r="N145" s="261" t="str">
        <f t="shared" si="375"/>
        <v/>
      </c>
      <c r="O145" s="260"/>
      <c r="P145" s="135"/>
      <c r="Q145" s="262" t="str">
        <f t="shared" si="376"/>
        <v/>
      </c>
      <c r="R145" s="263" t="str">
        <f t="shared" si="377"/>
        <v/>
      </c>
      <c r="S145" s="264"/>
      <c r="T145" s="265"/>
      <c r="U145" s="266" t="str">
        <f t="shared" si="378"/>
        <v/>
      </c>
      <c r="V145" s="267" t="str">
        <f t="shared" si="379"/>
        <v/>
      </c>
      <c r="W145" s="268" t="str">
        <f t="shared" si="380"/>
        <v/>
      </c>
      <c r="X145" s="269" t="str">
        <f t="shared" si="381"/>
        <v/>
      </c>
      <c r="Y145" s="270" t="str">
        <f t="shared" si="382"/>
        <v/>
      </c>
      <c r="Z145" s="261" t="str">
        <f t="shared" si="383"/>
        <v/>
      </c>
      <c r="AA145" s="260"/>
      <c r="AB145" s="135"/>
      <c r="AC145" s="262" t="str">
        <f t="shared" si="384"/>
        <v/>
      </c>
      <c r="AD145" s="263" t="str">
        <f t="shared" si="385"/>
        <v/>
      </c>
      <c r="AE145" s="264"/>
      <c r="AF145" s="265"/>
      <c r="AG145" s="266" t="str">
        <f t="shared" si="386"/>
        <v/>
      </c>
      <c r="AH145" s="267" t="str">
        <f t="shared" si="387"/>
        <v/>
      </c>
      <c r="AI145" s="268" t="str">
        <f t="shared" si="388"/>
        <v/>
      </c>
      <c r="AJ145" s="269" t="str">
        <f t="shared" si="389"/>
        <v/>
      </c>
      <c r="AK145" s="270" t="str">
        <f t="shared" si="390"/>
        <v/>
      </c>
      <c r="AL145" s="261" t="str">
        <f t="shared" si="391"/>
        <v/>
      </c>
      <c r="AM145" s="260"/>
      <c r="AN145" s="135"/>
      <c r="AO145" s="262" t="str">
        <f t="shared" si="392"/>
        <v/>
      </c>
      <c r="AP145" s="263" t="str">
        <f t="shared" si="393"/>
        <v/>
      </c>
      <c r="AQ145" s="264"/>
      <c r="AR145" s="265"/>
      <c r="AS145" s="266" t="str">
        <f t="shared" si="394"/>
        <v/>
      </c>
      <c r="AT145" s="267" t="str">
        <f t="shared" si="395"/>
        <v/>
      </c>
      <c r="AU145" s="268" t="str">
        <f t="shared" si="396"/>
        <v/>
      </c>
      <c r="AV145" s="269" t="str">
        <f t="shared" si="397"/>
        <v/>
      </c>
      <c r="AW145" s="270" t="str">
        <f t="shared" si="398"/>
        <v/>
      </c>
      <c r="AX145" s="261" t="str">
        <f t="shared" si="399"/>
        <v/>
      </c>
      <c r="AY145" s="260"/>
      <c r="AZ145" s="135"/>
      <c r="BA145" s="262" t="str">
        <f t="shared" si="400"/>
        <v/>
      </c>
      <c r="BB145" s="263" t="str">
        <f t="shared" si="401"/>
        <v/>
      </c>
      <c r="BC145" s="264"/>
      <c r="BD145" s="265"/>
      <c r="BE145" s="266" t="str">
        <f t="shared" si="402"/>
        <v/>
      </c>
      <c r="BF145" s="267" t="str">
        <f t="shared" si="403"/>
        <v/>
      </c>
      <c r="BG145" s="268" t="str">
        <f t="shared" si="404"/>
        <v/>
      </c>
      <c r="BH145" s="269" t="str">
        <f t="shared" si="405"/>
        <v/>
      </c>
      <c r="BI145" s="270" t="str">
        <f t="shared" si="406"/>
        <v/>
      </c>
      <c r="BJ145" s="261" t="str">
        <f t="shared" si="407"/>
        <v/>
      </c>
      <c r="BK145" s="260"/>
      <c r="BL145" s="135"/>
      <c r="BM145" s="262" t="str">
        <f t="shared" si="408"/>
        <v/>
      </c>
      <c r="BN145" s="263" t="str">
        <f t="shared" si="409"/>
        <v/>
      </c>
      <c r="BO145" s="264"/>
      <c r="BP145" s="265"/>
      <c r="BQ145" s="266" t="str">
        <f t="shared" si="410"/>
        <v/>
      </c>
      <c r="BR145" s="267" t="str">
        <f t="shared" si="411"/>
        <v/>
      </c>
      <c r="BS145" s="268" t="str">
        <f t="shared" si="412"/>
        <v/>
      </c>
      <c r="BT145" s="269" t="str">
        <f t="shared" si="413"/>
        <v/>
      </c>
      <c r="BU145" s="270" t="str">
        <f t="shared" si="414"/>
        <v/>
      </c>
      <c r="BV145" s="261" t="str">
        <f t="shared" si="415"/>
        <v/>
      </c>
      <c r="BW145" s="260"/>
      <c r="BX145" s="135"/>
      <c r="BY145" s="262" t="str">
        <f t="shared" si="416"/>
        <v/>
      </c>
      <c r="BZ145" s="263" t="str">
        <f t="shared" si="417"/>
        <v/>
      </c>
      <c r="CA145" s="264"/>
      <c r="CB145" s="265"/>
      <c r="CC145" s="266" t="str">
        <f t="shared" si="418"/>
        <v/>
      </c>
      <c r="CD145" s="267" t="str">
        <f t="shared" si="419"/>
        <v/>
      </c>
      <c r="CE145" s="268" t="str">
        <f t="shared" si="420"/>
        <v/>
      </c>
      <c r="CF145" s="269" t="str">
        <f t="shared" si="421"/>
        <v/>
      </c>
      <c r="CG145" s="270" t="str">
        <f t="shared" si="422"/>
        <v/>
      </c>
      <c r="CH145" s="261" t="str">
        <f t="shared" si="423"/>
        <v/>
      </c>
      <c r="CI145" s="260"/>
      <c r="CJ145" s="135"/>
      <c r="CK145" s="262" t="str">
        <f t="shared" si="185"/>
        <v/>
      </c>
      <c r="CL145" s="263" t="str">
        <f t="shared" si="186"/>
        <v/>
      </c>
      <c r="CM145" s="264"/>
      <c r="CN145" s="265"/>
      <c r="CO145" s="266" t="str">
        <f t="shared" si="188"/>
        <v/>
      </c>
      <c r="CP145" s="267" t="str">
        <f t="shared" si="189"/>
        <v/>
      </c>
      <c r="CQ145" s="268" t="str">
        <f t="shared" si="190"/>
        <v/>
      </c>
      <c r="CR145" s="269" t="str">
        <f t="shared" si="191"/>
        <v/>
      </c>
      <c r="CS145" s="270" t="str">
        <f t="shared" si="192"/>
        <v/>
      </c>
      <c r="CT145" s="261" t="str">
        <f t="shared" si="310"/>
        <v/>
      </c>
      <c r="CU145" s="260"/>
      <c r="CV145" s="135"/>
      <c r="CW145" s="262" t="str">
        <f t="shared" ref="CW145:CW184" si="424">IF(DA145="","",CW$3)</f>
        <v/>
      </c>
      <c r="CX145" s="263" t="str">
        <f t="shared" si="193"/>
        <v/>
      </c>
      <c r="CY145" s="264"/>
      <c r="CZ145" s="265"/>
      <c r="DA145" s="266" t="str">
        <f t="shared" ref="DA145:DA184" si="425">IF(DH145="","",IF(ISNUMBER(SEARCH(":",DH145)),MID(DH145,FIND(":",DH145)+2,FIND("(",DH145)-FIND(":",DH145)-3),LEFT(DH145,FIND("(",DH145)-2)))</f>
        <v/>
      </c>
      <c r="DB145" s="267" t="str">
        <f t="shared" ref="DB145:DB184" si="426">IF(DH145="","",MID(DH145,FIND("(",DH145)+1,4))</f>
        <v/>
      </c>
      <c r="DC145" s="268" t="str">
        <f t="shared" ref="DC145:DC184" si="427">IF(ISNUMBER(SEARCH("*female*",DH145)),"female",IF(ISNUMBER(SEARCH("*male*",DH145)),"male",""))</f>
        <v/>
      </c>
      <c r="DD145" s="269" t="str">
        <f t="shared" ref="DD145:DD184" si="428">IF(DH145="","",IF(ISERROR(MID(DH145,FIND("male,",DH145)+6,(FIND(")",DH145)-(FIND("male,",DH145)+6))))=TRUE,"missing/error",MID(DH145,FIND("male,",DH145)+6,(FIND(")",DH145)-(FIND("male,",DH145)+6)))))</f>
        <v/>
      </c>
      <c r="DE145" s="270" t="str">
        <f t="shared" ref="DE145:DE184" si="429">IF(DA145="","",(MID(DA145,(SEARCH("^^",SUBSTITUTE(DA145," ","^^",LEN(DA145)-LEN(SUBSTITUTE(DA145," ","")))))+1,99)&amp;"_"&amp;LEFT(DA145,FIND(" ",DA145)-1)&amp;"_"&amp;DB145))</f>
        <v/>
      </c>
      <c r="DF145" s="261" t="str">
        <f t="shared" si="311"/>
        <v/>
      </c>
      <c r="DG145" s="260"/>
      <c r="DH145" s="135"/>
    </row>
    <row r="146" spans="1:112" ht="13.5" customHeight="1">
      <c r="A146" s="259"/>
      <c r="E146" s="262" t="str">
        <f t="shared" si="368"/>
        <v/>
      </c>
      <c r="F146" s="263" t="str">
        <f t="shared" si="369"/>
        <v/>
      </c>
      <c r="G146" s="264"/>
      <c r="H146" s="265"/>
      <c r="I146" s="266" t="str">
        <f t="shared" si="370"/>
        <v/>
      </c>
      <c r="J146" s="267" t="str">
        <f t="shared" si="371"/>
        <v/>
      </c>
      <c r="K146" s="268" t="str">
        <f t="shared" si="372"/>
        <v/>
      </c>
      <c r="L146" s="269" t="str">
        <f t="shared" si="373"/>
        <v/>
      </c>
      <c r="M146" s="270" t="str">
        <f t="shared" si="374"/>
        <v/>
      </c>
      <c r="N146" s="261" t="str">
        <f t="shared" si="375"/>
        <v/>
      </c>
      <c r="O146" s="260"/>
      <c r="P146" s="135"/>
      <c r="Q146" s="262" t="str">
        <f t="shared" si="376"/>
        <v/>
      </c>
      <c r="R146" s="263" t="str">
        <f t="shared" si="377"/>
        <v/>
      </c>
      <c r="S146" s="264"/>
      <c r="T146" s="265"/>
      <c r="U146" s="266" t="str">
        <f t="shared" si="378"/>
        <v/>
      </c>
      <c r="V146" s="267" t="str">
        <f t="shared" si="379"/>
        <v/>
      </c>
      <c r="W146" s="268" t="str">
        <f t="shared" si="380"/>
        <v/>
      </c>
      <c r="X146" s="269" t="str">
        <f t="shared" si="381"/>
        <v/>
      </c>
      <c r="Y146" s="270" t="str">
        <f t="shared" si="382"/>
        <v/>
      </c>
      <c r="Z146" s="261" t="str">
        <f t="shared" si="383"/>
        <v/>
      </c>
      <c r="AA146" s="260"/>
      <c r="AB146" s="135"/>
      <c r="AC146" s="262" t="str">
        <f t="shared" si="384"/>
        <v/>
      </c>
      <c r="AD146" s="263" t="str">
        <f t="shared" si="385"/>
        <v/>
      </c>
      <c r="AE146" s="264"/>
      <c r="AF146" s="265"/>
      <c r="AG146" s="266" t="str">
        <f t="shared" si="386"/>
        <v/>
      </c>
      <c r="AH146" s="267" t="str">
        <f t="shared" si="387"/>
        <v/>
      </c>
      <c r="AI146" s="268" t="str">
        <f t="shared" si="388"/>
        <v/>
      </c>
      <c r="AJ146" s="269" t="str">
        <f t="shared" si="389"/>
        <v/>
      </c>
      <c r="AK146" s="270" t="str">
        <f t="shared" si="390"/>
        <v/>
      </c>
      <c r="AL146" s="261" t="str">
        <f t="shared" si="391"/>
        <v/>
      </c>
      <c r="AM146" s="260"/>
      <c r="AN146" s="135"/>
      <c r="AO146" s="262" t="str">
        <f t="shared" si="392"/>
        <v/>
      </c>
      <c r="AP146" s="263" t="str">
        <f t="shared" si="393"/>
        <v/>
      </c>
      <c r="AQ146" s="264"/>
      <c r="AR146" s="265"/>
      <c r="AS146" s="266" t="str">
        <f t="shared" si="394"/>
        <v/>
      </c>
      <c r="AT146" s="267" t="str">
        <f t="shared" si="395"/>
        <v/>
      </c>
      <c r="AU146" s="268" t="str">
        <f t="shared" si="396"/>
        <v/>
      </c>
      <c r="AV146" s="269" t="str">
        <f t="shared" si="397"/>
        <v/>
      </c>
      <c r="AW146" s="270" t="str">
        <f t="shared" si="398"/>
        <v/>
      </c>
      <c r="AX146" s="261" t="str">
        <f t="shared" si="399"/>
        <v/>
      </c>
      <c r="AY146" s="260"/>
      <c r="AZ146" s="135"/>
      <c r="BA146" s="262" t="str">
        <f t="shared" si="400"/>
        <v/>
      </c>
      <c r="BB146" s="263" t="str">
        <f t="shared" si="401"/>
        <v/>
      </c>
      <c r="BC146" s="264"/>
      <c r="BD146" s="265"/>
      <c r="BE146" s="266" t="str">
        <f t="shared" si="402"/>
        <v/>
      </c>
      <c r="BF146" s="267" t="str">
        <f t="shared" si="403"/>
        <v/>
      </c>
      <c r="BG146" s="268" t="str">
        <f t="shared" si="404"/>
        <v/>
      </c>
      <c r="BH146" s="269" t="str">
        <f t="shared" si="405"/>
        <v/>
      </c>
      <c r="BI146" s="270" t="str">
        <f t="shared" si="406"/>
        <v/>
      </c>
      <c r="BJ146" s="261" t="str">
        <f t="shared" si="407"/>
        <v/>
      </c>
      <c r="BK146" s="260"/>
      <c r="BL146" s="135"/>
      <c r="BM146" s="262" t="str">
        <f t="shared" si="408"/>
        <v/>
      </c>
      <c r="BN146" s="263" t="str">
        <f t="shared" si="409"/>
        <v/>
      </c>
      <c r="BO146" s="264"/>
      <c r="BP146" s="265"/>
      <c r="BQ146" s="266" t="str">
        <f t="shared" si="410"/>
        <v/>
      </c>
      <c r="BR146" s="267" t="str">
        <f t="shared" si="411"/>
        <v/>
      </c>
      <c r="BS146" s="268" t="str">
        <f t="shared" si="412"/>
        <v/>
      </c>
      <c r="BT146" s="269" t="str">
        <f t="shared" si="413"/>
        <v/>
      </c>
      <c r="BU146" s="270" t="str">
        <f t="shared" si="414"/>
        <v/>
      </c>
      <c r="BV146" s="261" t="str">
        <f t="shared" si="415"/>
        <v/>
      </c>
      <c r="BW146" s="260"/>
      <c r="BX146" s="135"/>
      <c r="BY146" s="262" t="str">
        <f t="shared" si="416"/>
        <v/>
      </c>
      <c r="BZ146" s="263" t="str">
        <f t="shared" si="417"/>
        <v/>
      </c>
      <c r="CA146" s="264"/>
      <c r="CB146" s="265"/>
      <c r="CC146" s="266" t="str">
        <f t="shared" si="418"/>
        <v/>
      </c>
      <c r="CD146" s="267" t="str">
        <f t="shared" si="419"/>
        <v/>
      </c>
      <c r="CE146" s="268" t="str">
        <f t="shared" si="420"/>
        <v/>
      </c>
      <c r="CF146" s="269" t="str">
        <f t="shared" si="421"/>
        <v/>
      </c>
      <c r="CG146" s="270" t="str">
        <f t="shared" si="422"/>
        <v/>
      </c>
      <c r="CH146" s="261" t="str">
        <f t="shared" si="423"/>
        <v/>
      </c>
      <c r="CI146" s="260"/>
      <c r="CJ146" s="135"/>
      <c r="CK146" s="262" t="str">
        <f t="shared" ref="CK146:CK178" si="430">IF(CO146="","",CK$3)</f>
        <v/>
      </c>
      <c r="CL146" s="263" t="str">
        <f t="shared" ref="CL146:CL178" si="431">IF(CO146="","",CK$1)</f>
        <v/>
      </c>
      <c r="CM146" s="264"/>
      <c r="CN146" s="265"/>
      <c r="CO146" s="266" t="str">
        <f t="shared" ref="CO146:CO147" si="432">IF(CV146="","",IF(ISNUMBER(SEARCH(":",CV146)),MID(CV146,FIND(":",CV146)+2,FIND("(",CV146)-FIND(":",CV146)-3),LEFT(CV146,FIND("(",CV146)-2)))</f>
        <v/>
      </c>
      <c r="CP146" s="267" t="str">
        <f t="shared" ref="CP146:CP147" si="433">IF(CV146="","",MID(CV146,FIND("(",CV146)+1,4))</f>
        <v/>
      </c>
      <c r="CQ146" s="268" t="str">
        <f t="shared" ref="CQ146:CQ147" si="434">IF(ISNUMBER(SEARCH("*female*",CV146)),"female",IF(ISNUMBER(SEARCH("*male*",CV146)),"male",""))</f>
        <v/>
      </c>
      <c r="CR146" s="269" t="str">
        <f t="shared" ref="CR146:CR156" si="435">IF(CV146="","",IF(ISERROR(MID(CV146,FIND("male,",CV146)+6,(FIND(")",CV146)-(FIND("male,",CV146)+6))))=TRUE,"missing/error",MID(CV146,FIND("male,",CV146)+6,(FIND(")",CV146)-(FIND("male,",CV146)+6)))))</f>
        <v/>
      </c>
      <c r="CS146" s="270" t="str">
        <f t="shared" ref="CS146:CS156" si="436">IF(CO146="","",(MID(CO146,(SEARCH("^^",SUBSTITUTE(CO146," ","^^",LEN(CO146)-LEN(SUBSTITUTE(CO146," ","")))))+1,99)&amp;"_"&amp;LEFT(CO146,FIND(" ",CO146)-1)&amp;"_"&amp;CP146))</f>
        <v/>
      </c>
      <c r="CT146" s="261" t="str">
        <f t="shared" si="310"/>
        <v/>
      </c>
      <c r="CU146" s="260"/>
      <c r="CV146" s="135"/>
      <c r="CW146" s="262" t="str">
        <f t="shared" si="424"/>
        <v/>
      </c>
      <c r="CX146" s="263" t="str">
        <f t="shared" ref="CX146:CX184" si="437">IF(DA146="","",CW$1)</f>
        <v/>
      </c>
      <c r="CY146" s="264"/>
      <c r="CZ146" s="265"/>
      <c r="DA146" s="266" t="str">
        <f t="shared" si="425"/>
        <v/>
      </c>
      <c r="DB146" s="267" t="str">
        <f t="shared" si="426"/>
        <v/>
      </c>
      <c r="DC146" s="268" t="str">
        <f t="shared" si="427"/>
        <v/>
      </c>
      <c r="DD146" s="269" t="str">
        <f t="shared" si="428"/>
        <v/>
      </c>
      <c r="DE146" s="270" t="str">
        <f t="shared" si="429"/>
        <v/>
      </c>
      <c r="DF146" s="261" t="str">
        <f t="shared" si="311"/>
        <v/>
      </c>
      <c r="DG146" s="260"/>
      <c r="DH146" s="135"/>
    </row>
    <row r="147" spans="1:112" ht="13.5" customHeight="1">
      <c r="A147" s="259"/>
      <c r="E147" s="262" t="str">
        <f t="shared" si="368"/>
        <v/>
      </c>
      <c r="F147" s="263" t="str">
        <f t="shared" si="369"/>
        <v/>
      </c>
      <c r="G147" s="264"/>
      <c r="H147" s="265"/>
      <c r="I147" s="266" t="str">
        <f t="shared" si="370"/>
        <v/>
      </c>
      <c r="J147" s="267" t="str">
        <f t="shared" si="371"/>
        <v/>
      </c>
      <c r="K147" s="268" t="str">
        <f t="shared" si="372"/>
        <v/>
      </c>
      <c r="L147" s="269" t="str">
        <f t="shared" si="373"/>
        <v/>
      </c>
      <c r="M147" s="270" t="str">
        <f t="shared" si="374"/>
        <v/>
      </c>
      <c r="N147" s="261" t="str">
        <f t="shared" si="375"/>
        <v/>
      </c>
      <c r="O147" s="260"/>
      <c r="P147" s="135"/>
      <c r="Q147" s="262" t="str">
        <f t="shared" si="376"/>
        <v/>
      </c>
      <c r="R147" s="263" t="str">
        <f t="shared" si="377"/>
        <v/>
      </c>
      <c r="S147" s="264"/>
      <c r="T147" s="265"/>
      <c r="U147" s="266" t="str">
        <f t="shared" si="378"/>
        <v/>
      </c>
      <c r="V147" s="267" t="str">
        <f t="shared" si="379"/>
        <v/>
      </c>
      <c r="W147" s="268" t="str">
        <f t="shared" si="380"/>
        <v/>
      </c>
      <c r="X147" s="269" t="str">
        <f t="shared" si="381"/>
        <v/>
      </c>
      <c r="Y147" s="270" t="str">
        <f t="shared" si="382"/>
        <v/>
      </c>
      <c r="Z147" s="261" t="str">
        <f t="shared" si="383"/>
        <v/>
      </c>
      <c r="AA147" s="260"/>
      <c r="AB147" s="135"/>
      <c r="AC147" s="262" t="str">
        <f t="shared" si="384"/>
        <v/>
      </c>
      <c r="AD147" s="263" t="str">
        <f t="shared" si="385"/>
        <v/>
      </c>
      <c r="AE147" s="264"/>
      <c r="AF147" s="265"/>
      <c r="AG147" s="266" t="str">
        <f t="shared" si="386"/>
        <v/>
      </c>
      <c r="AH147" s="267" t="str">
        <f t="shared" si="387"/>
        <v/>
      </c>
      <c r="AI147" s="268" t="str">
        <f t="shared" si="388"/>
        <v/>
      </c>
      <c r="AJ147" s="269" t="str">
        <f t="shared" si="389"/>
        <v/>
      </c>
      <c r="AK147" s="270" t="str">
        <f t="shared" si="390"/>
        <v/>
      </c>
      <c r="AL147" s="261" t="str">
        <f t="shared" si="391"/>
        <v/>
      </c>
      <c r="AM147" s="260"/>
      <c r="AN147" s="135"/>
      <c r="AO147" s="262" t="str">
        <f t="shared" si="392"/>
        <v/>
      </c>
      <c r="AP147" s="263" t="str">
        <f t="shared" si="393"/>
        <v/>
      </c>
      <c r="AQ147" s="264"/>
      <c r="AR147" s="265"/>
      <c r="AS147" s="266" t="str">
        <f t="shared" si="394"/>
        <v/>
      </c>
      <c r="AT147" s="267" t="str">
        <f t="shared" si="395"/>
        <v/>
      </c>
      <c r="AU147" s="268" t="str">
        <f t="shared" si="396"/>
        <v/>
      </c>
      <c r="AV147" s="269" t="str">
        <f t="shared" si="397"/>
        <v/>
      </c>
      <c r="AW147" s="270" t="str">
        <f t="shared" si="398"/>
        <v/>
      </c>
      <c r="AX147" s="261" t="str">
        <f t="shared" si="399"/>
        <v/>
      </c>
      <c r="AY147" s="260"/>
      <c r="AZ147" s="135"/>
      <c r="BA147" s="262" t="str">
        <f t="shared" si="400"/>
        <v/>
      </c>
      <c r="BB147" s="263" t="str">
        <f t="shared" si="401"/>
        <v/>
      </c>
      <c r="BC147" s="264"/>
      <c r="BD147" s="265"/>
      <c r="BE147" s="266" t="str">
        <f t="shared" si="402"/>
        <v/>
      </c>
      <c r="BF147" s="267" t="str">
        <f t="shared" si="403"/>
        <v/>
      </c>
      <c r="BG147" s="268" t="str">
        <f t="shared" si="404"/>
        <v/>
      </c>
      <c r="BH147" s="269" t="str">
        <f t="shared" si="405"/>
        <v/>
      </c>
      <c r="BI147" s="270" t="str">
        <f t="shared" si="406"/>
        <v/>
      </c>
      <c r="BJ147" s="261" t="str">
        <f t="shared" si="407"/>
        <v/>
      </c>
      <c r="BK147" s="260"/>
      <c r="BL147" s="135"/>
      <c r="BM147" s="262" t="str">
        <f t="shared" si="408"/>
        <v/>
      </c>
      <c r="BN147" s="263" t="str">
        <f t="shared" si="409"/>
        <v/>
      </c>
      <c r="BO147" s="264"/>
      <c r="BP147" s="265"/>
      <c r="BQ147" s="266" t="str">
        <f t="shared" si="410"/>
        <v/>
      </c>
      <c r="BR147" s="267" t="str">
        <f t="shared" si="411"/>
        <v/>
      </c>
      <c r="BS147" s="268" t="str">
        <f t="shared" si="412"/>
        <v/>
      </c>
      <c r="BT147" s="269" t="str">
        <f t="shared" si="413"/>
        <v/>
      </c>
      <c r="BU147" s="270" t="str">
        <f t="shared" si="414"/>
        <v/>
      </c>
      <c r="BV147" s="261" t="str">
        <f t="shared" si="415"/>
        <v/>
      </c>
      <c r="BW147" s="260"/>
      <c r="BX147" s="135"/>
      <c r="BY147" s="262" t="str">
        <f t="shared" si="416"/>
        <v/>
      </c>
      <c r="BZ147" s="263" t="str">
        <f t="shared" si="417"/>
        <v/>
      </c>
      <c r="CA147" s="264"/>
      <c r="CB147" s="265"/>
      <c r="CC147" s="266" t="str">
        <f t="shared" si="418"/>
        <v/>
      </c>
      <c r="CD147" s="267" t="str">
        <f t="shared" si="419"/>
        <v/>
      </c>
      <c r="CE147" s="268" t="str">
        <f t="shared" si="420"/>
        <v/>
      </c>
      <c r="CF147" s="269" t="str">
        <f t="shared" si="421"/>
        <v/>
      </c>
      <c r="CG147" s="270" t="str">
        <f t="shared" si="422"/>
        <v/>
      </c>
      <c r="CH147" s="261" t="str">
        <f t="shared" si="423"/>
        <v/>
      </c>
      <c r="CI147" s="260"/>
      <c r="CJ147" s="135"/>
      <c r="CK147" s="262" t="str">
        <f t="shared" si="430"/>
        <v/>
      </c>
      <c r="CL147" s="263" t="str">
        <f t="shared" si="431"/>
        <v/>
      </c>
      <c r="CM147" s="264"/>
      <c r="CN147" s="265"/>
      <c r="CO147" s="266" t="str">
        <f t="shared" si="432"/>
        <v/>
      </c>
      <c r="CP147" s="267" t="str">
        <f t="shared" si="433"/>
        <v/>
      </c>
      <c r="CQ147" s="268" t="str">
        <f t="shared" si="434"/>
        <v/>
      </c>
      <c r="CR147" s="269" t="str">
        <f t="shared" si="435"/>
        <v/>
      </c>
      <c r="CS147" s="270" t="str">
        <f t="shared" si="436"/>
        <v/>
      </c>
      <c r="CT147" s="261" t="str">
        <f t="shared" si="310"/>
        <v/>
      </c>
      <c r="CU147" s="260"/>
      <c r="CV147" s="135"/>
      <c r="CW147" s="262" t="str">
        <f t="shared" si="424"/>
        <v/>
      </c>
      <c r="CX147" s="263" t="str">
        <f t="shared" si="437"/>
        <v/>
      </c>
      <c r="CY147" s="264"/>
      <c r="CZ147" s="265"/>
      <c r="DA147" s="266" t="str">
        <f t="shared" si="425"/>
        <v/>
      </c>
      <c r="DB147" s="267" t="str">
        <f t="shared" si="426"/>
        <v/>
      </c>
      <c r="DC147" s="268" t="str">
        <f t="shared" si="427"/>
        <v/>
      </c>
      <c r="DD147" s="269" t="str">
        <f t="shared" si="428"/>
        <v/>
      </c>
      <c r="DE147" s="270" t="str">
        <f t="shared" si="429"/>
        <v/>
      </c>
      <c r="DF147" s="261" t="str">
        <f t="shared" si="311"/>
        <v/>
      </c>
      <c r="DG147" s="260"/>
      <c r="DH147" s="135"/>
    </row>
    <row r="148" spans="1:112" ht="13.5" customHeight="1">
      <c r="A148" s="259"/>
      <c r="E148" s="262" t="str">
        <f t="shared" si="368"/>
        <v/>
      </c>
      <c r="F148" s="263" t="str">
        <f t="shared" si="369"/>
        <v/>
      </c>
      <c r="G148" s="264"/>
      <c r="H148" s="265"/>
      <c r="I148" s="266" t="str">
        <f t="shared" si="370"/>
        <v/>
      </c>
      <c r="J148" s="267" t="str">
        <f t="shared" si="371"/>
        <v/>
      </c>
      <c r="K148" s="268" t="str">
        <f t="shared" si="372"/>
        <v/>
      </c>
      <c r="L148" s="269" t="str">
        <f t="shared" si="373"/>
        <v/>
      </c>
      <c r="M148" s="270" t="str">
        <f t="shared" si="374"/>
        <v/>
      </c>
      <c r="N148" s="261" t="str">
        <f t="shared" si="375"/>
        <v/>
      </c>
      <c r="O148" s="260"/>
      <c r="P148" s="135"/>
      <c r="Q148" s="262" t="str">
        <f t="shared" si="376"/>
        <v/>
      </c>
      <c r="R148" s="263" t="str">
        <f t="shared" si="377"/>
        <v/>
      </c>
      <c r="S148" s="264"/>
      <c r="T148" s="265"/>
      <c r="U148" s="266" t="str">
        <f t="shared" si="378"/>
        <v/>
      </c>
      <c r="V148" s="267" t="str">
        <f t="shared" si="379"/>
        <v/>
      </c>
      <c r="W148" s="268" t="str">
        <f t="shared" si="380"/>
        <v/>
      </c>
      <c r="X148" s="269" t="str">
        <f t="shared" si="381"/>
        <v/>
      </c>
      <c r="Y148" s="270" t="str">
        <f t="shared" si="382"/>
        <v/>
      </c>
      <c r="Z148" s="261" t="str">
        <f t="shared" si="383"/>
        <v/>
      </c>
      <c r="AA148" s="260"/>
      <c r="AB148" s="135"/>
      <c r="AC148" s="262" t="str">
        <f t="shared" si="384"/>
        <v/>
      </c>
      <c r="AD148" s="263" t="str">
        <f t="shared" si="385"/>
        <v/>
      </c>
      <c r="AE148" s="264"/>
      <c r="AF148" s="265"/>
      <c r="AG148" s="266" t="str">
        <f t="shared" si="386"/>
        <v/>
      </c>
      <c r="AH148" s="267" t="str">
        <f t="shared" si="387"/>
        <v/>
      </c>
      <c r="AI148" s="268" t="str">
        <f t="shared" si="388"/>
        <v/>
      </c>
      <c r="AJ148" s="269" t="str">
        <f t="shared" si="389"/>
        <v/>
      </c>
      <c r="AK148" s="270" t="str">
        <f t="shared" si="390"/>
        <v/>
      </c>
      <c r="AL148" s="261" t="str">
        <f t="shared" si="391"/>
        <v/>
      </c>
      <c r="AM148" s="260"/>
      <c r="AN148" s="135"/>
      <c r="AO148" s="262" t="str">
        <f t="shared" si="392"/>
        <v/>
      </c>
      <c r="AP148" s="263" t="str">
        <f t="shared" si="393"/>
        <v/>
      </c>
      <c r="AQ148" s="264"/>
      <c r="AR148" s="265"/>
      <c r="AS148" s="266" t="str">
        <f t="shared" si="394"/>
        <v/>
      </c>
      <c r="AT148" s="267" t="str">
        <f t="shared" si="395"/>
        <v/>
      </c>
      <c r="AU148" s="268" t="str">
        <f t="shared" si="396"/>
        <v/>
      </c>
      <c r="AV148" s="269" t="str">
        <f t="shared" si="397"/>
        <v/>
      </c>
      <c r="AW148" s="270" t="str">
        <f t="shared" si="398"/>
        <v/>
      </c>
      <c r="AX148" s="261" t="str">
        <f t="shared" si="399"/>
        <v/>
      </c>
      <c r="AY148" s="260"/>
      <c r="AZ148" s="135"/>
      <c r="BA148" s="262" t="str">
        <f t="shared" si="400"/>
        <v/>
      </c>
      <c r="BB148" s="263" t="str">
        <f t="shared" si="401"/>
        <v/>
      </c>
      <c r="BC148" s="264"/>
      <c r="BD148" s="265"/>
      <c r="BE148" s="266" t="str">
        <f t="shared" si="402"/>
        <v/>
      </c>
      <c r="BF148" s="267" t="str">
        <f t="shared" si="403"/>
        <v/>
      </c>
      <c r="BG148" s="268" t="str">
        <f t="shared" si="404"/>
        <v/>
      </c>
      <c r="BH148" s="269" t="str">
        <f t="shared" si="405"/>
        <v/>
      </c>
      <c r="BI148" s="270" t="str">
        <f t="shared" si="406"/>
        <v/>
      </c>
      <c r="BJ148" s="261" t="str">
        <f t="shared" si="407"/>
        <v/>
      </c>
      <c r="BK148" s="260"/>
      <c r="BL148" s="135"/>
      <c r="BM148" s="262" t="str">
        <f t="shared" si="408"/>
        <v/>
      </c>
      <c r="BN148" s="263" t="str">
        <f t="shared" si="409"/>
        <v/>
      </c>
      <c r="BO148" s="264"/>
      <c r="BP148" s="265"/>
      <c r="BQ148" s="266" t="str">
        <f t="shared" si="410"/>
        <v/>
      </c>
      <c r="BR148" s="267" t="str">
        <f t="shared" si="411"/>
        <v/>
      </c>
      <c r="BS148" s="268" t="str">
        <f t="shared" si="412"/>
        <v/>
      </c>
      <c r="BT148" s="269" t="str">
        <f t="shared" si="413"/>
        <v/>
      </c>
      <c r="BU148" s="270" t="str">
        <f t="shared" si="414"/>
        <v/>
      </c>
      <c r="BV148" s="261" t="str">
        <f t="shared" si="415"/>
        <v/>
      </c>
      <c r="BW148" s="260"/>
      <c r="BX148" s="135"/>
      <c r="BY148" s="262" t="str">
        <f t="shared" si="416"/>
        <v/>
      </c>
      <c r="BZ148" s="263" t="str">
        <f t="shared" si="417"/>
        <v/>
      </c>
      <c r="CA148" s="264"/>
      <c r="CB148" s="265"/>
      <c r="CC148" s="266" t="str">
        <f t="shared" si="418"/>
        <v/>
      </c>
      <c r="CD148" s="267" t="str">
        <f t="shared" si="419"/>
        <v/>
      </c>
      <c r="CE148" s="268" t="str">
        <f t="shared" si="420"/>
        <v/>
      </c>
      <c r="CF148" s="269" t="str">
        <f t="shared" si="421"/>
        <v/>
      </c>
      <c r="CG148" s="270" t="str">
        <f t="shared" si="422"/>
        <v/>
      </c>
      <c r="CH148" s="261" t="str">
        <f t="shared" si="423"/>
        <v/>
      </c>
      <c r="CI148" s="260"/>
      <c r="CJ148" s="135"/>
      <c r="CK148" s="262" t="str">
        <f t="shared" si="430"/>
        <v/>
      </c>
      <c r="CL148" s="263" t="str">
        <f t="shared" si="431"/>
        <v/>
      </c>
      <c r="CM148" s="264"/>
      <c r="CN148" s="265"/>
      <c r="CO148" s="266" t="str">
        <f t="shared" ref="CO148:CO172" si="438">IF(CV148="","",IF(ISNUMBER(SEARCH(":",CV148)),MID(CV148,FIND(":",CV148)+2,FIND("(",CV148)-FIND(":",CV148)-3),LEFT(CV148,FIND("(",CV148)-2)))</f>
        <v/>
      </c>
      <c r="CP148" s="267" t="str">
        <f t="shared" ref="CP148:CP172" si="439">IF(CV148="","",MID(CV148,FIND("(",CV148)+1,4))</f>
        <v/>
      </c>
      <c r="CQ148" s="268" t="str">
        <f t="shared" ref="CQ148:CQ172" si="440">IF(ISNUMBER(SEARCH("*female*",CV148)),"female",IF(ISNUMBER(SEARCH("*male*",CV148)),"male",""))</f>
        <v/>
      </c>
      <c r="CR148" s="269" t="str">
        <f t="shared" si="435"/>
        <v/>
      </c>
      <c r="CS148" s="270" t="str">
        <f t="shared" si="436"/>
        <v/>
      </c>
      <c r="CT148" s="261" t="str">
        <f t="shared" si="310"/>
        <v/>
      </c>
      <c r="CU148" s="260"/>
      <c r="CV148" s="135"/>
      <c r="CW148" s="262" t="str">
        <f t="shared" si="424"/>
        <v/>
      </c>
      <c r="CX148" s="263" t="str">
        <f t="shared" si="437"/>
        <v/>
      </c>
      <c r="CY148" s="264"/>
      <c r="CZ148" s="265"/>
      <c r="DA148" s="266" t="str">
        <f t="shared" si="425"/>
        <v/>
      </c>
      <c r="DB148" s="267" t="str">
        <f t="shared" si="426"/>
        <v/>
      </c>
      <c r="DC148" s="268" t="str">
        <f t="shared" si="427"/>
        <v/>
      </c>
      <c r="DD148" s="269" t="str">
        <f t="shared" si="428"/>
        <v/>
      </c>
      <c r="DE148" s="270" t="str">
        <f t="shared" si="429"/>
        <v/>
      </c>
      <c r="DF148" s="261" t="str">
        <f t="shared" si="311"/>
        <v/>
      </c>
      <c r="DG148" s="260"/>
      <c r="DH148" s="135"/>
    </row>
    <row r="149" spans="1:112" ht="13.5" customHeight="1">
      <c r="A149" s="259"/>
      <c r="E149" s="262" t="str">
        <f t="shared" si="368"/>
        <v/>
      </c>
      <c r="F149" s="263" t="str">
        <f t="shared" si="369"/>
        <v/>
      </c>
      <c r="G149" s="264"/>
      <c r="H149" s="265"/>
      <c r="I149" s="266" t="str">
        <f t="shared" si="370"/>
        <v/>
      </c>
      <c r="J149" s="267" t="str">
        <f t="shared" si="371"/>
        <v/>
      </c>
      <c r="K149" s="268" t="str">
        <f t="shared" si="372"/>
        <v/>
      </c>
      <c r="L149" s="269" t="str">
        <f t="shared" si="373"/>
        <v/>
      </c>
      <c r="M149" s="270" t="str">
        <f t="shared" si="374"/>
        <v/>
      </c>
      <c r="N149" s="261" t="str">
        <f t="shared" si="375"/>
        <v/>
      </c>
      <c r="O149" s="260"/>
      <c r="P149" s="135"/>
      <c r="Q149" s="262" t="str">
        <f t="shared" si="376"/>
        <v/>
      </c>
      <c r="R149" s="263" t="str">
        <f t="shared" si="377"/>
        <v/>
      </c>
      <c r="S149" s="264"/>
      <c r="T149" s="265"/>
      <c r="U149" s="266" t="str">
        <f t="shared" si="378"/>
        <v/>
      </c>
      <c r="V149" s="267" t="str">
        <f t="shared" si="379"/>
        <v/>
      </c>
      <c r="W149" s="268" t="str">
        <f t="shared" si="380"/>
        <v/>
      </c>
      <c r="X149" s="269" t="str">
        <f t="shared" si="381"/>
        <v/>
      </c>
      <c r="Y149" s="270" t="str">
        <f t="shared" si="382"/>
        <v/>
      </c>
      <c r="Z149" s="261" t="str">
        <f t="shared" si="383"/>
        <v/>
      </c>
      <c r="AA149" s="260"/>
      <c r="AB149" s="135"/>
      <c r="AC149" s="262" t="str">
        <f t="shared" si="384"/>
        <v/>
      </c>
      <c r="AD149" s="263" t="str">
        <f t="shared" si="385"/>
        <v/>
      </c>
      <c r="AE149" s="264"/>
      <c r="AF149" s="265"/>
      <c r="AG149" s="266" t="str">
        <f t="shared" si="386"/>
        <v/>
      </c>
      <c r="AH149" s="267" t="str">
        <f t="shared" si="387"/>
        <v/>
      </c>
      <c r="AI149" s="268" t="str">
        <f t="shared" si="388"/>
        <v/>
      </c>
      <c r="AJ149" s="269" t="str">
        <f t="shared" si="389"/>
        <v/>
      </c>
      <c r="AK149" s="270" t="str">
        <f t="shared" si="390"/>
        <v/>
      </c>
      <c r="AL149" s="261" t="str">
        <f t="shared" si="391"/>
        <v/>
      </c>
      <c r="AM149" s="260"/>
      <c r="AN149" s="135"/>
      <c r="AO149" s="262" t="str">
        <f t="shared" si="392"/>
        <v/>
      </c>
      <c r="AP149" s="263" t="str">
        <f t="shared" si="393"/>
        <v/>
      </c>
      <c r="AQ149" s="264"/>
      <c r="AR149" s="265"/>
      <c r="AS149" s="266" t="str">
        <f t="shared" si="394"/>
        <v/>
      </c>
      <c r="AT149" s="267" t="str">
        <f t="shared" si="395"/>
        <v/>
      </c>
      <c r="AU149" s="268" t="str">
        <f t="shared" si="396"/>
        <v/>
      </c>
      <c r="AV149" s="269" t="str">
        <f t="shared" si="397"/>
        <v/>
      </c>
      <c r="AW149" s="270" t="str">
        <f t="shared" si="398"/>
        <v/>
      </c>
      <c r="AX149" s="261" t="str">
        <f t="shared" si="399"/>
        <v/>
      </c>
      <c r="AY149" s="260"/>
      <c r="AZ149" s="135"/>
      <c r="BA149" s="262" t="str">
        <f t="shared" si="400"/>
        <v/>
      </c>
      <c r="BB149" s="263" t="str">
        <f t="shared" si="401"/>
        <v/>
      </c>
      <c r="BC149" s="264"/>
      <c r="BD149" s="265"/>
      <c r="BE149" s="266" t="str">
        <f t="shared" si="402"/>
        <v/>
      </c>
      <c r="BF149" s="267" t="str">
        <f t="shared" si="403"/>
        <v/>
      </c>
      <c r="BG149" s="268" t="str">
        <f t="shared" si="404"/>
        <v/>
      </c>
      <c r="BH149" s="269" t="str">
        <f t="shared" si="405"/>
        <v/>
      </c>
      <c r="BI149" s="270" t="str">
        <f t="shared" si="406"/>
        <v/>
      </c>
      <c r="BJ149" s="261" t="str">
        <f t="shared" si="407"/>
        <v/>
      </c>
      <c r="BK149" s="260"/>
      <c r="BL149" s="135"/>
      <c r="BM149" s="262" t="str">
        <f t="shared" si="408"/>
        <v/>
      </c>
      <c r="BN149" s="263" t="str">
        <f t="shared" si="409"/>
        <v/>
      </c>
      <c r="BO149" s="264"/>
      <c r="BP149" s="265"/>
      <c r="BQ149" s="266" t="str">
        <f t="shared" si="410"/>
        <v/>
      </c>
      <c r="BR149" s="267" t="str">
        <f t="shared" si="411"/>
        <v/>
      </c>
      <c r="BS149" s="268" t="str">
        <f t="shared" si="412"/>
        <v/>
      </c>
      <c r="BT149" s="269" t="str">
        <f t="shared" si="413"/>
        <v/>
      </c>
      <c r="BU149" s="270" t="str">
        <f t="shared" si="414"/>
        <v/>
      </c>
      <c r="BV149" s="261" t="str">
        <f t="shared" si="415"/>
        <v/>
      </c>
      <c r="BW149" s="260"/>
      <c r="BX149" s="135"/>
      <c r="BY149" s="262" t="str">
        <f t="shared" si="416"/>
        <v/>
      </c>
      <c r="BZ149" s="263" t="str">
        <f t="shared" si="417"/>
        <v/>
      </c>
      <c r="CA149" s="264"/>
      <c r="CB149" s="265"/>
      <c r="CC149" s="266" t="str">
        <f t="shared" si="418"/>
        <v/>
      </c>
      <c r="CD149" s="267" t="str">
        <f t="shared" si="419"/>
        <v/>
      </c>
      <c r="CE149" s="268" t="str">
        <f t="shared" si="420"/>
        <v/>
      </c>
      <c r="CF149" s="269" t="str">
        <f t="shared" si="421"/>
        <v/>
      </c>
      <c r="CG149" s="270" t="str">
        <f t="shared" si="422"/>
        <v/>
      </c>
      <c r="CH149" s="261" t="str">
        <f t="shared" si="423"/>
        <v/>
      </c>
      <c r="CI149" s="260"/>
      <c r="CJ149" s="135"/>
      <c r="CK149" s="262" t="str">
        <f t="shared" si="430"/>
        <v/>
      </c>
      <c r="CL149" s="263" t="str">
        <f t="shared" si="431"/>
        <v/>
      </c>
      <c r="CM149" s="264"/>
      <c r="CN149" s="265"/>
      <c r="CO149" s="266" t="str">
        <f t="shared" si="438"/>
        <v/>
      </c>
      <c r="CP149" s="267" t="str">
        <f t="shared" si="439"/>
        <v/>
      </c>
      <c r="CQ149" s="268" t="str">
        <f t="shared" si="440"/>
        <v/>
      </c>
      <c r="CR149" s="269" t="str">
        <f t="shared" si="435"/>
        <v/>
      </c>
      <c r="CS149" s="270" t="str">
        <f t="shared" si="436"/>
        <v/>
      </c>
      <c r="CT149" s="261" t="str">
        <f t="shared" si="310"/>
        <v/>
      </c>
      <c r="CU149" s="260"/>
      <c r="CV149" s="135"/>
      <c r="CW149" s="262" t="str">
        <f t="shared" si="424"/>
        <v/>
      </c>
      <c r="CX149" s="263" t="str">
        <f t="shared" si="437"/>
        <v/>
      </c>
      <c r="CY149" s="264"/>
      <c r="CZ149" s="265"/>
      <c r="DA149" s="266" t="str">
        <f t="shared" si="425"/>
        <v/>
      </c>
      <c r="DB149" s="267" t="str">
        <f t="shared" si="426"/>
        <v/>
      </c>
      <c r="DC149" s="268" t="str">
        <f t="shared" si="427"/>
        <v/>
      </c>
      <c r="DD149" s="269" t="str">
        <f t="shared" si="428"/>
        <v/>
      </c>
      <c r="DE149" s="270" t="str">
        <f t="shared" si="429"/>
        <v/>
      </c>
      <c r="DF149" s="261" t="str">
        <f t="shared" si="311"/>
        <v/>
      </c>
      <c r="DG149" s="260"/>
      <c r="DH149" s="135"/>
    </row>
    <row r="150" spans="1:112" ht="13.5" customHeight="1">
      <c r="A150" s="259"/>
      <c r="E150" s="262" t="str">
        <f t="shared" si="368"/>
        <v/>
      </c>
      <c r="F150" s="263" t="str">
        <f t="shared" si="369"/>
        <v/>
      </c>
      <c r="G150" s="264"/>
      <c r="H150" s="265"/>
      <c r="I150" s="266" t="str">
        <f t="shared" si="370"/>
        <v/>
      </c>
      <c r="J150" s="267" t="str">
        <f t="shared" si="371"/>
        <v/>
      </c>
      <c r="K150" s="268" t="str">
        <f t="shared" si="372"/>
        <v/>
      </c>
      <c r="L150" s="269" t="str">
        <f t="shared" si="373"/>
        <v/>
      </c>
      <c r="M150" s="270" t="str">
        <f t="shared" si="374"/>
        <v/>
      </c>
      <c r="N150" s="261" t="str">
        <f t="shared" si="375"/>
        <v/>
      </c>
      <c r="O150" s="260"/>
      <c r="P150" s="135"/>
      <c r="Q150" s="262" t="str">
        <f t="shared" si="376"/>
        <v/>
      </c>
      <c r="R150" s="263" t="str">
        <f t="shared" si="377"/>
        <v/>
      </c>
      <c r="S150" s="264"/>
      <c r="T150" s="265"/>
      <c r="U150" s="266" t="str">
        <f t="shared" si="378"/>
        <v/>
      </c>
      <c r="V150" s="267" t="str">
        <f t="shared" si="379"/>
        <v/>
      </c>
      <c r="W150" s="268" t="str">
        <f t="shared" si="380"/>
        <v/>
      </c>
      <c r="X150" s="269" t="str">
        <f t="shared" si="381"/>
        <v/>
      </c>
      <c r="Y150" s="270" t="str">
        <f t="shared" si="382"/>
        <v/>
      </c>
      <c r="Z150" s="261" t="str">
        <f t="shared" si="383"/>
        <v/>
      </c>
      <c r="AA150" s="260"/>
      <c r="AB150" s="135"/>
      <c r="AC150" s="262" t="str">
        <f t="shared" si="384"/>
        <v/>
      </c>
      <c r="AD150" s="263" t="str">
        <f t="shared" si="385"/>
        <v/>
      </c>
      <c r="AE150" s="264"/>
      <c r="AF150" s="265"/>
      <c r="AG150" s="266" t="str">
        <f t="shared" si="386"/>
        <v/>
      </c>
      <c r="AH150" s="267" t="str">
        <f t="shared" si="387"/>
        <v/>
      </c>
      <c r="AI150" s="268" t="str">
        <f t="shared" si="388"/>
        <v/>
      </c>
      <c r="AJ150" s="269" t="str">
        <f t="shared" si="389"/>
        <v/>
      </c>
      <c r="AK150" s="270" t="str">
        <f t="shared" si="390"/>
        <v/>
      </c>
      <c r="AL150" s="261" t="str">
        <f t="shared" si="391"/>
        <v/>
      </c>
      <c r="AM150" s="260"/>
      <c r="AN150" s="135"/>
      <c r="AO150" s="262" t="str">
        <f t="shared" si="392"/>
        <v/>
      </c>
      <c r="AP150" s="263" t="str">
        <f t="shared" si="393"/>
        <v/>
      </c>
      <c r="AQ150" s="264"/>
      <c r="AR150" s="265"/>
      <c r="AS150" s="266" t="str">
        <f t="shared" si="394"/>
        <v/>
      </c>
      <c r="AT150" s="267" t="str">
        <f t="shared" si="395"/>
        <v/>
      </c>
      <c r="AU150" s="268" t="str">
        <f t="shared" si="396"/>
        <v/>
      </c>
      <c r="AV150" s="269" t="str">
        <f t="shared" si="397"/>
        <v/>
      </c>
      <c r="AW150" s="270" t="str">
        <f t="shared" si="398"/>
        <v/>
      </c>
      <c r="AX150" s="261" t="str">
        <f t="shared" si="399"/>
        <v/>
      </c>
      <c r="AY150" s="260"/>
      <c r="AZ150" s="135"/>
      <c r="BA150" s="262" t="str">
        <f t="shared" si="400"/>
        <v/>
      </c>
      <c r="BB150" s="263" t="str">
        <f t="shared" si="401"/>
        <v/>
      </c>
      <c r="BC150" s="264"/>
      <c r="BD150" s="265"/>
      <c r="BE150" s="266" t="str">
        <f t="shared" si="402"/>
        <v/>
      </c>
      <c r="BF150" s="267" t="str">
        <f t="shared" si="403"/>
        <v/>
      </c>
      <c r="BG150" s="268" t="str">
        <f t="shared" si="404"/>
        <v/>
      </c>
      <c r="BH150" s="269" t="str">
        <f t="shared" si="405"/>
        <v/>
      </c>
      <c r="BI150" s="270" t="str">
        <f t="shared" si="406"/>
        <v/>
      </c>
      <c r="BJ150" s="261" t="str">
        <f t="shared" si="407"/>
        <v/>
      </c>
      <c r="BK150" s="260"/>
      <c r="BL150" s="135"/>
      <c r="BM150" s="262" t="str">
        <f t="shared" si="408"/>
        <v/>
      </c>
      <c r="BN150" s="263" t="str">
        <f t="shared" si="409"/>
        <v/>
      </c>
      <c r="BO150" s="264"/>
      <c r="BP150" s="265"/>
      <c r="BQ150" s="266" t="str">
        <f t="shared" si="410"/>
        <v/>
      </c>
      <c r="BR150" s="267" t="str">
        <f t="shared" si="411"/>
        <v/>
      </c>
      <c r="BS150" s="268" t="str">
        <f t="shared" si="412"/>
        <v/>
      </c>
      <c r="BT150" s="269" t="str">
        <f t="shared" si="413"/>
        <v/>
      </c>
      <c r="BU150" s="270" t="str">
        <f t="shared" si="414"/>
        <v/>
      </c>
      <c r="BV150" s="261" t="str">
        <f t="shared" si="415"/>
        <v/>
      </c>
      <c r="BW150" s="260"/>
      <c r="BX150" s="135"/>
      <c r="BY150" s="262" t="str">
        <f t="shared" si="416"/>
        <v/>
      </c>
      <c r="BZ150" s="263" t="str">
        <f t="shared" si="417"/>
        <v/>
      </c>
      <c r="CA150" s="264"/>
      <c r="CB150" s="265"/>
      <c r="CC150" s="266" t="str">
        <f t="shared" si="418"/>
        <v/>
      </c>
      <c r="CD150" s="267" t="str">
        <f t="shared" si="419"/>
        <v/>
      </c>
      <c r="CE150" s="268" t="str">
        <f t="shared" si="420"/>
        <v/>
      </c>
      <c r="CF150" s="269" t="str">
        <f t="shared" si="421"/>
        <v/>
      </c>
      <c r="CG150" s="270" t="str">
        <f t="shared" si="422"/>
        <v/>
      </c>
      <c r="CH150" s="261" t="str">
        <f t="shared" si="423"/>
        <v/>
      </c>
      <c r="CI150" s="260"/>
      <c r="CJ150" s="135"/>
      <c r="CK150" s="262" t="str">
        <f t="shared" si="430"/>
        <v/>
      </c>
      <c r="CL150" s="263" t="str">
        <f t="shared" si="431"/>
        <v/>
      </c>
      <c r="CM150" s="264"/>
      <c r="CN150" s="265"/>
      <c r="CO150" s="266" t="str">
        <f t="shared" si="438"/>
        <v/>
      </c>
      <c r="CP150" s="267" t="str">
        <f t="shared" si="439"/>
        <v/>
      </c>
      <c r="CQ150" s="268" t="str">
        <f t="shared" si="440"/>
        <v/>
      </c>
      <c r="CR150" s="269" t="str">
        <f t="shared" si="435"/>
        <v/>
      </c>
      <c r="CS150" s="270" t="str">
        <f t="shared" si="436"/>
        <v/>
      </c>
      <c r="CT150" s="261" t="str">
        <f t="shared" si="310"/>
        <v/>
      </c>
      <c r="CU150" s="260"/>
      <c r="CV150" s="135"/>
      <c r="CW150" s="262" t="str">
        <f t="shared" si="424"/>
        <v/>
      </c>
      <c r="CX150" s="263" t="str">
        <f t="shared" si="437"/>
        <v/>
      </c>
      <c r="CY150" s="264"/>
      <c r="CZ150" s="265"/>
      <c r="DA150" s="266" t="str">
        <f t="shared" si="425"/>
        <v/>
      </c>
      <c r="DB150" s="267" t="str">
        <f t="shared" si="426"/>
        <v/>
      </c>
      <c r="DC150" s="268" t="str">
        <f t="shared" si="427"/>
        <v/>
      </c>
      <c r="DD150" s="269" t="str">
        <f t="shared" si="428"/>
        <v/>
      </c>
      <c r="DE150" s="270" t="str">
        <f t="shared" si="429"/>
        <v/>
      </c>
      <c r="DF150" s="261" t="str">
        <f t="shared" si="311"/>
        <v/>
      </c>
      <c r="DG150" s="260"/>
      <c r="DH150" s="135"/>
    </row>
    <row r="151" spans="1:112" ht="13.5" customHeight="1">
      <c r="A151" s="259"/>
      <c r="E151" s="262" t="str">
        <f t="shared" si="368"/>
        <v/>
      </c>
      <c r="F151" s="263" t="str">
        <f t="shared" si="369"/>
        <v/>
      </c>
      <c r="G151" s="264"/>
      <c r="H151" s="265"/>
      <c r="I151" s="266" t="str">
        <f t="shared" si="370"/>
        <v/>
      </c>
      <c r="J151" s="267" t="str">
        <f t="shared" si="371"/>
        <v/>
      </c>
      <c r="K151" s="268" t="str">
        <f t="shared" si="372"/>
        <v/>
      </c>
      <c r="L151" s="269" t="str">
        <f t="shared" si="373"/>
        <v/>
      </c>
      <c r="M151" s="270" t="str">
        <f t="shared" si="374"/>
        <v/>
      </c>
      <c r="N151" s="261" t="str">
        <f t="shared" si="375"/>
        <v/>
      </c>
      <c r="O151" s="260"/>
      <c r="P151" s="135"/>
      <c r="Q151" s="262" t="str">
        <f t="shared" si="376"/>
        <v/>
      </c>
      <c r="R151" s="263" t="str">
        <f t="shared" si="377"/>
        <v/>
      </c>
      <c r="S151" s="264"/>
      <c r="T151" s="265"/>
      <c r="U151" s="266" t="str">
        <f t="shared" si="378"/>
        <v/>
      </c>
      <c r="V151" s="267" t="str">
        <f t="shared" si="379"/>
        <v/>
      </c>
      <c r="W151" s="268" t="str">
        <f t="shared" si="380"/>
        <v/>
      </c>
      <c r="X151" s="269" t="str">
        <f t="shared" si="381"/>
        <v/>
      </c>
      <c r="Y151" s="270" t="str">
        <f t="shared" si="382"/>
        <v/>
      </c>
      <c r="Z151" s="261" t="str">
        <f t="shared" si="383"/>
        <v/>
      </c>
      <c r="AA151" s="260"/>
      <c r="AB151" s="135"/>
      <c r="AC151" s="262" t="str">
        <f t="shared" si="384"/>
        <v/>
      </c>
      <c r="AD151" s="263" t="str">
        <f t="shared" si="385"/>
        <v/>
      </c>
      <c r="AE151" s="264"/>
      <c r="AF151" s="265"/>
      <c r="AG151" s="266" t="str">
        <f t="shared" si="386"/>
        <v/>
      </c>
      <c r="AH151" s="267" t="str">
        <f t="shared" si="387"/>
        <v/>
      </c>
      <c r="AI151" s="268" t="str">
        <f t="shared" si="388"/>
        <v/>
      </c>
      <c r="AJ151" s="269" t="str">
        <f t="shared" si="389"/>
        <v/>
      </c>
      <c r="AK151" s="270" t="str">
        <f t="shared" si="390"/>
        <v/>
      </c>
      <c r="AL151" s="261" t="str">
        <f t="shared" si="391"/>
        <v/>
      </c>
      <c r="AM151" s="260"/>
      <c r="AN151" s="135"/>
      <c r="AO151" s="262" t="str">
        <f t="shared" si="392"/>
        <v/>
      </c>
      <c r="AP151" s="263" t="str">
        <f t="shared" si="393"/>
        <v/>
      </c>
      <c r="AQ151" s="264"/>
      <c r="AR151" s="265"/>
      <c r="AS151" s="266" t="str">
        <f t="shared" si="394"/>
        <v/>
      </c>
      <c r="AT151" s="267" t="str">
        <f t="shared" si="395"/>
        <v/>
      </c>
      <c r="AU151" s="268" t="str">
        <f t="shared" si="396"/>
        <v/>
      </c>
      <c r="AV151" s="269" t="str">
        <f t="shared" si="397"/>
        <v/>
      </c>
      <c r="AW151" s="270" t="str">
        <f t="shared" si="398"/>
        <v/>
      </c>
      <c r="AX151" s="261" t="str">
        <f t="shared" si="399"/>
        <v/>
      </c>
      <c r="AY151" s="260"/>
      <c r="AZ151" s="135"/>
      <c r="BA151" s="262" t="str">
        <f t="shared" si="400"/>
        <v/>
      </c>
      <c r="BB151" s="263" t="str">
        <f t="shared" si="401"/>
        <v/>
      </c>
      <c r="BC151" s="264"/>
      <c r="BD151" s="265"/>
      <c r="BE151" s="266" t="str">
        <f t="shared" si="402"/>
        <v/>
      </c>
      <c r="BF151" s="267" t="str">
        <f t="shared" si="403"/>
        <v/>
      </c>
      <c r="BG151" s="268" t="str">
        <f t="shared" si="404"/>
        <v/>
      </c>
      <c r="BH151" s="269" t="str">
        <f t="shared" si="405"/>
        <v/>
      </c>
      <c r="BI151" s="270" t="str">
        <f t="shared" si="406"/>
        <v/>
      </c>
      <c r="BJ151" s="261" t="str">
        <f t="shared" si="407"/>
        <v/>
      </c>
      <c r="BK151" s="260"/>
      <c r="BL151" s="135"/>
      <c r="BM151" s="262" t="str">
        <f t="shared" si="408"/>
        <v/>
      </c>
      <c r="BN151" s="263" t="str">
        <f t="shared" si="409"/>
        <v/>
      </c>
      <c r="BO151" s="264"/>
      <c r="BP151" s="265"/>
      <c r="BQ151" s="266" t="str">
        <f t="shared" si="410"/>
        <v/>
      </c>
      <c r="BR151" s="267" t="str">
        <f t="shared" si="411"/>
        <v/>
      </c>
      <c r="BS151" s="268" t="str">
        <f t="shared" si="412"/>
        <v/>
      </c>
      <c r="BT151" s="269" t="str">
        <f t="shared" si="413"/>
        <v/>
      </c>
      <c r="BU151" s="270" t="str">
        <f t="shared" si="414"/>
        <v/>
      </c>
      <c r="BV151" s="261" t="str">
        <f t="shared" si="415"/>
        <v/>
      </c>
      <c r="BW151" s="260"/>
      <c r="BX151" s="135"/>
      <c r="BY151" s="262" t="str">
        <f t="shared" si="416"/>
        <v/>
      </c>
      <c r="BZ151" s="263" t="str">
        <f t="shared" si="417"/>
        <v/>
      </c>
      <c r="CA151" s="264"/>
      <c r="CB151" s="265"/>
      <c r="CC151" s="266" t="str">
        <f t="shared" si="418"/>
        <v/>
      </c>
      <c r="CD151" s="267" t="str">
        <f t="shared" si="419"/>
        <v/>
      </c>
      <c r="CE151" s="268" t="str">
        <f t="shared" si="420"/>
        <v/>
      </c>
      <c r="CF151" s="269" t="str">
        <f t="shared" si="421"/>
        <v/>
      </c>
      <c r="CG151" s="270" t="str">
        <f t="shared" si="422"/>
        <v/>
      </c>
      <c r="CH151" s="261" t="str">
        <f t="shared" si="423"/>
        <v/>
      </c>
      <c r="CI151" s="260"/>
      <c r="CJ151" s="135"/>
      <c r="CK151" s="262" t="str">
        <f t="shared" si="430"/>
        <v/>
      </c>
      <c r="CL151" s="263" t="str">
        <f t="shared" si="431"/>
        <v/>
      </c>
      <c r="CM151" s="264"/>
      <c r="CN151" s="265"/>
      <c r="CO151" s="266" t="str">
        <f t="shared" si="438"/>
        <v/>
      </c>
      <c r="CP151" s="267" t="str">
        <f t="shared" si="439"/>
        <v/>
      </c>
      <c r="CQ151" s="268" t="str">
        <f t="shared" si="440"/>
        <v/>
      </c>
      <c r="CR151" s="269" t="str">
        <f t="shared" si="435"/>
        <v/>
      </c>
      <c r="CS151" s="270" t="str">
        <f t="shared" si="436"/>
        <v/>
      </c>
      <c r="CT151" s="261" t="str">
        <f t="shared" si="310"/>
        <v/>
      </c>
      <c r="CU151" s="260"/>
      <c r="CV151" s="135"/>
      <c r="CW151" s="262" t="str">
        <f t="shared" si="424"/>
        <v/>
      </c>
      <c r="CX151" s="263" t="str">
        <f t="shared" si="437"/>
        <v/>
      </c>
      <c r="CY151" s="264"/>
      <c r="CZ151" s="265"/>
      <c r="DA151" s="266" t="str">
        <f t="shared" si="425"/>
        <v/>
      </c>
      <c r="DB151" s="267" t="str">
        <f t="shared" si="426"/>
        <v/>
      </c>
      <c r="DC151" s="268" t="str">
        <f t="shared" si="427"/>
        <v/>
      </c>
      <c r="DD151" s="269" t="str">
        <f t="shared" si="428"/>
        <v/>
      </c>
      <c r="DE151" s="270" t="str">
        <f t="shared" si="429"/>
        <v/>
      </c>
      <c r="DF151" s="261" t="str">
        <f t="shared" si="311"/>
        <v/>
      </c>
      <c r="DG151" s="260"/>
      <c r="DH151" s="135"/>
    </row>
    <row r="152" spans="1:112" ht="13.5" customHeight="1">
      <c r="A152" s="259"/>
      <c r="E152" s="262" t="str">
        <f t="shared" si="368"/>
        <v/>
      </c>
      <c r="F152" s="263" t="str">
        <f t="shared" si="369"/>
        <v/>
      </c>
      <c r="G152" s="264"/>
      <c r="H152" s="265"/>
      <c r="I152" s="266" t="str">
        <f t="shared" si="370"/>
        <v/>
      </c>
      <c r="J152" s="267" t="str">
        <f t="shared" si="371"/>
        <v/>
      </c>
      <c r="K152" s="268" t="str">
        <f t="shared" si="372"/>
        <v/>
      </c>
      <c r="L152" s="269" t="str">
        <f t="shared" si="373"/>
        <v/>
      </c>
      <c r="M152" s="270" t="str">
        <f t="shared" si="374"/>
        <v/>
      </c>
      <c r="N152" s="261" t="str">
        <f t="shared" si="375"/>
        <v/>
      </c>
      <c r="O152" s="260"/>
      <c r="P152" s="135"/>
      <c r="Q152" s="262" t="str">
        <f t="shared" si="376"/>
        <v/>
      </c>
      <c r="R152" s="263" t="str">
        <f t="shared" si="377"/>
        <v/>
      </c>
      <c r="S152" s="264"/>
      <c r="T152" s="265"/>
      <c r="U152" s="266" t="str">
        <f t="shared" si="378"/>
        <v/>
      </c>
      <c r="V152" s="267" t="str">
        <f t="shared" si="379"/>
        <v/>
      </c>
      <c r="W152" s="268" t="str">
        <f t="shared" si="380"/>
        <v/>
      </c>
      <c r="X152" s="269" t="str">
        <f t="shared" si="381"/>
        <v/>
      </c>
      <c r="Y152" s="270" t="str">
        <f t="shared" si="382"/>
        <v/>
      </c>
      <c r="Z152" s="261" t="str">
        <f t="shared" si="383"/>
        <v/>
      </c>
      <c r="AA152" s="260"/>
      <c r="AB152" s="135"/>
      <c r="AC152" s="262" t="str">
        <f t="shared" si="384"/>
        <v/>
      </c>
      <c r="AD152" s="263" t="str">
        <f t="shared" si="385"/>
        <v/>
      </c>
      <c r="AE152" s="264"/>
      <c r="AF152" s="265"/>
      <c r="AG152" s="266" t="str">
        <f t="shared" si="386"/>
        <v/>
      </c>
      <c r="AH152" s="267" t="str">
        <f t="shared" si="387"/>
        <v/>
      </c>
      <c r="AI152" s="268" t="str">
        <f t="shared" si="388"/>
        <v/>
      </c>
      <c r="AJ152" s="269" t="str">
        <f t="shared" si="389"/>
        <v/>
      </c>
      <c r="AK152" s="270" t="str">
        <f t="shared" si="390"/>
        <v/>
      </c>
      <c r="AL152" s="261" t="str">
        <f t="shared" si="391"/>
        <v/>
      </c>
      <c r="AM152" s="260"/>
      <c r="AN152" s="135"/>
      <c r="AO152" s="262" t="str">
        <f t="shared" si="392"/>
        <v/>
      </c>
      <c r="AP152" s="263" t="str">
        <f t="shared" si="393"/>
        <v/>
      </c>
      <c r="AQ152" s="264"/>
      <c r="AR152" s="265"/>
      <c r="AS152" s="266" t="str">
        <f t="shared" si="394"/>
        <v/>
      </c>
      <c r="AT152" s="267" t="str">
        <f t="shared" si="395"/>
        <v/>
      </c>
      <c r="AU152" s="268" t="str">
        <f t="shared" si="396"/>
        <v/>
      </c>
      <c r="AV152" s="269" t="str">
        <f t="shared" si="397"/>
        <v/>
      </c>
      <c r="AW152" s="270" t="str">
        <f t="shared" si="398"/>
        <v/>
      </c>
      <c r="AX152" s="261" t="str">
        <f t="shared" si="399"/>
        <v/>
      </c>
      <c r="AY152" s="260"/>
      <c r="AZ152" s="135"/>
      <c r="BA152" s="262" t="str">
        <f t="shared" si="400"/>
        <v/>
      </c>
      <c r="BB152" s="263" t="str">
        <f t="shared" si="401"/>
        <v/>
      </c>
      <c r="BC152" s="264"/>
      <c r="BD152" s="265"/>
      <c r="BE152" s="266" t="str">
        <f t="shared" si="402"/>
        <v/>
      </c>
      <c r="BF152" s="267" t="str">
        <f t="shared" si="403"/>
        <v/>
      </c>
      <c r="BG152" s="268" t="str">
        <f t="shared" si="404"/>
        <v/>
      </c>
      <c r="BH152" s="269" t="str">
        <f t="shared" si="405"/>
        <v/>
      </c>
      <c r="BI152" s="270" t="str">
        <f t="shared" si="406"/>
        <v/>
      </c>
      <c r="BJ152" s="261" t="str">
        <f t="shared" si="407"/>
        <v/>
      </c>
      <c r="BK152" s="260"/>
      <c r="BL152" s="135"/>
      <c r="BM152" s="262" t="str">
        <f t="shared" si="408"/>
        <v/>
      </c>
      <c r="BN152" s="263" t="str">
        <f t="shared" si="409"/>
        <v/>
      </c>
      <c r="BO152" s="264"/>
      <c r="BP152" s="265"/>
      <c r="BQ152" s="266" t="str">
        <f t="shared" si="410"/>
        <v/>
      </c>
      <c r="BR152" s="267" t="str">
        <f t="shared" si="411"/>
        <v/>
      </c>
      <c r="BS152" s="268" t="str">
        <f t="shared" si="412"/>
        <v/>
      </c>
      <c r="BT152" s="269" t="str">
        <f t="shared" si="413"/>
        <v/>
      </c>
      <c r="BU152" s="270" t="str">
        <f t="shared" si="414"/>
        <v/>
      </c>
      <c r="BV152" s="261" t="str">
        <f t="shared" si="415"/>
        <v/>
      </c>
      <c r="BW152" s="260"/>
      <c r="BX152" s="135"/>
      <c r="BY152" s="262" t="str">
        <f t="shared" si="416"/>
        <v/>
      </c>
      <c r="BZ152" s="263" t="str">
        <f t="shared" si="417"/>
        <v/>
      </c>
      <c r="CA152" s="264"/>
      <c r="CB152" s="265"/>
      <c r="CC152" s="266" t="str">
        <f t="shared" si="418"/>
        <v/>
      </c>
      <c r="CD152" s="267" t="str">
        <f t="shared" si="419"/>
        <v/>
      </c>
      <c r="CE152" s="268" t="str">
        <f t="shared" si="420"/>
        <v/>
      </c>
      <c r="CF152" s="269" t="str">
        <f t="shared" si="421"/>
        <v/>
      </c>
      <c r="CG152" s="270" t="str">
        <f t="shared" si="422"/>
        <v/>
      </c>
      <c r="CH152" s="261" t="str">
        <f t="shared" si="423"/>
        <v/>
      </c>
      <c r="CI152" s="260"/>
      <c r="CJ152" s="135"/>
      <c r="CK152" s="262" t="str">
        <f t="shared" si="430"/>
        <v/>
      </c>
      <c r="CL152" s="263" t="str">
        <f t="shared" si="431"/>
        <v/>
      </c>
      <c r="CM152" s="264"/>
      <c r="CN152" s="265"/>
      <c r="CO152" s="266" t="str">
        <f t="shared" si="438"/>
        <v/>
      </c>
      <c r="CP152" s="267" t="str">
        <f t="shared" si="439"/>
        <v/>
      </c>
      <c r="CQ152" s="268" t="str">
        <f t="shared" si="440"/>
        <v/>
      </c>
      <c r="CR152" s="269" t="str">
        <f t="shared" si="435"/>
        <v/>
      </c>
      <c r="CS152" s="270" t="str">
        <f t="shared" si="436"/>
        <v/>
      </c>
      <c r="CT152" s="261" t="str">
        <f t="shared" si="310"/>
        <v/>
      </c>
      <c r="CU152" s="260"/>
      <c r="CV152" s="135"/>
      <c r="CW152" s="262" t="str">
        <f t="shared" si="424"/>
        <v/>
      </c>
      <c r="CX152" s="263" t="str">
        <f t="shared" si="437"/>
        <v/>
      </c>
      <c r="CY152" s="264"/>
      <c r="CZ152" s="265"/>
      <c r="DA152" s="266" t="str">
        <f t="shared" si="425"/>
        <v/>
      </c>
      <c r="DB152" s="267" t="str">
        <f t="shared" si="426"/>
        <v/>
      </c>
      <c r="DC152" s="268" t="str">
        <f t="shared" si="427"/>
        <v/>
      </c>
      <c r="DD152" s="269" t="str">
        <f t="shared" si="428"/>
        <v/>
      </c>
      <c r="DE152" s="270" t="str">
        <f t="shared" si="429"/>
        <v/>
      </c>
      <c r="DF152" s="261" t="str">
        <f t="shared" si="311"/>
        <v/>
      </c>
      <c r="DG152" s="260"/>
      <c r="DH152" s="135"/>
    </row>
    <row r="153" spans="1:112" ht="13.5" customHeight="1">
      <c r="A153" s="259"/>
      <c r="E153" s="262" t="str">
        <f t="shared" si="368"/>
        <v/>
      </c>
      <c r="F153" s="263" t="str">
        <f t="shared" si="369"/>
        <v/>
      </c>
      <c r="G153" s="264"/>
      <c r="H153" s="265"/>
      <c r="I153" s="266" t="str">
        <f t="shared" si="370"/>
        <v/>
      </c>
      <c r="J153" s="267" t="str">
        <f t="shared" si="371"/>
        <v/>
      </c>
      <c r="K153" s="268" t="str">
        <f t="shared" si="372"/>
        <v/>
      </c>
      <c r="L153" s="269" t="str">
        <f t="shared" si="373"/>
        <v/>
      </c>
      <c r="M153" s="270" t="str">
        <f t="shared" si="374"/>
        <v/>
      </c>
      <c r="N153" s="261" t="str">
        <f t="shared" si="375"/>
        <v/>
      </c>
      <c r="O153" s="260"/>
      <c r="P153" s="135"/>
      <c r="Q153" s="262" t="str">
        <f t="shared" si="376"/>
        <v/>
      </c>
      <c r="R153" s="263" t="str">
        <f t="shared" si="377"/>
        <v/>
      </c>
      <c r="S153" s="264"/>
      <c r="T153" s="265"/>
      <c r="U153" s="266" t="str">
        <f t="shared" si="378"/>
        <v/>
      </c>
      <c r="V153" s="267" t="str">
        <f t="shared" si="379"/>
        <v/>
      </c>
      <c r="W153" s="268" t="str">
        <f t="shared" si="380"/>
        <v/>
      </c>
      <c r="X153" s="269" t="str">
        <f t="shared" si="381"/>
        <v/>
      </c>
      <c r="Y153" s="270" t="str">
        <f t="shared" si="382"/>
        <v/>
      </c>
      <c r="Z153" s="261" t="str">
        <f t="shared" si="383"/>
        <v/>
      </c>
      <c r="AA153" s="260"/>
      <c r="AB153" s="135"/>
      <c r="AC153" s="262" t="str">
        <f t="shared" si="384"/>
        <v/>
      </c>
      <c r="AD153" s="263" t="str">
        <f t="shared" si="385"/>
        <v/>
      </c>
      <c r="AE153" s="264"/>
      <c r="AF153" s="265"/>
      <c r="AG153" s="266" t="str">
        <f t="shared" si="386"/>
        <v/>
      </c>
      <c r="AH153" s="267" t="str">
        <f t="shared" si="387"/>
        <v/>
      </c>
      <c r="AI153" s="268" t="str">
        <f t="shared" si="388"/>
        <v/>
      </c>
      <c r="AJ153" s="269" t="str">
        <f t="shared" si="389"/>
        <v/>
      </c>
      <c r="AK153" s="270" t="str">
        <f t="shared" si="390"/>
        <v/>
      </c>
      <c r="AL153" s="261" t="str">
        <f t="shared" si="391"/>
        <v/>
      </c>
      <c r="AM153" s="260"/>
      <c r="AN153" s="135"/>
      <c r="AO153" s="262" t="str">
        <f t="shared" si="392"/>
        <v/>
      </c>
      <c r="AP153" s="263" t="str">
        <f t="shared" si="393"/>
        <v/>
      </c>
      <c r="AQ153" s="264"/>
      <c r="AR153" s="265"/>
      <c r="AS153" s="266" t="str">
        <f t="shared" si="394"/>
        <v/>
      </c>
      <c r="AT153" s="267" t="str">
        <f t="shared" si="395"/>
        <v/>
      </c>
      <c r="AU153" s="268" t="str">
        <f t="shared" si="396"/>
        <v/>
      </c>
      <c r="AV153" s="269" t="str">
        <f t="shared" si="397"/>
        <v/>
      </c>
      <c r="AW153" s="270" t="str">
        <f t="shared" si="398"/>
        <v/>
      </c>
      <c r="AX153" s="261" t="str">
        <f t="shared" si="399"/>
        <v/>
      </c>
      <c r="AY153" s="260"/>
      <c r="AZ153" s="135"/>
      <c r="BA153" s="262" t="str">
        <f t="shared" si="400"/>
        <v/>
      </c>
      <c r="BB153" s="263" t="str">
        <f t="shared" si="401"/>
        <v/>
      </c>
      <c r="BC153" s="264"/>
      <c r="BD153" s="265"/>
      <c r="BE153" s="266" t="str">
        <f t="shared" si="402"/>
        <v/>
      </c>
      <c r="BF153" s="267" t="str">
        <f t="shared" si="403"/>
        <v/>
      </c>
      <c r="BG153" s="268" t="str">
        <f t="shared" si="404"/>
        <v/>
      </c>
      <c r="BH153" s="269" t="str">
        <f t="shared" si="405"/>
        <v/>
      </c>
      <c r="BI153" s="270" t="str">
        <f t="shared" si="406"/>
        <v/>
      </c>
      <c r="BJ153" s="261" t="str">
        <f t="shared" si="407"/>
        <v/>
      </c>
      <c r="BK153" s="260"/>
      <c r="BL153" s="135"/>
      <c r="BM153" s="262" t="str">
        <f t="shared" si="408"/>
        <v/>
      </c>
      <c r="BN153" s="263" t="str">
        <f t="shared" si="409"/>
        <v/>
      </c>
      <c r="BO153" s="264"/>
      <c r="BP153" s="265"/>
      <c r="BQ153" s="266" t="str">
        <f t="shared" si="410"/>
        <v/>
      </c>
      <c r="BR153" s="267" t="str">
        <f t="shared" si="411"/>
        <v/>
      </c>
      <c r="BS153" s="268" t="str">
        <f t="shared" si="412"/>
        <v/>
      </c>
      <c r="BT153" s="269" t="str">
        <f t="shared" si="413"/>
        <v/>
      </c>
      <c r="BU153" s="270" t="str">
        <f t="shared" si="414"/>
        <v/>
      </c>
      <c r="BV153" s="261" t="str">
        <f t="shared" si="415"/>
        <v/>
      </c>
      <c r="BW153" s="260"/>
      <c r="BX153" s="135"/>
      <c r="BY153" s="262" t="str">
        <f t="shared" si="416"/>
        <v/>
      </c>
      <c r="BZ153" s="263" t="str">
        <f t="shared" si="417"/>
        <v/>
      </c>
      <c r="CA153" s="264"/>
      <c r="CB153" s="265"/>
      <c r="CC153" s="266" t="str">
        <f t="shared" si="418"/>
        <v/>
      </c>
      <c r="CD153" s="267" t="str">
        <f t="shared" si="419"/>
        <v/>
      </c>
      <c r="CE153" s="268" t="str">
        <f t="shared" si="420"/>
        <v/>
      </c>
      <c r="CF153" s="269" t="str">
        <f t="shared" si="421"/>
        <v/>
      </c>
      <c r="CG153" s="270" t="str">
        <f t="shared" si="422"/>
        <v/>
      </c>
      <c r="CH153" s="261" t="str">
        <f t="shared" si="423"/>
        <v/>
      </c>
      <c r="CI153" s="260"/>
      <c r="CJ153" s="135"/>
      <c r="CK153" s="262" t="str">
        <f t="shared" si="430"/>
        <v/>
      </c>
      <c r="CL153" s="263" t="str">
        <f t="shared" si="431"/>
        <v/>
      </c>
      <c r="CM153" s="264"/>
      <c r="CN153" s="265"/>
      <c r="CO153" s="266" t="str">
        <f t="shared" si="438"/>
        <v/>
      </c>
      <c r="CP153" s="267" t="str">
        <f t="shared" si="439"/>
        <v/>
      </c>
      <c r="CQ153" s="268" t="str">
        <f t="shared" si="440"/>
        <v/>
      </c>
      <c r="CR153" s="269" t="str">
        <f t="shared" si="435"/>
        <v/>
      </c>
      <c r="CS153" s="270" t="str">
        <f t="shared" si="436"/>
        <v/>
      </c>
      <c r="CT153" s="261" t="str">
        <f t="shared" si="310"/>
        <v/>
      </c>
      <c r="CU153" s="260"/>
      <c r="CV153" s="135"/>
      <c r="CW153" s="262" t="str">
        <f t="shared" si="424"/>
        <v/>
      </c>
      <c r="CX153" s="263" t="str">
        <f t="shared" si="437"/>
        <v/>
      </c>
      <c r="CY153" s="264"/>
      <c r="CZ153" s="265"/>
      <c r="DA153" s="266" t="str">
        <f t="shared" si="425"/>
        <v/>
      </c>
      <c r="DB153" s="267" t="str">
        <f t="shared" si="426"/>
        <v/>
      </c>
      <c r="DC153" s="268" t="str">
        <f t="shared" si="427"/>
        <v/>
      </c>
      <c r="DD153" s="269" t="str">
        <f t="shared" si="428"/>
        <v/>
      </c>
      <c r="DE153" s="270" t="str">
        <f t="shared" si="429"/>
        <v/>
      </c>
      <c r="DF153" s="261" t="str">
        <f t="shared" si="311"/>
        <v/>
      </c>
      <c r="DG153" s="260"/>
      <c r="DH153" s="135"/>
    </row>
    <row r="154" spans="1:112" ht="13.5" customHeight="1">
      <c r="A154" s="259"/>
      <c r="E154" s="262" t="str">
        <f t="shared" si="368"/>
        <v/>
      </c>
      <c r="F154" s="263" t="str">
        <f t="shared" si="369"/>
        <v/>
      </c>
      <c r="G154" s="264"/>
      <c r="H154" s="265"/>
      <c r="I154" s="266" t="str">
        <f t="shared" si="370"/>
        <v/>
      </c>
      <c r="J154" s="267" t="str">
        <f t="shared" si="371"/>
        <v/>
      </c>
      <c r="K154" s="268" t="str">
        <f t="shared" si="372"/>
        <v/>
      </c>
      <c r="L154" s="269" t="str">
        <f t="shared" si="373"/>
        <v/>
      </c>
      <c r="M154" s="270" t="str">
        <f t="shared" si="374"/>
        <v/>
      </c>
      <c r="N154" s="261" t="str">
        <f t="shared" si="375"/>
        <v/>
      </c>
      <c r="O154" s="260"/>
      <c r="P154" s="135"/>
      <c r="Q154" s="262" t="str">
        <f t="shared" si="376"/>
        <v/>
      </c>
      <c r="R154" s="263" t="str">
        <f t="shared" si="377"/>
        <v/>
      </c>
      <c r="S154" s="264"/>
      <c r="T154" s="265"/>
      <c r="U154" s="266" t="str">
        <f t="shared" si="378"/>
        <v/>
      </c>
      <c r="V154" s="267" t="str">
        <f t="shared" si="379"/>
        <v/>
      </c>
      <c r="W154" s="268" t="str">
        <f t="shared" si="380"/>
        <v/>
      </c>
      <c r="X154" s="269" t="str">
        <f t="shared" si="381"/>
        <v/>
      </c>
      <c r="Y154" s="270" t="str">
        <f t="shared" si="382"/>
        <v/>
      </c>
      <c r="Z154" s="261" t="str">
        <f t="shared" si="383"/>
        <v/>
      </c>
      <c r="AA154" s="260"/>
      <c r="AB154" s="135"/>
      <c r="AC154" s="262" t="str">
        <f t="shared" si="384"/>
        <v/>
      </c>
      <c r="AD154" s="263" t="str">
        <f t="shared" si="385"/>
        <v/>
      </c>
      <c r="AE154" s="264"/>
      <c r="AF154" s="265"/>
      <c r="AG154" s="266" t="str">
        <f t="shared" si="386"/>
        <v/>
      </c>
      <c r="AH154" s="267" t="str">
        <f t="shared" si="387"/>
        <v/>
      </c>
      <c r="AI154" s="268" t="str">
        <f t="shared" si="388"/>
        <v/>
      </c>
      <c r="AJ154" s="269" t="str">
        <f t="shared" si="389"/>
        <v/>
      </c>
      <c r="AK154" s="270" t="str">
        <f t="shared" si="390"/>
        <v/>
      </c>
      <c r="AL154" s="261" t="str">
        <f t="shared" si="391"/>
        <v/>
      </c>
      <c r="AM154" s="260"/>
      <c r="AN154" s="135"/>
      <c r="AO154" s="262" t="str">
        <f t="shared" si="392"/>
        <v/>
      </c>
      <c r="AP154" s="263" t="str">
        <f t="shared" si="393"/>
        <v/>
      </c>
      <c r="AQ154" s="264"/>
      <c r="AR154" s="265"/>
      <c r="AS154" s="266" t="str">
        <f t="shared" si="394"/>
        <v/>
      </c>
      <c r="AT154" s="267" t="str">
        <f t="shared" si="395"/>
        <v/>
      </c>
      <c r="AU154" s="268" t="str">
        <f t="shared" si="396"/>
        <v/>
      </c>
      <c r="AV154" s="269" t="str">
        <f t="shared" si="397"/>
        <v/>
      </c>
      <c r="AW154" s="270" t="str">
        <f t="shared" si="398"/>
        <v/>
      </c>
      <c r="AX154" s="261" t="str">
        <f t="shared" si="399"/>
        <v/>
      </c>
      <c r="AY154" s="260"/>
      <c r="AZ154" s="135"/>
      <c r="BA154" s="262" t="str">
        <f t="shared" si="400"/>
        <v/>
      </c>
      <c r="BB154" s="263" t="str">
        <f t="shared" si="401"/>
        <v/>
      </c>
      <c r="BC154" s="264"/>
      <c r="BD154" s="265"/>
      <c r="BE154" s="266" t="str">
        <f t="shared" si="402"/>
        <v/>
      </c>
      <c r="BF154" s="267" t="str">
        <f t="shared" si="403"/>
        <v/>
      </c>
      <c r="BG154" s="268" t="str">
        <f t="shared" si="404"/>
        <v/>
      </c>
      <c r="BH154" s="269" t="str">
        <f t="shared" si="405"/>
        <v/>
      </c>
      <c r="BI154" s="270" t="str">
        <f t="shared" si="406"/>
        <v/>
      </c>
      <c r="BJ154" s="261" t="str">
        <f t="shared" si="407"/>
        <v/>
      </c>
      <c r="BK154" s="260"/>
      <c r="BL154" s="135"/>
      <c r="BM154" s="262" t="str">
        <f t="shared" si="408"/>
        <v/>
      </c>
      <c r="BN154" s="263" t="str">
        <f t="shared" si="409"/>
        <v/>
      </c>
      <c r="BO154" s="264"/>
      <c r="BP154" s="265"/>
      <c r="BQ154" s="266" t="str">
        <f t="shared" si="410"/>
        <v/>
      </c>
      <c r="BR154" s="267" t="str">
        <f t="shared" si="411"/>
        <v/>
      </c>
      <c r="BS154" s="268" t="str">
        <f t="shared" si="412"/>
        <v/>
      </c>
      <c r="BT154" s="269" t="str">
        <f t="shared" si="413"/>
        <v/>
      </c>
      <c r="BU154" s="270" t="str">
        <f t="shared" si="414"/>
        <v/>
      </c>
      <c r="BV154" s="261" t="str">
        <f t="shared" si="415"/>
        <v/>
      </c>
      <c r="BW154" s="260"/>
      <c r="BX154" s="135"/>
      <c r="BY154" s="262" t="str">
        <f t="shared" si="416"/>
        <v/>
      </c>
      <c r="BZ154" s="263" t="str">
        <f t="shared" si="417"/>
        <v/>
      </c>
      <c r="CA154" s="264"/>
      <c r="CB154" s="265"/>
      <c r="CC154" s="266" t="str">
        <f t="shared" si="418"/>
        <v/>
      </c>
      <c r="CD154" s="267" t="str">
        <f t="shared" si="419"/>
        <v/>
      </c>
      <c r="CE154" s="268" t="str">
        <f t="shared" si="420"/>
        <v/>
      </c>
      <c r="CF154" s="269" t="str">
        <f t="shared" si="421"/>
        <v/>
      </c>
      <c r="CG154" s="270" t="str">
        <f t="shared" si="422"/>
        <v/>
      </c>
      <c r="CH154" s="261" t="str">
        <f t="shared" si="423"/>
        <v/>
      </c>
      <c r="CI154" s="260"/>
      <c r="CJ154" s="135"/>
      <c r="CK154" s="262" t="str">
        <f t="shared" si="430"/>
        <v/>
      </c>
      <c r="CL154" s="263" t="str">
        <f t="shared" si="431"/>
        <v/>
      </c>
      <c r="CM154" s="264"/>
      <c r="CN154" s="265"/>
      <c r="CO154" s="266" t="str">
        <f t="shared" si="438"/>
        <v/>
      </c>
      <c r="CP154" s="267" t="str">
        <f t="shared" si="439"/>
        <v/>
      </c>
      <c r="CQ154" s="268" t="str">
        <f t="shared" si="440"/>
        <v/>
      </c>
      <c r="CR154" s="269" t="str">
        <f t="shared" si="435"/>
        <v/>
      </c>
      <c r="CS154" s="270" t="str">
        <f t="shared" si="436"/>
        <v/>
      </c>
      <c r="CT154" s="261" t="str">
        <f t="shared" ref="CT154:CT184" si="441">IF(CV154="","",IF((LEN(CV154)-LEN(SUBSTITUTE(CV154,"male","")))/LEN("male")&gt;1,"!",IF(RIGHT(CV154,1)=")","",IF(RIGHT(CV154,2)=") ","",IF(RIGHT(CV154,2)=").","","!!")))))</f>
        <v/>
      </c>
      <c r="CU154" s="260"/>
      <c r="CV154" s="135"/>
      <c r="CW154" s="262" t="str">
        <f t="shared" si="424"/>
        <v/>
      </c>
      <c r="CX154" s="263" t="str">
        <f t="shared" si="437"/>
        <v/>
      </c>
      <c r="CY154" s="264"/>
      <c r="CZ154" s="265"/>
      <c r="DA154" s="266" t="str">
        <f t="shared" si="425"/>
        <v/>
      </c>
      <c r="DB154" s="267" t="str">
        <f t="shared" si="426"/>
        <v/>
      </c>
      <c r="DC154" s="268" t="str">
        <f t="shared" si="427"/>
        <v/>
      </c>
      <c r="DD154" s="269" t="str">
        <f t="shared" si="428"/>
        <v/>
      </c>
      <c r="DE154" s="270" t="str">
        <f t="shared" si="429"/>
        <v/>
      </c>
      <c r="DF154" s="261" t="str">
        <f t="shared" si="311"/>
        <v/>
      </c>
      <c r="DG154" s="260"/>
      <c r="DH154" s="135"/>
    </row>
    <row r="155" spans="1:112" ht="13.5" customHeight="1">
      <c r="A155" s="259"/>
      <c r="E155" s="262" t="str">
        <f t="shared" si="368"/>
        <v/>
      </c>
      <c r="F155" s="263" t="str">
        <f t="shared" si="369"/>
        <v/>
      </c>
      <c r="G155" s="264"/>
      <c r="H155" s="265"/>
      <c r="I155" s="266" t="str">
        <f t="shared" si="370"/>
        <v/>
      </c>
      <c r="J155" s="267" t="str">
        <f t="shared" si="371"/>
        <v/>
      </c>
      <c r="K155" s="268" t="str">
        <f t="shared" si="372"/>
        <v/>
      </c>
      <c r="L155" s="269" t="str">
        <f t="shared" si="373"/>
        <v/>
      </c>
      <c r="M155" s="270" t="str">
        <f t="shared" si="374"/>
        <v/>
      </c>
      <c r="N155" s="261" t="str">
        <f t="shared" si="375"/>
        <v/>
      </c>
      <c r="O155" s="260"/>
      <c r="P155" s="135"/>
      <c r="Q155" s="262" t="str">
        <f t="shared" si="376"/>
        <v/>
      </c>
      <c r="R155" s="263" t="str">
        <f t="shared" si="377"/>
        <v/>
      </c>
      <c r="S155" s="264"/>
      <c r="T155" s="265"/>
      <c r="U155" s="266" t="str">
        <f t="shared" si="378"/>
        <v/>
      </c>
      <c r="V155" s="267" t="str">
        <f t="shared" si="379"/>
        <v/>
      </c>
      <c r="W155" s="268" t="str">
        <f t="shared" si="380"/>
        <v/>
      </c>
      <c r="X155" s="269" t="str">
        <f t="shared" si="381"/>
        <v/>
      </c>
      <c r="Y155" s="270" t="str">
        <f t="shared" si="382"/>
        <v/>
      </c>
      <c r="Z155" s="261" t="str">
        <f t="shared" si="383"/>
        <v/>
      </c>
      <c r="AA155" s="260"/>
      <c r="AB155" s="135"/>
      <c r="AC155" s="262" t="str">
        <f t="shared" si="384"/>
        <v/>
      </c>
      <c r="AD155" s="263" t="str">
        <f t="shared" si="385"/>
        <v/>
      </c>
      <c r="AE155" s="264"/>
      <c r="AF155" s="265"/>
      <c r="AG155" s="266" t="str">
        <f t="shared" si="386"/>
        <v/>
      </c>
      <c r="AH155" s="267" t="str">
        <f t="shared" si="387"/>
        <v/>
      </c>
      <c r="AI155" s="268" t="str">
        <f t="shared" si="388"/>
        <v/>
      </c>
      <c r="AJ155" s="269" t="str">
        <f t="shared" si="389"/>
        <v/>
      </c>
      <c r="AK155" s="270" t="str">
        <f t="shared" si="390"/>
        <v/>
      </c>
      <c r="AL155" s="261" t="str">
        <f t="shared" si="391"/>
        <v/>
      </c>
      <c r="AM155" s="260"/>
      <c r="AN155" s="135"/>
      <c r="AO155" s="262" t="str">
        <f t="shared" si="392"/>
        <v/>
      </c>
      <c r="AP155" s="263" t="str">
        <f t="shared" si="393"/>
        <v/>
      </c>
      <c r="AQ155" s="264"/>
      <c r="AR155" s="265"/>
      <c r="AS155" s="266" t="str">
        <f t="shared" si="394"/>
        <v/>
      </c>
      <c r="AT155" s="267" t="str">
        <f t="shared" si="395"/>
        <v/>
      </c>
      <c r="AU155" s="268" t="str">
        <f t="shared" si="396"/>
        <v/>
      </c>
      <c r="AV155" s="269" t="str">
        <f t="shared" si="397"/>
        <v/>
      </c>
      <c r="AW155" s="270" t="str">
        <f t="shared" si="398"/>
        <v/>
      </c>
      <c r="AX155" s="261" t="str">
        <f t="shared" si="399"/>
        <v/>
      </c>
      <c r="AY155" s="260"/>
      <c r="AZ155" s="135"/>
      <c r="BA155" s="262" t="str">
        <f t="shared" si="400"/>
        <v/>
      </c>
      <c r="BB155" s="263" t="str">
        <f t="shared" si="401"/>
        <v/>
      </c>
      <c r="BC155" s="264"/>
      <c r="BD155" s="265"/>
      <c r="BE155" s="266" t="str">
        <f t="shared" si="402"/>
        <v/>
      </c>
      <c r="BF155" s="267" t="str">
        <f t="shared" si="403"/>
        <v/>
      </c>
      <c r="BG155" s="268" t="str">
        <f t="shared" si="404"/>
        <v/>
      </c>
      <c r="BH155" s="269" t="str">
        <f t="shared" si="405"/>
        <v/>
      </c>
      <c r="BI155" s="270" t="str">
        <f t="shared" si="406"/>
        <v/>
      </c>
      <c r="BJ155" s="261" t="str">
        <f t="shared" si="407"/>
        <v/>
      </c>
      <c r="BK155" s="260"/>
      <c r="BL155" s="135"/>
      <c r="BM155" s="262" t="str">
        <f t="shared" si="408"/>
        <v/>
      </c>
      <c r="BN155" s="263" t="str">
        <f t="shared" si="409"/>
        <v/>
      </c>
      <c r="BO155" s="264"/>
      <c r="BP155" s="265"/>
      <c r="BQ155" s="266" t="str">
        <f t="shared" si="410"/>
        <v/>
      </c>
      <c r="BR155" s="267" t="str">
        <f t="shared" si="411"/>
        <v/>
      </c>
      <c r="BS155" s="268" t="str">
        <f t="shared" si="412"/>
        <v/>
      </c>
      <c r="BT155" s="269" t="str">
        <f t="shared" si="413"/>
        <v/>
      </c>
      <c r="BU155" s="270" t="str">
        <f t="shared" si="414"/>
        <v/>
      </c>
      <c r="BV155" s="261" t="str">
        <f t="shared" si="415"/>
        <v/>
      </c>
      <c r="BW155" s="260"/>
      <c r="BX155" s="135"/>
      <c r="BY155" s="262" t="str">
        <f t="shared" si="416"/>
        <v/>
      </c>
      <c r="BZ155" s="263" t="str">
        <f t="shared" si="417"/>
        <v/>
      </c>
      <c r="CA155" s="264"/>
      <c r="CB155" s="265"/>
      <c r="CC155" s="266" t="str">
        <f t="shared" si="418"/>
        <v/>
      </c>
      <c r="CD155" s="267" t="str">
        <f t="shared" si="419"/>
        <v/>
      </c>
      <c r="CE155" s="268" t="str">
        <f t="shared" si="420"/>
        <v/>
      </c>
      <c r="CF155" s="269" t="str">
        <f t="shared" si="421"/>
        <v/>
      </c>
      <c r="CG155" s="270" t="str">
        <f t="shared" si="422"/>
        <v/>
      </c>
      <c r="CH155" s="261" t="str">
        <f t="shared" si="423"/>
        <v/>
      </c>
      <c r="CI155" s="260"/>
      <c r="CJ155" s="135"/>
      <c r="CK155" s="262" t="str">
        <f t="shared" si="430"/>
        <v/>
      </c>
      <c r="CL155" s="263" t="str">
        <f t="shared" si="431"/>
        <v/>
      </c>
      <c r="CM155" s="264"/>
      <c r="CN155" s="265"/>
      <c r="CO155" s="266" t="str">
        <f t="shared" si="438"/>
        <v/>
      </c>
      <c r="CP155" s="267" t="str">
        <f t="shared" si="439"/>
        <v/>
      </c>
      <c r="CQ155" s="268" t="str">
        <f t="shared" si="440"/>
        <v/>
      </c>
      <c r="CR155" s="269" t="str">
        <f t="shared" si="435"/>
        <v/>
      </c>
      <c r="CS155" s="270" t="str">
        <f t="shared" si="436"/>
        <v/>
      </c>
      <c r="CT155" s="261" t="str">
        <f t="shared" si="441"/>
        <v/>
      </c>
      <c r="CU155" s="260"/>
      <c r="CV155" s="135"/>
      <c r="CW155" s="262" t="str">
        <f t="shared" si="424"/>
        <v/>
      </c>
      <c r="CX155" s="263" t="str">
        <f t="shared" si="437"/>
        <v/>
      </c>
      <c r="CY155" s="264"/>
      <c r="CZ155" s="265"/>
      <c r="DA155" s="266" t="str">
        <f t="shared" si="425"/>
        <v/>
      </c>
      <c r="DB155" s="267" t="str">
        <f t="shared" si="426"/>
        <v/>
      </c>
      <c r="DC155" s="268" t="str">
        <f t="shared" si="427"/>
        <v/>
      </c>
      <c r="DD155" s="269" t="str">
        <f t="shared" si="428"/>
        <v/>
      </c>
      <c r="DE155" s="270" t="str">
        <f t="shared" si="429"/>
        <v/>
      </c>
      <c r="DF155" s="261" t="str">
        <f t="shared" si="311"/>
        <v/>
      </c>
      <c r="DG155" s="260"/>
      <c r="DH155" s="135"/>
    </row>
    <row r="156" spans="1:112" ht="13.5" customHeight="1">
      <c r="A156" s="259"/>
      <c r="E156" s="262" t="str">
        <f t="shared" si="368"/>
        <v/>
      </c>
      <c r="F156" s="263" t="str">
        <f t="shared" si="369"/>
        <v/>
      </c>
      <c r="G156" s="264"/>
      <c r="H156" s="265"/>
      <c r="I156" s="266" t="str">
        <f t="shared" si="370"/>
        <v/>
      </c>
      <c r="J156" s="267" t="str">
        <f t="shared" si="371"/>
        <v/>
      </c>
      <c r="K156" s="268" t="str">
        <f t="shared" si="372"/>
        <v/>
      </c>
      <c r="L156" s="269" t="str">
        <f t="shared" si="373"/>
        <v/>
      </c>
      <c r="M156" s="270" t="str">
        <f t="shared" si="374"/>
        <v/>
      </c>
      <c r="N156" s="261" t="str">
        <f t="shared" si="375"/>
        <v/>
      </c>
      <c r="O156" s="260"/>
      <c r="P156" s="135"/>
      <c r="Q156" s="262" t="str">
        <f t="shared" si="376"/>
        <v/>
      </c>
      <c r="R156" s="263" t="str">
        <f t="shared" si="377"/>
        <v/>
      </c>
      <c r="S156" s="264"/>
      <c r="T156" s="265"/>
      <c r="U156" s="266" t="str">
        <f t="shared" si="378"/>
        <v/>
      </c>
      <c r="V156" s="267" t="str">
        <f t="shared" si="379"/>
        <v/>
      </c>
      <c r="W156" s="268" t="str">
        <f t="shared" si="380"/>
        <v/>
      </c>
      <c r="X156" s="269" t="str">
        <f t="shared" si="381"/>
        <v/>
      </c>
      <c r="Y156" s="270" t="str">
        <f t="shared" si="382"/>
        <v/>
      </c>
      <c r="Z156" s="261" t="str">
        <f t="shared" si="383"/>
        <v/>
      </c>
      <c r="AA156" s="260"/>
      <c r="AB156" s="135"/>
      <c r="AC156" s="262" t="str">
        <f t="shared" si="384"/>
        <v/>
      </c>
      <c r="AD156" s="263" t="str">
        <f t="shared" si="385"/>
        <v/>
      </c>
      <c r="AE156" s="264"/>
      <c r="AF156" s="265"/>
      <c r="AG156" s="266" t="str">
        <f t="shared" si="386"/>
        <v/>
      </c>
      <c r="AH156" s="267" t="str">
        <f t="shared" si="387"/>
        <v/>
      </c>
      <c r="AI156" s="268" t="str">
        <f t="shared" si="388"/>
        <v/>
      </c>
      <c r="AJ156" s="269" t="str">
        <f t="shared" si="389"/>
        <v/>
      </c>
      <c r="AK156" s="270" t="str">
        <f t="shared" si="390"/>
        <v/>
      </c>
      <c r="AL156" s="261" t="str">
        <f t="shared" si="391"/>
        <v/>
      </c>
      <c r="AM156" s="260"/>
      <c r="AN156" s="135"/>
      <c r="AO156" s="262" t="str">
        <f t="shared" si="392"/>
        <v/>
      </c>
      <c r="AP156" s="263" t="str">
        <f t="shared" si="393"/>
        <v/>
      </c>
      <c r="AQ156" s="264"/>
      <c r="AR156" s="265"/>
      <c r="AS156" s="266" t="str">
        <f t="shared" si="394"/>
        <v/>
      </c>
      <c r="AT156" s="267" t="str">
        <f t="shared" si="395"/>
        <v/>
      </c>
      <c r="AU156" s="268" t="str">
        <f t="shared" si="396"/>
        <v/>
      </c>
      <c r="AV156" s="269" t="str">
        <f t="shared" si="397"/>
        <v/>
      </c>
      <c r="AW156" s="270" t="str">
        <f t="shared" si="398"/>
        <v/>
      </c>
      <c r="AX156" s="261" t="str">
        <f t="shared" si="399"/>
        <v/>
      </c>
      <c r="AY156" s="260"/>
      <c r="AZ156" s="135"/>
      <c r="BA156" s="262" t="str">
        <f t="shared" si="400"/>
        <v/>
      </c>
      <c r="BB156" s="263" t="str">
        <f t="shared" si="401"/>
        <v/>
      </c>
      <c r="BC156" s="264"/>
      <c r="BD156" s="265"/>
      <c r="BE156" s="266" t="str">
        <f t="shared" si="402"/>
        <v/>
      </c>
      <c r="BF156" s="267" t="str">
        <f t="shared" si="403"/>
        <v/>
      </c>
      <c r="BG156" s="268" t="str">
        <f t="shared" si="404"/>
        <v/>
      </c>
      <c r="BH156" s="269" t="str">
        <f t="shared" si="405"/>
        <v/>
      </c>
      <c r="BI156" s="270" t="str">
        <f t="shared" si="406"/>
        <v/>
      </c>
      <c r="BJ156" s="261" t="str">
        <f t="shared" si="407"/>
        <v/>
      </c>
      <c r="BK156" s="260"/>
      <c r="BL156" s="135"/>
      <c r="BM156" s="262" t="str">
        <f t="shared" si="408"/>
        <v/>
      </c>
      <c r="BN156" s="263" t="str">
        <f t="shared" si="409"/>
        <v/>
      </c>
      <c r="BO156" s="264"/>
      <c r="BP156" s="265"/>
      <c r="BQ156" s="266" t="str">
        <f t="shared" si="410"/>
        <v/>
      </c>
      <c r="BR156" s="267" t="str">
        <f t="shared" si="411"/>
        <v/>
      </c>
      <c r="BS156" s="268" t="str">
        <f t="shared" si="412"/>
        <v/>
      </c>
      <c r="BT156" s="269" t="str">
        <f t="shared" si="413"/>
        <v/>
      </c>
      <c r="BU156" s="270" t="str">
        <f t="shared" si="414"/>
        <v/>
      </c>
      <c r="BV156" s="261" t="str">
        <f t="shared" si="415"/>
        <v/>
      </c>
      <c r="BW156" s="260"/>
      <c r="BX156" s="135"/>
      <c r="BY156" s="262" t="str">
        <f t="shared" si="416"/>
        <v/>
      </c>
      <c r="BZ156" s="263" t="str">
        <f t="shared" si="417"/>
        <v/>
      </c>
      <c r="CA156" s="264"/>
      <c r="CB156" s="265"/>
      <c r="CC156" s="266" t="str">
        <f t="shared" si="418"/>
        <v/>
      </c>
      <c r="CD156" s="267" t="str">
        <f t="shared" si="419"/>
        <v/>
      </c>
      <c r="CE156" s="268" t="str">
        <f t="shared" si="420"/>
        <v/>
      </c>
      <c r="CF156" s="269" t="str">
        <f t="shared" si="421"/>
        <v/>
      </c>
      <c r="CG156" s="270" t="str">
        <f t="shared" si="422"/>
        <v/>
      </c>
      <c r="CH156" s="261" t="str">
        <f t="shared" si="423"/>
        <v/>
      </c>
      <c r="CI156" s="260"/>
      <c r="CJ156" s="135"/>
      <c r="CK156" s="262" t="str">
        <f t="shared" si="430"/>
        <v/>
      </c>
      <c r="CL156" s="263" t="str">
        <f t="shared" si="431"/>
        <v/>
      </c>
      <c r="CM156" s="264"/>
      <c r="CN156" s="265"/>
      <c r="CO156" s="266" t="str">
        <f t="shared" si="438"/>
        <v/>
      </c>
      <c r="CP156" s="267" t="str">
        <f t="shared" si="439"/>
        <v/>
      </c>
      <c r="CQ156" s="268" t="str">
        <f t="shared" si="440"/>
        <v/>
      </c>
      <c r="CR156" s="269" t="str">
        <f t="shared" si="435"/>
        <v/>
      </c>
      <c r="CS156" s="270" t="str">
        <f t="shared" si="436"/>
        <v/>
      </c>
      <c r="CT156" s="261" t="str">
        <f t="shared" si="441"/>
        <v/>
      </c>
      <c r="CU156" s="260"/>
      <c r="CV156" s="135"/>
      <c r="CW156" s="262" t="str">
        <f t="shared" si="424"/>
        <v/>
      </c>
      <c r="CX156" s="263" t="str">
        <f t="shared" si="437"/>
        <v/>
      </c>
      <c r="CY156" s="264"/>
      <c r="CZ156" s="265"/>
      <c r="DA156" s="266" t="str">
        <f t="shared" si="425"/>
        <v/>
      </c>
      <c r="DB156" s="267" t="str">
        <f t="shared" si="426"/>
        <v/>
      </c>
      <c r="DC156" s="268" t="str">
        <f t="shared" si="427"/>
        <v/>
      </c>
      <c r="DD156" s="269" t="str">
        <f t="shared" si="428"/>
        <v/>
      </c>
      <c r="DE156" s="270" t="str">
        <f t="shared" si="429"/>
        <v/>
      </c>
      <c r="DF156" s="261" t="str">
        <f t="shared" si="311"/>
        <v/>
      </c>
      <c r="DG156" s="260"/>
      <c r="DH156" s="135"/>
    </row>
    <row r="157" spans="1:112" ht="13.5" customHeight="1">
      <c r="A157" s="259"/>
      <c r="E157" s="262" t="str">
        <f t="shared" si="368"/>
        <v/>
      </c>
      <c r="F157" s="263" t="str">
        <f t="shared" si="369"/>
        <v/>
      </c>
      <c r="G157" s="264"/>
      <c r="H157" s="265"/>
      <c r="I157" s="266" t="str">
        <f t="shared" si="370"/>
        <v/>
      </c>
      <c r="J157" s="267" t="str">
        <f t="shared" si="371"/>
        <v/>
      </c>
      <c r="K157" s="268" t="str">
        <f t="shared" si="372"/>
        <v/>
      </c>
      <c r="L157" s="269" t="str">
        <f t="shared" si="373"/>
        <v/>
      </c>
      <c r="M157" s="270" t="str">
        <f t="shared" si="374"/>
        <v/>
      </c>
      <c r="N157" s="261" t="str">
        <f t="shared" si="375"/>
        <v/>
      </c>
      <c r="O157" s="260"/>
      <c r="P157" s="135"/>
      <c r="Q157" s="262" t="str">
        <f t="shared" si="376"/>
        <v/>
      </c>
      <c r="R157" s="263" t="str">
        <f t="shared" si="377"/>
        <v/>
      </c>
      <c r="S157" s="264"/>
      <c r="T157" s="265"/>
      <c r="U157" s="266" t="str">
        <f t="shared" si="378"/>
        <v/>
      </c>
      <c r="V157" s="267" t="str">
        <f t="shared" si="379"/>
        <v/>
      </c>
      <c r="W157" s="268" t="str">
        <f t="shared" si="380"/>
        <v/>
      </c>
      <c r="X157" s="269" t="str">
        <f t="shared" si="381"/>
        <v/>
      </c>
      <c r="Y157" s="270" t="str">
        <f t="shared" si="382"/>
        <v/>
      </c>
      <c r="Z157" s="261" t="str">
        <f t="shared" si="383"/>
        <v/>
      </c>
      <c r="AA157" s="260"/>
      <c r="AB157" s="135"/>
      <c r="AC157" s="262" t="str">
        <f t="shared" si="384"/>
        <v/>
      </c>
      <c r="AD157" s="263" t="str">
        <f t="shared" si="385"/>
        <v/>
      </c>
      <c r="AE157" s="264"/>
      <c r="AF157" s="265"/>
      <c r="AG157" s="266" t="str">
        <f t="shared" si="386"/>
        <v/>
      </c>
      <c r="AH157" s="267" t="str">
        <f t="shared" si="387"/>
        <v/>
      </c>
      <c r="AI157" s="268" t="str">
        <f t="shared" si="388"/>
        <v/>
      </c>
      <c r="AJ157" s="269" t="str">
        <f t="shared" si="389"/>
        <v/>
      </c>
      <c r="AK157" s="270" t="str">
        <f t="shared" si="390"/>
        <v/>
      </c>
      <c r="AL157" s="261" t="str">
        <f t="shared" si="391"/>
        <v/>
      </c>
      <c r="AM157" s="260"/>
      <c r="AN157" s="135"/>
      <c r="AO157" s="262" t="str">
        <f t="shared" si="392"/>
        <v/>
      </c>
      <c r="AP157" s="263" t="str">
        <f t="shared" si="393"/>
        <v/>
      </c>
      <c r="AQ157" s="264"/>
      <c r="AR157" s="265"/>
      <c r="AS157" s="266" t="str">
        <f t="shared" si="394"/>
        <v/>
      </c>
      <c r="AT157" s="267" t="str">
        <f t="shared" si="395"/>
        <v/>
      </c>
      <c r="AU157" s="268" t="str">
        <f t="shared" si="396"/>
        <v/>
      </c>
      <c r="AV157" s="269" t="str">
        <f t="shared" si="397"/>
        <v/>
      </c>
      <c r="AW157" s="270" t="str">
        <f t="shared" si="398"/>
        <v/>
      </c>
      <c r="AX157" s="261" t="str">
        <f t="shared" si="399"/>
        <v/>
      </c>
      <c r="AY157" s="260"/>
      <c r="AZ157" s="135"/>
      <c r="BA157" s="262" t="str">
        <f t="shared" si="400"/>
        <v/>
      </c>
      <c r="BB157" s="263" t="str">
        <f t="shared" si="401"/>
        <v/>
      </c>
      <c r="BC157" s="264"/>
      <c r="BD157" s="265"/>
      <c r="BE157" s="266" t="str">
        <f t="shared" si="402"/>
        <v/>
      </c>
      <c r="BF157" s="267" t="str">
        <f t="shared" si="403"/>
        <v/>
      </c>
      <c r="BG157" s="268" t="str">
        <f t="shared" si="404"/>
        <v/>
      </c>
      <c r="BH157" s="269" t="str">
        <f t="shared" si="405"/>
        <v/>
      </c>
      <c r="BI157" s="270" t="str">
        <f t="shared" si="406"/>
        <v/>
      </c>
      <c r="BJ157" s="261" t="str">
        <f t="shared" si="407"/>
        <v/>
      </c>
      <c r="BK157" s="260"/>
      <c r="BL157" s="135"/>
      <c r="BM157" s="262" t="str">
        <f t="shared" si="408"/>
        <v/>
      </c>
      <c r="BN157" s="263" t="str">
        <f t="shared" si="409"/>
        <v/>
      </c>
      <c r="BO157" s="264"/>
      <c r="BP157" s="265"/>
      <c r="BQ157" s="266" t="str">
        <f t="shared" si="410"/>
        <v/>
      </c>
      <c r="BR157" s="267" t="str">
        <f t="shared" si="411"/>
        <v/>
      </c>
      <c r="BS157" s="268" t="str">
        <f t="shared" si="412"/>
        <v/>
      </c>
      <c r="BT157" s="269" t="str">
        <f t="shared" si="413"/>
        <v/>
      </c>
      <c r="BU157" s="270" t="str">
        <f t="shared" si="414"/>
        <v/>
      </c>
      <c r="BV157" s="261" t="str">
        <f t="shared" si="415"/>
        <v/>
      </c>
      <c r="BW157" s="260"/>
      <c r="BX157" s="135"/>
      <c r="BY157" s="262" t="str">
        <f t="shared" si="416"/>
        <v/>
      </c>
      <c r="BZ157" s="263" t="str">
        <f t="shared" si="417"/>
        <v/>
      </c>
      <c r="CA157" s="264"/>
      <c r="CB157" s="265"/>
      <c r="CC157" s="266" t="str">
        <f t="shared" si="418"/>
        <v/>
      </c>
      <c r="CD157" s="267" t="str">
        <f t="shared" si="419"/>
        <v/>
      </c>
      <c r="CE157" s="268" t="str">
        <f t="shared" si="420"/>
        <v/>
      </c>
      <c r="CF157" s="269" t="str">
        <f t="shared" si="421"/>
        <v/>
      </c>
      <c r="CG157" s="270" t="str">
        <f t="shared" si="422"/>
        <v/>
      </c>
      <c r="CH157" s="261" t="str">
        <f t="shared" si="423"/>
        <v/>
      </c>
      <c r="CI157" s="260"/>
      <c r="CJ157" s="135"/>
      <c r="CK157" s="262" t="str">
        <f t="shared" si="430"/>
        <v/>
      </c>
      <c r="CL157" s="263" t="str">
        <f t="shared" si="431"/>
        <v/>
      </c>
      <c r="CM157" s="264"/>
      <c r="CN157" s="265"/>
      <c r="CO157" s="266" t="str">
        <f t="shared" si="438"/>
        <v/>
      </c>
      <c r="CP157" s="267" t="str">
        <f t="shared" si="439"/>
        <v/>
      </c>
      <c r="CQ157" s="268" t="str">
        <f t="shared" si="440"/>
        <v/>
      </c>
      <c r="CR157" s="269" t="str">
        <f t="shared" ref="CR157:CR172" si="442">IF(CV157="","",IF(ISERROR(MID(CV157,FIND("male,",CV157)+6,(FIND(")",CV157)-(FIND("male,",CV157)+6))))=TRUE,"missing/error",MID(CV157,FIND("male,",CV157)+6,(FIND(")",CV157)-(FIND("male,",CV157)+6)))))</f>
        <v/>
      </c>
      <c r="CS157" s="270" t="str">
        <f t="shared" ref="CS157:CS171" si="443">IF(CO157="","",(MID(CO157,(SEARCH("^^",SUBSTITUTE(CO157," ","^^",LEN(CO157)-LEN(SUBSTITUTE(CO157," ","")))))+1,99)&amp;"_"&amp;LEFT(CO157,FIND(" ",CO157)-1)&amp;"_"&amp;CP157))</f>
        <v/>
      </c>
      <c r="CT157" s="261" t="str">
        <f t="shared" si="441"/>
        <v/>
      </c>
      <c r="CU157" s="260"/>
      <c r="CV157" s="135"/>
      <c r="CW157" s="262" t="str">
        <f t="shared" si="424"/>
        <v/>
      </c>
      <c r="CX157" s="263" t="str">
        <f t="shared" si="437"/>
        <v/>
      </c>
      <c r="CY157" s="264"/>
      <c r="CZ157" s="265"/>
      <c r="DA157" s="266" t="str">
        <f t="shared" si="425"/>
        <v/>
      </c>
      <c r="DB157" s="267" t="str">
        <f t="shared" si="426"/>
        <v/>
      </c>
      <c r="DC157" s="268" t="str">
        <f t="shared" si="427"/>
        <v/>
      </c>
      <c r="DD157" s="269" t="str">
        <f t="shared" si="428"/>
        <v/>
      </c>
      <c r="DE157" s="270" t="str">
        <f t="shared" si="429"/>
        <v/>
      </c>
      <c r="DF157" s="261" t="str">
        <f t="shared" si="311"/>
        <v/>
      </c>
      <c r="DG157" s="260"/>
      <c r="DH157" s="135"/>
    </row>
    <row r="158" spans="1:112" ht="13.5" customHeight="1">
      <c r="A158" s="259"/>
      <c r="E158" s="262" t="str">
        <f t="shared" si="368"/>
        <v/>
      </c>
      <c r="F158" s="263" t="str">
        <f t="shared" si="369"/>
        <v/>
      </c>
      <c r="G158" s="264"/>
      <c r="H158" s="265"/>
      <c r="I158" s="266" t="str">
        <f t="shared" si="370"/>
        <v/>
      </c>
      <c r="J158" s="267" t="str">
        <f t="shared" si="371"/>
        <v/>
      </c>
      <c r="K158" s="268" t="str">
        <f t="shared" si="372"/>
        <v/>
      </c>
      <c r="L158" s="269" t="str">
        <f t="shared" si="373"/>
        <v/>
      </c>
      <c r="M158" s="270" t="str">
        <f t="shared" si="374"/>
        <v/>
      </c>
      <c r="N158" s="261" t="str">
        <f t="shared" si="375"/>
        <v/>
      </c>
      <c r="O158" s="260"/>
      <c r="P158" s="135"/>
      <c r="Q158" s="262" t="str">
        <f t="shared" si="376"/>
        <v/>
      </c>
      <c r="R158" s="263" t="str">
        <f t="shared" si="377"/>
        <v/>
      </c>
      <c r="S158" s="264"/>
      <c r="T158" s="265"/>
      <c r="U158" s="266" t="str">
        <f t="shared" si="378"/>
        <v/>
      </c>
      <c r="V158" s="267" t="str">
        <f t="shared" si="379"/>
        <v/>
      </c>
      <c r="W158" s="268" t="str">
        <f t="shared" si="380"/>
        <v/>
      </c>
      <c r="X158" s="269" t="str">
        <f t="shared" si="381"/>
        <v/>
      </c>
      <c r="Y158" s="270" t="str">
        <f t="shared" si="382"/>
        <v/>
      </c>
      <c r="Z158" s="261" t="str">
        <f t="shared" si="383"/>
        <v/>
      </c>
      <c r="AA158" s="260"/>
      <c r="AB158" s="135"/>
      <c r="AC158" s="262" t="str">
        <f t="shared" si="384"/>
        <v/>
      </c>
      <c r="AD158" s="263" t="str">
        <f t="shared" si="385"/>
        <v/>
      </c>
      <c r="AE158" s="264"/>
      <c r="AF158" s="265"/>
      <c r="AG158" s="266" t="str">
        <f t="shared" si="386"/>
        <v/>
      </c>
      <c r="AH158" s="267" t="str">
        <f t="shared" si="387"/>
        <v/>
      </c>
      <c r="AI158" s="268" t="str">
        <f t="shared" si="388"/>
        <v/>
      </c>
      <c r="AJ158" s="269" t="str">
        <f t="shared" si="389"/>
        <v/>
      </c>
      <c r="AK158" s="270" t="str">
        <f t="shared" si="390"/>
        <v/>
      </c>
      <c r="AL158" s="261" t="str">
        <f t="shared" si="391"/>
        <v/>
      </c>
      <c r="AM158" s="260"/>
      <c r="AN158" s="135"/>
      <c r="AO158" s="262" t="str">
        <f t="shared" si="392"/>
        <v/>
      </c>
      <c r="AP158" s="263" t="str">
        <f t="shared" si="393"/>
        <v/>
      </c>
      <c r="AQ158" s="264"/>
      <c r="AR158" s="265"/>
      <c r="AS158" s="266" t="str">
        <f t="shared" si="394"/>
        <v/>
      </c>
      <c r="AT158" s="267" t="str">
        <f t="shared" si="395"/>
        <v/>
      </c>
      <c r="AU158" s="268" t="str">
        <f t="shared" si="396"/>
        <v/>
      </c>
      <c r="AV158" s="269" t="str">
        <f t="shared" si="397"/>
        <v/>
      </c>
      <c r="AW158" s="270" t="str">
        <f t="shared" si="398"/>
        <v/>
      </c>
      <c r="AX158" s="261" t="str">
        <f t="shared" si="399"/>
        <v/>
      </c>
      <c r="AY158" s="260"/>
      <c r="AZ158" s="135"/>
      <c r="BA158" s="262" t="str">
        <f t="shared" si="400"/>
        <v/>
      </c>
      <c r="BB158" s="263" t="str">
        <f t="shared" si="401"/>
        <v/>
      </c>
      <c r="BC158" s="264"/>
      <c r="BD158" s="265"/>
      <c r="BE158" s="266" t="str">
        <f t="shared" si="402"/>
        <v/>
      </c>
      <c r="BF158" s="267" t="str">
        <f t="shared" si="403"/>
        <v/>
      </c>
      <c r="BG158" s="268" t="str">
        <f t="shared" si="404"/>
        <v/>
      </c>
      <c r="BH158" s="269" t="str">
        <f t="shared" si="405"/>
        <v/>
      </c>
      <c r="BI158" s="270" t="str">
        <f t="shared" si="406"/>
        <v/>
      </c>
      <c r="BJ158" s="261" t="str">
        <f t="shared" si="407"/>
        <v/>
      </c>
      <c r="BK158" s="260"/>
      <c r="BL158" s="135"/>
      <c r="BM158" s="262" t="str">
        <f t="shared" si="408"/>
        <v/>
      </c>
      <c r="BN158" s="263" t="str">
        <f t="shared" si="409"/>
        <v/>
      </c>
      <c r="BO158" s="264"/>
      <c r="BP158" s="265"/>
      <c r="BQ158" s="266" t="str">
        <f t="shared" si="410"/>
        <v/>
      </c>
      <c r="BR158" s="267" t="str">
        <f t="shared" si="411"/>
        <v/>
      </c>
      <c r="BS158" s="268" t="str">
        <f t="shared" si="412"/>
        <v/>
      </c>
      <c r="BT158" s="269" t="str">
        <f t="shared" si="413"/>
        <v/>
      </c>
      <c r="BU158" s="270" t="str">
        <f t="shared" si="414"/>
        <v/>
      </c>
      <c r="BV158" s="261" t="str">
        <f t="shared" si="415"/>
        <v/>
      </c>
      <c r="BW158" s="260"/>
      <c r="BX158" s="135"/>
      <c r="BY158" s="262" t="str">
        <f t="shared" si="416"/>
        <v/>
      </c>
      <c r="BZ158" s="263" t="str">
        <f t="shared" si="417"/>
        <v/>
      </c>
      <c r="CA158" s="264"/>
      <c r="CB158" s="265"/>
      <c r="CC158" s="266" t="str">
        <f t="shared" si="418"/>
        <v/>
      </c>
      <c r="CD158" s="267" t="str">
        <f t="shared" si="419"/>
        <v/>
      </c>
      <c r="CE158" s="268" t="str">
        <f t="shared" si="420"/>
        <v/>
      </c>
      <c r="CF158" s="269" t="str">
        <f t="shared" si="421"/>
        <v/>
      </c>
      <c r="CG158" s="270" t="str">
        <f t="shared" si="422"/>
        <v/>
      </c>
      <c r="CH158" s="261" t="str">
        <f t="shared" si="423"/>
        <v/>
      </c>
      <c r="CI158" s="260"/>
      <c r="CJ158" s="135"/>
      <c r="CK158" s="262" t="str">
        <f t="shared" si="430"/>
        <v/>
      </c>
      <c r="CL158" s="263" t="str">
        <f t="shared" si="431"/>
        <v/>
      </c>
      <c r="CM158" s="264"/>
      <c r="CN158" s="265"/>
      <c r="CO158" s="266" t="str">
        <f t="shared" si="438"/>
        <v/>
      </c>
      <c r="CP158" s="267" t="str">
        <f t="shared" si="439"/>
        <v/>
      </c>
      <c r="CQ158" s="268" t="str">
        <f t="shared" si="440"/>
        <v/>
      </c>
      <c r="CR158" s="269" t="str">
        <f t="shared" si="442"/>
        <v/>
      </c>
      <c r="CS158" s="270" t="str">
        <f t="shared" si="443"/>
        <v/>
      </c>
      <c r="CT158" s="261" t="str">
        <f t="shared" si="441"/>
        <v/>
      </c>
      <c r="CU158" s="260"/>
      <c r="CV158" s="135"/>
      <c r="CW158" s="262" t="str">
        <f t="shared" si="424"/>
        <v/>
      </c>
      <c r="CX158" s="263" t="str">
        <f t="shared" si="437"/>
        <v/>
      </c>
      <c r="CY158" s="264"/>
      <c r="CZ158" s="265"/>
      <c r="DA158" s="266" t="str">
        <f t="shared" si="425"/>
        <v/>
      </c>
      <c r="DB158" s="267" t="str">
        <f t="shared" si="426"/>
        <v/>
      </c>
      <c r="DC158" s="268" t="str">
        <f t="shared" si="427"/>
        <v/>
      </c>
      <c r="DD158" s="269" t="str">
        <f t="shared" si="428"/>
        <v/>
      </c>
      <c r="DE158" s="270" t="str">
        <f t="shared" si="429"/>
        <v/>
      </c>
      <c r="DF158" s="261" t="str">
        <f t="shared" si="311"/>
        <v/>
      </c>
      <c r="DG158" s="260"/>
      <c r="DH158" s="135"/>
    </row>
    <row r="159" spans="1:112" ht="13.5" customHeight="1">
      <c r="A159" s="259"/>
      <c r="E159" s="262" t="str">
        <f t="shared" si="368"/>
        <v/>
      </c>
      <c r="F159" s="263" t="str">
        <f t="shared" si="369"/>
        <v/>
      </c>
      <c r="G159" s="264"/>
      <c r="H159" s="265"/>
      <c r="I159" s="266" t="str">
        <f t="shared" si="370"/>
        <v/>
      </c>
      <c r="J159" s="267" t="str">
        <f t="shared" si="371"/>
        <v/>
      </c>
      <c r="K159" s="268" t="str">
        <f t="shared" si="372"/>
        <v/>
      </c>
      <c r="L159" s="269" t="str">
        <f t="shared" si="373"/>
        <v/>
      </c>
      <c r="M159" s="270" t="str">
        <f t="shared" si="374"/>
        <v/>
      </c>
      <c r="N159" s="261" t="str">
        <f t="shared" si="375"/>
        <v/>
      </c>
      <c r="O159" s="260"/>
      <c r="P159" s="135"/>
      <c r="Q159" s="262" t="str">
        <f t="shared" si="376"/>
        <v/>
      </c>
      <c r="R159" s="263" t="str">
        <f t="shared" si="377"/>
        <v/>
      </c>
      <c r="S159" s="264"/>
      <c r="T159" s="265"/>
      <c r="U159" s="266" t="str">
        <f t="shared" si="378"/>
        <v/>
      </c>
      <c r="V159" s="267" t="str">
        <f t="shared" si="379"/>
        <v/>
      </c>
      <c r="W159" s="268" t="str">
        <f t="shared" si="380"/>
        <v/>
      </c>
      <c r="X159" s="269" t="str">
        <f t="shared" si="381"/>
        <v/>
      </c>
      <c r="Y159" s="270" t="str">
        <f t="shared" si="382"/>
        <v/>
      </c>
      <c r="Z159" s="261" t="str">
        <f t="shared" si="383"/>
        <v/>
      </c>
      <c r="AA159" s="260"/>
      <c r="AB159" s="135"/>
      <c r="AC159" s="262" t="str">
        <f t="shared" si="384"/>
        <v/>
      </c>
      <c r="AD159" s="263" t="str">
        <f t="shared" si="385"/>
        <v/>
      </c>
      <c r="AE159" s="264"/>
      <c r="AF159" s="265"/>
      <c r="AG159" s="266" t="str">
        <f t="shared" si="386"/>
        <v/>
      </c>
      <c r="AH159" s="267" t="str">
        <f t="shared" si="387"/>
        <v/>
      </c>
      <c r="AI159" s="268" t="str">
        <f t="shared" si="388"/>
        <v/>
      </c>
      <c r="AJ159" s="269" t="str">
        <f t="shared" si="389"/>
        <v/>
      </c>
      <c r="AK159" s="270" t="str">
        <f t="shared" si="390"/>
        <v/>
      </c>
      <c r="AL159" s="261" t="str">
        <f t="shared" si="391"/>
        <v/>
      </c>
      <c r="AM159" s="260"/>
      <c r="AN159" s="135"/>
      <c r="AO159" s="262" t="str">
        <f t="shared" si="392"/>
        <v/>
      </c>
      <c r="AP159" s="263" t="str">
        <f t="shared" si="393"/>
        <v/>
      </c>
      <c r="AQ159" s="264"/>
      <c r="AR159" s="265"/>
      <c r="AS159" s="266" t="str">
        <f t="shared" si="394"/>
        <v/>
      </c>
      <c r="AT159" s="267" t="str">
        <f t="shared" si="395"/>
        <v/>
      </c>
      <c r="AU159" s="268" t="str">
        <f t="shared" si="396"/>
        <v/>
      </c>
      <c r="AV159" s="269" t="str">
        <f t="shared" si="397"/>
        <v/>
      </c>
      <c r="AW159" s="270" t="str">
        <f t="shared" si="398"/>
        <v/>
      </c>
      <c r="AX159" s="261" t="str">
        <f t="shared" si="399"/>
        <v/>
      </c>
      <c r="AY159" s="260"/>
      <c r="AZ159" s="135"/>
      <c r="BA159" s="262" t="str">
        <f t="shared" si="400"/>
        <v/>
      </c>
      <c r="BB159" s="263" t="str">
        <f t="shared" si="401"/>
        <v/>
      </c>
      <c r="BC159" s="264"/>
      <c r="BD159" s="265"/>
      <c r="BE159" s="266" t="str">
        <f t="shared" si="402"/>
        <v/>
      </c>
      <c r="BF159" s="267" t="str">
        <f t="shared" si="403"/>
        <v/>
      </c>
      <c r="BG159" s="268" t="str">
        <f t="shared" si="404"/>
        <v/>
      </c>
      <c r="BH159" s="269" t="str">
        <f t="shared" si="405"/>
        <v/>
      </c>
      <c r="BI159" s="270" t="str">
        <f t="shared" si="406"/>
        <v/>
      </c>
      <c r="BJ159" s="261" t="str">
        <f t="shared" si="407"/>
        <v/>
      </c>
      <c r="BK159" s="260"/>
      <c r="BL159" s="135"/>
      <c r="BM159" s="262" t="str">
        <f t="shared" si="408"/>
        <v/>
      </c>
      <c r="BN159" s="263" t="str">
        <f t="shared" si="409"/>
        <v/>
      </c>
      <c r="BO159" s="264"/>
      <c r="BP159" s="265"/>
      <c r="BQ159" s="266" t="str">
        <f t="shared" si="410"/>
        <v/>
      </c>
      <c r="BR159" s="267" t="str">
        <f t="shared" si="411"/>
        <v/>
      </c>
      <c r="BS159" s="268" t="str">
        <f t="shared" si="412"/>
        <v/>
      </c>
      <c r="BT159" s="269" t="str">
        <f t="shared" si="413"/>
        <v/>
      </c>
      <c r="BU159" s="270" t="str">
        <f t="shared" si="414"/>
        <v/>
      </c>
      <c r="BV159" s="261" t="str">
        <f t="shared" si="415"/>
        <v/>
      </c>
      <c r="BW159" s="260"/>
      <c r="BX159" s="135"/>
      <c r="BY159" s="262" t="str">
        <f t="shared" si="416"/>
        <v/>
      </c>
      <c r="BZ159" s="263" t="str">
        <f t="shared" si="417"/>
        <v/>
      </c>
      <c r="CA159" s="264"/>
      <c r="CB159" s="265"/>
      <c r="CC159" s="266" t="str">
        <f t="shared" si="418"/>
        <v/>
      </c>
      <c r="CD159" s="267" t="str">
        <f t="shared" si="419"/>
        <v/>
      </c>
      <c r="CE159" s="268" t="str">
        <f t="shared" si="420"/>
        <v/>
      </c>
      <c r="CF159" s="269" t="str">
        <f t="shared" si="421"/>
        <v/>
      </c>
      <c r="CG159" s="270" t="str">
        <f t="shared" si="422"/>
        <v/>
      </c>
      <c r="CH159" s="261" t="str">
        <f t="shared" si="423"/>
        <v/>
      </c>
      <c r="CI159" s="260"/>
      <c r="CJ159" s="135"/>
      <c r="CK159" s="262" t="str">
        <f t="shared" si="430"/>
        <v/>
      </c>
      <c r="CL159" s="263" t="str">
        <f t="shared" si="431"/>
        <v/>
      </c>
      <c r="CM159" s="264"/>
      <c r="CN159" s="265"/>
      <c r="CO159" s="266" t="str">
        <f t="shared" si="438"/>
        <v/>
      </c>
      <c r="CP159" s="267" t="str">
        <f t="shared" si="439"/>
        <v/>
      </c>
      <c r="CQ159" s="268" t="str">
        <f t="shared" si="440"/>
        <v/>
      </c>
      <c r="CR159" s="269" t="str">
        <f t="shared" si="442"/>
        <v/>
      </c>
      <c r="CS159" s="270" t="str">
        <f t="shared" si="443"/>
        <v/>
      </c>
      <c r="CT159" s="261" t="str">
        <f t="shared" si="441"/>
        <v/>
      </c>
      <c r="CU159" s="260"/>
      <c r="CV159" s="135"/>
      <c r="CW159" s="262" t="str">
        <f t="shared" si="424"/>
        <v/>
      </c>
      <c r="CX159" s="263" t="str">
        <f t="shared" si="437"/>
        <v/>
      </c>
      <c r="CY159" s="264"/>
      <c r="CZ159" s="265"/>
      <c r="DA159" s="266" t="str">
        <f t="shared" si="425"/>
        <v/>
      </c>
      <c r="DB159" s="267" t="str">
        <f t="shared" si="426"/>
        <v/>
      </c>
      <c r="DC159" s="268" t="str">
        <f t="shared" si="427"/>
        <v/>
      </c>
      <c r="DD159" s="269" t="str">
        <f t="shared" si="428"/>
        <v/>
      </c>
      <c r="DE159" s="270" t="str">
        <f t="shared" si="429"/>
        <v/>
      </c>
      <c r="DF159" s="261" t="str">
        <f t="shared" si="311"/>
        <v/>
      </c>
      <c r="DG159" s="260"/>
      <c r="DH159" s="135"/>
    </row>
    <row r="160" spans="1:112" ht="13.5" customHeight="1">
      <c r="A160" s="259"/>
      <c r="E160" s="262" t="str">
        <f t="shared" si="368"/>
        <v/>
      </c>
      <c r="F160" s="263" t="str">
        <f t="shared" si="369"/>
        <v/>
      </c>
      <c r="G160" s="264"/>
      <c r="H160" s="265"/>
      <c r="I160" s="266" t="str">
        <f t="shared" si="370"/>
        <v/>
      </c>
      <c r="J160" s="267" t="str">
        <f t="shared" si="371"/>
        <v/>
      </c>
      <c r="K160" s="268" t="str">
        <f t="shared" si="372"/>
        <v/>
      </c>
      <c r="L160" s="269" t="str">
        <f t="shared" si="373"/>
        <v/>
      </c>
      <c r="M160" s="270" t="str">
        <f t="shared" si="374"/>
        <v/>
      </c>
      <c r="N160" s="261" t="str">
        <f t="shared" si="375"/>
        <v/>
      </c>
      <c r="O160" s="260"/>
      <c r="P160" s="135"/>
      <c r="Q160" s="262" t="str">
        <f t="shared" si="376"/>
        <v/>
      </c>
      <c r="R160" s="263" t="str">
        <f t="shared" si="377"/>
        <v/>
      </c>
      <c r="S160" s="264"/>
      <c r="T160" s="265"/>
      <c r="U160" s="266" t="str">
        <f t="shared" si="378"/>
        <v/>
      </c>
      <c r="V160" s="267" t="str">
        <f t="shared" si="379"/>
        <v/>
      </c>
      <c r="W160" s="268" t="str">
        <f t="shared" si="380"/>
        <v/>
      </c>
      <c r="X160" s="269" t="str">
        <f t="shared" si="381"/>
        <v/>
      </c>
      <c r="Y160" s="270" t="str">
        <f t="shared" si="382"/>
        <v/>
      </c>
      <c r="Z160" s="261" t="str">
        <f t="shared" si="383"/>
        <v/>
      </c>
      <c r="AA160" s="260"/>
      <c r="AB160" s="135"/>
      <c r="AC160" s="262" t="str">
        <f t="shared" si="384"/>
        <v/>
      </c>
      <c r="AD160" s="263" t="str">
        <f t="shared" si="385"/>
        <v/>
      </c>
      <c r="AE160" s="264"/>
      <c r="AF160" s="265"/>
      <c r="AG160" s="266" t="str">
        <f t="shared" si="386"/>
        <v/>
      </c>
      <c r="AH160" s="267" t="str">
        <f t="shared" si="387"/>
        <v/>
      </c>
      <c r="AI160" s="268" t="str">
        <f t="shared" si="388"/>
        <v/>
      </c>
      <c r="AJ160" s="269" t="str">
        <f t="shared" si="389"/>
        <v/>
      </c>
      <c r="AK160" s="270" t="str">
        <f t="shared" si="390"/>
        <v/>
      </c>
      <c r="AL160" s="261" t="str">
        <f t="shared" si="391"/>
        <v/>
      </c>
      <c r="AM160" s="260"/>
      <c r="AN160" s="135"/>
      <c r="AO160" s="262" t="str">
        <f t="shared" si="392"/>
        <v/>
      </c>
      <c r="AP160" s="263" t="str">
        <f t="shared" si="393"/>
        <v/>
      </c>
      <c r="AQ160" s="264"/>
      <c r="AR160" s="265"/>
      <c r="AS160" s="266" t="str">
        <f t="shared" si="394"/>
        <v/>
      </c>
      <c r="AT160" s="267" t="str">
        <f t="shared" si="395"/>
        <v/>
      </c>
      <c r="AU160" s="268" t="str">
        <f t="shared" si="396"/>
        <v/>
      </c>
      <c r="AV160" s="269" t="str">
        <f t="shared" si="397"/>
        <v/>
      </c>
      <c r="AW160" s="270" t="str">
        <f t="shared" si="398"/>
        <v/>
      </c>
      <c r="AX160" s="261" t="str">
        <f t="shared" si="399"/>
        <v/>
      </c>
      <c r="AY160" s="260"/>
      <c r="AZ160" s="135"/>
      <c r="BA160" s="262" t="str">
        <f t="shared" si="400"/>
        <v/>
      </c>
      <c r="BB160" s="263" t="str">
        <f t="shared" si="401"/>
        <v/>
      </c>
      <c r="BC160" s="264"/>
      <c r="BD160" s="265"/>
      <c r="BE160" s="266" t="str">
        <f t="shared" si="402"/>
        <v/>
      </c>
      <c r="BF160" s="267" t="str">
        <f t="shared" si="403"/>
        <v/>
      </c>
      <c r="BG160" s="268" t="str">
        <f t="shared" si="404"/>
        <v/>
      </c>
      <c r="BH160" s="269" t="str">
        <f t="shared" si="405"/>
        <v/>
      </c>
      <c r="BI160" s="270" t="str">
        <f t="shared" si="406"/>
        <v/>
      </c>
      <c r="BJ160" s="261" t="str">
        <f t="shared" si="407"/>
        <v/>
      </c>
      <c r="BK160" s="260"/>
      <c r="BL160" s="135"/>
      <c r="BM160" s="262" t="str">
        <f t="shared" si="408"/>
        <v/>
      </c>
      <c r="BN160" s="263" t="str">
        <f t="shared" si="409"/>
        <v/>
      </c>
      <c r="BO160" s="264"/>
      <c r="BP160" s="265"/>
      <c r="BQ160" s="266" t="str">
        <f t="shared" si="410"/>
        <v/>
      </c>
      <c r="BR160" s="267" t="str">
        <f t="shared" si="411"/>
        <v/>
      </c>
      <c r="BS160" s="268" t="str">
        <f t="shared" si="412"/>
        <v/>
      </c>
      <c r="BT160" s="269" t="str">
        <f t="shared" si="413"/>
        <v/>
      </c>
      <c r="BU160" s="270" t="str">
        <f t="shared" si="414"/>
        <v/>
      </c>
      <c r="BV160" s="261" t="str">
        <f t="shared" si="415"/>
        <v/>
      </c>
      <c r="BW160" s="260"/>
      <c r="BX160" s="135"/>
      <c r="BY160" s="262" t="str">
        <f t="shared" si="416"/>
        <v/>
      </c>
      <c r="BZ160" s="263" t="str">
        <f t="shared" si="417"/>
        <v/>
      </c>
      <c r="CA160" s="264"/>
      <c r="CB160" s="265"/>
      <c r="CC160" s="266" t="str">
        <f t="shared" si="418"/>
        <v/>
      </c>
      <c r="CD160" s="267" t="str">
        <f t="shared" si="419"/>
        <v/>
      </c>
      <c r="CE160" s="268" t="str">
        <f t="shared" si="420"/>
        <v/>
      </c>
      <c r="CF160" s="269" t="str">
        <f t="shared" si="421"/>
        <v/>
      </c>
      <c r="CG160" s="270" t="str">
        <f t="shared" si="422"/>
        <v/>
      </c>
      <c r="CH160" s="261" t="str">
        <f t="shared" si="423"/>
        <v/>
      </c>
      <c r="CI160" s="260"/>
      <c r="CJ160" s="135"/>
      <c r="CK160" s="262" t="str">
        <f t="shared" si="430"/>
        <v/>
      </c>
      <c r="CL160" s="263" t="str">
        <f t="shared" si="431"/>
        <v/>
      </c>
      <c r="CM160" s="264"/>
      <c r="CN160" s="265"/>
      <c r="CO160" s="266" t="str">
        <f t="shared" si="438"/>
        <v/>
      </c>
      <c r="CP160" s="267" t="str">
        <f t="shared" si="439"/>
        <v/>
      </c>
      <c r="CQ160" s="268" t="str">
        <f t="shared" si="440"/>
        <v/>
      </c>
      <c r="CR160" s="269" t="str">
        <f t="shared" si="442"/>
        <v/>
      </c>
      <c r="CS160" s="270" t="str">
        <f t="shared" si="443"/>
        <v/>
      </c>
      <c r="CT160" s="261" t="str">
        <f t="shared" si="441"/>
        <v/>
      </c>
      <c r="CU160" s="260"/>
      <c r="CV160" s="135"/>
      <c r="CW160" s="262" t="str">
        <f t="shared" si="424"/>
        <v/>
      </c>
      <c r="CX160" s="263" t="str">
        <f t="shared" si="437"/>
        <v/>
      </c>
      <c r="CY160" s="264"/>
      <c r="CZ160" s="265"/>
      <c r="DA160" s="266" t="str">
        <f t="shared" si="425"/>
        <v/>
      </c>
      <c r="DB160" s="267" t="str">
        <f t="shared" si="426"/>
        <v/>
      </c>
      <c r="DC160" s="268" t="str">
        <f t="shared" si="427"/>
        <v/>
      </c>
      <c r="DD160" s="269" t="str">
        <f t="shared" si="428"/>
        <v/>
      </c>
      <c r="DE160" s="270" t="str">
        <f t="shared" si="429"/>
        <v/>
      </c>
      <c r="DF160" s="261" t="str">
        <f t="shared" si="311"/>
        <v/>
      </c>
      <c r="DG160" s="260"/>
      <c r="DH160" s="135"/>
    </row>
    <row r="161" spans="1:112" ht="13.5" customHeight="1">
      <c r="A161" s="259"/>
      <c r="E161" s="262" t="str">
        <f t="shared" si="368"/>
        <v/>
      </c>
      <c r="F161" s="263" t="str">
        <f t="shared" si="369"/>
        <v/>
      </c>
      <c r="G161" s="264"/>
      <c r="H161" s="265"/>
      <c r="I161" s="266" t="str">
        <f t="shared" si="370"/>
        <v/>
      </c>
      <c r="J161" s="267" t="str">
        <f t="shared" si="371"/>
        <v/>
      </c>
      <c r="K161" s="268" t="str">
        <f t="shared" si="372"/>
        <v/>
      </c>
      <c r="L161" s="269" t="str">
        <f t="shared" si="373"/>
        <v/>
      </c>
      <c r="M161" s="270" t="str">
        <f t="shared" si="374"/>
        <v/>
      </c>
      <c r="N161" s="261" t="str">
        <f t="shared" si="375"/>
        <v/>
      </c>
      <c r="O161" s="260"/>
      <c r="P161" s="135"/>
      <c r="Q161" s="262" t="str">
        <f t="shared" si="376"/>
        <v/>
      </c>
      <c r="R161" s="263" t="str">
        <f t="shared" si="377"/>
        <v/>
      </c>
      <c r="S161" s="264"/>
      <c r="T161" s="265"/>
      <c r="U161" s="266" t="str">
        <f t="shared" si="378"/>
        <v/>
      </c>
      <c r="V161" s="267" t="str">
        <f t="shared" si="379"/>
        <v/>
      </c>
      <c r="W161" s="268" t="str">
        <f t="shared" si="380"/>
        <v/>
      </c>
      <c r="X161" s="269" t="str">
        <f t="shared" si="381"/>
        <v/>
      </c>
      <c r="Y161" s="270" t="str">
        <f t="shared" si="382"/>
        <v/>
      </c>
      <c r="Z161" s="261" t="str">
        <f t="shared" si="383"/>
        <v/>
      </c>
      <c r="AA161" s="260"/>
      <c r="AB161" s="135"/>
      <c r="AC161" s="262" t="str">
        <f t="shared" si="384"/>
        <v/>
      </c>
      <c r="AD161" s="263" t="str">
        <f t="shared" si="385"/>
        <v/>
      </c>
      <c r="AE161" s="264"/>
      <c r="AF161" s="265"/>
      <c r="AG161" s="266" t="str">
        <f t="shared" si="386"/>
        <v/>
      </c>
      <c r="AH161" s="267" t="str">
        <f t="shared" si="387"/>
        <v/>
      </c>
      <c r="AI161" s="268" t="str">
        <f t="shared" si="388"/>
        <v/>
      </c>
      <c r="AJ161" s="269" t="str">
        <f t="shared" si="389"/>
        <v/>
      </c>
      <c r="AK161" s="270" t="str">
        <f t="shared" si="390"/>
        <v/>
      </c>
      <c r="AL161" s="261" t="str">
        <f t="shared" si="391"/>
        <v/>
      </c>
      <c r="AM161" s="260"/>
      <c r="AN161" s="135"/>
      <c r="AO161" s="262" t="str">
        <f t="shared" si="392"/>
        <v/>
      </c>
      <c r="AP161" s="263" t="str">
        <f t="shared" si="393"/>
        <v/>
      </c>
      <c r="AQ161" s="264"/>
      <c r="AR161" s="265"/>
      <c r="AS161" s="266" t="str">
        <f t="shared" si="394"/>
        <v/>
      </c>
      <c r="AT161" s="267" t="str">
        <f t="shared" si="395"/>
        <v/>
      </c>
      <c r="AU161" s="268" t="str">
        <f t="shared" si="396"/>
        <v/>
      </c>
      <c r="AV161" s="269" t="str">
        <f t="shared" si="397"/>
        <v/>
      </c>
      <c r="AW161" s="270" t="str">
        <f t="shared" si="398"/>
        <v/>
      </c>
      <c r="AX161" s="261" t="str">
        <f t="shared" si="399"/>
        <v/>
      </c>
      <c r="AY161" s="260"/>
      <c r="AZ161" s="135"/>
      <c r="BA161" s="262" t="str">
        <f t="shared" si="400"/>
        <v/>
      </c>
      <c r="BB161" s="263" t="str">
        <f t="shared" si="401"/>
        <v/>
      </c>
      <c r="BC161" s="264"/>
      <c r="BD161" s="265"/>
      <c r="BE161" s="266" t="str">
        <f t="shared" si="402"/>
        <v/>
      </c>
      <c r="BF161" s="267" t="str">
        <f t="shared" si="403"/>
        <v/>
      </c>
      <c r="BG161" s="268" t="str">
        <f t="shared" si="404"/>
        <v/>
      </c>
      <c r="BH161" s="269" t="str">
        <f t="shared" si="405"/>
        <v/>
      </c>
      <c r="BI161" s="270" t="str">
        <f t="shared" si="406"/>
        <v/>
      </c>
      <c r="BJ161" s="261" t="str">
        <f t="shared" si="407"/>
        <v/>
      </c>
      <c r="BK161" s="260"/>
      <c r="BL161" s="135"/>
      <c r="BM161" s="262" t="str">
        <f t="shared" si="408"/>
        <v/>
      </c>
      <c r="BN161" s="263" t="str">
        <f t="shared" si="409"/>
        <v/>
      </c>
      <c r="BO161" s="264"/>
      <c r="BP161" s="265"/>
      <c r="BQ161" s="266" t="str">
        <f t="shared" si="410"/>
        <v/>
      </c>
      <c r="BR161" s="267" t="str">
        <f t="shared" si="411"/>
        <v/>
      </c>
      <c r="BS161" s="268" t="str">
        <f t="shared" si="412"/>
        <v/>
      </c>
      <c r="BT161" s="269" t="str">
        <f t="shared" si="413"/>
        <v/>
      </c>
      <c r="BU161" s="270" t="str">
        <f t="shared" si="414"/>
        <v/>
      </c>
      <c r="BV161" s="261" t="str">
        <f t="shared" si="415"/>
        <v/>
      </c>
      <c r="BW161" s="260"/>
      <c r="BX161" s="135"/>
      <c r="BY161" s="262" t="str">
        <f t="shared" si="416"/>
        <v/>
      </c>
      <c r="BZ161" s="263" t="str">
        <f t="shared" si="417"/>
        <v/>
      </c>
      <c r="CA161" s="264"/>
      <c r="CB161" s="265"/>
      <c r="CC161" s="266" t="str">
        <f t="shared" si="418"/>
        <v/>
      </c>
      <c r="CD161" s="267" t="str">
        <f t="shared" si="419"/>
        <v/>
      </c>
      <c r="CE161" s="268" t="str">
        <f t="shared" si="420"/>
        <v/>
      </c>
      <c r="CF161" s="269" t="str">
        <f t="shared" si="421"/>
        <v/>
      </c>
      <c r="CG161" s="270" t="str">
        <f t="shared" si="422"/>
        <v/>
      </c>
      <c r="CH161" s="261" t="str">
        <f t="shared" si="423"/>
        <v/>
      </c>
      <c r="CI161" s="260"/>
      <c r="CJ161" s="135"/>
      <c r="CK161" s="262" t="str">
        <f t="shared" si="430"/>
        <v/>
      </c>
      <c r="CL161" s="263" t="str">
        <f t="shared" si="431"/>
        <v/>
      </c>
      <c r="CM161" s="264"/>
      <c r="CN161" s="265"/>
      <c r="CO161" s="266" t="str">
        <f t="shared" si="438"/>
        <v/>
      </c>
      <c r="CP161" s="267" t="str">
        <f t="shared" si="439"/>
        <v/>
      </c>
      <c r="CQ161" s="268" t="str">
        <f t="shared" si="440"/>
        <v/>
      </c>
      <c r="CR161" s="269" t="str">
        <f t="shared" si="442"/>
        <v/>
      </c>
      <c r="CS161" s="270" t="str">
        <f t="shared" si="443"/>
        <v/>
      </c>
      <c r="CT161" s="261" t="str">
        <f t="shared" si="441"/>
        <v/>
      </c>
      <c r="CU161" s="260"/>
      <c r="CV161" s="135"/>
      <c r="CW161" s="262" t="str">
        <f t="shared" si="424"/>
        <v/>
      </c>
      <c r="CX161" s="263" t="str">
        <f t="shared" si="437"/>
        <v/>
      </c>
      <c r="CY161" s="264"/>
      <c r="CZ161" s="265"/>
      <c r="DA161" s="266" t="str">
        <f t="shared" si="425"/>
        <v/>
      </c>
      <c r="DB161" s="267" t="str">
        <f t="shared" si="426"/>
        <v/>
      </c>
      <c r="DC161" s="268" t="str">
        <f t="shared" si="427"/>
        <v/>
      </c>
      <c r="DD161" s="269" t="str">
        <f t="shared" si="428"/>
        <v/>
      </c>
      <c r="DE161" s="270" t="str">
        <f t="shared" si="429"/>
        <v/>
      </c>
      <c r="DF161" s="261" t="str">
        <f t="shared" si="311"/>
        <v/>
      </c>
      <c r="DG161" s="260"/>
      <c r="DH161" s="135"/>
    </row>
    <row r="162" spans="1:112" ht="13.5" customHeight="1">
      <c r="A162" s="259"/>
      <c r="E162" s="262" t="str">
        <f t="shared" si="368"/>
        <v/>
      </c>
      <c r="F162" s="263" t="str">
        <f t="shared" si="369"/>
        <v/>
      </c>
      <c r="G162" s="264"/>
      <c r="H162" s="265"/>
      <c r="I162" s="266" t="str">
        <f t="shared" si="370"/>
        <v/>
      </c>
      <c r="J162" s="267" t="str">
        <f t="shared" si="371"/>
        <v/>
      </c>
      <c r="K162" s="268" t="str">
        <f t="shared" si="372"/>
        <v/>
      </c>
      <c r="L162" s="269" t="str">
        <f t="shared" si="373"/>
        <v/>
      </c>
      <c r="M162" s="270" t="str">
        <f t="shared" si="374"/>
        <v/>
      </c>
      <c r="N162" s="261" t="str">
        <f t="shared" si="375"/>
        <v/>
      </c>
      <c r="O162" s="260"/>
      <c r="P162" s="135"/>
      <c r="Q162" s="262" t="str">
        <f t="shared" si="376"/>
        <v/>
      </c>
      <c r="R162" s="263" t="str">
        <f t="shared" si="377"/>
        <v/>
      </c>
      <c r="S162" s="264"/>
      <c r="T162" s="265"/>
      <c r="U162" s="266" t="str">
        <f t="shared" si="378"/>
        <v/>
      </c>
      <c r="V162" s="267" t="str">
        <f t="shared" si="379"/>
        <v/>
      </c>
      <c r="W162" s="268" t="str">
        <f t="shared" si="380"/>
        <v/>
      </c>
      <c r="X162" s="269" t="str">
        <f t="shared" si="381"/>
        <v/>
      </c>
      <c r="Y162" s="270" t="str">
        <f t="shared" si="382"/>
        <v/>
      </c>
      <c r="Z162" s="261" t="str">
        <f t="shared" si="383"/>
        <v/>
      </c>
      <c r="AA162" s="260"/>
      <c r="AB162" s="135"/>
      <c r="AC162" s="262" t="str">
        <f t="shared" si="384"/>
        <v/>
      </c>
      <c r="AD162" s="263" t="str">
        <f t="shared" si="385"/>
        <v/>
      </c>
      <c r="AE162" s="264"/>
      <c r="AF162" s="265"/>
      <c r="AG162" s="266" t="str">
        <f t="shared" si="386"/>
        <v/>
      </c>
      <c r="AH162" s="267" t="str">
        <f t="shared" si="387"/>
        <v/>
      </c>
      <c r="AI162" s="268" t="str">
        <f t="shared" si="388"/>
        <v/>
      </c>
      <c r="AJ162" s="269" t="str">
        <f t="shared" si="389"/>
        <v/>
      </c>
      <c r="AK162" s="270" t="str">
        <f t="shared" si="390"/>
        <v/>
      </c>
      <c r="AL162" s="261" t="str">
        <f t="shared" si="391"/>
        <v/>
      </c>
      <c r="AM162" s="260"/>
      <c r="AN162" s="135"/>
      <c r="AO162" s="262" t="str">
        <f t="shared" si="392"/>
        <v/>
      </c>
      <c r="AP162" s="263" t="str">
        <f t="shared" si="393"/>
        <v/>
      </c>
      <c r="AQ162" s="264"/>
      <c r="AR162" s="265"/>
      <c r="AS162" s="266" t="str">
        <f t="shared" si="394"/>
        <v/>
      </c>
      <c r="AT162" s="267" t="str">
        <f t="shared" si="395"/>
        <v/>
      </c>
      <c r="AU162" s="268" t="str">
        <f t="shared" si="396"/>
        <v/>
      </c>
      <c r="AV162" s="269" t="str">
        <f t="shared" si="397"/>
        <v/>
      </c>
      <c r="AW162" s="270" t="str">
        <f t="shared" si="398"/>
        <v/>
      </c>
      <c r="AX162" s="261" t="str">
        <f t="shared" si="399"/>
        <v/>
      </c>
      <c r="AY162" s="260"/>
      <c r="AZ162" s="135"/>
      <c r="BA162" s="262" t="str">
        <f t="shared" si="400"/>
        <v/>
      </c>
      <c r="BB162" s="263" t="str">
        <f t="shared" si="401"/>
        <v/>
      </c>
      <c r="BC162" s="264"/>
      <c r="BD162" s="265"/>
      <c r="BE162" s="266" t="str">
        <f t="shared" si="402"/>
        <v/>
      </c>
      <c r="BF162" s="267" t="str">
        <f t="shared" si="403"/>
        <v/>
      </c>
      <c r="BG162" s="268" t="str">
        <f t="shared" si="404"/>
        <v/>
      </c>
      <c r="BH162" s="269" t="str">
        <f t="shared" si="405"/>
        <v/>
      </c>
      <c r="BI162" s="270" t="str">
        <f t="shared" si="406"/>
        <v/>
      </c>
      <c r="BJ162" s="261" t="str">
        <f t="shared" si="407"/>
        <v/>
      </c>
      <c r="BK162" s="260"/>
      <c r="BL162" s="135"/>
      <c r="BM162" s="262" t="str">
        <f t="shared" si="408"/>
        <v/>
      </c>
      <c r="BN162" s="263" t="str">
        <f t="shared" si="409"/>
        <v/>
      </c>
      <c r="BO162" s="264"/>
      <c r="BP162" s="265"/>
      <c r="BQ162" s="266" t="str">
        <f t="shared" si="410"/>
        <v/>
      </c>
      <c r="BR162" s="267" t="str">
        <f t="shared" si="411"/>
        <v/>
      </c>
      <c r="BS162" s="268" t="str">
        <f t="shared" si="412"/>
        <v/>
      </c>
      <c r="BT162" s="269" t="str">
        <f t="shared" si="413"/>
        <v/>
      </c>
      <c r="BU162" s="270" t="str">
        <f t="shared" si="414"/>
        <v/>
      </c>
      <c r="BV162" s="261" t="str">
        <f t="shared" si="415"/>
        <v/>
      </c>
      <c r="BW162" s="260"/>
      <c r="BX162" s="135"/>
      <c r="BY162" s="262" t="str">
        <f t="shared" si="416"/>
        <v/>
      </c>
      <c r="BZ162" s="263" t="str">
        <f t="shared" si="417"/>
        <v/>
      </c>
      <c r="CA162" s="264"/>
      <c r="CB162" s="265"/>
      <c r="CC162" s="266" t="str">
        <f t="shared" si="418"/>
        <v/>
      </c>
      <c r="CD162" s="267" t="str">
        <f t="shared" si="419"/>
        <v/>
      </c>
      <c r="CE162" s="268" t="str">
        <f t="shared" si="420"/>
        <v/>
      </c>
      <c r="CF162" s="269" t="str">
        <f t="shared" si="421"/>
        <v/>
      </c>
      <c r="CG162" s="270" t="str">
        <f t="shared" si="422"/>
        <v/>
      </c>
      <c r="CH162" s="261" t="str">
        <f t="shared" si="423"/>
        <v/>
      </c>
      <c r="CI162" s="260"/>
      <c r="CJ162" s="135"/>
      <c r="CK162" s="262" t="str">
        <f t="shared" si="430"/>
        <v/>
      </c>
      <c r="CL162" s="263" t="str">
        <f t="shared" si="431"/>
        <v/>
      </c>
      <c r="CM162" s="264"/>
      <c r="CN162" s="265"/>
      <c r="CO162" s="266" t="str">
        <f t="shared" si="438"/>
        <v/>
      </c>
      <c r="CP162" s="267" t="str">
        <f t="shared" si="439"/>
        <v/>
      </c>
      <c r="CQ162" s="268" t="str">
        <f t="shared" si="440"/>
        <v/>
      </c>
      <c r="CR162" s="269" t="str">
        <f t="shared" si="442"/>
        <v/>
      </c>
      <c r="CS162" s="270" t="str">
        <f t="shared" si="443"/>
        <v/>
      </c>
      <c r="CT162" s="261" t="str">
        <f t="shared" si="441"/>
        <v/>
      </c>
      <c r="CU162" s="260"/>
      <c r="CV162" s="135"/>
      <c r="CW162" s="262" t="str">
        <f t="shared" si="424"/>
        <v/>
      </c>
      <c r="CX162" s="263" t="str">
        <f t="shared" si="437"/>
        <v/>
      </c>
      <c r="CY162" s="264"/>
      <c r="CZ162" s="265"/>
      <c r="DA162" s="266" t="str">
        <f t="shared" si="425"/>
        <v/>
      </c>
      <c r="DB162" s="267" t="str">
        <f t="shared" si="426"/>
        <v/>
      </c>
      <c r="DC162" s="268" t="str">
        <f t="shared" si="427"/>
        <v/>
      </c>
      <c r="DD162" s="269" t="str">
        <f t="shared" si="428"/>
        <v/>
      </c>
      <c r="DE162" s="270" t="str">
        <f t="shared" si="429"/>
        <v/>
      </c>
      <c r="DF162" s="261" t="str">
        <f t="shared" si="311"/>
        <v/>
      </c>
      <c r="DG162" s="260"/>
      <c r="DH162" s="135"/>
    </row>
    <row r="163" spans="1:112" ht="13.5" customHeight="1">
      <c r="A163" s="259"/>
      <c r="E163" s="262" t="str">
        <f t="shared" si="368"/>
        <v/>
      </c>
      <c r="F163" s="263" t="str">
        <f t="shared" si="369"/>
        <v/>
      </c>
      <c r="G163" s="264"/>
      <c r="H163" s="265"/>
      <c r="I163" s="266" t="str">
        <f t="shared" si="370"/>
        <v/>
      </c>
      <c r="J163" s="267" t="str">
        <f t="shared" si="371"/>
        <v/>
      </c>
      <c r="K163" s="268" t="str">
        <f t="shared" si="372"/>
        <v/>
      </c>
      <c r="L163" s="269" t="str">
        <f t="shared" si="373"/>
        <v/>
      </c>
      <c r="M163" s="270" t="str">
        <f t="shared" si="374"/>
        <v/>
      </c>
      <c r="N163" s="261" t="str">
        <f t="shared" si="375"/>
        <v/>
      </c>
      <c r="O163" s="260"/>
      <c r="P163" s="135"/>
      <c r="Q163" s="262" t="str">
        <f t="shared" si="376"/>
        <v/>
      </c>
      <c r="R163" s="263" t="str">
        <f t="shared" si="377"/>
        <v/>
      </c>
      <c r="S163" s="264"/>
      <c r="T163" s="265"/>
      <c r="U163" s="266" t="str">
        <f t="shared" si="378"/>
        <v/>
      </c>
      <c r="V163" s="267" t="str">
        <f t="shared" si="379"/>
        <v/>
      </c>
      <c r="W163" s="268" t="str">
        <f t="shared" si="380"/>
        <v/>
      </c>
      <c r="X163" s="269" t="str">
        <f t="shared" si="381"/>
        <v/>
      </c>
      <c r="Y163" s="270" t="str">
        <f t="shared" si="382"/>
        <v/>
      </c>
      <c r="Z163" s="261" t="str">
        <f t="shared" si="383"/>
        <v/>
      </c>
      <c r="AA163" s="260"/>
      <c r="AB163" s="135"/>
      <c r="AC163" s="262" t="str">
        <f t="shared" si="384"/>
        <v/>
      </c>
      <c r="AD163" s="263" t="str">
        <f t="shared" si="385"/>
        <v/>
      </c>
      <c r="AE163" s="264"/>
      <c r="AF163" s="265"/>
      <c r="AG163" s="266" t="str">
        <f t="shared" si="386"/>
        <v/>
      </c>
      <c r="AH163" s="267" t="str">
        <f t="shared" si="387"/>
        <v/>
      </c>
      <c r="AI163" s="268" t="str">
        <f t="shared" si="388"/>
        <v/>
      </c>
      <c r="AJ163" s="269" t="str">
        <f t="shared" si="389"/>
        <v/>
      </c>
      <c r="AK163" s="270" t="str">
        <f t="shared" si="390"/>
        <v/>
      </c>
      <c r="AL163" s="261" t="str">
        <f t="shared" si="391"/>
        <v/>
      </c>
      <c r="AM163" s="260"/>
      <c r="AN163" s="135"/>
      <c r="AO163" s="262" t="str">
        <f t="shared" si="392"/>
        <v/>
      </c>
      <c r="AP163" s="263" t="str">
        <f t="shared" si="393"/>
        <v/>
      </c>
      <c r="AQ163" s="264"/>
      <c r="AR163" s="265"/>
      <c r="AS163" s="266" t="str">
        <f t="shared" si="394"/>
        <v/>
      </c>
      <c r="AT163" s="267" t="str">
        <f t="shared" si="395"/>
        <v/>
      </c>
      <c r="AU163" s="268" t="str">
        <f t="shared" si="396"/>
        <v/>
      </c>
      <c r="AV163" s="269" t="str">
        <f t="shared" si="397"/>
        <v/>
      </c>
      <c r="AW163" s="270" t="str">
        <f t="shared" si="398"/>
        <v/>
      </c>
      <c r="AX163" s="261" t="str">
        <f t="shared" si="399"/>
        <v/>
      </c>
      <c r="AY163" s="260"/>
      <c r="AZ163" s="135"/>
      <c r="BA163" s="262" t="str">
        <f t="shared" si="400"/>
        <v/>
      </c>
      <c r="BB163" s="263" t="str">
        <f t="shared" si="401"/>
        <v/>
      </c>
      <c r="BC163" s="264"/>
      <c r="BD163" s="265"/>
      <c r="BE163" s="266" t="str">
        <f t="shared" si="402"/>
        <v/>
      </c>
      <c r="BF163" s="267" t="str">
        <f t="shared" si="403"/>
        <v/>
      </c>
      <c r="BG163" s="268" t="str">
        <f t="shared" si="404"/>
        <v/>
      </c>
      <c r="BH163" s="269" t="str">
        <f t="shared" si="405"/>
        <v/>
      </c>
      <c r="BI163" s="270" t="str">
        <f t="shared" si="406"/>
        <v/>
      </c>
      <c r="BJ163" s="261" t="str">
        <f t="shared" si="407"/>
        <v/>
      </c>
      <c r="BK163" s="260"/>
      <c r="BL163" s="135"/>
      <c r="BM163" s="262" t="str">
        <f t="shared" si="408"/>
        <v/>
      </c>
      <c r="BN163" s="263" t="str">
        <f t="shared" si="409"/>
        <v/>
      </c>
      <c r="BO163" s="264"/>
      <c r="BP163" s="265"/>
      <c r="BQ163" s="266" t="str">
        <f t="shared" si="410"/>
        <v/>
      </c>
      <c r="BR163" s="267" t="str">
        <f t="shared" si="411"/>
        <v/>
      </c>
      <c r="BS163" s="268" t="str">
        <f t="shared" si="412"/>
        <v/>
      </c>
      <c r="BT163" s="269" t="str">
        <f t="shared" si="413"/>
        <v/>
      </c>
      <c r="BU163" s="270" t="str">
        <f t="shared" si="414"/>
        <v/>
      </c>
      <c r="BV163" s="261" t="str">
        <f t="shared" si="415"/>
        <v/>
      </c>
      <c r="BW163" s="260"/>
      <c r="BX163" s="135"/>
      <c r="BY163" s="262" t="str">
        <f t="shared" si="416"/>
        <v/>
      </c>
      <c r="BZ163" s="263" t="str">
        <f t="shared" si="417"/>
        <v/>
      </c>
      <c r="CA163" s="264"/>
      <c r="CB163" s="265"/>
      <c r="CC163" s="266" t="str">
        <f t="shared" si="418"/>
        <v/>
      </c>
      <c r="CD163" s="267" t="str">
        <f t="shared" si="419"/>
        <v/>
      </c>
      <c r="CE163" s="268" t="str">
        <f t="shared" si="420"/>
        <v/>
      </c>
      <c r="CF163" s="269" t="str">
        <f t="shared" si="421"/>
        <v/>
      </c>
      <c r="CG163" s="270" t="str">
        <f t="shared" si="422"/>
        <v/>
      </c>
      <c r="CH163" s="261" t="str">
        <f t="shared" si="423"/>
        <v/>
      </c>
      <c r="CI163" s="260"/>
      <c r="CJ163" s="135"/>
      <c r="CK163" s="262" t="str">
        <f t="shared" si="430"/>
        <v/>
      </c>
      <c r="CL163" s="263" t="str">
        <f t="shared" si="431"/>
        <v/>
      </c>
      <c r="CM163" s="264"/>
      <c r="CN163" s="265"/>
      <c r="CO163" s="266" t="str">
        <f t="shared" si="438"/>
        <v/>
      </c>
      <c r="CP163" s="267" t="str">
        <f t="shared" si="439"/>
        <v/>
      </c>
      <c r="CQ163" s="268" t="str">
        <f t="shared" si="440"/>
        <v/>
      </c>
      <c r="CR163" s="269" t="str">
        <f t="shared" si="442"/>
        <v/>
      </c>
      <c r="CS163" s="270" t="str">
        <f t="shared" si="443"/>
        <v/>
      </c>
      <c r="CT163" s="261" t="str">
        <f t="shared" si="441"/>
        <v/>
      </c>
      <c r="CU163" s="260"/>
      <c r="CV163" s="135"/>
      <c r="CW163" s="262" t="str">
        <f t="shared" si="424"/>
        <v/>
      </c>
      <c r="CX163" s="263" t="str">
        <f t="shared" si="437"/>
        <v/>
      </c>
      <c r="CY163" s="264"/>
      <c r="CZ163" s="265"/>
      <c r="DA163" s="266" t="str">
        <f t="shared" si="425"/>
        <v/>
      </c>
      <c r="DB163" s="267" t="str">
        <f t="shared" si="426"/>
        <v/>
      </c>
      <c r="DC163" s="268" t="str">
        <f t="shared" si="427"/>
        <v/>
      </c>
      <c r="DD163" s="269" t="str">
        <f t="shared" si="428"/>
        <v/>
      </c>
      <c r="DE163" s="270" t="str">
        <f t="shared" si="429"/>
        <v/>
      </c>
      <c r="DF163" s="261" t="str">
        <f t="shared" si="311"/>
        <v/>
      </c>
      <c r="DG163" s="260"/>
      <c r="DH163" s="135"/>
    </row>
    <row r="164" spans="1:112" ht="13.5" customHeight="1">
      <c r="A164" s="259"/>
      <c r="E164" s="262" t="str">
        <f t="shared" si="368"/>
        <v/>
      </c>
      <c r="F164" s="263" t="str">
        <f t="shared" si="369"/>
        <v/>
      </c>
      <c r="G164" s="264"/>
      <c r="H164" s="265"/>
      <c r="I164" s="266" t="str">
        <f t="shared" si="370"/>
        <v/>
      </c>
      <c r="J164" s="267" t="str">
        <f t="shared" si="371"/>
        <v/>
      </c>
      <c r="K164" s="268" t="str">
        <f t="shared" si="372"/>
        <v/>
      </c>
      <c r="L164" s="269" t="str">
        <f t="shared" si="373"/>
        <v/>
      </c>
      <c r="M164" s="270" t="str">
        <f t="shared" si="374"/>
        <v/>
      </c>
      <c r="N164" s="261" t="str">
        <f t="shared" si="375"/>
        <v/>
      </c>
      <c r="O164" s="260"/>
      <c r="P164" s="135"/>
      <c r="Q164" s="262" t="str">
        <f t="shared" si="376"/>
        <v/>
      </c>
      <c r="R164" s="263" t="str">
        <f t="shared" si="377"/>
        <v/>
      </c>
      <c r="S164" s="264"/>
      <c r="T164" s="265"/>
      <c r="U164" s="266" t="str">
        <f t="shared" si="378"/>
        <v/>
      </c>
      <c r="V164" s="267" t="str">
        <f t="shared" si="379"/>
        <v/>
      </c>
      <c r="W164" s="268" t="str">
        <f t="shared" si="380"/>
        <v/>
      </c>
      <c r="X164" s="269" t="str">
        <f t="shared" si="381"/>
        <v/>
      </c>
      <c r="Y164" s="270" t="str">
        <f t="shared" si="382"/>
        <v/>
      </c>
      <c r="Z164" s="261" t="str">
        <f t="shared" si="383"/>
        <v/>
      </c>
      <c r="AA164" s="260"/>
      <c r="AB164" s="135"/>
      <c r="AC164" s="262" t="str">
        <f t="shared" si="384"/>
        <v/>
      </c>
      <c r="AD164" s="263" t="str">
        <f t="shared" si="385"/>
        <v/>
      </c>
      <c r="AE164" s="264"/>
      <c r="AF164" s="265"/>
      <c r="AG164" s="266" t="str">
        <f t="shared" si="386"/>
        <v/>
      </c>
      <c r="AH164" s="267" t="str">
        <f t="shared" si="387"/>
        <v/>
      </c>
      <c r="AI164" s="268" t="str">
        <f t="shared" si="388"/>
        <v/>
      </c>
      <c r="AJ164" s="269" t="str">
        <f t="shared" si="389"/>
        <v/>
      </c>
      <c r="AK164" s="270" t="str">
        <f t="shared" si="390"/>
        <v/>
      </c>
      <c r="AL164" s="261" t="str">
        <f t="shared" si="391"/>
        <v/>
      </c>
      <c r="AM164" s="260"/>
      <c r="AN164" s="135"/>
      <c r="AO164" s="262" t="str">
        <f t="shared" si="392"/>
        <v/>
      </c>
      <c r="AP164" s="263" t="str">
        <f t="shared" si="393"/>
        <v/>
      </c>
      <c r="AQ164" s="264"/>
      <c r="AR164" s="265"/>
      <c r="AS164" s="266" t="str">
        <f t="shared" si="394"/>
        <v/>
      </c>
      <c r="AT164" s="267" t="str">
        <f t="shared" si="395"/>
        <v/>
      </c>
      <c r="AU164" s="268" t="str">
        <f t="shared" si="396"/>
        <v/>
      </c>
      <c r="AV164" s="269" t="str">
        <f t="shared" si="397"/>
        <v/>
      </c>
      <c r="AW164" s="270" t="str">
        <f t="shared" si="398"/>
        <v/>
      </c>
      <c r="AX164" s="261" t="str">
        <f t="shared" si="399"/>
        <v/>
      </c>
      <c r="AY164" s="260"/>
      <c r="AZ164" s="135"/>
      <c r="BA164" s="262" t="str">
        <f t="shared" si="400"/>
        <v/>
      </c>
      <c r="BB164" s="263" t="str">
        <f t="shared" si="401"/>
        <v/>
      </c>
      <c r="BC164" s="264"/>
      <c r="BD164" s="265"/>
      <c r="BE164" s="266" t="str">
        <f t="shared" si="402"/>
        <v/>
      </c>
      <c r="BF164" s="267" t="str">
        <f t="shared" si="403"/>
        <v/>
      </c>
      <c r="BG164" s="268" t="str">
        <f t="shared" si="404"/>
        <v/>
      </c>
      <c r="BH164" s="269" t="str">
        <f t="shared" si="405"/>
        <v/>
      </c>
      <c r="BI164" s="270" t="str">
        <f t="shared" si="406"/>
        <v/>
      </c>
      <c r="BJ164" s="261" t="str">
        <f t="shared" si="407"/>
        <v/>
      </c>
      <c r="BK164" s="260"/>
      <c r="BL164" s="135"/>
      <c r="BM164" s="262" t="str">
        <f t="shared" si="408"/>
        <v/>
      </c>
      <c r="BN164" s="263" t="str">
        <f t="shared" si="409"/>
        <v/>
      </c>
      <c r="BO164" s="264"/>
      <c r="BP164" s="265"/>
      <c r="BQ164" s="266" t="str">
        <f t="shared" si="410"/>
        <v/>
      </c>
      <c r="BR164" s="267" t="str">
        <f t="shared" si="411"/>
        <v/>
      </c>
      <c r="BS164" s="268" t="str">
        <f t="shared" si="412"/>
        <v/>
      </c>
      <c r="BT164" s="269" t="str">
        <f t="shared" si="413"/>
        <v/>
      </c>
      <c r="BU164" s="270" t="str">
        <f t="shared" si="414"/>
        <v/>
      </c>
      <c r="BV164" s="261" t="str">
        <f t="shared" si="415"/>
        <v/>
      </c>
      <c r="BW164" s="260"/>
      <c r="BX164" s="135"/>
      <c r="BY164" s="262" t="str">
        <f t="shared" si="416"/>
        <v/>
      </c>
      <c r="BZ164" s="263" t="str">
        <f t="shared" si="417"/>
        <v/>
      </c>
      <c r="CA164" s="264"/>
      <c r="CB164" s="265"/>
      <c r="CC164" s="266" t="str">
        <f t="shared" si="418"/>
        <v/>
      </c>
      <c r="CD164" s="267" t="str">
        <f t="shared" si="419"/>
        <v/>
      </c>
      <c r="CE164" s="268" t="str">
        <f t="shared" si="420"/>
        <v/>
      </c>
      <c r="CF164" s="269" t="str">
        <f t="shared" si="421"/>
        <v/>
      </c>
      <c r="CG164" s="270" t="str">
        <f t="shared" si="422"/>
        <v/>
      </c>
      <c r="CH164" s="261" t="str">
        <f t="shared" si="423"/>
        <v/>
      </c>
      <c r="CI164" s="260"/>
      <c r="CJ164" s="135"/>
      <c r="CK164" s="262" t="str">
        <f t="shared" si="430"/>
        <v/>
      </c>
      <c r="CL164" s="263" t="str">
        <f t="shared" si="431"/>
        <v/>
      </c>
      <c r="CM164" s="264"/>
      <c r="CN164" s="265"/>
      <c r="CO164" s="266" t="str">
        <f t="shared" si="438"/>
        <v/>
      </c>
      <c r="CP164" s="267" t="str">
        <f t="shared" si="439"/>
        <v/>
      </c>
      <c r="CQ164" s="268" t="str">
        <f t="shared" si="440"/>
        <v/>
      </c>
      <c r="CR164" s="269" t="str">
        <f t="shared" si="442"/>
        <v/>
      </c>
      <c r="CS164" s="270" t="str">
        <f t="shared" si="443"/>
        <v/>
      </c>
      <c r="CT164" s="261" t="str">
        <f t="shared" si="441"/>
        <v/>
      </c>
      <c r="CU164" s="260"/>
      <c r="CV164" s="135"/>
      <c r="CW164" s="262" t="str">
        <f t="shared" si="424"/>
        <v/>
      </c>
      <c r="CX164" s="263" t="str">
        <f t="shared" si="437"/>
        <v/>
      </c>
      <c r="CY164" s="264"/>
      <c r="CZ164" s="265"/>
      <c r="DA164" s="266" t="str">
        <f t="shared" si="425"/>
        <v/>
      </c>
      <c r="DB164" s="267" t="str">
        <f t="shared" si="426"/>
        <v/>
      </c>
      <c r="DC164" s="268" t="str">
        <f t="shared" si="427"/>
        <v/>
      </c>
      <c r="DD164" s="269" t="str">
        <f t="shared" si="428"/>
        <v/>
      </c>
      <c r="DE164" s="270" t="str">
        <f t="shared" si="429"/>
        <v/>
      </c>
      <c r="DF164" s="261" t="str">
        <f t="shared" si="311"/>
        <v/>
      </c>
      <c r="DG164" s="260"/>
      <c r="DH164" s="135"/>
    </row>
    <row r="165" spans="1:112" ht="13.5" customHeight="1">
      <c r="A165" s="259"/>
      <c r="E165" s="262" t="str">
        <f t="shared" si="368"/>
        <v/>
      </c>
      <c r="F165" s="263" t="str">
        <f t="shared" si="369"/>
        <v/>
      </c>
      <c r="G165" s="264"/>
      <c r="H165" s="265"/>
      <c r="I165" s="266" t="str">
        <f t="shared" si="370"/>
        <v/>
      </c>
      <c r="J165" s="267" t="str">
        <f t="shared" si="371"/>
        <v/>
      </c>
      <c r="K165" s="268" t="str">
        <f t="shared" si="372"/>
        <v/>
      </c>
      <c r="L165" s="269" t="str">
        <f t="shared" si="373"/>
        <v/>
      </c>
      <c r="M165" s="270" t="str">
        <f t="shared" si="374"/>
        <v/>
      </c>
      <c r="N165" s="261" t="str">
        <f t="shared" si="375"/>
        <v/>
      </c>
      <c r="O165" s="260"/>
      <c r="P165" s="135"/>
      <c r="Q165" s="262" t="str">
        <f t="shared" si="376"/>
        <v/>
      </c>
      <c r="R165" s="263" t="str">
        <f t="shared" si="377"/>
        <v/>
      </c>
      <c r="S165" s="264"/>
      <c r="T165" s="265"/>
      <c r="U165" s="266" t="str">
        <f t="shared" si="378"/>
        <v/>
      </c>
      <c r="V165" s="267" t="str">
        <f t="shared" si="379"/>
        <v/>
      </c>
      <c r="W165" s="268" t="str">
        <f t="shared" si="380"/>
        <v/>
      </c>
      <c r="X165" s="269" t="str">
        <f t="shared" si="381"/>
        <v/>
      </c>
      <c r="Y165" s="270" t="str">
        <f t="shared" si="382"/>
        <v/>
      </c>
      <c r="Z165" s="261" t="str">
        <f t="shared" si="383"/>
        <v/>
      </c>
      <c r="AA165" s="260"/>
      <c r="AB165" s="135"/>
      <c r="AC165" s="262" t="str">
        <f t="shared" si="384"/>
        <v/>
      </c>
      <c r="AD165" s="263" t="str">
        <f t="shared" si="385"/>
        <v/>
      </c>
      <c r="AE165" s="264"/>
      <c r="AF165" s="265"/>
      <c r="AG165" s="266" t="str">
        <f t="shared" si="386"/>
        <v/>
      </c>
      <c r="AH165" s="267" t="str">
        <f t="shared" si="387"/>
        <v/>
      </c>
      <c r="AI165" s="268" t="str">
        <f t="shared" si="388"/>
        <v/>
      </c>
      <c r="AJ165" s="269" t="str">
        <f t="shared" si="389"/>
        <v/>
      </c>
      <c r="AK165" s="270" t="str">
        <f t="shared" si="390"/>
        <v/>
      </c>
      <c r="AL165" s="261" t="str">
        <f t="shared" si="391"/>
        <v/>
      </c>
      <c r="AM165" s="260"/>
      <c r="AN165" s="135"/>
      <c r="AO165" s="262" t="str">
        <f t="shared" si="392"/>
        <v/>
      </c>
      <c r="AP165" s="263" t="str">
        <f t="shared" si="393"/>
        <v/>
      </c>
      <c r="AQ165" s="264"/>
      <c r="AR165" s="265"/>
      <c r="AS165" s="266" t="str">
        <f t="shared" si="394"/>
        <v/>
      </c>
      <c r="AT165" s="267" t="str">
        <f t="shared" si="395"/>
        <v/>
      </c>
      <c r="AU165" s="268" t="str">
        <f t="shared" si="396"/>
        <v/>
      </c>
      <c r="AV165" s="269" t="str">
        <f t="shared" si="397"/>
        <v/>
      </c>
      <c r="AW165" s="270" t="str">
        <f t="shared" si="398"/>
        <v/>
      </c>
      <c r="AX165" s="261" t="str">
        <f t="shared" si="399"/>
        <v/>
      </c>
      <c r="AY165" s="260"/>
      <c r="AZ165" s="135"/>
      <c r="BA165" s="262" t="str">
        <f t="shared" si="400"/>
        <v/>
      </c>
      <c r="BB165" s="263" t="str">
        <f t="shared" si="401"/>
        <v/>
      </c>
      <c r="BC165" s="264"/>
      <c r="BD165" s="265"/>
      <c r="BE165" s="266" t="str">
        <f t="shared" si="402"/>
        <v/>
      </c>
      <c r="BF165" s="267" t="str">
        <f t="shared" si="403"/>
        <v/>
      </c>
      <c r="BG165" s="268" t="str">
        <f t="shared" si="404"/>
        <v/>
      </c>
      <c r="BH165" s="269" t="str">
        <f t="shared" si="405"/>
        <v/>
      </c>
      <c r="BI165" s="270" t="str">
        <f t="shared" si="406"/>
        <v/>
      </c>
      <c r="BJ165" s="261" t="str">
        <f t="shared" si="407"/>
        <v/>
      </c>
      <c r="BK165" s="260"/>
      <c r="BL165" s="135"/>
      <c r="BM165" s="262" t="str">
        <f t="shared" si="408"/>
        <v/>
      </c>
      <c r="BN165" s="263" t="str">
        <f t="shared" si="409"/>
        <v/>
      </c>
      <c r="BO165" s="264"/>
      <c r="BP165" s="265"/>
      <c r="BQ165" s="266" t="str">
        <f t="shared" si="410"/>
        <v/>
      </c>
      <c r="BR165" s="267" t="str">
        <f t="shared" si="411"/>
        <v/>
      </c>
      <c r="BS165" s="268" t="str">
        <f t="shared" si="412"/>
        <v/>
      </c>
      <c r="BT165" s="269" t="str">
        <f t="shared" si="413"/>
        <v/>
      </c>
      <c r="BU165" s="270" t="str">
        <f t="shared" si="414"/>
        <v/>
      </c>
      <c r="BV165" s="261" t="str">
        <f t="shared" si="415"/>
        <v/>
      </c>
      <c r="BW165" s="260"/>
      <c r="BX165" s="135"/>
      <c r="BY165" s="262" t="str">
        <f t="shared" si="416"/>
        <v/>
      </c>
      <c r="BZ165" s="263" t="str">
        <f t="shared" si="417"/>
        <v/>
      </c>
      <c r="CA165" s="264"/>
      <c r="CB165" s="265"/>
      <c r="CC165" s="266" t="str">
        <f t="shared" si="418"/>
        <v/>
      </c>
      <c r="CD165" s="267" t="str">
        <f t="shared" si="419"/>
        <v/>
      </c>
      <c r="CE165" s="268" t="str">
        <f t="shared" si="420"/>
        <v/>
      </c>
      <c r="CF165" s="269" t="str">
        <f t="shared" si="421"/>
        <v/>
      </c>
      <c r="CG165" s="270" t="str">
        <f t="shared" si="422"/>
        <v/>
      </c>
      <c r="CH165" s="261" t="str">
        <f t="shared" si="423"/>
        <v/>
      </c>
      <c r="CI165" s="260"/>
      <c r="CJ165" s="135"/>
      <c r="CK165" s="262" t="str">
        <f t="shared" si="430"/>
        <v/>
      </c>
      <c r="CL165" s="263" t="str">
        <f t="shared" si="431"/>
        <v/>
      </c>
      <c r="CM165" s="264"/>
      <c r="CN165" s="265"/>
      <c r="CO165" s="266" t="str">
        <f t="shared" si="438"/>
        <v/>
      </c>
      <c r="CP165" s="267" t="str">
        <f t="shared" si="439"/>
        <v/>
      </c>
      <c r="CQ165" s="268" t="str">
        <f t="shared" si="440"/>
        <v/>
      </c>
      <c r="CR165" s="269" t="str">
        <f t="shared" si="442"/>
        <v/>
      </c>
      <c r="CS165" s="270" t="str">
        <f t="shared" si="443"/>
        <v/>
      </c>
      <c r="CT165" s="261" t="str">
        <f t="shared" si="441"/>
        <v/>
      </c>
      <c r="CU165" s="260"/>
      <c r="CV165" s="135"/>
      <c r="CW165" s="262" t="str">
        <f t="shared" si="424"/>
        <v/>
      </c>
      <c r="CX165" s="263" t="str">
        <f t="shared" si="437"/>
        <v/>
      </c>
      <c r="CY165" s="264"/>
      <c r="CZ165" s="265"/>
      <c r="DA165" s="266" t="str">
        <f t="shared" si="425"/>
        <v/>
      </c>
      <c r="DB165" s="267" t="str">
        <f t="shared" si="426"/>
        <v/>
      </c>
      <c r="DC165" s="268" t="str">
        <f t="shared" si="427"/>
        <v/>
      </c>
      <c r="DD165" s="269" t="str">
        <f t="shared" si="428"/>
        <v/>
      </c>
      <c r="DE165" s="270" t="str">
        <f t="shared" si="429"/>
        <v/>
      </c>
      <c r="DF165" s="261" t="str">
        <f t="shared" si="311"/>
        <v/>
      </c>
      <c r="DG165" s="260"/>
      <c r="DH165" s="135"/>
    </row>
    <row r="166" spans="1:112" ht="13.5" customHeight="1">
      <c r="A166" s="259"/>
      <c r="E166" s="262" t="str">
        <f t="shared" si="368"/>
        <v/>
      </c>
      <c r="F166" s="263" t="str">
        <f t="shared" si="369"/>
        <v/>
      </c>
      <c r="G166" s="264"/>
      <c r="H166" s="265"/>
      <c r="I166" s="266" t="str">
        <f t="shared" si="370"/>
        <v/>
      </c>
      <c r="J166" s="267" t="str">
        <f t="shared" si="371"/>
        <v/>
      </c>
      <c r="K166" s="268" t="str">
        <f t="shared" si="372"/>
        <v/>
      </c>
      <c r="L166" s="269" t="str">
        <f t="shared" si="373"/>
        <v/>
      </c>
      <c r="M166" s="270" t="str">
        <f t="shared" si="374"/>
        <v/>
      </c>
      <c r="N166" s="261" t="str">
        <f t="shared" si="375"/>
        <v/>
      </c>
      <c r="O166" s="260"/>
      <c r="P166" s="135"/>
      <c r="Q166" s="262" t="str">
        <f t="shared" si="376"/>
        <v/>
      </c>
      <c r="R166" s="263" t="str">
        <f t="shared" si="377"/>
        <v/>
      </c>
      <c r="S166" s="264"/>
      <c r="T166" s="265"/>
      <c r="U166" s="266" t="str">
        <f t="shared" si="378"/>
        <v/>
      </c>
      <c r="V166" s="267" t="str">
        <f t="shared" si="379"/>
        <v/>
      </c>
      <c r="W166" s="268" t="str">
        <f t="shared" si="380"/>
        <v/>
      </c>
      <c r="X166" s="269" t="str">
        <f t="shared" si="381"/>
        <v/>
      </c>
      <c r="Y166" s="270" t="str">
        <f t="shared" si="382"/>
        <v/>
      </c>
      <c r="Z166" s="261" t="str">
        <f t="shared" si="383"/>
        <v/>
      </c>
      <c r="AA166" s="260"/>
      <c r="AB166" s="135"/>
      <c r="AC166" s="262" t="str">
        <f t="shared" si="384"/>
        <v/>
      </c>
      <c r="AD166" s="263" t="str">
        <f t="shared" si="385"/>
        <v/>
      </c>
      <c r="AE166" s="264"/>
      <c r="AF166" s="265"/>
      <c r="AG166" s="266" t="str">
        <f t="shared" si="386"/>
        <v/>
      </c>
      <c r="AH166" s="267" t="str">
        <f t="shared" si="387"/>
        <v/>
      </c>
      <c r="AI166" s="268" t="str">
        <f t="shared" si="388"/>
        <v/>
      </c>
      <c r="AJ166" s="269" t="str">
        <f t="shared" si="389"/>
        <v/>
      </c>
      <c r="AK166" s="270" t="str">
        <f t="shared" si="390"/>
        <v/>
      </c>
      <c r="AL166" s="261" t="str">
        <f t="shared" si="391"/>
        <v/>
      </c>
      <c r="AM166" s="260"/>
      <c r="AN166" s="135"/>
      <c r="AO166" s="262" t="str">
        <f t="shared" si="392"/>
        <v/>
      </c>
      <c r="AP166" s="263" t="str">
        <f t="shared" si="393"/>
        <v/>
      </c>
      <c r="AQ166" s="264"/>
      <c r="AR166" s="265"/>
      <c r="AS166" s="266" t="str">
        <f t="shared" si="394"/>
        <v/>
      </c>
      <c r="AT166" s="267" t="str">
        <f t="shared" si="395"/>
        <v/>
      </c>
      <c r="AU166" s="268" t="str">
        <f t="shared" si="396"/>
        <v/>
      </c>
      <c r="AV166" s="269" t="str">
        <f t="shared" si="397"/>
        <v/>
      </c>
      <c r="AW166" s="270" t="str">
        <f t="shared" si="398"/>
        <v/>
      </c>
      <c r="AX166" s="261" t="str">
        <f t="shared" si="399"/>
        <v/>
      </c>
      <c r="AY166" s="260"/>
      <c r="AZ166" s="135"/>
      <c r="BA166" s="262" t="str">
        <f t="shared" si="400"/>
        <v/>
      </c>
      <c r="BB166" s="263" t="str">
        <f t="shared" si="401"/>
        <v/>
      </c>
      <c r="BC166" s="264"/>
      <c r="BD166" s="265"/>
      <c r="BE166" s="266" t="str">
        <f t="shared" si="402"/>
        <v/>
      </c>
      <c r="BF166" s="267" t="str">
        <f t="shared" si="403"/>
        <v/>
      </c>
      <c r="BG166" s="268" t="str">
        <f t="shared" si="404"/>
        <v/>
      </c>
      <c r="BH166" s="269" t="str">
        <f t="shared" si="405"/>
        <v/>
      </c>
      <c r="BI166" s="270" t="str">
        <f t="shared" si="406"/>
        <v/>
      </c>
      <c r="BJ166" s="261" t="str">
        <f t="shared" si="407"/>
        <v/>
      </c>
      <c r="BK166" s="260"/>
      <c r="BL166" s="135"/>
      <c r="BM166" s="262" t="str">
        <f t="shared" si="408"/>
        <v/>
      </c>
      <c r="BN166" s="263" t="str">
        <f t="shared" si="409"/>
        <v/>
      </c>
      <c r="BO166" s="264"/>
      <c r="BP166" s="265"/>
      <c r="BQ166" s="266" t="str">
        <f t="shared" si="410"/>
        <v/>
      </c>
      <c r="BR166" s="267" t="str">
        <f t="shared" si="411"/>
        <v/>
      </c>
      <c r="BS166" s="268" t="str">
        <f t="shared" si="412"/>
        <v/>
      </c>
      <c r="BT166" s="269" t="str">
        <f t="shared" si="413"/>
        <v/>
      </c>
      <c r="BU166" s="270" t="str">
        <f t="shared" si="414"/>
        <v/>
      </c>
      <c r="BV166" s="261" t="str">
        <f t="shared" si="415"/>
        <v/>
      </c>
      <c r="BW166" s="260"/>
      <c r="BX166" s="135"/>
      <c r="BY166" s="262" t="str">
        <f t="shared" si="416"/>
        <v/>
      </c>
      <c r="BZ166" s="263" t="str">
        <f t="shared" si="417"/>
        <v/>
      </c>
      <c r="CA166" s="264"/>
      <c r="CB166" s="265"/>
      <c r="CC166" s="266" t="str">
        <f t="shared" si="418"/>
        <v/>
      </c>
      <c r="CD166" s="267" t="str">
        <f t="shared" si="419"/>
        <v/>
      </c>
      <c r="CE166" s="268" t="str">
        <f t="shared" si="420"/>
        <v/>
      </c>
      <c r="CF166" s="269" t="str">
        <f t="shared" si="421"/>
        <v/>
      </c>
      <c r="CG166" s="270" t="str">
        <f t="shared" si="422"/>
        <v/>
      </c>
      <c r="CH166" s="261" t="str">
        <f t="shared" si="423"/>
        <v/>
      </c>
      <c r="CI166" s="260"/>
      <c r="CJ166" s="135"/>
      <c r="CK166" s="262" t="str">
        <f t="shared" si="430"/>
        <v/>
      </c>
      <c r="CL166" s="263" t="str">
        <f t="shared" si="431"/>
        <v/>
      </c>
      <c r="CM166" s="264"/>
      <c r="CN166" s="265"/>
      <c r="CO166" s="266" t="str">
        <f t="shared" si="438"/>
        <v/>
      </c>
      <c r="CP166" s="267" t="str">
        <f t="shared" si="439"/>
        <v/>
      </c>
      <c r="CQ166" s="268" t="str">
        <f t="shared" si="440"/>
        <v/>
      </c>
      <c r="CR166" s="269" t="str">
        <f t="shared" si="442"/>
        <v/>
      </c>
      <c r="CS166" s="270" t="str">
        <f t="shared" si="443"/>
        <v/>
      </c>
      <c r="CT166" s="261" t="str">
        <f t="shared" si="441"/>
        <v/>
      </c>
      <c r="CU166" s="260"/>
      <c r="CV166" s="135"/>
      <c r="CW166" s="262" t="str">
        <f t="shared" si="424"/>
        <v/>
      </c>
      <c r="CX166" s="263" t="str">
        <f t="shared" si="437"/>
        <v/>
      </c>
      <c r="CY166" s="264"/>
      <c r="CZ166" s="265"/>
      <c r="DA166" s="266" t="str">
        <f t="shared" si="425"/>
        <v/>
      </c>
      <c r="DB166" s="267" t="str">
        <f t="shared" si="426"/>
        <v/>
      </c>
      <c r="DC166" s="268" t="str">
        <f t="shared" si="427"/>
        <v/>
      </c>
      <c r="DD166" s="269" t="str">
        <f t="shared" si="428"/>
        <v/>
      </c>
      <c r="DE166" s="270" t="str">
        <f t="shared" si="429"/>
        <v/>
      </c>
      <c r="DF166" s="261" t="str">
        <f t="shared" si="311"/>
        <v/>
      </c>
      <c r="DG166" s="260"/>
      <c r="DH166" s="135"/>
    </row>
    <row r="167" spans="1:112" ht="13.5" customHeight="1">
      <c r="A167" s="259"/>
      <c r="E167" s="262" t="str">
        <f t="shared" si="368"/>
        <v/>
      </c>
      <c r="F167" s="263" t="str">
        <f t="shared" si="369"/>
        <v/>
      </c>
      <c r="G167" s="264"/>
      <c r="H167" s="265"/>
      <c r="I167" s="266" t="str">
        <f t="shared" si="370"/>
        <v/>
      </c>
      <c r="J167" s="267" t="str">
        <f t="shared" si="371"/>
        <v/>
      </c>
      <c r="K167" s="268" t="str">
        <f t="shared" si="372"/>
        <v/>
      </c>
      <c r="L167" s="269" t="str">
        <f t="shared" si="373"/>
        <v/>
      </c>
      <c r="M167" s="270" t="str">
        <f t="shared" si="374"/>
        <v/>
      </c>
      <c r="N167" s="261" t="str">
        <f t="shared" si="375"/>
        <v/>
      </c>
      <c r="O167" s="260"/>
      <c r="P167" s="135"/>
      <c r="Q167" s="262" t="str">
        <f t="shared" si="376"/>
        <v/>
      </c>
      <c r="R167" s="263" t="str">
        <f t="shared" si="377"/>
        <v/>
      </c>
      <c r="S167" s="264"/>
      <c r="T167" s="265"/>
      <c r="U167" s="266" t="str">
        <f t="shared" si="378"/>
        <v/>
      </c>
      <c r="V167" s="267" t="str">
        <f t="shared" si="379"/>
        <v/>
      </c>
      <c r="W167" s="268" t="str">
        <f t="shared" si="380"/>
        <v/>
      </c>
      <c r="X167" s="269" t="str">
        <f t="shared" si="381"/>
        <v/>
      </c>
      <c r="Y167" s="270" t="str">
        <f t="shared" si="382"/>
        <v/>
      </c>
      <c r="Z167" s="261" t="str">
        <f t="shared" si="383"/>
        <v/>
      </c>
      <c r="AA167" s="260"/>
      <c r="AB167" s="135"/>
      <c r="AC167" s="262" t="str">
        <f t="shared" si="384"/>
        <v/>
      </c>
      <c r="AD167" s="263" t="str">
        <f t="shared" si="385"/>
        <v/>
      </c>
      <c r="AE167" s="264"/>
      <c r="AF167" s="265"/>
      <c r="AG167" s="266" t="str">
        <f t="shared" si="386"/>
        <v/>
      </c>
      <c r="AH167" s="267" t="str">
        <f t="shared" si="387"/>
        <v/>
      </c>
      <c r="AI167" s="268" t="str">
        <f t="shared" si="388"/>
        <v/>
      </c>
      <c r="AJ167" s="269" t="str">
        <f t="shared" si="389"/>
        <v/>
      </c>
      <c r="AK167" s="270" t="str">
        <f t="shared" si="390"/>
        <v/>
      </c>
      <c r="AL167" s="261" t="str">
        <f t="shared" si="391"/>
        <v/>
      </c>
      <c r="AM167" s="260"/>
      <c r="AN167" s="135"/>
      <c r="AO167" s="262" t="str">
        <f t="shared" si="392"/>
        <v/>
      </c>
      <c r="AP167" s="263" t="str">
        <f t="shared" si="393"/>
        <v/>
      </c>
      <c r="AQ167" s="264"/>
      <c r="AR167" s="265"/>
      <c r="AS167" s="266" t="str">
        <f t="shared" si="394"/>
        <v/>
      </c>
      <c r="AT167" s="267" t="str">
        <f t="shared" si="395"/>
        <v/>
      </c>
      <c r="AU167" s="268" t="str">
        <f t="shared" si="396"/>
        <v/>
      </c>
      <c r="AV167" s="269" t="str">
        <f t="shared" si="397"/>
        <v/>
      </c>
      <c r="AW167" s="270" t="str">
        <f t="shared" si="398"/>
        <v/>
      </c>
      <c r="AX167" s="261" t="str">
        <f t="shared" si="399"/>
        <v/>
      </c>
      <c r="AY167" s="260"/>
      <c r="AZ167" s="135"/>
      <c r="BA167" s="262" t="str">
        <f t="shared" si="400"/>
        <v/>
      </c>
      <c r="BB167" s="263" t="str">
        <f t="shared" si="401"/>
        <v/>
      </c>
      <c r="BC167" s="264"/>
      <c r="BD167" s="265"/>
      <c r="BE167" s="266" t="str">
        <f t="shared" si="402"/>
        <v/>
      </c>
      <c r="BF167" s="267" t="str">
        <f t="shared" si="403"/>
        <v/>
      </c>
      <c r="BG167" s="268" t="str">
        <f t="shared" si="404"/>
        <v/>
      </c>
      <c r="BH167" s="269" t="str">
        <f t="shared" si="405"/>
        <v/>
      </c>
      <c r="BI167" s="270" t="str">
        <f t="shared" si="406"/>
        <v/>
      </c>
      <c r="BJ167" s="261" t="str">
        <f t="shared" si="407"/>
        <v/>
      </c>
      <c r="BK167" s="260"/>
      <c r="BL167" s="135"/>
      <c r="BM167" s="262" t="str">
        <f t="shared" si="408"/>
        <v/>
      </c>
      <c r="BN167" s="263" t="str">
        <f t="shared" si="409"/>
        <v/>
      </c>
      <c r="BO167" s="264"/>
      <c r="BP167" s="265"/>
      <c r="BQ167" s="266" t="str">
        <f t="shared" si="410"/>
        <v/>
      </c>
      <c r="BR167" s="267" t="str">
        <f t="shared" si="411"/>
        <v/>
      </c>
      <c r="BS167" s="268" t="str">
        <f t="shared" si="412"/>
        <v/>
      </c>
      <c r="BT167" s="269" t="str">
        <f t="shared" si="413"/>
        <v/>
      </c>
      <c r="BU167" s="270" t="str">
        <f t="shared" si="414"/>
        <v/>
      </c>
      <c r="BV167" s="261" t="str">
        <f t="shared" si="415"/>
        <v/>
      </c>
      <c r="BW167" s="260"/>
      <c r="BX167" s="135"/>
      <c r="BY167" s="262" t="str">
        <f t="shared" si="416"/>
        <v/>
      </c>
      <c r="BZ167" s="263" t="str">
        <f t="shared" si="417"/>
        <v/>
      </c>
      <c r="CA167" s="264"/>
      <c r="CB167" s="265"/>
      <c r="CC167" s="266" t="str">
        <f t="shared" si="418"/>
        <v/>
      </c>
      <c r="CD167" s="267" t="str">
        <f t="shared" si="419"/>
        <v/>
      </c>
      <c r="CE167" s="268" t="str">
        <f t="shared" si="420"/>
        <v/>
      </c>
      <c r="CF167" s="269" t="str">
        <f t="shared" si="421"/>
        <v/>
      </c>
      <c r="CG167" s="270" t="str">
        <f t="shared" si="422"/>
        <v/>
      </c>
      <c r="CH167" s="261" t="str">
        <f t="shared" si="423"/>
        <v/>
      </c>
      <c r="CI167" s="260"/>
      <c r="CJ167" s="135"/>
      <c r="CK167" s="262" t="str">
        <f t="shared" si="430"/>
        <v/>
      </c>
      <c r="CL167" s="263" t="str">
        <f t="shared" si="431"/>
        <v/>
      </c>
      <c r="CM167" s="264"/>
      <c r="CN167" s="265"/>
      <c r="CO167" s="266" t="str">
        <f t="shared" si="438"/>
        <v/>
      </c>
      <c r="CP167" s="267" t="str">
        <f t="shared" si="439"/>
        <v/>
      </c>
      <c r="CQ167" s="268" t="str">
        <f t="shared" si="440"/>
        <v/>
      </c>
      <c r="CR167" s="269" t="str">
        <f t="shared" si="442"/>
        <v/>
      </c>
      <c r="CS167" s="270" t="str">
        <f t="shared" si="443"/>
        <v/>
      </c>
      <c r="CT167" s="261" t="str">
        <f t="shared" si="441"/>
        <v/>
      </c>
      <c r="CU167" s="260"/>
      <c r="CV167" s="135"/>
      <c r="CW167" s="262" t="str">
        <f t="shared" si="424"/>
        <v/>
      </c>
      <c r="CX167" s="263" t="str">
        <f t="shared" si="437"/>
        <v/>
      </c>
      <c r="CY167" s="264"/>
      <c r="CZ167" s="265"/>
      <c r="DA167" s="266" t="str">
        <f t="shared" si="425"/>
        <v/>
      </c>
      <c r="DB167" s="267" t="str">
        <f t="shared" si="426"/>
        <v/>
      </c>
      <c r="DC167" s="268" t="str">
        <f t="shared" si="427"/>
        <v/>
      </c>
      <c r="DD167" s="269" t="str">
        <f t="shared" si="428"/>
        <v/>
      </c>
      <c r="DE167" s="270" t="str">
        <f t="shared" si="429"/>
        <v/>
      </c>
      <c r="DF167" s="261" t="str">
        <f t="shared" si="311"/>
        <v/>
      </c>
      <c r="DG167" s="260"/>
      <c r="DH167" s="135"/>
    </row>
    <row r="168" spans="1:112" ht="13.5" customHeight="1">
      <c r="A168" s="259"/>
      <c r="E168" s="262" t="str">
        <f t="shared" si="368"/>
        <v/>
      </c>
      <c r="F168" s="263" t="str">
        <f t="shared" si="369"/>
        <v/>
      </c>
      <c r="G168" s="264"/>
      <c r="H168" s="265"/>
      <c r="I168" s="266" t="str">
        <f t="shared" si="370"/>
        <v/>
      </c>
      <c r="J168" s="267" t="str">
        <f t="shared" si="371"/>
        <v/>
      </c>
      <c r="K168" s="268" t="str">
        <f t="shared" si="372"/>
        <v/>
      </c>
      <c r="L168" s="269" t="str">
        <f t="shared" si="373"/>
        <v/>
      </c>
      <c r="M168" s="270" t="str">
        <f t="shared" si="374"/>
        <v/>
      </c>
      <c r="N168" s="261" t="str">
        <f t="shared" si="375"/>
        <v/>
      </c>
      <c r="O168" s="260"/>
      <c r="P168" s="135"/>
      <c r="Q168" s="262" t="str">
        <f t="shared" si="376"/>
        <v/>
      </c>
      <c r="R168" s="263" t="str">
        <f t="shared" si="377"/>
        <v/>
      </c>
      <c r="S168" s="264"/>
      <c r="T168" s="265"/>
      <c r="U168" s="266" t="str">
        <f t="shared" si="378"/>
        <v/>
      </c>
      <c r="V168" s="267" t="str">
        <f t="shared" si="379"/>
        <v/>
      </c>
      <c r="W168" s="268" t="str">
        <f t="shared" si="380"/>
        <v/>
      </c>
      <c r="X168" s="269" t="str">
        <f t="shared" si="381"/>
        <v/>
      </c>
      <c r="Y168" s="270" t="str">
        <f t="shared" si="382"/>
        <v/>
      </c>
      <c r="Z168" s="261" t="str">
        <f t="shared" si="383"/>
        <v/>
      </c>
      <c r="AA168" s="260"/>
      <c r="AB168" s="135"/>
      <c r="AC168" s="262" t="str">
        <f t="shared" si="384"/>
        <v/>
      </c>
      <c r="AD168" s="263" t="str">
        <f t="shared" si="385"/>
        <v/>
      </c>
      <c r="AE168" s="264"/>
      <c r="AF168" s="265"/>
      <c r="AG168" s="266" t="str">
        <f t="shared" si="386"/>
        <v/>
      </c>
      <c r="AH168" s="267" t="str">
        <f t="shared" si="387"/>
        <v/>
      </c>
      <c r="AI168" s="268" t="str">
        <f t="shared" si="388"/>
        <v/>
      </c>
      <c r="AJ168" s="269" t="str">
        <f t="shared" si="389"/>
        <v/>
      </c>
      <c r="AK168" s="270" t="str">
        <f t="shared" si="390"/>
        <v/>
      </c>
      <c r="AL168" s="261" t="str">
        <f t="shared" si="391"/>
        <v/>
      </c>
      <c r="AM168" s="260"/>
      <c r="AN168" s="135"/>
      <c r="AO168" s="262" t="str">
        <f t="shared" si="392"/>
        <v/>
      </c>
      <c r="AP168" s="263" t="str">
        <f t="shared" si="393"/>
        <v/>
      </c>
      <c r="AQ168" s="264"/>
      <c r="AR168" s="265"/>
      <c r="AS168" s="266" t="str">
        <f t="shared" si="394"/>
        <v/>
      </c>
      <c r="AT168" s="267" t="str">
        <f t="shared" si="395"/>
        <v/>
      </c>
      <c r="AU168" s="268" t="str">
        <f t="shared" si="396"/>
        <v/>
      </c>
      <c r="AV168" s="269" t="str">
        <f t="shared" si="397"/>
        <v/>
      </c>
      <c r="AW168" s="270" t="str">
        <f t="shared" si="398"/>
        <v/>
      </c>
      <c r="AX168" s="261" t="str">
        <f t="shared" si="399"/>
        <v/>
      </c>
      <c r="AY168" s="260"/>
      <c r="AZ168" s="135"/>
      <c r="BA168" s="262" t="str">
        <f t="shared" si="400"/>
        <v/>
      </c>
      <c r="BB168" s="263" t="str">
        <f t="shared" si="401"/>
        <v/>
      </c>
      <c r="BC168" s="264"/>
      <c r="BD168" s="265"/>
      <c r="BE168" s="266" t="str">
        <f t="shared" si="402"/>
        <v/>
      </c>
      <c r="BF168" s="267" t="str">
        <f t="shared" si="403"/>
        <v/>
      </c>
      <c r="BG168" s="268" t="str">
        <f t="shared" si="404"/>
        <v/>
      </c>
      <c r="BH168" s="269" t="str">
        <f t="shared" si="405"/>
        <v/>
      </c>
      <c r="BI168" s="270" t="str">
        <f t="shared" si="406"/>
        <v/>
      </c>
      <c r="BJ168" s="261" t="str">
        <f t="shared" si="407"/>
        <v/>
      </c>
      <c r="BK168" s="260"/>
      <c r="BL168" s="135"/>
      <c r="BM168" s="262" t="str">
        <f t="shared" si="408"/>
        <v/>
      </c>
      <c r="BN168" s="263" t="str">
        <f t="shared" si="409"/>
        <v/>
      </c>
      <c r="BO168" s="264"/>
      <c r="BP168" s="265"/>
      <c r="BQ168" s="266" t="str">
        <f t="shared" si="410"/>
        <v/>
      </c>
      <c r="BR168" s="267" t="str">
        <f t="shared" si="411"/>
        <v/>
      </c>
      <c r="BS168" s="268" t="str">
        <f t="shared" si="412"/>
        <v/>
      </c>
      <c r="BT168" s="269" t="str">
        <f t="shared" si="413"/>
        <v/>
      </c>
      <c r="BU168" s="270" t="str">
        <f t="shared" si="414"/>
        <v/>
      </c>
      <c r="BV168" s="261" t="str">
        <f t="shared" si="415"/>
        <v/>
      </c>
      <c r="BW168" s="260"/>
      <c r="BX168" s="135"/>
      <c r="BY168" s="262" t="str">
        <f t="shared" si="416"/>
        <v/>
      </c>
      <c r="BZ168" s="263" t="str">
        <f t="shared" si="417"/>
        <v/>
      </c>
      <c r="CA168" s="264"/>
      <c r="CB168" s="265"/>
      <c r="CC168" s="266" t="str">
        <f t="shared" si="418"/>
        <v/>
      </c>
      <c r="CD168" s="267" t="str">
        <f t="shared" si="419"/>
        <v/>
      </c>
      <c r="CE168" s="268" t="str">
        <f t="shared" si="420"/>
        <v/>
      </c>
      <c r="CF168" s="269" t="str">
        <f t="shared" si="421"/>
        <v/>
      </c>
      <c r="CG168" s="270" t="str">
        <f t="shared" si="422"/>
        <v/>
      </c>
      <c r="CH168" s="261" t="str">
        <f t="shared" si="423"/>
        <v/>
      </c>
      <c r="CI168" s="260"/>
      <c r="CJ168" s="135"/>
      <c r="CK168" s="262" t="str">
        <f t="shared" si="430"/>
        <v/>
      </c>
      <c r="CL168" s="263" t="str">
        <f t="shared" si="431"/>
        <v/>
      </c>
      <c r="CM168" s="264"/>
      <c r="CN168" s="265"/>
      <c r="CO168" s="266" t="str">
        <f t="shared" si="438"/>
        <v/>
      </c>
      <c r="CP168" s="267" t="str">
        <f t="shared" si="439"/>
        <v/>
      </c>
      <c r="CQ168" s="268" t="str">
        <f t="shared" si="440"/>
        <v/>
      </c>
      <c r="CR168" s="269" t="str">
        <f t="shared" si="442"/>
        <v/>
      </c>
      <c r="CS168" s="270" t="str">
        <f t="shared" si="443"/>
        <v/>
      </c>
      <c r="CT168" s="261" t="str">
        <f t="shared" si="441"/>
        <v/>
      </c>
      <c r="CU168" s="260"/>
      <c r="CV168" s="135"/>
      <c r="CW168" s="262" t="str">
        <f t="shared" si="424"/>
        <v/>
      </c>
      <c r="CX168" s="263" t="str">
        <f t="shared" si="437"/>
        <v/>
      </c>
      <c r="CY168" s="264"/>
      <c r="CZ168" s="265"/>
      <c r="DA168" s="266" t="str">
        <f t="shared" si="425"/>
        <v/>
      </c>
      <c r="DB168" s="267" t="str">
        <f t="shared" si="426"/>
        <v/>
      </c>
      <c r="DC168" s="268" t="str">
        <f t="shared" si="427"/>
        <v/>
      </c>
      <c r="DD168" s="269" t="str">
        <f t="shared" si="428"/>
        <v/>
      </c>
      <c r="DE168" s="270" t="str">
        <f t="shared" si="429"/>
        <v/>
      </c>
      <c r="DF168" s="261" t="str">
        <f t="shared" si="311"/>
        <v/>
      </c>
      <c r="DG168" s="260"/>
      <c r="DH168" s="135"/>
    </row>
    <row r="169" spans="1:112" ht="13.5" customHeight="1">
      <c r="A169" s="259"/>
      <c r="E169" s="262" t="str">
        <f t="shared" si="368"/>
        <v/>
      </c>
      <c r="F169" s="263" t="str">
        <f t="shared" si="369"/>
        <v/>
      </c>
      <c r="G169" s="264"/>
      <c r="H169" s="265"/>
      <c r="I169" s="266" t="str">
        <f t="shared" si="370"/>
        <v/>
      </c>
      <c r="J169" s="267" t="str">
        <f t="shared" si="371"/>
        <v/>
      </c>
      <c r="K169" s="268" t="str">
        <f t="shared" si="372"/>
        <v/>
      </c>
      <c r="L169" s="269" t="str">
        <f t="shared" si="373"/>
        <v/>
      </c>
      <c r="M169" s="270" t="str">
        <f t="shared" si="374"/>
        <v/>
      </c>
      <c r="N169" s="261" t="str">
        <f t="shared" si="375"/>
        <v/>
      </c>
      <c r="O169" s="260"/>
      <c r="P169" s="135"/>
      <c r="Q169" s="262" t="str">
        <f t="shared" si="376"/>
        <v/>
      </c>
      <c r="R169" s="263" t="str">
        <f t="shared" si="377"/>
        <v/>
      </c>
      <c r="S169" s="264"/>
      <c r="T169" s="265"/>
      <c r="U169" s="266" t="str">
        <f t="shared" si="378"/>
        <v/>
      </c>
      <c r="V169" s="267" t="str">
        <f t="shared" si="379"/>
        <v/>
      </c>
      <c r="W169" s="268" t="str">
        <f t="shared" si="380"/>
        <v/>
      </c>
      <c r="X169" s="269" t="str">
        <f t="shared" si="381"/>
        <v/>
      </c>
      <c r="Y169" s="270" t="str">
        <f t="shared" si="382"/>
        <v/>
      </c>
      <c r="Z169" s="261" t="str">
        <f t="shared" si="383"/>
        <v/>
      </c>
      <c r="AA169" s="260"/>
      <c r="AB169" s="135"/>
      <c r="AC169" s="262" t="str">
        <f t="shared" si="384"/>
        <v/>
      </c>
      <c r="AD169" s="263" t="str">
        <f t="shared" si="385"/>
        <v/>
      </c>
      <c r="AE169" s="264"/>
      <c r="AF169" s="265"/>
      <c r="AG169" s="266" t="str">
        <f t="shared" si="386"/>
        <v/>
      </c>
      <c r="AH169" s="267" t="str">
        <f t="shared" si="387"/>
        <v/>
      </c>
      <c r="AI169" s="268" t="str">
        <f t="shared" si="388"/>
        <v/>
      </c>
      <c r="AJ169" s="269" t="str">
        <f t="shared" si="389"/>
        <v/>
      </c>
      <c r="AK169" s="270" t="str">
        <f t="shared" si="390"/>
        <v/>
      </c>
      <c r="AL169" s="261" t="str">
        <f t="shared" si="391"/>
        <v/>
      </c>
      <c r="AM169" s="260"/>
      <c r="AN169" s="135"/>
      <c r="AO169" s="262" t="str">
        <f t="shared" si="392"/>
        <v/>
      </c>
      <c r="AP169" s="263" t="str">
        <f t="shared" si="393"/>
        <v/>
      </c>
      <c r="AQ169" s="264"/>
      <c r="AR169" s="265"/>
      <c r="AS169" s="266" t="str">
        <f t="shared" si="394"/>
        <v/>
      </c>
      <c r="AT169" s="267" t="str">
        <f t="shared" si="395"/>
        <v/>
      </c>
      <c r="AU169" s="268" t="str">
        <f t="shared" si="396"/>
        <v/>
      </c>
      <c r="AV169" s="269" t="str">
        <f t="shared" si="397"/>
        <v/>
      </c>
      <c r="AW169" s="270" t="str">
        <f t="shared" si="398"/>
        <v/>
      </c>
      <c r="AX169" s="261" t="str">
        <f t="shared" si="399"/>
        <v/>
      </c>
      <c r="AY169" s="260"/>
      <c r="AZ169" s="135"/>
      <c r="BA169" s="262" t="str">
        <f t="shared" si="400"/>
        <v/>
      </c>
      <c r="BB169" s="263" t="str">
        <f t="shared" si="401"/>
        <v/>
      </c>
      <c r="BC169" s="264"/>
      <c r="BD169" s="265"/>
      <c r="BE169" s="266" t="str">
        <f t="shared" si="402"/>
        <v/>
      </c>
      <c r="BF169" s="267" t="str">
        <f t="shared" si="403"/>
        <v/>
      </c>
      <c r="BG169" s="268" t="str">
        <f t="shared" si="404"/>
        <v/>
      </c>
      <c r="BH169" s="269" t="str">
        <f t="shared" si="405"/>
        <v/>
      </c>
      <c r="BI169" s="270" t="str">
        <f t="shared" si="406"/>
        <v/>
      </c>
      <c r="BJ169" s="261" t="str">
        <f t="shared" si="407"/>
        <v/>
      </c>
      <c r="BK169" s="260"/>
      <c r="BL169" s="135"/>
      <c r="BM169" s="262" t="str">
        <f t="shared" si="408"/>
        <v/>
      </c>
      <c r="BN169" s="263" t="str">
        <f t="shared" si="409"/>
        <v/>
      </c>
      <c r="BO169" s="264"/>
      <c r="BP169" s="265"/>
      <c r="BQ169" s="266" t="str">
        <f t="shared" si="410"/>
        <v/>
      </c>
      <c r="BR169" s="267" t="str">
        <f t="shared" si="411"/>
        <v/>
      </c>
      <c r="BS169" s="268" t="str">
        <f t="shared" si="412"/>
        <v/>
      </c>
      <c r="BT169" s="269" t="str">
        <f t="shared" si="413"/>
        <v/>
      </c>
      <c r="BU169" s="270" t="str">
        <f t="shared" si="414"/>
        <v/>
      </c>
      <c r="BV169" s="261" t="str">
        <f t="shared" si="415"/>
        <v/>
      </c>
      <c r="BW169" s="260"/>
      <c r="BX169" s="135"/>
      <c r="BY169" s="262" t="str">
        <f t="shared" si="416"/>
        <v/>
      </c>
      <c r="BZ169" s="263" t="str">
        <f t="shared" si="417"/>
        <v/>
      </c>
      <c r="CA169" s="264"/>
      <c r="CB169" s="265"/>
      <c r="CC169" s="266" t="str">
        <f t="shared" si="418"/>
        <v/>
      </c>
      <c r="CD169" s="267" t="str">
        <f t="shared" si="419"/>
        <v/>
      </c>
      <c r="CE169" s="268" t="str">
        <f t="shared" si="420"/>
        <v/>
      </c>
      <c r="CF169" s="269" t="str">
        <f t="shared" si="421"/>
        <v/>
      </c>
      <c r="CG169" s="270" t="str">
        <f t="shared" si="422"/>
        <v/>
      </c>
      <c r="CH169" s="261" t="str">
        <f t="shared" si="423"/>
        <v/>
      </c>
      <c r="CI169" s="260"/>
      <c r="CJ169" s="135"/>
      <c r="CK169" s="262" t="str">
        <f t="shared" si="430"/>
        <v/>
      </c>
      <c r="CL169" s="263" t="str">
        <f t="shared" si="431"/>
        <v/>
      </c>
      <c r="CM169" s="264"/>
      <c r="CN169" s="265"/>
      <c r="CO169" s="266" t="str">
        <f t="shared" si="438"/>
        <v/>
      </c>
      <c r="CP169" s="267" t="str">
        <f t="shared" si="439"/>
        <v/>
      </c>
      <c r="CQ169" s="268" t="str">
        <f t="shared" si="440"/>
        <v/>
      </c>
      <c r="CR169" s="269" t="str">
        <f t="shared" si="442"/>
        <v/>
      </c>
      <c r="CS169" s="270" t="str">
        <f t="shared" si="443"/>
        <v/>
      </c>
      <c r="CT169" s="261" t="str">
        <f t="shared" si="441"/>
        <v/>
      </c>
      <c r="CU169" s="260"/>
      <c r="CV169" s="135"/>
      <c r="CW169" s="262" t="str">
        <f t="shared" si="424"/>
        <v/>
      </c>
      <c r="CX169" s="263" t="str">
        <f t="shared" si="437"/>
        <v/>
      </c>
      <c r="CY169" s="264"/>
      <c r="CZ169" s="265"/>
      <c r="DA169" s="266" t="str">
        <f t="shared" si="425"/>
        <v/>
      </c>
      <c r="DB169" s="267" t="str">
        <f t="shared" si="426"/>
        <v/>
      </c>
      <c r="DC169" s="268" t="str">
        <f t="shared" si="427"/>
        <v/>
      </c>
      <c r="DD169" s="269" t="str">
        <f t="shared" si="428"/>
        <v/>
      </c>
      <c r="DE169" s="270" t="str">
        <f t="shared" si="429"/>
        <v/>
      </c>
      <c r="DF169" s="261" t="str">
        <f t="shared" ref="DF169:DF184" si="444">IF(DH169="","",IF((LEN(DH169)-LEN(SUBSTITUTE(DH169,"male","")))/LEN("male")&gt;1,"!",IF(RIGHT(DH169,1)=")","",IF(RIGHT(DH169,2)=") ","",IF(RIGHT(DH169,2)=").","","!!")))))</f>
        <v/>
      </c>
      <c r="DG169" s="260"/>
      <c r="DH169" s="135"/>
    </row>
    <row r="170" spans="1:112" ht="13.5" customHeight="1">
      <c r="A170" s="259"/>
      <c r="E170" s="262" t="str">
        <f t="shared" si="368"/>
        <v/>
      </c>
      <c r="F170" s="263" t="str">
        <f t="shared" si="369"/>
        <v/>
      </c>
      <c r="G170" s="264"/>
      <c r="H170" s="265"/>
      <c r="I170" s="266" t="str">
        <f t="shared" si="370"/>
        <v/>
      </c>
      <c r="J170" s="267" t="str">
        <f t="shared" si="371"/>
        <v/>
      </c>
      <c r="K170" s="268" t="str">
        <f t="shared" si="372"/>
        <v/>
      </c>
      <c r="L170" s="269" t="str">
        <f t="shared" si="373"/>
        <v/>
      </c>
      <c r="M170" s="270" t="str">
        <f t="shared" si="374"/>
        <v/>
      </c>
      <c r="N170" s="261" t="str">
        <f t="shared" si="375"/>
        <v/>
      </c>
      <c r="O170" s="260"/>
      <c r="P170" s="135"/>
      <c r="Q170" s="262" t="str">
        <f t="shared" si="376"/>
        <v/>
      </c>
      <c r="R170" s="263" t="str">
        <f t="shared" si="377"/>
        <v/>
      </c>
      <c r="S170" s="264"/>
      <c r="T170" s="265"/>
      <c r="U170" s="266" t="str">
        <f t="shared" si="378"/>
        <v/>
      </c>
      <c r="V170" s="267" t="str">
        <f t="shared" si="379"/>
        <v/>
      </c>
      <c r="W170" s="268" t="str">
        <f t="shared" si="380"/>
        <v/>
      </c>
      <c r="X170" s="269" t="str">
        <f t="shared" si="381"/>
        <v/>
      </c>
      <c r="Y170" s="270" t="str">
        <f t="shared" si="382"/>
        <v/>
      </c>
      <c r="Z170" s="261" t="str">
        <f t="shared" si="383"/>
        <v/>
      </c>
      <c r="AA170" s="260"/>
      <c r="AB170" s="135"/>
      <c r="AC170" s="262" t="str">
        <f t="shared" si="384"/>
        <v/>
      </c>
      <c r="AD170" s="263" t="str">
        <f t="shared" si="385"/>
        <v/>
      </c>
      <c r="AE170" s="264"/>
      <c r="AF170" s="265"/>
      <c r="AG170" s="266" t="str">
        <f t="shared" si="386"/>
        <v/>
      </c>
      <c r="AH170" s="267" t="str">
        <f t="shared" si="387"/>
        <v/>
      </c>
      <c r="AI170" s="268" t="str">
        <f t="shared" si="388"/>
        <v/>
      </c>
      <c r="AJ170" s="269" t="str">
        <f t="shared" si="389"/>
        <v/>
      </c>
      <c r="AK170" s="270" t="str">
        <f t="shared" si="390"/>
        <v/>
      </c>
      <c r="AL170" s="261" t="str">
        <f t="shared" si="391"/>
        <v/>
      </c>
      <c r="AM170" s="260"/>
      <c r="AN170" s="135"/>
      <c r="AO170" s="262" t="str">
        <f t="shared" si="392"/>
        <v/>
      </c>
      <c r="AP170" s="263" t="str">
        <f t="shared" si="393"/>
        <v/>
      </c>
      <c r="AQ170" s="264"/>
      <c r="AR170" s="265"/>
      <c r="AS170" s="266" t="str">
        <f t="shared" si="394"/>
        <v/>
      </c>
      <c r="AT170" s="267" t="str">
        <f t="shared" si="395"/>
        <v/>
      </c>
      <c r="AU170" s="268" t="str">
        <f t="shared" si="396"/>
        <v/>
      </c>
      <c r="AV170" s="269" t="str">
        <f t="shared" si="397"/>
        <v/>
      </c>
      <c r="AW170" s="270" t="str">
        <f t="shared" si="398"/>
        <v/>
      </c>
      <c r="AX170" s="261" t="str">
        <f t="shared" si="399"/>
        <v/>
      </c>
      <c r="AY170" s="260"/>
      <c r="AZ170" s="135"/>
      <c r="BA170" s="262" t="str">
        <f t="shared" si="400"/>
        <v/>
      </c>
      <c r="BB170" s="263" t="str">
        <f t="shared" si="401"/>
        <v/>
      </c>
      <c r="BC170" s="264"/>
      <c r="BD170" s="265"/>
      <c r="BE170" s="266" t="str">
        <f t="shared" si="402"/>
        <v/>
      </c>
      <c r="BF170" s="267" t="str">
        <f t="shared" si="403"/>
        <v/>
      </c>
      <c r="BG170" s="268" t="str">
        <f t="shared" si="404"/>
        <v/>
      </c>
      <c r="BH170" s="269" t="str">
        <f t="shared" si="405"/>
        <v/>
      </c>
      <c r="BI170" s="270" t="str">
        <f t="shared" si="406"/>
        <v/>
      </c>
      <c r="BJ170" s="261" t="str">
        <f t="shared" si="407"/>
        <v/>
      </c>
      <c r="BK170" s="260"/>
      <c r="BL170" s="135"/>
      <c r="BM170" s="262" t="str">
        <f t="shared" si="408"/>
        <v/>
      </c>
      <c r="BN170" s="263" t="str">
        <f t="shared" si="409"/>
        <v/>
      </c>
      <c r="BO170" s="264"/>
      <c r="BP170" s="265"/>
      <c r="BQ170" s="266" t="str">
        <f t="shared" si="410"/>
        <v/>
      </c>
      <c r="BR170" s="267" t="str">
        <f t="shared" si="411"/>
        <v/>
      </c>
      <c r="BS170" s="268" t="str">
        <f t="shared" si="412"/>
        <v/>
      </c>
      <c r="BT170" s="269" t="str">
        <f t="shared" si="413"/>
        <v/>
      </c>
      <c r="BU170" s="270" t="str">
        <f t="shared" si="414"/>
        <v/>
      </c>
      <c r="BV170" s="261" t="str">
        <f t="shared" si="415"/>
        <v/>
      </c>
      <c r="BW170" s="260"/>
      <c r="BX170" s="135"/>
      <c r="BY170" s="262" t="str">
        <f t="shared" si="416"/>
        <v/>
      </c>
      <c r="BZ170" s="263" t="str">
        <f t="shared" si="417"/>
        <v/>
      </c>
      <c r="CA170" s="264"/>
      <c r="CB170" s="265"/>
      <c r="CC170" s="266" t="str">
        <f t="shared" si="418"/>
        <v/>
      </c>
      <c r="CD170" s="267" t="str">
        <f t="shared" si="419"/>
        <v/>
      </c>
      <c r="CE170" s="268" t="str">
        <f t="shared" si="420"/>
        <v/>
      </c>
      <c r="CF170" s="269" t="str">
        <f t="shared" si="421"/>
        <v/>
      </c>
      <c r="CG170" s="270" t="str">
        <f t="shared" si="422"/>
        <v/>
      </c>
      <c r="CH170" s="261" t="str">
        <f t="shared" si="423"/>
        <v/>
      </c>
      <c r="CI170" s="260"/>
      <c r="CJ170" s="135"/>
      <c r="CK170" s="262" t="str">
        <f t="shared" si="430"/>
        <v/>
      </c>
      <c r="CL170" s="263" t="str">
        <f t="shared" si="431"/>
        <v/>
      </c>
      <c r="CM170" s="264"/>
      <c r="CN170" s="265"/>
      <c r="CO170" s="266" t="str">
        <f t="shared" si="438"/>
        <v/>
      </c>
      <c r="CP170" s="267" t="str">
        <f t="shared" si="439"/>
        <v/>
      </c>
      <c r="CQ170" s="268" t="str">
        <f t="shared" si="440"/>
        <v/>
      </c>
      <c r="CR170" s="269" t="str">
        <f t="shared" si="442"/>
        <v/>
      </c>
      <c r="CS170" s="270" t="str">
        <f t="shared" si="443"/>
        <v/>
      </c>
      <c r="CT170" s="261" t="str">
        <f t="shared" si="441"/>
        <v/>
      </c>
      <c r="CU170" s="260"/>
      <c r="CV170" s="135"/>
      <c r="CW170" s="262" t="str">
        <f t="shared" si="424"/>
        <v/>
      </c>
      <c r="CX170" s="263" t="str">
        <f t="shared" si="437"/>
        <v/>
      </c>
      <c r="CY170" s="264"/>
      <c r="CZ170" s="265"/>
      <c r="DA170" s="266" t="str">
        <f t="shared" si="425"/>
        <v/>
      </c>
      <c r="DB170" s="267" t="str">
        <f t="shared" si="426"/>
        <v/>
      </c>
      <c r="DC170" s="268" t="str">
        <f t="shared" si="427"/>
        <v/>
      </c>
      <c r="DD170" s="269" t="str">
        <f t="shared" si="428"/>
        <v/>
      </c>
      <c r="DE170" s="270" t="str">
        <f t="shared" si="429"/>
        <v/>
      </c>
      <c r="DF170" s="261" t="str">
        <f t="shared" si="444"/>
        <v/>
      </c>
      <c r="DG170" s="260"/>
      <c r="DH170" s="135"/>
    </row>
    <row r="171" spans="1:112" ht="13.5" customHeight="1">
      <c r="A171" s="259"/>
      <c r="E171" s="262" t="str">
        <f t="shared" si="368"/>
        <v/>
      </c>
      <c r="F171" s="263" t="str">
        <f t="shared" si="369"/>
        <v/>
      </c>
      <c r="G171" s="264"/>
      <c r="H171" s="265"/>
      <c r="I171" s="266" t="str">
        <f t="shared" si="370"/>
        <v/>
      </c>
      <c r="J171" s="267" t="str">
        <f t="shared" si="371"/>
        <v/>
      </c>
      <c r="K171" s="268" t="str">
        <f t="shared" si="372"/>
        <v/>
      </c>
      <c r="L171" s="269" t="str">
        <f t="shared" si="373"/>
        <v/>
      </c>
      <c r="M171" s="270" t="str">
        <f t="shared" si="374"/>
        <v/>
      </c>
      <c r="N171" s="261" t="str">
        <f t="shared" si="375"/>
        <v/>
      </c>
      <c r="O171" s="260"/>
      <c r="P171" s="135"/>
      <c r="Q171" s="262" t="str">
        <f t="shared" si="376"/>
        <v/>
      </c>
      <c r="R171" s="263" t="str">
        <f t="shared" si="377"/>
        <v/>
      </c>
      <c r="S171" s="264"/>
      <c r="T171" s="265"/>
      <c r="U171" s="266" t="str">
        <f t="shared" si="378"/>
        <v/>
      </c>
      <c r="V171" s="267" t="str">
        <f t="shared" si="379"/>
        <v/>
      </c>
      <c r="W171" s="268" t="str">
        <f t="shared" si="380"/>
        <v/>
      </c>
      <c r="X171" s="269" t="str">
        <f t="shared" si="381"/>
        <v/>
      </c>
      <c r="Y171" s="270" t="str">
        <f t="shared" si="382"/>
        <v/>
      </c>
      <c r="Z171" s="261" t="str">
        <f t="shared" si="383"/>
        <v/>
      </c>
      <c r="AA171" s="260"/>
      <c r="AB171" s="135"/>
      <c r="AC171" s="262" t="str">
        <f t="shared" si="384"/>
        <v/>
      </c>
      <c r="AD171" s="263" t="str">
        <f t="shared" si="385"/>
        <v/>
      </c>
      <c r="AE171" s="264"/>
      <c r="AF171" s="265"/>
      <c r="AG171" s="266" t="str">
        <f t="shared" si="386"/>
        <v/>
      </c>
      <c r="AH171" s="267" t="str">
        <f t="shared" si="387"/>
        <v/>
      </c>
      <c r="AI171" s="268" t="str">
        <f t="shared" si="388"/>
        <v/>
      </c>
      <c r="AJ171" s="269" t="str">
        <f t="shared" si="389"/>
        <v/>
      </c>
      <c r="AK171" s="270" t="str">
        <f t="shared" si="390"/>
        <v/>
      </c>
      <c r="AL171" s="261" t="str">
        <f t="shared" si="391"/>
        <v/>
      </c>
      <c r="AM171" s="260"/>
      <c r="AN171" s="135"/>
      <c r="AO171" s="262" t="str">
        <f t="shared" si="392"/>
        <v/>
      </c>
      <c r="AP171" s="263" t="str">
        <f t="shared" si="393"/>
        <v/>
      </c>
      <c r="AQ171" s="264"/>
      <c r="AR171" s="265"/>
      <c r="AS171" s="266" t="str">
        <f t="shared" si="394"/>
        <v/>
      </c>
      <c r="AT171" s="267" t="str">
        <f t="shared" si="395"/>
        <v/>
      </c>
      <c r="AU171" s="268" t="str">
        <f t="shared" si="396"/>
        <v/>
      </c>
      <c r="AV171" s="269" t="str">
        <f t="shared" si="397"/>
        <v/>
      </c>
      <c r="AW171" s="270" t="str">
        <f t="shared" si="398"/>
        <v/>
      </c>
      <c r="AX171" s="261" t="str">
        <f t="shared" si="399"/>
        <v/>
      </c>
      <c r="AY171" s="260"/>
      <c r="AZ171" s="135"/>
      <c r="BA171" s="262" t="str">
        <f t="shared" si="400"/>
        <v/>
      </c>
      <c r="BB171" s="263" t="str">
        <f t="shared" si="401"/>
        <v/>
      </c>
      <c r="BC171" s="264"/>
      <c r="BD171" s="265"/>
      <c r="BE171" s="266" t="str">
        <f t="shared" si="402"/>
        <v/>
      </c>
      <c r="BF171" s="267" t="str">
        <f t="shared" si="403"/>
        <v/>
      </c>
      <c r="BG171" s="268" t="str">
        <f t="shared" si="404"/>
        <v/>
      </c>
      <c r="BH171" s="269" t="str">
        <f t="shared" si="405"/>
        <v/>
      </c>
      <c r="BI171" s="270" t="str">
        <f t="shared" si="406"/>
        <v/>
      </c>
      <c r="BJ171" s="261" t="str">
        <f t="shared" si="407"/>
        <v/>
      </c>
      <c r="BK171" s="260"/>
      <c r="BL171" s="135"/>
      <c r="BM171" s="262" t="str">
        <f t="shared" si="408"/>
        <v/>
      </c>
      <c r="BN171" s="263" t="str">
        <f t="shared" si="409"/>
        <v/>
      </c>
      <c r="BO171" s="264"/>
      <c r="BP171" s="265"/>
      <c r="BQ171" s="266" t="str">
        <f t="shared" si="410"/>
        <v/>
      </c>
      <c r="BR171" s="267" t="str">
        <f t="shared" si="411"/>
        <v/>
      </c>
      <c r="BS171" s="268" t="str">
        <f t="shared" si="412"/>
        <v/>
      </c>
      <c r="BT171" s="269" t="str">
        <f t="shared" si="413"/>
        <v/>
      </c>
      <c r="BU171" s="270" t="str">
        <f t="shared" si="414"/>
        <v/>
      </c>
      <c r="BV171" s="261" t="str">
        <f t="shared" si="415"/>
        <v/>
      </c>
      <c r="BW171" s="260"/>
      <c r="BX171" s="135"/>
      <c r="BY171" s="262" t="str">
        <f t="shared" si="416"/>
        <v/>
      </c>
      <c r="BZ171" s="263" t="str">
        <f t="shared" si="417"/>
        <v/>
      </c>
      <c r="CA171" s="264"/>
      <c r="CB171" s="265"/>
      <c r="CC171" s="266" t="str">
        <f t="shared" si="418"/>
        <v/>
      </c>
      <c r="CD171" s="267" t="str">
        <f t="shared" si="419"/>
        <v/>
      </c>
      <c r="CE171" s="268" t="str">
        <f t="shared" si="420"/>
        <v/>
      </c>
      <c r="CF171" s="269" t="str">
        <f t="shared" si="421"/>
        <v/>
      </c>
      <c r="CG171" s="270" t="str">
        <f t="shared" si="422"/>
        <v/>
      </c>
      <c r="CH171" s="261" t="str">
        <f t="shared" si="423"/>
        <v/>
      </c>
      <c r="CI171" s="260"/>
      <c r="CJ171" s="135"/>
      <c r="CK171" s="262" t="str">
        <f t="shared" si="430"/>
        <v/>
      </c>
      <c r="CL171" s="263" t="str">
        <f t="shared" si="431"/>
        <v/>
      </c>
      <c r="CM171" s="264"/>
      <c r="CN171" s="265"/>
      <c r="CO171" s="266" t="str">
        <f t="shared" si="438"/>
        <v/>
      </c>
      <c r="CP171" s="267" t="str">
        <f t="shared" si="439"/>
        <v/>
      </c>
      <c r="CQ171" s="268" t="str">
        <f t="shared" si="440"/>
        <v/>
      </c>
      <c r="CR171" s="269" t="str">
        <f t="shared" si="442"/>
        <v/>
      </c>
      <c r="CS171" s="270" t="str">
        <f t="shared" si="443"/>
        <v/>
      </c>
      <c r="CT171" s="261" t="str">
        <f t="shared" si="441"/>
        <v/>
      </c>
      <c r="CU171" s="260"/>
      <c r="CV171" s="135"/>
      <c r="CW171" s="262" t="str">
        <f t="shared" si="424"/>
        <v/>
      </c>
      <c r="CX171" s="263" t="str">
        <f t="shared" si="437"/>
        <v/>
      </c>
      <c r="CY171" s="264"/>
      <c r="CZ171" s="265"/>
      <c r="DA171" s="266" t="str">
        <f t="shared" si="425"/>
        <v/>
      </c>
      <c r="DB171" s="267" t="str">
        <f t="shared" si="426"/>
        <v/>
      </c>
      <c r="DC171" s="268" t="str">
        <f t="shared" si="427"/>
        <v/>
      </c>
      <c r="DD171" s="269" t="str">
        <f t="shared" si="428"/>
        <v/>
      </c>
      <c r="DE171" s="270" t="str">
        <f t="shared" si="429"/>
        <v/>
      </c>
      <c r="DF171" s="261" t="str">
        <f t="shared" si="444"/>
        <v/>
      </c>
      <c r="DG171" s="260"/>
      <c r="DH171" s="135"/>
    </row>
    <row r="172" spans="1:112" ht="13.5" customHeight="1">
      <c r="A172" s="259"/>
      <c r="E172" s="262" t="str">
        <f t="shared" si="368"/>
        <v/>
      </c>
      <c r="F172" s="263" t="str">
        <f t="shared" si="369"/>
        <v/>
      </c>
      <c r="G172" s="264"/>
      <c r="H172" s="265"/>
      <c r="I172" s="266" t="str">
        <f t="shared" si="370"/>
        <v/>
      </c>
      <c r="J172" s="267" t="str">
        <f t="shared" si="371"/>
        <v/>
      </c>
      <c r="K172" s="268" t="str">
        <f t="shared" si="372"/>
        <v/>
      </c>
      <c r="L172" s="269" t="str">
        <f t="shared" si="373"/>
        <v/>
      </c>
      <c r="M172" s="270" t="str">
        <f t="shared" si="374"/>
        <v/>
      </c>
      <c r="N172" s="261" t="str">
        <f t="shared" si="375"/>
        <v/>
      </c>
      <c r="O172" s="260"/>
      <c r="P172" s="135"/>
      <c r="Q172" s="262" t="str">
        <f t="shared" si="376"/>
        <v/>
      </c>
      <c r="R172" s="263" t="str">
        <f t="shared" si="377"/>
        <v/>
      </c>
      <c r="S172" s="264"/>
      <c r="T172" s="265"/>
      <c r="U172" s="266" t="str">
        <f t="shared" si="378"/>
        <v/>
      </c>
      <c r="V172" s="267" t="str">
        <f t="shared" si="379"/>
        <v/>
      </c>
      <c r="W172" s="268" t="str">
        <f t="shared" si="380"/>
        <v/>
      </c>
      <c r="X172" s="269" t="str">
        <f t="shared" si="381"/>
        <v/>
      </c>
      <c r="Y172" s="270" t="str">
        <f t="shared" si="382"/>
        <v/>
      </c>
      <c r="Z172" s="261" t="str">
        <f t="shared" si="383"/>
        <v/>
      </c>
      <c r="AA172" s="260"/>
      <c r="AB172" s="135"/>
      <c r="AC172" s="262" t="str">
        <f t="shared" si="384"/>
        <v/>
      </c>
      <c r="AD172" s="263" t="str">
        <f t="shared" si="385"/>
        <v/>
      </c>
      <c r="AE172" s="264"/>
      <c r="AF172" s="265"/>
      <c r="AG172" s="266" t="str">
        <f t="shared" si="386"/>
        <v/>
      </c>
      <c r="AH172" s="267" t="str">
        <f t="shared" si="387"/>
        <v/>
      </c>
      <c r="AI172" s="268" t="str">
        <f t="shared" si="388"/>
        <v/>
      </c>
      <c r="AJ172" s="269" t="str">
        <f t="shared" si="389"/>
        <v/>
      </c>
      <c r="AK172" s="270" t="str">
        <f t="shared" si="390"/>
        <v/>
      </c>
      <c r="AL172" s="261" t="str">
        <f t="shared" si="391"/>
        <v/>
      </c>
      <c r="AM172" s="260"/>
      <c r="AN172" s="135"/>
      <c r="AO172" s="262" t="str">
        <f t="shared" si="392"/>
        <v/>
      </c>
      <c r="AP172" s="263" t="str">
        <f t="shared" si="393"/>
        <v/>
      </c>
      <c r="AQ172" s="264"/>
      <c r="AR172" s="265"/>
      <c r="AS172" s="266" t="str">
        <f t="shared" si="394"/>
        <v/>
      </c>
      <c r="AT172" s="267" t="str">
        <f t="shared" si="395"/>
        <v/>
      </c>
      <c r="AU172" s="268" t="str">
        <f t="shared" si="396"/>
        <v/>
      </c>
      <c r="AV172" s="269" t="str">
        <f t="shared" si="397"/>
        <v/>
      </c>
      <c r="AW172" s="270" t="str">
        <f t="shared" si="398"/>
        <v/>
      </c>
      <c r="AX172" s="261" t="str">
        <f t="shared" si="399"/>
        <v/>
      </c>
      <c r="AY172" s="260"/>
      <c r="AZ172" s="135"/>
      <c r="BA172" s="262" t="str">
        <f t="shared" si="400"/>
        <v/>
      </c>
      <c r="BB172" s="263" t="str">
        <f t="shared" si="401"/>
        <v/>
      </c>
      <c r="BC172" s="264"/>
      <c r="BD172" s="265"/>
      <c r="BE172" s="266" t="str">
        <f t="shared" si="402"/>
        <v/>
      </c>
      <c r="BF172" s="267" t="str">
        <f t="shared" si="403"/>
        <v/>
      </c>
      <c r="BG172" s="268" t="str">
        <f t="shared" si="404"/>
        <v/>
      </c>
      <c r="BH172" s="269" t="str">
        <f t="shared" si="405"/>
        <v/>
      </c>
      <c r="BI172" s="270" t="str">
        <f t="shared" si="406"/>
        <v/>
      </c>
      <c r="BJ172" s="261" t="str">
        <f t="shared" si="407"/>
        <v/>
      </c>
      <c r="BK172" s="260"/>
      <c r="BL172" s="135"/>
      <c r="BM172" s="262" t="str">
        <f t="shared" si="408"/>
        <v/>
      </c>
      <c r="BN172" s="263" t="str">
        <f t="shared" si="409"/>
        <v/>
      </c>
      <c r="BO172" s="264"/>
      <c r="BP172" s="265"/>
      <c r="BQ172" s="266" t="str">
        <f t="shared" si="410"/>
        <v/>
      </c>
      <c r="BR172" s="267" t="str">
        <f t="shared" si="411"/>
        <v/>
      </c>
      <c r="BS172" s="268" t="str">
        <f t="shared" si="412"/>
        <v/>
      </c>
      <c r="BT172" s="269" t="str">
        <f t="shared" si="413"/>
        <v/>
      </c>
      <c r="BU172" s="270" t="str">
        <f t="shared" si="414"/>
        <v/>
      </c>
      <c r="BV172" s="261" t="str">
        <f t="shared" si="415"/>
        <v/>
      </c>
      <c r="BW172" s="260"/>
      <c r="BX172" s="135"/>
      <c r="BY172" s="262" t="str">
        <f t="shared" si="416"/>
        <v/>
      </c>
      <c r="BZ172" s="263" t="str">
        <f t="shared" si="417"/>
        <v/>
      </c>
      <c r="CA172" s="264"/>
      <c r="CB172" s="265"/>
      <c r="CC172" s="266" t="str">
        <f t="shared" si="418"/>
        <v/>
      </c>
      <c r="CD172" s="267" t="str">
        <f t="shared" si="419"/>
        <v/>
      </c>
      <c r="CE172" s="268" t="str">
        <f t="shared" si="420"/>
        <v/>
      </c>
      <c r="CF172" s="269" t="str">
        <f t="shared" si="421"/>
        <v/>
      </c>
      <c r="CG172" s="270" t="str">
        <f t="shared" si="422"/>
        <v/>
      </c>
      <c r="CH172" s="261" t="str">
        <f t="shared" si="423"/>
        <v/>
      </c>
      <c r="CI172" s="260"/>
      <c r="CJ172" s="135"/>
      <c r="CK172" s="262" t="str">
        <f t="shared" si="430"/>
        <v/>
      </c>
      <c r="CL172" s="263" t="str">
        <f t="shared" si="431"/>
        <v/>
      </c>
      <c r="CM172" s="264"/>
      <c r="CN172" s="265"/>
      <c r="CO172" s="266" t="str">
        <f t="shared" si="438"/>
        <v/>
      </c>
      <c r="CP172" s="267" t="str">
        <f t="shared" si="439"/>
        <v/>
      </c>
      <c r="CQ172" s="268" t="str">
        <f t="shared" si="440"/>
        <v/>
      </c>
      <c r="CR172" s="269" t="str">
        <f t="shared" si="442"/>
        <v/>
      </c>
      <c r="CS172" s="270" t="str">
        <f t="shared" ref="CS172:CS184" si="445">IF(CO172="","",(MID(CO172,(SEARCH("^^",SUBSTITUTE(CO172," ","^^",LEN(CO172)-LEN(SUBSTITUTE(CO172," ","")))))+1,99)&amp;"_"&amp;LEFT(CO172,FIND(" ",CO172)-1)&amp;"_"&amp;CP172))</f>
        <v/>
      </c>
      <c r="CT172" s="261" t="str">
        <f t="shared" si="441"/>
        <v/>
      </c>
      <c r="CU172" s="260"/>
      <c r="CV172" s="135"/>
      <c r="CW172" s="262" t="str">
        <f t="shared" si="424"/>
        <v/>
      </c>
      <c r="CX172" s="263" t="str">
        <f t="shared" si="437"/>
        <v/>
      </c>
      <c r="CY172" s="264"/>
      <c r="CZ172" s="265"/>
      <c r="DA172" s="266" t="str">
        <f t="shared" si="425"/>
        <v/>
      </c>
      <c r="DB172" s="267" t="str">
        <f t="shared" si="426"/>
        <v/>
      </c>
      <c r="DC172" s="268" t="str">
        <f t="shared" si="427"/>
        <v/>
      </c>
      <c r="DD172" s="269" t="str">
        <f t="shared" si="428"/>
        <v/>
      </c>
      <c r="DE172" s="270" t="str">
        <f t="shared" si="429"/>
        <v/>
      </c>
      <c r="DF172" s="261" t="str">
        <f t="shared" si="444"/>
        <v/>
      </c>
      <c r="DG172" s="260"/>
      <c r="DH172" s="135"/>
    </row>
    <row r="173" spans="1:112" ht="13.5" customHeight="1">
      <c r="A173" s="259"/>
      <c r="E173" s="262" t="str">
        <f t="shared" si="368"/>
        <v/>
      </c>
      <c r="F173" s="263" t="str">
        <f t="shared" si="369"/>
        <v/>
      </c>
      <c r="G173" s="264"/>
      <c r="H173" s="265"/>
      <c r="I173" s="266" t="str">
        <f t="shared" si="370"/>
        <v/>
      </c>
      <c r="J173" s="267" t="str">
        <f t="shared" si="371"/>
        <v/>
      </c>
      <c r="K173" s="268" t="str">
        <f t="shared" si="372"/>
        <v/>
      </c>
      <c r="L173" s="269" t="str">
        <f t="shared" si="373"/>
        <v/>
      </c>
      <c r="M173" s="270" t="str">
        <f t="shared" si="374"/>
        <v/>
      </c>
      <c r="N173" s="261" t="str">
        <f t="shared" si="375"/>
        <v/>
      </c>
      <c r="O173" s="260"/>
      <c r="P173" s="135"/>
      <c r="Q173" s="262" t="str">
        <f t="shared" si="376"/>
        <v/>
      </c>
      <c r="R173" s="263" t="str">
        <f t="shared" si="377"/>
        <v/>
      </c>
      <c r="S173" s="264"/>
      <c r="T173" s="265"/>
      <c r="U173" s="266" t="str">
        <f t="shared" si="378"/>
        <v/>
      </c>
      <c r="V173" s="267" t="str">
        <f t="shared" si="379"/>
        <v/>
      </c>
      <c r="W173" s="268" t="str">
        <f t="shared" si="380"/>
        <v/>
      </c>
      <c r="X173" s="269" t="str">
        <f t="shared" si="381"/>
        <v/>
      </c>
      <c r="Y173" s="270" t="str">
        <f t="shared" si="382"/>
        <v/>
      </c>
      <c r="Z173" s="261" t="str">
        <f t="shared" si="383"/>
        <v/>
      </c>
      <c r="AA173" s="260"/>
      <c r="AB173" s="135"/>
      <c r="AC173" s="262" t="str">
        <f t="shared" si="384"/>
        <v/>
      </c>
      <c r="AD173" s="263" t="str">
        <f t="shared" si="385"/>
        <v/>
      </c>
      <c r="AE173" s="264"/>
      <c r="AF173" s="265"/>
      <c r="AG173" s="266" t="str">
        <f t="shared" si="386"/>
        <v/>
      </c>
      <c r="AH173" s="267" t="str">
        <f t="shared" si="387"/>
        <v/>
      </c>
      <c r="AI173" s="268" t="str">
        <f t="shared" si="388"/>
        <v/>
      </c>
      <c r="AJ173" s="269" t="str">
        <f t="shared" si="389"/>
        <v/>
      </c>
      <c r="AK173" s="270" t="str">
        <f t="shared" si="390"/>
        <v/>
      </c>
      <c r="AL173" s="261" t="str">
        <f t="shared" si="391"/>
        <v/>
      </c>
      <c r="AM173" s="260"/>
      <c r="AN173" s="135"/>
      <c r="AO173" s="262" t="str">
        <f t="shared" si="392"/>
        <v/>
      </c>
      <c r="AP173" s="263" t="str">
        <f t="shared" si="393"/>
        <v/>
      </c>
      <c r="AQ173" s="264"/>
      <c r="AR173" s="265"/>
      <c r="AS173" s="266" t="str">
        <f t="shared" si="394"/>
        <v/>
      </c>
      <c r="AT173" s="267" t="str">
        <f t="shared" si="395"/>
        <v/>
      </c>
      <c r="AU173" s="268" t="str">
        <f t="shared" si="396"/>
        <v/>
      </c>
      <c r="AV173" s="269" t="str">
        <f t="shared" si="397"/>
        <v/>
      </c>
      <c r="AW173" s="270" t="str">
        <f t="shared" si="398"/>
        <v/>
      </c>
      <c r="AX173" s="261" t="str">
        <f t="shared" si="399"/>
        <v/>
      </c>
      <c r="AY173" s="260"/>
      <c r="AZ173" s="135"/>
      <c r="BA173" s="262" t="str">
        <f t="shared" si="400"/>
        <v/>
      </c>
      <c r="BB173" s="263" t="str">
        <f t="shared" si="401"/>
        <v/>
      </c>
      <c r="BC173" s="264"/>
      <c r="BD173" s="265"/>
      <c r="BE173" s="266" t="str">
        <f t="shared" si="402"/>
        <v/>
      </c>
      <c r="BF173" s="267" t="str">
        <f t="shared" si="403"/>
        <v/>
      </c>
      <c r="BG173" s="268" t="str">
        <f t="shared" si="404"/>
        <v/>
      </c>
      <c r="BH173" s="269" t="str">
        <f t="shared" si="405"/>
        <v/>
      </c>
      <c r="BI173" s="270" t="str">
        <f t="shared" si="406"/>
        <v/>
      </c>
      <c r="BJ173" s="261" t="str">
        <f t="shared" si="407"/>
        <v/>
      </c>
      <c r="BK173" s="260"/>
      <c r="BL173" s="135"/>
      <c r="BM173" s="262" t="str">
        <f t="shared" si="408"/>
        <v/>
      </c>
      <c r="BN173" s="263" t="str">
        <f t="shared" si="409"/>
        <v/>
      </c>
      <c r="BO173" s="264"/>
      <c r="BP173" s="265"/>
      <c r="BQ173" s="266" t="str">
        <f t="shared" si="410"/>
        <v/>
      </c>
      <c r="BR173" s="267" t="str">
        <f t="shared" si="411"/>
        <v/>
      </c>
      <c r="BS173" s="268" t="str">
        <f t="shared" si="412"/>
        <v/>
      </c>
      <c r="BT173" s="269" t="str">
        <f t="shared" si="413"/>
        <v/>
      </c>
      <c r="BU173" s="270" t="str">
        <f t="shared" si="414"/>
        <v/>
      </c>
      <c r="BV173" s="261" t="str">
        <f t="shared" si="415"/>
        <v/>
      </c>
      <c r="BW173" s="260"/>
      <c r="BX173" s="135"/>
      <c r="BY173" s="262" t="str">
        <f t="shared" si="416"/>
        <v/>
      </c>
      <c r="BZ173" s="263" t="str">
        <f t="shared" si="417"/>
        <v/>
      </c>
      <c r="CA173" s="264"/>
      <c r="CB173" s="265"/>
      <c r="CC173" s="266" t="str">
        <f t="shared" si="418"/>
        <v/>
      </c>
      <c r="CD173" s="267" t="str">
        <f t="shared" si="419"/>
        <v/>
      </c>
      <c r="CE173" s="268" t="str">
        <f t="shared" si="420"/>
        <v/>
      </c>
      <c r="CF173" s="269" t="str">
        <f t="shared" si="421"/>
        <v/>
      </c>
      <c r="CG173" s="270" t="str">
        <f t="shared" si="422"/>
        <v/>
      </c>
      <c r="CH173" s="261" t="str">
        <f t="shared" si="423"/>
        <v/>
      </c>
      <c r="CI173" s="260"/>
      <c r="CJ173" s="135"/>
      <c r="CK173" s="262" t="str">
        <f t="shared" si="430"/>
        <v/>
      </c>
      <c r="CL173" s="263" t="str">
        <f t="shared" si="431"/>
        <v/>
      </c>
      <c r="CM173" s="264"/>
      <c r="CN173" s="265"/>
      <c r="CO173" s="266" t="str">
        <f t="shared" ref="CO173:CO184" si="446">IF(CV173="","",IF(ISNUMBER(SEARCH(":",CV173)),MID(CV173,FIND(":",CV173)+2,FIND("(",CV173)-FIND(":",CV173)-3),LEFT(CV173,FIND("(",CV173)-2)))</f>
        <v/>
      </c>
      <c r="CP173" s="267" t="str">
        <f t="shared" ref="CP173:CP184" si="447">IF(CV173="","",MID(CV173,FIND("(",CV173)+1,4))</f>
        <v/>
      </c>
      <c r="CQ173" s="268" t="str">
        <f t="shared" ref="CQ173:CQ184" si="448">IF(ISNUMBER(SEARCH("*female*",CV173)),"female",IF(ISNUMBER(SEARCH("*male*",CV173)),"male",""))</f>
        <v/>
      </c>
      <c r="CR173" s="269" t="str">
        <f t="shared" ref="CR173:CR184" si="449">IF(CV173="","",IF(ISERROR(MID(CV173,FIND("male,",CV173)+6,(FIND(")",CV173)-(FIND("male,",CV173)+6))))=TRUE,"missing/error",MID(CV173,FIND("male,",CV173)+6,(FIND(")",CV173)-(FIND("male,",CV173)+6)))))</f>
        <v/>
      </c>
      <c r="CS173" s="270" t="str">
        <f t="shared" si="445"/>
        <v/>
      </c>
      <c r="CT173" s="261" t="str">
        <f t="shared" si="441"/>
        <v/>
      </c>
      <c r="CU173" s="260"/>
      <c r="CV173" s="135"/>
      <c r="CW173" s="262" t="str">
        <f t="shared" si="424"/>
        <v/>
      </c>
      <c r="CX173" s="263" t="str">
        <f t="shared" si="437"/>
        <v/>
      </c>
      <c r="CY173" s="264"/>
      <c r="CZ173" s="265"/>
      <c r="DA173" s="266" t="str">
        <f t="shared" si="425"/>
        <v/>
      </c>
      <c r="DB173" s="267" t="str">
        <f t="shared" si="426"/>
        <v/>
      </c>
      <c r="DC173" s="268" t="str">
        <f t="shared" si="427"/>
        <v/>
      </c>
      <c r="DD173" s="269" t="str">
        <f t="shared" si="428"/>
        <v/>
      </c>
      <c r="DE173" s="270" t="str">
        <f t="shared" si="429"/>
        <v/>
      </c>
      <c r="DF173" s="261" t="str">
        <f t="shared" si="444"/>
        <v/>
      </c>
      <c r="DG173" s="260"/>
      <c r="DH173" s="135"/>
    </row>
    <row r="174" spans="1:112" ht="13.5" customHeight="1">
      <c r="A174" s="259"/>
      <c r="E174" s="262" t="str">
        <f t="shared" si="368"/>
        <v/>
      </c>
      <c r="F174" s="263" t="str">
        <f t="shared" si="369"/>
        <v/>
      </c>
      <c r="G174" s="264"/>
      <c r="H174" s="265"/>
      <c r="I174" s="266" t="str">
        <f t="shared" si="370"/>
        <v/>
      </c>
      <c r="J174" s="267" t="str">
        <f t="shared" si="371"/>
        <v/>
      </c>
      <c r="K174" s="268" t="str">
        <f t="shared" si="372"/>
        <v/>
      </c>
      <c r="L174" s="269" t="str">
        <f t="shared" si="373"/>
        <v/>
      </c>
      <c r="M174" s="270" t="str">
        <f t="shared" si="374"/>
        <v/>
      </c>
      <c r="N174" s="261" t="str">
        <f t="shared" si="375"/>
        <v/>
      </c>
      <c r="O174" s="260"/>
      <c r="P174" s="135"/>
      <c r="Q174" s="262" t="str">
        <f t="shared" si="376"/>
        <v/>
      </c>
      <c r="R174" s="263" t="str">
        <f t="shared" si="377"/>
        <v/>
      </c>
      <c r="S174" s="264"/>
      <c r="T174" s="265"/>
      <c r="U174" s="266" t="str">
        <f t="shared" si="378"/>
        <v/>
      </c>
      <c r="V174" s="267" t="str">
        <f t="shared" si="379"/>
        <v/>
      </c>
      <c r="W174" s="268" t="str">
        <f t="shared" si="380"/>
        <v/>
      </c>
      <c r="X174" s="269" t="str">
        <f t="shared" si="381"/>
        <v/>
      </c>
      <c r="Y174" s="270" t="str">
        <f t="shared" si="382"/>
        <v/>
      </c>
      <c r="Z174" s="261" t="str">
        <f t="shared" si="383"/>
        <v/>
      </c>
      <c r="AA174" s="260"/>
      <c r="AB174" s="135"/>
      <c r="AC174" s="262" t="str">
        <f t="shared" si="384"/>
        <v/>
      </c>
      <c r="AD174" s="263" t="str">
        <f t="shared" si="385"/>
        <v/>
      </c>
      <c r="AE174" s="264"/>
      <c r="AF174" s="265"/>
      <c r="AG174" s="266" t="str">
        <f t="shared" si="386"/>
        <v/>
      </c>
      <c r="AH174" s="267" t="str">
        <f t="shared" si="387"/>
        <v/>
      </c>
      <c r="AI174" s="268" t="str">
        <f t="shared" si="388"/>
        <v/>
      </c>
      <c r="AJ174" s="269" t="str">
        <f t="shared" si="389"/>
        <v/>
      </c>
      <c r="AK174" s="270" t="str">
        <f t="shared" si="390"/>
        <v/>
      </c>
      <c r="AL174" s="261" t="str">
        <f t="shared" si="391"/>
        <v/>
      </c>
      <c r="AM174" s="260"/>
      <c r="AN174" s="135"/>
      <c r="AO174" s="262" t="str">
        <f t="shared" si="392"/>
        <v/>
      </c>
      <c r="AP174" s="263" t="str">
        <f t="shared" si="393"/>
        <v/>
      </c>
      <c r="AQ174" s="264"/>
      <c r="AR174" s="265"/>
      <c r="AS174" s="266" t="str">
        <f t="shared" si="394"/>
        <v/>
      </c>
      <c r="AT174" s="267" t="str">
        <f t="shared" si="395"/>
        <v/>
      </c>
      <c r="AU174" s="268" t="str">
        <f t="shared" si="396"/>
        <v/>
      </c>
      <c r="AV174" s="269" t="str">
        <f t="shared" si="397"/>
        <v/>
      </c>
      <c r="AW174" s="270" t="str">
        <f t="shared" si="398"/>
        <v/>
      </c>
      <c r="AX174" s="261" t="str">
        <f t="shared" si="399"/>
        <v/>
      </c>
      <c r="AY174" s="260"/>
      <c r="AZ174" s="135"/>
      <c r="BA174" s="262" t="str">
        <f t="shared" si="400"/>
        <v/>
      </c>
      <c r="BB174" s="263" t="str">
        <f t="shared" si="401"/>
        <v/>
      </c>
      <c r="BC174" s="264"/>
      <c r="BD174" s="265"/>
      <c r="BE174" s="266" t="str">
        <f t="shared" si="402"/>
        <v/>
      </c>
      <c r="BF174" s="267" t="str">
        <f t="shared" si="403"/>
        <v/>
      </c>
      <c r="BG174" s="268" t="str">
        <f t="shared" si="404"/>
        <v/>
      </c>
      <c r="BH174" s="269" t="str">
        <f t="shared" si="405"/>
        <v/>
      </c>
      <c r="BI174" s="270" t="str">
        <f t="shared" si="406"/>
        <v/>
      </c>
      <c r="BJ174" s="261" t="str">
        <f t="shared" si="407"/>
        <v/>
      </c>
      <c r="BK174" s="260"/>
      <c r="BL174" s="135"/>
      <c r="BM174" s="262" t="str">
        <f t="shared" si="408"/>
        <v/>
      </c>
      <c r="BN174" s="263" t="str">
        <f t="shared" si="409"/>
        <v/>
      </c>
      <c r="BO174" s="264"/>
      <c r="BP174" s="265"/>
      <c r="BQ174" s="266" t="str">
        <f t="shared" si="410"/>
        <v/>
      </c>
      <c r="BR174" s="267" t="str">
        <f t="shared" si="411"/>
        <v/>
      </c>
      <c r="BS174" s="268" t="str">
        <f t="shared" si="412"/>
        <v/>
      </c>
      <c r="BT174" s="269" t="str">
        <f t="shared" si="413"/>
        <v/>
      </c>
      <c r="BU174" s="270" t="str">
        <f t="shared" si="414"/>
        <v/>
      </c>
      <c r="BV174" s="261" t="str">
        <f t="shared" si="415"/>
        <v/>
      </c>
      <c r="BW174" s="260"/>
      <c r="BX174" s="135"/>
      <c r="BY174" s="262" t="str">
        <f t="shared" si="416"/>
        <v/>
      </c>
      <c r="BZ174" s="263" t="str">
        <f t="shared" si="417"/>
        <v/>
      </c>
      <c r="CA174" s="264"/>
      <c r="CB174" s="265"/>
      <c r="CC174" s="266" t="str">
        <f t="shared" si="418"/>
        <v/>
      </c>
      <c r="CD174" s="267" t="str">
        <f t="shared" si="419"/>
        <v/>
      </c>
      <c r="CE174" s="268" t="str">
        <f t="shared" si="420"/>
        <v/>
      </c>
      <c r="CF174" s="269" t="str">
        <f t="shared" si="421"/>
        <v/>
      </c>
      <c r="CG174" s="270" t="str">
        <f t="shared" si="422"/>
        <v/>
      </c>
      <c r="CH174" s="261" t="str">
        <f t="shared" si="423"/>
        <v/>
      </c>
      <c r="CI174" s="260"/>
      <c r="CJ174" s="135"/>
      <c r="CK174" s="262" t="str">
        <f t="shared" si="430"/>
        <v/>
      </c>
      <c r="CL174" s="263" t="str">
        <f t="shared" si="431"/>
        <v/>
      </c>
      <c r="CM174" s="264"/>
      <c r="CN174" s="265"/>
      <c r="CO174" s="266" t="str">
        <f t="shared" si="446"/>
        <v/>
      </c>
      <c r="CP174" s="267" t="str">
        <f t="shared" si="447"/>
        <v/>
      </c>
      <c r="CQ174" s="268" t="str">
        <f t="shared" si="448"/>
        <v/>
      </c>
      <c r="CR174" s="269" t="str">
        <f t="shared" si="449"/>
        <v/>
      </c>
      <c r="CS174" s="270" t="str">
        <f t="shared" si="445"/>
        <v/>
      </c>
      <c r="CT174" s="261" t="str">
        <f t="shared" si="441"/>
        <v/>
      </c>
      <c r="CU174" s="260"/>
      <c r="CV174" s="135"/>
      <c r="CW174" s="262" t="str">
        <f t="shared" si="424"/>
        <v/>
      </c>
      <c r="CX174" s="263" t="str">
        <f t="shared" si="437"/>
        <v/>
      </c>
      <c r="CY174" s="264"/>
      <c r="CZ174" s="265"/>
      <c r="DA174" s="266" t="str">
        <f t="shared" si="425"/>
        <v/>
      </c>
      <c r="DB174" s="267" t="str">
        <f t="shared" si="426"/>
        <v/>
      </c>
      <c r="DC174" s="268" t="str">
        <f t="shared" si="427"/>
        <v/>
      </c>
      <c r="DD174" s="269" t="str">
        <f t="shared" si="428"/>
        <v/>
      </c>
      <c r="DE174" s="270" t="str">
        <f t="shared" si="429"/>
        <v/>
      </c>
      <c r="DF174" s="261" t="str">
        <f t="shared" si="444"/>
        <v/>
      </c>
      <c r="DG174" s="260"/>
      <c r="DH174" s="135"/>
    </row>
    <row r="175" spans="1:112" ht="13.5" customHeight="1">
      <c r="A175" s="259"/>
      <c r="E175" s="262" t="str">
        <f t="shared" si="368"/>
        <v/>
      </c>
      <c r="F175" s="263" t="str">
        <f t="shared" si="369"/>
        <v/>
      </c>
      <c r="G175" s="264"/>
      <c r="H175" s="265"/>
      <c r="I175" s="266" t="str">
        <f t="shared" si="370"/>
        <v/>
      </c>
      <c r="J175" s="267" t="str">
        <f t="shared" si="371"/>
        <v/>
      </c>
      <c r="K175" s="268" t="str">
        <f t="shared" si="372"/>
        <v/>
      </c>
      <c r="L175" s="269" t="str">
        <f t="shared" si="373"/>
        <v/>
      </c>
      <c r="M175" s="270" t="str">
        <f t="shared" si="374"/>
        <v/>
      </c>
      <c r="N175" s="261" t="str">
        <f t="shared" si="375"/>
        <v/>
      </c>
      <c r="O175" s="260"/>
      <c r="P175" s="135"/>
      <c r="Q175" s="262" t="str">
        <f t="shared" si="376"/>
        <v/>
      </c>
      <c r="R175" s="263" t="str">
        <f t="shared" si="377"/>
        <v/>
      </c>
      <c r="S175" s="264"/>
      <c r="T175" s="265"/>
      <c r="U175" s="266" t="str">
        <f t="shared" si="378"/>
        <v/>
      </c>
      <c r="V175" s="267" t="str">
        <f t="shared" si="379"/>
        <v/>
      </c>
      <c r="W175" s="268" t="str">
        <f t="shared" si="380"/>
        <v/>
      </c>
      <c r="X175" s="269" t="str">
        <f t="shared" si="381"/>
        <v/>
      </c>
      <c r="Y175" s="270" t="str">
        <f t="shared" si="382"/>
        <v/>
      </c>
      <c r="Z175" s="261" t="str">
        <f t="shared" si="383"/>
        <v/>
      </c>
      <c r="AA175" s="260"/>
      <c r="AB175" s="135"/>
      <c r="AC175" s="262" t="str">
        <f t="shared" si="384"/>
        <v/>
      </c>
      <c r="AD175" s="263" t="str">
        <f t="shared" si="385"/>
        <v/>
      </c>
      <c r="AE175" s="264"/>
      <c r="AF175" s="265"/>
      <c r="AG175" s="266" t="str">
        <f t="shared" si="386"/>
        <v/>
      </c>
      <c r="AH175" s="267" t="str">
        <f t="shared" si="387"/>
        <v/>
      </c>
      <c r="AI175" s="268" t="str">
        <f t="shared" si="388"/>
        <v/>
      </c>
      <c r="AJ175" s="269" t="str">
        <f t="shared" si="389"/>
        <v/>
      </c>
      <c r="AK175" s="270" t="str">
        <f t="shared" si="390"/>
        <v/>
      </c>
      <c r="AL175" s="261" t="str">
        <f t="shared" si="391"/>
        <v/>
      </c>
      <c r="AM175" s="260"/>
      <c r="AN175" s="135"/>
      <c r="AO175" s="262" t="str">
        <f t="shared" si="392"/>
        <v/>
      </c>
      <c r="AP175" s="263" t="str">
        <f t="shared" si="393"/>
        <v/>
      </c>
      <c r="AQ175" s="264"/>
      <c r="AR175" s="265"/>
      <c r="AS175" s="266" t="str">
        <f t="shared" si="394"/>
        <v/>
      </c>
      <c r="AT175" s="267" t="str">
        <f t="shared" si="395"/>
        <v/>
      </c>
      <c r="AU175" s="268" t="str">
        <f t="shared" si="396"/>
        <v/>
      </c>
      <c r="AV175" s="269" t="str">
        <f t="shared" si="397"/>
        <v/>
      </c>
      <c r="AW175" s="270" t="str">
        <f t="shared" si="398"/>
        <v/>
      </c>
      <c r="AX175" s="261" t="str">
        <f t="shared" si="399"/>
        <v/>
      </c>
      <c r="AY175" s="260"/>
      <c r="AZ175" s="135"/>
      <c r="BA175" s="262" t="str">
        <f t="shared" si="400"/>
        <v/>
      </c>
      <c r="BB175" s="263" t="str">
        <f t="shared" si="401"/>
        <v/>
      </c>
      <c r="BC175" s="264"/>
      <c r="BD175" s="265"/>
      <c r="BE175" s="266" t="str">
        <f t="shared" si="402"/>
        <v/>
      </c>
      <c r="BF175" s="267" t="str">
        <f t="shared" si="403"/>
        <v/>
      </c>
      <c r="BG175" s="268" t="str">
        <f t="shared" si="404"/>
        <v/>
      </c>
      <c r="BH175" s="269" t="str">
        <f t="shared" si="405"/>
        <v/>
      </c>
      <c r="BI175" s="270" t="str">
        <f t="shared" si="406"/>
        <v/>
      </c>
      <c r="BJ175" s="261" t="str">
        <f t="shared" si="407"/>
        <v/>
      </c>
      <c r="BK175" s="260"/>
      <c r="BL175" s="135"/>
      <c r="BM175" s="262" t="str">
        <f t="shared" si="408"/>
        <v/>
      </c>
      <c r="BN175" s="263" t="str">
        <f t="shared" si="409"/>
        <v/>
      </c>
      <c r="BO175" s="264"/>
      <c r="BP175" s="265"/>
      <c r="BQ175" s="266" t="str">
        <f t="shared" si="410"/>
        <v/>
      </c>
      <c r="BR175" s="267" t="str">
        <f t="shared" si="411"/>
        <v/>
      </c>
      <c r="BS175" s="268" t="str">
        <f t="shared" si="412"/>
        <v/>
      </c>
      <c r="BT175" s="269" t="str">
        <f t="shared" si="413"/>
        <v/>
      </c>
      <c r="BU175" s="270" t="str">
        <f t="shared" si="414"/>
        <v/>
      </c>
      <c r="BV175" s="261" t="str">
        <f t="shared" si="415"/>
        <v/>
      </c>
      <c r="BW175" s="260"/>
      <c r="BX175" s="135"/>
      <c r="BY175" s="262" t="str">
        <f t="shared" si="416"/>
        <v/>
      </c>
      <c r="BZ175" s="263" t="str">
        <f t="shared" si="417"/>
        <v/>
      </c>
      <c r="CA175" s="264"/>
      <c r="CB175" s="265"/>
      <c r="CC175" s="266" t="str">
        <f t="shared" si="418"/>
        <v/>
      </c>
      <c r="CD175" s="267" t="str">
        <f t="shared" si="419"/>
        <v/>
      </c>
      <c r="CE175" s="268" t="str">
        <f t="shared" si="420"/>
        <v/>
      </c>
      <c r="CF175" s="269" t="str">
        <f t="shared" si="421"/>
        <v/>
      </c>
      <c r="CG175" s="270" t="str">
        <f t="shared" si="422"/>
        <v/>
      </c>
      <c r="CH175" s="261" t="str">
        <f t="shared" si="423"/>
        <v/>
      </c>
      <c r="CI175" s="260"/>
      <c r="CJ175" s="135"/>
      <c r="CK175" s="262" t="str">
        <f t="shared" si="430"/>
        <v/>
      </c>
      <c r="CL175" s="263" t="str">
        <f t="shared" si="431"/>
        <v/>
      </c>
      <c r="CM175" s="264"/>
      <c r="CN175" s="265"/>
      <c r="CO175" s="266" t="str">
        <f t="shared" si="446"/>
        <v/>
      </c>
      <c r="CP175" s="267" t="str">
        <f t="shared" si="447"/>
        <v/>
      </c>
      <c r="CQ175" s="268" t="str">
        <f t="shared" si="448"/>
        <v/>
      </c>
      <c r="CR175" s="269" t="str">
        <f t="shared" si="449"/>
        <v/>
      </c>
      <c r="CS175" s="270" t="str">
        <f t="shared" si="445"/>
        <v/>
      </c>
      <c r="CT175" s="261" t="str">
        <f t="shared" si="441"/>
        <v/>
      </c>
      <c r="CU175" s="260"/>
      <c r="CV175" s="135"/>
      <c r="CW175" s="262" t="str">
        <f t="shared" si="424"/>
        <v/>
      </c>
      <c r="CX175" s="263" t="str">
        <f t="shared" si="437"/>
        <v/>
      </c>
      <c r="CY175" s="264"/>
      <c r="CZ175" s="265"/>
      <c r="DA175" s="266" t="str">
        <f t="shared" si="425"/>
        <v/>
      </c>
      <c r="DB175" s="267" t="str">
        <f t="shared" si="426"/>
        <v/>
      </c>
      <c r="DC175" s="268" t="str">
        <f t="shared" si="427"/>
        <v/>
      </c>
      <c r="DD175" s="269" t="str">
        <f t="shared" si="428"/>
        <v/>
      </c>
      <c r="DE175" s="270" t="str">
        <f t="shared" si="429"/>
        <v/>
      </c>
      <c r="DF175" s="261" t="str">
        <f t="shared" si="444"/>
        <v/>
      </c>
      <c r="DG175" s="260"/>
      <c r="DH175" s="135"/>
    </row>
    <row r="176" spans="1:112" ht="13.5" customHeight="1">
      <c r="A176" s="259"/>
      <c r="E176" s="262" t="str">
        <f t="shared" si="368"/>
        <v/>
      </c>
      <c r="F176" s="263" t="str">
        <f t="shared" si="369"/>
        <v/>
      </c>
      <c r="G176" s="264"/>
      <c r="H176" s="265"/>
      <c r="I176" s="266" t="str">
        <f t="shared" si="370"/>
        <v/>
      </c>
      <c r="J176" s="267" t="str">
        <f t="shared" si="371"/>
        <v/>
      </c>
      <c r="K176" s="268" t="str">
        <f t="shared" si="372"/>
        <v/>
      </c>
      <c r="L176" s="269" t="str">
        <f t="shared" si="373"/>
        <v/>
      </c>
      <c r="M176" s="270" t="str">
        <f t="shared" si="374"/>
        <v/>
      </c>
      <c r="N176" s="261" t="str">
        <f t="shared" si="375"/>
        <v/>
      </c>
      <c r="O176" s="260"/>
      <c r="P176" s="135"/>
      <c r="Q176" s="262" t="str">
        <f t="shared" si="376"/>
        <v/>
      </c>
      <c r="R176" s="263" t="str">
        <f t="shared" si="377"/>
        <v/>
      </c>
      <c r="S176" s="264"/>
      <c r="T176" s="265"/>
      <c r="U176" s="266" t="str">
        <f t="shared" si="378"/>
        <v/>
      </c>
      <c r="V176" s="267" t="str">
        <f t="shared" si="379"/>
        <v/>
      </c>
      <c r="W176" s="268" t="str">
        <f t="shared" si="380"/>
        <v/>
      </c>
      <c r="X176" s="269" t="str">
        <f t="shared" si="381"/>
        <v/>
      </c>
      <c r="Y176" s="270" t="str">
        <f t="shared" si="382"/>
        <v/>
      </c>
      <c r="Z176" s="261" t="str">
        <f t="shared" si="383"/>
        <v/>
      </c>
      <c r="AA176" s="260"/>
      <c r="AB176" s="135"/>
      <c r="AC176" s="262" t="str">
        <f t="shared" si="384"/>
        <v/>
      </c>
      <c r="AD176" s="263" t="str">
        <f t="shared" si="385"/>
        <v/>
      </c>
      <c r="AE176" s="264"/>
      <c r="AF176" s="265"/>
      <c r="AG176" s="266" t="str">
        <f t="shared" si="386"/>
        <v/>
      </c>
      <c r="AH176" s="267" t="str">
        <f t="shared" si="387"/>
        <v/>
      </c>
      <c r="AI176" s="268" t="str">
        <f t="shared" si="388"/>
        <v/>
      </c>
      <c r="AJ176" s="269" t="str">
        <f t="shared" si="389"/>
        <v/>
      </c>
      <c r="AK176" s="270" t="str">
        <f t="shared" si="390"/>
        <v/>
      </c>
      <c r="AL176" s="261" t="str">
        <f t="shared" si="391"/>
        <v/>
      </c>
      <c r="AM176" s="260"/>
      <c r="AN176" s="135"/>
      <c r="AO176" s="262" t="str">
        <f t="shared" si="392"/>
        <v/>
      </c>
      <c r="AP176" s="263" t="str">
        <f t="shared" si="393"/>
        <v/>
      </c>
      <c r="AQ176" s="264"/>
      <c r="AR176" s="265"/>
      <c r="AS176" s="266" t="str">
        <f t="shared" si="394"/>
        <v/>
      </c>
      <c r="AT176" s="267" t="str">
        <f t="shared" si="395"/>
        <v/>
      </c>
      <c r="AU176" s="268" t="str">
        <f t="shared" si="396"/>
        <v/>
      </c>
      <c r="AV176" s="269" t="str">
        <f t="shared" si="397"/>
        <v/>
      </c>
      <c r="AW176" s="270" t="str">
        <f t="shared" si="398"/>
        <v/>
      </c>
      <c r="AX176" s="261" t="str">
        <f t="shared" si="399"/>
        <v/>
      </c>
      <c r="AY176" s="260"/>
      <c r="AZ176" s="135"/>
      <c r="BA176" s="262" t="str">
        <f t="shared" si="400"/>
        <v/>
      </c>
      <c r="BB176" s="263" t="str">
        <f t="shared" si="401"/>
        <v/>
      </c>
      <c r="BC176" s="264"/>
      <c r="BD176" s="265"/>
      <c r="BE176" s="266" t="str">
        <f t="shared" si="402"/>
        <v/>
      </c>
      <c r="BF176" s="267" t="str">
        <f t="shared" si="403"/>
        <v/>
      </c>
      <c r="BG176" s="268" t="str">
        <f t="shared" si="404"/>
        <v/>
      </c>
      <c r="BH176" s="269" t="str">
        <f t="shared" si="405"/>
        <v/>
      </c>
      <c r="BI176" s="270" t="str">
        <f t="shared" si="406"/>
        <v/>
      </c>
      <c r="BJ176" s="261" t="str">
        <f t="shared" si="407"/>
        <v/>
      </c>
      <c r="BK176" s="260"/>
      <c r="BL176" s="135"/>
      <c r="BM176" s="262" t="str">
        <f t="shared" si="408"/>
        <v/>
      </c>
      <c r="BN176" s="263" t="str">
        <f t="shared" si="409"/>
        <v/>
      </c>
      <c r="BO176" s="264"/>
      <c r="BP176" s="265"/>
      <c r="BQ176" s="266" t="str">
        <f t="shared" si="410"/>
        <v/>
      </c>
      <c r="BR176" s="267" t="str">
        <f t="shared" si="411"/>
        <v/>
      </c>
      <c r="BS176" s="268" t="str">
        <f t="shared" si="412"/>
        <v/>
      </c>
      <c r="BT176" s="269" t="str">
        <f t="shared" si="413"/>
        <v/>
      </c>
      <c r="BU176" s="270" t="str">
        <f t="shared" si="414"/>
        <v/>
      </c>
      <c r="BV176" s="261" t="str">
        <f t="shared" si="415"/>
        <v/>
      </c>
      <c r="BW176" s="260"/>
      <c r="BX176" s="135"/>
      <c r="BY176" s="262" t="str">
        <f t="shared" si="416"/>
        <v/>
      </c>
      <c r="BZ176" s="263" t="str">
        <f t="shared" si="417"/>
        <v/>
      </c>
      <c r="CA176" s="264"/>
      <c r="CB176" s="265"/>
      <c r="CC176" s="266" t="str">
        <f t="shared" si="418"/>
        <v/>
      </c>
      <c r="CD176" s="267" t="str">
        <f t="shared" si="419"/>
        <v/>
      </c>
      <c r="CE176" s="268" t="str">
        <f t="shared" si="420"/>
        <v/>
      </c>
      <c r="CF176" s="269" t="str">
        <f t="shared" si="421"/>
        <v/>
      </c>
      <c r="CG176" s="270" t="str">
        <f t="shared" si="422"/>
        <v/>
      </c>
      <c r="CH176" s="261" t="str">
        <f t="shared" si="423"/>
        <v/>
      </c>
      <c r="CI176" s="260"/>
      <c r="CJ176" s="135"/>
      <c r="CK176" s="262" t="str">
        <f t="shared" si="430"/>
        <v/>
      </c>
      <c r="CL176" s="263" t="str">
        <f t="shared" si="431"/>
        <v/>
      </c>
      <c r="CM176" s="264"/>
      <c r="CN176" s="265"/>
      <c r="CO176" s="266" t="str">
        <f t="shared" si="446"/>
        <v/>
      </c>
      <c r="CP176" s="267" t="str">
        <f t="shared" si="447"/>
        <v/>
      </c>
      <c r="CQ176" s="268" t="str">
        <f t="shared" si="448"/>
        <v/>
      </c>
      <c r="CR176" s="269" t="str">
        <f t="shared" si="449"/>
        <v/>
      </c>
      <c r="CS176" s="270" t="str">
        <f t="shared" si="445"/>
        <v/>
      </c>
      <c r="CT176" s="261" t="str">
        <f t="shared" si="441"/>
        <v/>
      </c>
      <c r="CU176" s="260"/>
      <c r="CV176" s="135"/>
      <c r="CW176" s="262" t="str">
        <f t="shared" si="424"/>
        <v/>
      </c>
      <c r="CX176" s="263" t="str">
        <f t="shared" si="437"/>
        <v/>
      </c>
      <c r="CY176" s="264"/>
      <c r="CZ176" s="265"/>
      <c r="DA176" s="266" t="str">
        <f t="shared" si="425"/>
        <v/>
      </c>
      <c r="DB176" s="267" t="str">
        <f t="shared" si="426"/>
        <v/>
      </c>
      <c r="DC176" s="268" t="str">
        <f t="shared" si="427"/>
        <v/>
      </c>
      <c r="DD176" s="269" t="str">
        <f t="shared" si="428"/>
        <v/>
      </c>
      <c r="DE176" s="270" t="str">
        <f t="shared" si="429"/>
        <v/>
      </c>
      <c r="DF176" s="261" t="str">
        <f t="shared" si="444"/>
        <v/>
      </c>
      <c r="DG176" s="260"/>
      <c r="DH176" s="135"/>
    </row>
    <row r="177" spans="1:112" ht="13.5" customHeight="1">
      <c r="A177" s="259"/>
      <c r="E177" s="262" t="str">
        <f t="shared" si="368"/>
        <v/>
      </c>
      <c r="F177" s="263" t="str">
        <f t="shared" si="369"/>
        <v/>
      </c>
      <c r="G177" s="264"/>
      <c r="H177" s="265"/>
      <c r="I177" s="266" t="str">
        <f t="shared" si="370"/>
        <v/>
      </c>
      <c r="J177" s="267" t="str">
        <f t="shared" si="371"/>
        <v/>
      </c>
      <c r="K177" s="268" t="str">
        <f t="shared" si="372"/>
        <v/>
      </c>
      <c r="L177" s="269" t="str">
        <f t="shared" si="373"/>
        <v/>
      </c>
      <c r="M177" s="270" t="str">
        <f t="shared" si="374"/>
        <v/>
      </c>
      <c r="N177" s="261" t="str">
        <f t="shared" si="375"/>
        <v/>
      </c>
      <c r="O177" s="260"/>
      <c r="P177" s="135"/>
      <c r="Q177" s="262" t="str">
        <f t="shared" si="376"/>
        <v/>
      </c>
      <c r="R177" s="263" t="str">
        <f t="shared" si="377"/>
        <v/>
      </c>
      <c r="S177" s="264"/>
      <c r="T177" s="265"/>
      <c r="U177" s="266" t="str">
        <f t="shared" si="378"/>
        <v/>
      </c>
      <c r="V177" s="267" t="str">
        <f t="shared" si="379"/>
        <v/>
      </c>
      <c r="W177" s="268" t="str">
        <f t="shared" si="380"/>
        <v/>
      </c>
      <c r="X177" s="269" t="str">
        <f t="shared" si="381"/>
        <v/>
      </c>
      <c r="Y177" s="270" t="str">
        <f t="shared" si="382"/>
        <v/>
      </c>
      <c r="Z177" s="261" t="str">
        <f t="shared" si="383"/>
        <v/>
      </c>
      <c r="AA177" s="260"/>
      <c r="AB177" s="135"/>
      <c r="AC177" s="262" t="str">
        <f t="shared" si="384"/>
        <v/>
      </c>
      <c r="AD177" s="263" t="str">
        <f t="shared" si="385"/>
        <v/>
      </c>
      <c r="AE177" s="264"/>
      <c r="AF177" s="265"/>
      <c r="AG177" s="266" t="str">
        <f t="shared" si="386"/>
        <v/>
      </c>
      <c r="AH177" s="267" t="str">
        <f t="shared" si="387"/>
        <v/>
      </c>
      <c r="AI177" s="268" t="str">
        <f t="shared" si="388"/>
        <v/>
      </c>
      <c r="AJ177" s="269" t="str">
        <f t="shared" si="389"/>
        <v/>
      </c>
      <c r="AK177" s="270" t="str">
        <f t="shared" si="390"/>
        <v/>
      </c>
      <c r="AL177" s="261" t="str">
        <f t="shared" si="391"/>
        <v/>
      </c>
      <c r="AM177" s="260"/>
      <c r="AN177" s="135"/>
      <c r="AO177" s="262" t="str">
        <f t="shared" si="392"/>
        <v/>
      </c>
      <c r="AP177" s="263" t="str">
        <f t="shared" si="393"/>
        <v/>
      </c>
      <c r="AQ177" s="264"/>
      <c r="AR177" s="265"/>
      <c r="AS177" s="266" t="str">
        <f t="shared" si="394"/>
        <v/>
      </c>
      <c r="AT177" s="267" t="str">
        <f t="shared" si="395"/>
        <v/>
      </c>
      <c r="AU177" s="268" t="str">
        <f t="shared" si="396"/>
        <v/>
      </c>
      <c r="AV177" s="269" t="str">
        <f t="shared" si="397"/>
        <v/>
      </c>
      <c r="AW177" s="270" t="str">
        <f t="shared" si="398"/>
        <v/>
      </c>
      <c r="AX177" s="261" t="str">
        <f t="shared" si="399"/>
        <v/>
      </c>
      <c r="AY177" s="260"/>
      <c r="AZ177" s="135"/>
      <c r="BA177" s="262" t="str">
        <f t="shared" si="400"/>
        <v/>
      </c>
      <c r="BB177" s="263" t="str">
        <f t="shared" si="401"/>
        <v/>
      </c>
      <c r="BC177" s="264"/>
      <c r="BD177" s="265"/>
      <c r="BE177" s="266" t="str">
        <f t="shared" si="402"/>
        <v/>
      </c>
      <c r="BF177" s="267" t="str">
        <f t="shared" si="403"/>
        <v/>
      </c>
      <c r="BG177" s="268" t="str">
        <f t="shared" si="404"/>
        <v/>
      </c>
      <c r="BH177" s="269" t="str">
        <f t="shared" si="405"/>
        <v/>
      </c>
      <c r="BI177" s="270" t="str">
        <f t="shared" si="406"/>
        <v/>
      </c>
      <c r="BJ177" s="261" t="str">
        <f t="shared" si="407"/>
        <v/>
      </c>
      <c r="BK177" s="260"/>
      <c r="BL177" s="135"/>
      <c r="BM177" s="262" t="str">
        <f t="shared" si="408"/>
        <v/>
      </c>
      <c r="BN177" s="263" t="str">
        <f t="shared" si="409"/>
        <v/>
      </c>
      <c r="BO177" s="264"/>
      <c r="BP177" s="265"/>
      <c r="BQ177" s="266" t="str">
        <f t="shared" si="410"/>
        <v/>
      </c>
      <c r="BR177" s="267" t="str">
        <f t="shared" si="411"/>
        <v/>
      </c>
      <c r="BS177" s="268" t="str">
        <f t="shared" si="412"/>
        <v/>
      </c>
      <c r="BT177" s="269" t="str">
        <f t="shared" si="413"/>
        <v/>
      </c>
      <c r="BU177" s="270" t="str">
        <f t="shared" si="414"/>
        <v/>
      </c>
      <c r="BV177" s="261" t="str">
        <f t="shared" si="415"/>
        <v/>
      </c>
      <c r="BW177" s="260"/>
      <c r="BX177" s="135"/>
      <c r="BY177" s="262" t="str">
        <f t="shared" si="416"/>
        <v/>
      </c>
      <c r="BZ177" s="263" t="str">
        <f t="shared" si="417"/>
        <v/>
      </c>
      <c r="CA177" s="264"/>
      <c r="CB177" s="265"/>
      <c r="CC177" s="266" t="str">
        <f t="shared" si="418"/>
        <v/>
      </c>
      <c r="CD177" s="267" t="str">
        <f t="shared" si="419"/>
        <v/>
      </c>
      <c r="CE177" s="268" t="str">
        <f t="shared" si="420"/>
        <v/>
      </c>
      <c r="CF177" s="269" t="str">
        <f t="shared" si="421"/>
        <v/>
      </c>
      <c r="CG177" s="270" t="str">
        <f t="shared" si="422"/>
        <v/>
      </c>
      <c r="CH177" s="261" t="str">
        <f t="shared" si="423"/>
        <v/>
      </c>
      <c r="CI177" s="260"/>
      <c r="CJ177" s="135"/>
      <c r="CK177" s="262" t="str">
        <f t="shared" si="430"/>
        <v/>
      </c>
      <c r="CL177" s="263" t="str">
        <f t="shared" si="431"/>
        <v/>
      </c>
      <c r="CM177" s="264"/>
      <c r="CN177" s="265"/>
      <c r="CO177" s="266" t="str">
        <f t="shared" si="446"/>
        <v/>
      </c>
      <c r="CP177" s="267" t="str">
        <f t="shared" si="447"/>
        <v/>
      </c>
      <c r="CQ177" s="268" t="str">
        <f t="shared" si="448"/>
        <v/>
      </c>
      <c r="CR177" s="269" t="str">
        <f t="shared" si="449"/>
        <v/>
      </c>
      <c r="CS177" s="270" t="str">
        <f t="shared" si="445"/>
        <v/>
      </c>
      <c r="CT177" s="261" t="str">
        <f t="shared" si="441"/>
        <v/>
      </c>
      <c r="CU177" s="260"/>
      <c r="CV177" s="135"/>
      <c r="CW177" s="262" t="str">
        <f t="shared" si="424"/>
        <v/>
      </c>
      <c r="CX177" s="263" t="str">
        <f t="shared" si="437"/>
        <v/>
      </c>
      <c r="CY177" s="264"/>
      <c r="CZ177" s="265"/>
      <c r="DA177" s="266" t="str">
        <f t="shared" si="425"/>
        <v/>
      </c>
      <c r="DB177" s="267" t="str">
        <f t="shared" si="426"/>
        <v/>
      </c>
      <c r="DC177" s="268" t="str">
        <f t="shared" si="427"/>
        <v/>
      </c>
      <c r="DD177" s="269" t="str">
        <f t="shared" si="428"/>
        <v/>
      </c>
      <c r="DE177" s="270" t="str">
        <f t="shared" si="429"/>
        <v/>
      </c>
      <c r="DF177" s="261" t="str">
        <f t="shared" si="444"/>
        <v/>
      </c>
      <c r="DG177" s="260"/>
      <c r="DH177" s="135"/>
    </row>
    <row r="178" spans="1:112" ht="13.5" customHeight="1">
      <c r="A178" s="259"/>
      <c r="E178" s="262" t="str">
        <f t="shared" si="368"/>
        <v/>
      </c>
      <c r="F178" s="263" t="str">
        <f t="shared" si="369"/>
        <v/>
      </c>
      <c r="G178" s="264"/>
      <c r="H178" s="265"/>
      <c r="I178" s="266" t="str">
        <f t="shared" si="370"/>
        <v/>
      </c>
      <c r="J178" s="267" t="str">
        <f t="shared" si="371"/>
        <v/>
      </c>
      <c r="K178" s="268" t="str">
        <f t="shared" si="372"/>
        <v/>
      </c>
      <c r="L178" s="269" t="str">
        <f t="shared" si="373"/>
        <v/>
      </c>
      <c r="M178" s="270" t="str">
        <f t="shared" si="374"/>
        <v/>
      </c>
      <c r="N178" s="261" t="str">
        <f t="shared" si="375"/>
        <v/>
      </c>
      <c r="O178" s="260"/>
      <c r="P178" s="135"/>
      <c r="Q178" s="262" t="str">
        <f t="shared" si="376"/>
        <v/>
      </c>
      <c r="R178" s="263" t="str">
        <f t="shared" si="377"/>
        <v/>
      </c>
      <c r="S178" s="264"/>
      <c r="T178" s="265"/>
      <c r="U178" s="266" t="str">
        <f t="shared" si="378"/>
        <v/>
      </c>
      <c r="V178" s="267" t="str">
        <f t="shared" si="379"/>
        <v/>
      </c>
      <c r="W178" s="268" t="str">
        <f t="shared" si="380"/>
        <v/>
      </c>
      <c r="X178" s="269" t="str">
        <f t="shared" si="381"/>
        <v/>
      </c>
      <c r="Y178" s="270" t="str">
        <f t="shared" si="382"/>
        <v/>
      </c>
      <c r="Z178" s="261" t="str">
        <f t="shared" si="383"/>
        <v/>
      </c>
      <c r="AA178" s="260"/>
      <c r="AB178" s="135"/>
      <c r="AC178" s="262" t="str">
        <f t="shared" si="384"/>
        <v/>
      </c>
      <c r="AD178" s="263" t="str">
        <f t="shared" si="385"/>
        <v/>
      </c>
      <c r="AE178" s="264"/>
      <c r="AF178" s="265"/>
      <c r="AG178" s="266" t="str">
        <f t="shared" si="386"/>
        <v/>
      </c>
      <c r="AH178" s="267" t="str">
        <f t="shared" si="387"/>
        <v/>
      </c>
      <c r="AI178" s="268" t="str">
        <f t="shared" si="388"/>
        <v/>
      </c>
      <c r="AJ178" s="269" t="str">
        <f t="shared" si="389"/>
        <v/>
      </c>
      <c r="AK178" s="270" t="str">
        <f t="shared" si="390"/>
        <v/>
      </c>
      <c r="AL178" s="261" t="str">
        <f t="shared" si="391"/>
        <v/>
      </c>
      <c r="AM178" s="260"/>
      <c r="AN178" s="135"/>
      <c r="AO178" s="262" t="str">
        <f t="shared" si="392"/>
        <v/>
      </c>
      <c r="AP178" s="263" t="str">
        <f t="shared" si="393"/>
        <v/>
      </c>
      <c r="AQ178" s="264"/>
      <c r="AR178" s="265"/>
      <c r="AS178" s="266" t="str">
        <f t="shared" si="394"/>
        <v/>
      </c>
      <c r="AT178" s="267" t="str">
        <f t="shared" si="395"/>
        <v/>
      </c>
      <c r="AU178" s="268" t="str">
        <f t="shared" si="396"/>
        <v/>
      </c>
      <c r="AV178" s="269" t="str">
        <f t="shared" si="397"/>
        <v/>
      </c>
      <c r="AW178" s="270" t="str">
        <f t="shared" si="398"/>
        <v/>
      </c>
      <c r="AX178" s="261" t="str">
        <f t="shared" si="399"/>
        <v/>
      </c>
      <c r="AY178" s="260"/>
      <c r="AZ178" s="135"/>
      <c r="BA178" s="262" t="str">
        <f t="shared" si="400"/>
        <v/>
      </c>
      <c r="BB178" s="263" t="str">
        <f t="shared" si="401"/>
        <v/>
      </c>
      <c r="BC178" s="264"/>
      <c r="BD178" s="265"/>
      <c r="BE178" s="266" t="str">
        <f t="shared" si="402"/>
        <v/>
      </c>
      <c r="BF178" s="267" t="str">
        <f t="shared" si="403"/>
        <v/>
      </c>
      <c r="BG178" s="268" t="str">
        <f t="shared" si="404"/>
        <v/>
      </c>
      <c r="BH178" s="269" t="str">
        <f t="shared" si="405"/>
        <v/>
      </c>
      <c r="BI178" s="270" t="str">
        <f t="shared" si="406"/>
        <v/>
      </c>
      <c r="BJ178" s="261" t="str">
        <f t="shared" si="407"/>
        <v/>
      </c>
      <c r="BK178" s="260"/>
      <c r="BL178" s="135"/>
      <c r="BM178" s="262" t="str">
        <f t="shared" si="408"/>
        <v/>
      </c>
      <c r="BN178" s="263" t="str">
        <f t="shared" si="409"/>
        <v/>
      </c>
      <c r="BO178" s="264"/>
      <c r="BP178" s="265"/>
      <c r="BQ178" s="266" t="str">
        <f t="shared" si="410"/>
        <v/>
      </c>
      <c r="BR178" s="267" t="str">
        <f t="shared" si="411"/>
        <v/>
      </c>
      <c r="BS178" s="268" t="str">
        <f t="shared" si="412"/>
        <v/>
      </c>
      <c r="BT178" s="269" t="str">
        <f t="shared" si="413"/>
        <v/>
      </c>
      <c r="BU178" s="270" t="str">
        <f t="shared" si="414"/>
        <v/>
      </c>
      <c r="BV178" s="261" t="str">
        <f t="shared" si="415"/>
        <v/>
      </c>
      <c r="BW178" s="260"/>
      <c r="BX178" s="135"/>
      <c r="BY178" s="262" t="str">
        <f t="shared" si="416"/>
        <v/>
      </c>
      <c r="BZ178" s="263" t="str">
        <f t="shared" si="417"/>
        <v/>
      </c>
      <c r="CA178" s="264"/>
      <c r="CB178" s="265"/>
      <c r="CC178" s="266" t="str">
        <f t="shared" si="418"/>
        <v/>
      </c>
      <c r="CD178" s="267" t="str">
        <f t="shared" si="419"/>
        <v/>
      </c>
      <c r="CE178" s="268" t="str">
        <f t="shared" si="420"/>
        <v/>
      </c>
      <c r="CF178" s="269" t="str">
        <f t="shared" si="421"/>
        <v/>
      </c>
      <c r="CG178" s="270" t="str">
        <f t="shared" si="422"/>
        <v/>
      </c>
      <c r="CH178" s="261" t="str">
        <f t="shared" si="423"/>
        <v/>
      </c>
      <c r="CI178" s="260"/>
      <c r="CJ178" s="135"/>
      <c r="CK178" s="262" t="str">
        <f t="shared" si="430"/>
        <v/>
      </c>
      <c r="CL178" s="263" t="str">
        <f t="shared" si="431"/>
        <v/>
      </c>
      <c r="CM178" s="264"/>
      <c r="CN178" s="265"/>
      <c r="CO178" s="266" t="str">
        <f t="shared" si="446"/>
        <v/>
      </c>
      <c r="CP178" s="267" t="str">
        <f t="shared" si="447"/>
        <v/>
      </c>
      <c r="CQ178" s="268" t="str">
        <f t="shared" si="448"/>
        <v/>
      </c>
      <c r="CR178" s="269" t="str">
        <f t="shared" si="449"/>
        <v/>
      </c>
      <c r="CS178" s="270" t="str">
        <f t="shared" si="445"/>
        <v/>
      </c>
      <c r="CT178" s="261" t="str">
        <f t="shared" si="441"/>
        <v/>
      </c>
      <c r="CU178" s="260"/>
      <c r="CV178" s="135"/>
      <c r="CW178" s="262" t="str">
        <f t="shared" si="424"/>
        <v/>
      </c>
      <c r="CX178" s="263" t="str">
        <f t="shared" si="437"/>
        <v/>
      </c>
      <c r="CY178" s="264"/>
      <c r="CZ178" s="265"/>
      <c r="DA178" s="266" t="str">
        <f t="shared" si="425"/>
        <v/>
      </c>
      <c r="DB178" s="267" t="str">
        <f t="shared" si="426"/>
        <v/>
      </c>
      <c r="DC178" s="268" t="str">
        <f t="shared" si="427"/>
        <v/>
      </c>
      <c r="DD178" s="269" t="str">
        <f t="shared" si="428"/>
        <v/>
      </c>
      <c r="DE178" s="270" t="str">
        <f t="shared" si="429"/>
        <v/>
      </c>
      <c r="DF178" s="261" t="str">
        <f t="shared" si="444"/>
        <v/>
      </c>
      <c r="DG178" s="260"/>
      <c r="DH178" s="135"/>
    </row>
    <row r="179" spans="1:112" ht="13.5" customHeight="1">
      <c r="A179" s="259"/>
      <c r="E179" s="262" t="str">
        <f t="shared" si="368"/>
        <v/>
      </c>
      <c r="F179" s="263" t="str">
        <f t="shared" si="369"/>
        <v/>
      </c>
      <c r="G179" s="264"/>
      <c r="H179" s="265"/>
      <c r="I179" s="266" t="str">
        <f t="shared" si="370"/>
        <v/>
      </c>
      <c r="J179" s="267" t="str">
        <f t="shared" si="371"/>
        <v/>
      </c>
      <c r="K179" s="268" t="str">
        <f t="shared" si="372"/>
        <v/>
      </c>
      <c r="L179" s="269" t="str">
        <f t="shared" si="373"/>
        <v/>
      </c>
      <c r="M179" s="270" t="str">
        <f t="shared" si="374"/>
        <v/>
      </c>
      <c r="N179" s="261" t="str">
        <f t="shared" si="375"/>
        <v/>
      </c>
      <c r="O179" s="260"/>
      <c r="P179" s="135"/>
      <c r="Q179" s="262" t="str">
        <f t="shared" si="376"/>
        <v/>
      </c>
      <c r="R179" s="263" t="str">
        <f t="shared" si="377"/>
        <v/>
      </c>
      <c r="S179" s="264"/>
      <c r="T179" s="265"/>
      <c r="U179" s="266" t="str">
        <f t="shared" si="378"/>
        <v/>
      </c>
      <c r="V179" s="267" t="str">
        <f t="shared" si="379"/>
        <v/>
      </c>
      <c r="W179" s="268" t="str">
        <f t="shared" si="380"/>
        <v/>
      </c>
      <c r="X179" s="269" t="str">
        <f t="shared" si="381"/>
        <v/>
      </c>
      <c r="Y179" s="270" t="str">
        <f t="shared" si="382"/>
        <v/>
      </c>
      <c r="Z179" s="261" t="str">
        <f t="shared" si="383"/>
        <v/>
      </c>
      <c r="AA179" s="260"/>
      <c r="AB179" s="135"/>
      <c r="AC179" s="262" t="str">
        <f t="shared" si="384"/>
        <v/>
      </c>
      <c r="AD179" s="263" t="str">
        <f t="shared" si="385"/>
        <v/>
      </c>
      <c r="AE179" s="264"/>
      <c r="AF179" s="265"/>
      <c r="AG179" s="266" t="str">
        <f t="shared" si="386"/>
        <v/>
      </c>
      <c r="AH179" s="267" t="str">
        <f t="shared" si="387"/>
        <v/>
      </c>
      <c r="AI179" s="268" t="str">
        <f t="shared" si="388"/>
        <v/>
      </c>
      <c r="AJ179" s="269" t="str">
        <f t="shared" si="389"/>
        <v/>
      </c>
      <c r="AK179" s="270" t="str">
        <f t="shared" si="390"/>
        <v/>
      </c>
      <c r="AL179" s="261" t="str">
        <f t="shared" si="391"/>
        <v/>
      </c>
      <c r="AM179" s="260"/>
      <c r="AN179" s="135"/>
      <c r="AO179" s="262" t="str">
        <f t="shared" si="392"/>
        <v/>
      </c>
      <c r="AP179" s="263" t="str">
        <f t="shared" si="393"/>
        <v/>
      </c>
      <c r="AQ179" s="264"/>
      <c r="AR179" s="265"/>
      <c r="AS179" s="266" t="str">
        <f t="shared" si="394"/>
        <v/>
      </c>
      <c r="AT179" s="267" t="str">
        <f t="shared" si="395"/>
        <v/>
      </c>
      <c r="AU179" s="268" t="str">
        <f t="shared" si="396"/>
        <v/>
      </c>
      <c r="AV179" s="269" t="str">
        <f t="shared" si="397"/>
        <v/>
      </c>
      <c r="AW179" s="270" t="str">
        <f t="shared" si="398"/>
        <v/>
      </c>
      <c r="AX179" s="261" t="str">
        <f t="shared" si="399"/>
        <v/>
      </c>
      <c r="AY179" s="260"/>
      <c r="AZ179" s="135"/>
      <c r="BA179" s="262" t="str">
        <f t="shared" si="400"/>
        <v/>
      </c>
      <c r="BB179" s="263" t="str">
        <f t="shared" si="401"/>
        <v/>
      </c>
      <c r="BC179" s="264"/>
      <c r="BD179" s="265"/>
      <c r="BE179" s="266" t="str">
        <f t="shared" si="402"/>
        <v/>
      </c>
      <c r="BF179" s="267" t="str">
        <f t="shared" si="403"/>
        <v/>
      </c>
      <c r="BG179" s="268" t="str">
        <f t="shared" si="404"/>
        <v/>
      </c>
      <c r="BH179" s="269" t="str">
        <f t="shared" si="405"/>
        <v/>
      </c>
      <c r="BI179" s="270" t="str">
        <f t="shared" si="406"/>
        <v/>
      </c>
      <c r="BJ179" s="261" t="str">
        <f t="shared" si="407"/>
        <v/>
      </c>
      <c r="BK179" s="260"/>
      <c r="BL179" s="135"/>
      <c r="BM179" s="262" t="str">
        <f t="shared" si="408"/>
        <v/>
      </c>
      <c r="BN179" s="263" t="str">
        <f t="shared" si="409"/>
        <v/>
      </c>
      <c r="BO179" s="264"/>
      <c r="BP179" s="265"/>
      <c r="BQ179" s="266" t="str">
        <f t="shared" si="410"/>
        <v/>
      </c>
      <c r="BR179" s="267" t="str">
        <f t="shared" si="411"/>
        <v/>
      </c>
      <c r="BS179" s="268" t="str">
        <f t="shared" si="412"/>
        <v/>
      </c>
      <c r="BT179" s="269" t="str">
        <f t="shared" si="413"/>
        <v/>
      </c>
      <c r="BU179" s="270" t="str">
        <f t="shared" si="414"/>
        <v/>
      </c>
      <c r="BV179" s="261" t="str">
        <f t="shared" si="415"/>
        <v/>
      </c>
      <c r="BW179" s="260"/>
      <c r="BX179" s="135"/>
      <c r="BY179" s="262" t="str">
        <f t="shared" si="416"/>
        <v/>
      </c>
      <c r="BZ179" s="263" t="str">
        <f t="shared" si="417"/>
        <v/>
      </c>
      <c r="CA179" s="264"/>
      <c r="CB179" s="265"/>
      <c r="CC179" s="266" t="str">
        <f t="shared" si="418"/>
        <v/>
      </c>
      <c r="CD179" s="267" t="str">
        <f t="shared" si="419"/>
        <v/>
      </c>
      <c r="CE179" s="268" t="str">
        <f t="shared" si="420"/>
        <v/>
      </c>
      <c r="CF179" s="269" t="str">
        <f t="shared" si="421"/>
        <v/>
      </c>
      <c r="CG179" s="270" t="str">
        <f t="shared" si="422"/>
        <v/>
      </c>
      <c r="CH179" s="261" t="str">
        <f t="shared" si="423"/>
        <v/>
      </c>
      <c r="CI179" s="260"/>
      <c r="CJ179" s="135"/>
      <c r="CK179" s="262" t="str">
        <f t="shared" ref="CK179:CK184" si="450">IF(CO179="","",CK$3)</f>
        <v/>
      </c>
      <c r="CL179" s="263" t="str">
        <f t="shared" ref="CL179:CL184" si="451">IF(CO179="","",CK$1)</f>
        <v/>
      </c>
      <c r="CM179" s="264"/>
      <c r="CN179" s="265"/>
      <c r="CO179" s="266" t="str">
        <f t="shared" si="446"/>
        <v/>
      </c>
      <c r="CP179" s="267" t="str">
        <f t="shared" si="447"/>
        <v/>
      </c>
      <c r="CQ179" s="268" t="str">
        <f t="shared" si="448"/>
        <v/>
      </c>
      <c r="CR179" s="269" t="str">
        <f t="shared" si="449"/>
        <v/>
      </c>
      <c r="CS179" s="270" t="str">
        <f t="shared" si="445"/>
        <v/>
      </c>
      <c r="CT179" s="261" t="str">
        <f t="shared" si="441"/>
        <v/>
      </c>
      <c r="CU179" s="260"/>
      <c r="CV179" s="135"/>
      <c r="CW179" s="262" t="str">
        <f t="shared" si="424"/>
        <v/>
      </c>
      <c r="CX179" s="263" t="str">
        <f t="shared" si="437"/>
        <v/>
      </c>
      <c r="CY179" s="264"/>
      <c r="CZ179" s="265"/>
      <c r="DA179" s="266" t="str">
        <f t="shared" si="425"/>
        <v/>
      </c>
      <c r="DB179" s="267" t="str">
        <f t="shared" si="426"/>
        <v/>
      </c>
      <c r="DC179" s="268" t="str">
        <f t="shared" si="427"/>
        <v/>
      </c>
      <c r="DD179" s="269" t="str">
        <f t="shared" si="428"/>
        <v/>
      </c>
      <c r="DE179" s="270" t="str">
        <f t="shared" si="429"/>
        <v/>
      </c>
      <c r="DF179" s="261" t="str">
        <f t="shared" si="444"/>
        <v/>
      </c>
      <c r="DG179" s="260"/>
      <c r="DH179" s="135"/>
    </row>
    <row r="180" spans="1:112" ht="13.5" customHeight="1">
      <c r="A180" s="259"/>
      <c r="E180" s="262" t="str">
        <f t="shared" si="368"/>
        <v/>
      </c>
      <c r="F180" s="263" t="str">
        <f t="shared" si="369"/>
        <v/>
      </c>
      <c r="G180" s="264"/>
      <c r="H180" s="265"/>
      <c r="I180" s="266" t="str">
        <f t="shared" si="370"/>
        <v/>
      </c>
      <c r="J180" s="267" t="str">
        <f t="shared" si="371"/>
        <v/>
      </c>
      <c r="K180" s="268" t="str">
        <f t="shared" si="372"/>
        <v/>
      </c>
      <c r="L180" s="269" t="str">
        <f t="shared" si="373"/>
        <v/>
      </c>
      <c r="M180" s="270" t="str">
        <f t="shared" si="374"/>
        <v/>
      </c>
      <c r="N180" s="261" t="str">
        <f t="shared" si="375"/>
        <v/>
      </c>
      <c r="O180" s="260"/>
      <c r="P180" s="135"/>
      <c r="Q180" s="262" t="str">
        <f t="shared" si="376"/>
        <v/>
      </c>
      <c r="R180" s="263" t="str">
        <f t="shared" si="377"/>
        <v/>
      </c>
      <c r="S180" s="264"/>
      <c r="T180" s="265"/>
      <c r="U180" s="266" t="str">
        <f t="shared" si="378"/>
        <v/>
      </c>
      <c r="V180" s="267" t="str">
        <f t="shared" si="379"/>
        <v/>
      </c>
      <c r="W180" s="268" t="str">
        <f t="shared" si="380"/>
        <v/>
      </c>
      <c r="X180" s="269" t="str">
        <f t="shared" si="381"/>
        <v/>
      </c>
      <c r="Y180" s="270" t="str">
        <f t="shared" si="382"/>
        <v/>
      </c>
      <c r="Z180" s="261" t="str">
        <f t="shared" si="383"/>
        <v/>
      </c>
      <c r="AA180" s="260"/>
      <c r="AB180" s="135"/>
      <c r="AC180" s="262" t="str">
        <f t="shared" si="384"/>
        <v/>
      </c>
      <c r="AD180" s="263" t="str">
        <f t="shared" si="385"/>
        <v/>
      </c>
      <c r="AE180" s="264"/>
      <c r="AF180" s="265"/>
      <c r="AG180" s="266" t="str">
        <f t="shared" si="386"/>
        <v/>
      </c>
      <c r="AH180" s="267" t="str">
        <f t="shared" si="387"/>
        <v/>
      </c>
      <c r="AI180" s="268" t="str">
        <f t="shared" si="388"/>
        <v/>
      </c>
      <c r="AJ180" s="269" t="str">
        <f t="shared" si="389"/>
        <v/>
      </c>
      <c r="AK180" s="270" t="str">
        <f t="shared" si="390"/>
        <v/>
      </c>
      <c r="AL180" s="261" t="str">
        <f t="shared" si="391"/>
        <v/>
      </c>
      <c r="AM180" s="260"/>
      <c r="AN180" s="135"/>
      <c r="AO180" s="262" t="str">
        <f t="shared" si="392"/>
        <v/>
      </c>
      <c r="AP180" s="263" t="str">
        <f t="shared" si="393"/>
        <v/>
      </c>
      <c r="AQ180" s="264"/>
      <c r="AR180" s="265"/>
      <c r="AS180" s="266" t="str">
        <f t="shared" si="394"/>
        <v/>
      </c>
      <c r="AT180" s="267" t="str">
        <f t="shared" si="395"/>
        <v/>
      </c>
      <c r="AU180" s="268" t="str">
        <f t="shared" si="396"/>
        <v/>
      </c>
      <c r="AV180" s="269" t="str">
        <f t="shared" si="397"/>
        <v/>
      </c>
      <c r="AW180" s="270" t="str">
        <f t="shared" si="398"/>
        <v/>
      </c>
      <c r="AX180" s="261" t="str">
        <f t="shared" si="399"/>
        <v/>
      </c>
      <c r="AY180" s="260"/>
      <c r="AZ180" s="135"/>
      <c r="BA180" s="262" t="str">
        <f t="shared" si="400"/>
        <v/>
      </c>
      <c r="BB180" s="263" t="str">
        <f t="shared" si="401"/>
        <v/>
      </c>
      <c r="BC180" s="264"/>
      <c r="BD180" s="265"/>
      <c r="BE180" s="266" t="str">
        <f t="shared" si="402"/>
        <v/>
      </c>
      <c r="BF180" s="267" t="str">
        <f t="shared" si="403"/>
        <v/>
      </c>
      <c r="BG180" s="268" t="str">
        <f t="shared" si="404"/>
        <v/>
      </c>
      <c r="BH180" s="269" t="str">
        <f t="shared" si="405"/>
        <v/>
      </c>
      <c r="BI180" s="270" t="str">
        <f t="shared" si="406"/>
        <v/>
      </c>
      <c r="BJ180" s="261" t="str">
        <f t="shared" si="407"/>
        <v/>
      </c>
      <c r="BK180" s="260"/>
      <c r="BL180" s="135"/>
      <c r="BM180" s="262" t="str">
        <f t="shared" si="408"/>
        <v/>
      </c>
      <c r="BN180" s="263" t="str">
        <f t="shared" si="409"/>
        <v/>
      </c>
      <c r="BO180" s="264"/>
      <c r="BP180" s="265"/>
      <c r="BQ180" s="266" t="str">
        <f t="shared" si="410"/>
        <v/>
      </c>
      <c r="BR180" s="267" t="str">
        <f t="shared" si="411"/>
        <v/>
      </c>
      <c r="BS180" s="268" t="str">
        <f t="shared" si="412"/>
        <v/>
      </c>
      <c r="BT180" s="269" t="str">
        <f t="shared" si="413"/>
        <v/>
      </c>
      <c r="BU180" s="270" t="str">
        <f t="shared" si="414"/>
        <v/>
      </c>
      <c r="BV180" s="261" t="str">
        <f t="shared" si="415"/>
        <v/>
      </c>
      <c r="BW180" s="260"/>
      <c r="BX180" s="135"/>
      <c r="BY180" s="262" t="str">
        <f t="shared" si="416"/>
        <v/>
      </c>
      <c r="BZ180" s="263" t="str">
        <f t="shared" si="417"/>
        <v/>
      </c>
      <c r="CA180" s="264"/>
      <c r="CB180" s="265"/>
      <c r="CC180" s="266" t="str">
        <f t="shared" si="418"/>
        <v/>
      </c>
      <c r="CD180" s="267" t="str">
        <f t="shared" si="419"/>
        <v/>
      </c>
      <c r="CE180" s="268" t="str">
        <f t="shared" si="420"/>
        <v/>
      </c>
      <c r="CF180" s="269" t="str">
        <f t="shared" si="421"/>
        <v/>
      </c>
      <c r="CG180" s="270" t="str">
        <f t="shared" si="422"/>
        <v/>
      </c>
      <c r="CH180" s="261" t="str">
        <f t="shared" si="423"/>
        <v/>
      </c>
      <c r="CI180" s="260"/>
      <c r="CJ180" s="135"/>
      <c r="CK180" s="262" t="str">
        <f t="shared" si="450"/>
        <v/>
      </c>
      <c r="CL180" s="263" t="str">
        <f t="shared" si="451"/>
        <v/>
      </c>
      <c r="CM180" s="264"/>
      <c r="CN180" s="265"/>
      <c r="CO180" s="266" t="str">
        <f t="shared" si="446"/>
        <v/>
      </c>
      <c r="CP180" s="267" t="str">
        <f t="shared" si="447"/>
        <v/>
      </c>
      <c r="CQ180" s="268" t="str">
        <f t="shared" si="448"/>
        <v/>
      </c>
      <c r="CR180" s="269" t="str">
        <f t="shared" si="449"/>
        <v/>
      </c>
      <c r="CS180" s="270" t="str">
        <f t="shared" si="445"/>
        <v/>
      </c>
      <c r="CT180" s="261" t="str">
        <f t="shared" si="441"/>
        <v/>
      </c>
      <c r="CU180" s="260"/>
      <c r="CV180" s="135"/>
      <c r="CW180" s="262" t="str">
        <f t="shared" si="424"/>
        <v/>
      </c>
      <c r="CX180" s="263" t="str">
        <f t="shared" si="437"/>
        <v/>
      </c>
      <c r="CY180" s="264"/>
      <c r="CZ180" s="265"/>
      <c r="DA180" s="266" t="str">
        <f t="shared" si="425"/>
        <v/>
      </c>
      <c r="DB180" s="267" t="str">
        <f t="shared" si="426"/>
        <v/>
      </c>
      <c r="DC180" s="268" t="str">
        <f t="shared" si="427"/>
        <v/>
      </c>
      <c r="DD180" s="269" t="str">
        <f t="shared" si="428"/>
        <v/>
      </c>
      <c r="DE180" s="270" t="str">
        <f t="shared" si="429"/>
        <v/>
      </c>
      <c r="DF180" s="261" t="str">
        <f t="shared" si="444"/>
        <v/>
      </c>
      <c r="DG180" s="260"/>
      <c r="DH180" s="135"/>
    </row>
    <row r="181" spans="1:112" ht="13.5" customHeight="1">
      <c r="A181" s="259"/>
      <c r="E181" s="262" t="str">
        <f t="shared" si="368"/>
        <v/>
      </c>
      <c r="F181" s="263" t="str">
        <f t="shared" si="369"/>
        <v/>
      </c>
      <c r="G181" s="264"/>
      <c r="H181" s="265"/>
      <c r="I181" s="266" t="str">
        <f t="shared" si="370"/>
        <v/>
      </c>
      <c r="J181" s="267" t="str">
        <f t="shared" si="371"/>
        <v/>
      </c>
      <c r="K181" s="268" t="str">
        <f t="shared" si="372"/>
        <v/>
      </c>
      <c r="L181" s="269" t="str">
        <f t="shared" si="373"/>
        <v/>
      </c>
      <c r="M181" s="270" t="str">
        <f t="shared" si="374"/>
        <v/>
      </c>
      <c r="N181" s="261" t="str">
        <f t="shared" si="375"/>
        <v/>
      </c>
      <c r="O181" s="260"/>
      <c r="P181" s="135"/>
      <c r="Q181" s="262" t="str">
        <f t="shared" si="376"/>
        <v/>
      </c>
      <c r="R181" s="263" t="str">
        <f t="shared" si="377"/>
        <v/>
      </c>
      <c r="S181" s="264"/>
      <c r="T181" s="265"/>
      <c r="U181" s="266" t="str">
        <f t="shared" si="378"/>
        <v/>
      </c>
      <c r="V181" s="267" t="str">
        <f t="shared" si="379"/>
        <v/>
      </c>
      <c r="W181" s="268" t="str">
        <f t="shared" si="380"/>
        <v/>
      </c>
      <c r="X181" s="269" t="str">
        <f t="shared" si="381"/>
        <v/>
      </c>
      <c r="Y181" s="270" t="str">
        <f t="shared" si="382"/>
        <v/>
      </c>
      <c r="Z181" s="261" t="str">
        <f t="shared" si="383"/>
        <v/>
      </c>
      <c r="AA181" s="260"/>
      <c r="AB181" s="135"/>
      <c r="AC181" s="262" t="str">
        <f t="shared" si="384"/>
        <v/>
      </c>
      <c r="AD181" s="263" t="str">
        <f t="shared" si="385"/>
        <v/>
      </c>
      <c r="AE181" s="264"/>
      <c r="AF181" s="265"/>
      <c r="AG181" s="266" t="str">
        <f t="shared" si="386"/>
        <v/>
      </c>
      <c r="AH181" s="267" t="str">
        <f t="shared" si="387"/>
        <v/>
      </c>
      <c r="AI181" s="268" t="str">
        <f t="shared" si="388"/>
        <v/>
      </c>
      <c r="AJ181" s="269" t="str">
        <f t="shared" si="389"/>
        <v/>
      </c>
      <c r="AK181" s="270" t="str">
        <f t="shared" si="390"/>
        <v/>
      </c>
      <c r="AL181" s="261" t="str">
        <f t="shared" si="391"/>
        <v/>
      </c>
      <c r="AM181" s="260"/>
      <c r="AN181" s="135"/>
      <c r="AO181" s="262" t="str">
        <f t="shared" si="392"/>
        <v/>
      </c>
      <c r="AP181" s="263" t="str">
        <f t="shared" si="393"/>
        <v/>
      </c>
      <c r="AQ181" s="264"/>
      <c r="AR181" s="265"/>
      <c r="AS181" s="266" t="str">
        <f t="shared" si="394"/>
        <v/>
      </c>
      <c r="AT181" s="267" t="str">
        <f t="shared" si="395"/>
        <v/>
      </c>
      <c r="AU181" s="268" t="str">
        <f t="shared" si="396"/>
        <v/>
      </c>
      <c r="AV181" s="269" t="str">
        <f t="shared" si="397"/>
        <v/>
      </c>
      <c r="AW181" s="270" t="str">
        <f t="shared" si="398"/>
        <v/>
      </c>
      <c r="AX181" s="261" t="str">
        <f t="shared" si="399"/>
        <v/>
      </c>
      <c r="AY181" s="260"/>
      <c r="AZ181" s="135"/>
      <c r="BA181" s="262" t="str">
        <f t="shared" si="400"/>
        <v/>
      </c>
      <c r="BB181" s="263" t="str">
        <f t="shared" si="401"/>
        <v/>
      </c>
      <c r="BC181" s="264"/>
      <c r="BD181" s="265"/>
      <c r="BE181" s="266" t="str">
        <f t="shared" si="402"/>
        <v/>
      </c>
      <c r="BF181" s="267" t="str">
        <f t="shared" si="403"/>
        <v/>
      </c>
      <c r="BG181" s="268" t="str">
        <f t="shared" si="404"/>
        <v/>
      </c>
      <c r="BH181" s="269" t="str">
        <f t="shared" si="405"/>
        <v/>
      </c>
      <c r="BI181" s="270" t="str">
        <f t="shared" si="406"/>
        <v/>
      </c>
      <c r="BJ181" s="261" t="str">
        <f t="shared" si="407"/>
        <v/>
      </c>
      <c r="BK181" s="260"/>
      <c r="BL181" s="135"/>
      <c r="BM181" s="262" t="str">
        <f t="shared" si="408"/>
        <v/>
      </c>
      <c r="BN181" s="263" t="str">
        <f t="shared" si="409"/>
        <v/>
      </c>
      <c r="BO181" s="264"/>
      <c r="BP181" s="265"/>
      <c r="BQ181" s="266" t="str">
        <f t="shared" si="410"/>
        <v/>
      </c>
      <c r="BR181" s="267" t="str">
        <f t="shared" si="411"/>
        <v/>
      </c>
      <c r="BS181" s="268" t="str">
        <f t="shared" si="412"/>
        <v/>
      </c>
      <c r="BT181" s="269" t="str">
        <f t="shared" si="413"/>
        <v/>
      </c>
      <c r="BU181" s="270" t="str">
        <f t="shared" si="414"/>
        <v/>
      </c>
      <c r="BV181" s="261" t="str">
        <f t="shared" si="415"/>
        <v/>
      </c>
      <c r="BW181" s="260"/>
      <c r="BX181" s="135"/>
      <c r="BY181" s="262" t="str">
        <f t="shared" si="416"/>
        <v/>
      </c>
      <c r="BZ181" s="263" t="str">
        <f t="shared" si="417"/>
        <v/>
      </c>
      <c r="CA181" s="264"/>
      <c r="CB181" s="265"/>
      <c r="CC181" s="266" t="str">
        <f t="shared" si="418"/>
        <v/>
      </c>
      <c r="CD181" s="267" t="str">
        <f t="shared" si="419"/>
        <v/>
      </c>
      <c r="CE181" s="268" t="str">
        <f t="shared" si="420"/>
        <v/>
      </c>
      <c r="CF181" s="269" t="str">
        <f t="shared" si="421"/>
        <v/>
      </c>
      <c r="CG181" s="270" t="str">
        <f t="shared" si="422"/>
        <v/>
      </c>
      <c r="CH181" s="261" t="str">
        <f t="shared" si="423"/>
        <v/>
      </c>
      <c r="CI181" s="260"/>
      <c r="CJ181" s="135"/>
      <c r="CK181" s="262" t="str">
        <f t="shared" si="450"/>
        <v/>
      </c>
      <c r="CL181" s="263" t="str">
        <f t="shared" si="451"/>
        <v/>
      </c>
      <c r="CM181" s="264"/>
      <c r="CN181" s="265"/>
      <c r="CO181" s="266" t="str">
        <f t="shared" si="446"/>
        <v/>
      </c>
      <c r="CP181" s="267" t="str">
        <f t="shared" si="447"/>
        <v/>
      </c>
      <c r="CQ181" s="268" t="str">
        <f t="shared" si="448"/>
        <v/>
      </c>
      <c r="CR181" s="269" t="str">
        <f t="shared" si="449"/>
        <v/>
      </c>
      <c r="CS181" s="270" t="str">
        <f t="shared" si="445"/>
        <v/>
      </c>
      <c r="CT181" s="261" t="str">
        <f t="shared" si="441"/>
        <v/>
      </c>
      <c r="CU181" s="260"/>
      <c r="CV181" s="135"/>
      <c r="CW181" s="262" t="str">
        <f t="shared" si="424"/>
        <v/>
      </c>
      <c r="CX181" s="263" t="str">
        <f t="shared" si="437"/>
        <v/>
      </c>
      <c r="CY181" s="264"/>
      <c r="CZ181" s="265"/>
      <c r="DA181" s="266" t="str">
        <f t="shared" si="425"/>
        <v/>
      </c>
      <c r="DB181" s="267" t="str">
        <f t="shared" si="426"/>
        <v/>
      </c>
      <c r="DC181" s="268" t="str">
        <f t="shared" si="427"/>
        <v/>
      </c>
      <c r="DD181" s="269" t="str">
        <f t="shared" si="428"/>
        <v/>
      </c>
      <c r="DE181" s="270" t="str">
        <f t="shared" si="429"/>
        <v/>
      </c>
      <c r="DF181" s="261" t="str">
        <f t="shared" si="444"/>
        <v/>
      </c>
      <c r="DG181" s="260"/>
      <c r="DH181" s="135"/>
    </row>
    <row r="182" spans="1:112" ht="13.5" customHeight="1">
      <c r="A182" s="259"/>
      <c r="E182" s="262" t="str">
        <f t="shared" si="368"/>
        <v/>
      </c>
      <c r="F182" s="263" t="str">
        <f t="shared" si="369"/>
        <v/>
      </c>
      <c r="G182" s="264"/>
      <c r="H182" s="265"/>
      <c r="I182" s="266" t="str">
        <f t="shared" si="370"/>
        <v/>
      </c>
      <c r="J182" s="267" t="str">
        <f t="shared" si="371"/>
        <v/>
      </c>
      <c r="K182" s="268" t="str">
        <f t="shared" si="372"/>
        <v/>
      </c>
      <c r="L182" s="269" t="str">
        <f t="shared" si="373"/>
        <v/>
      </c>
      <c r="M182" s="270" t="str">
        <f t="shared" si="374"/>
        <v/>
      </c>
      <c r="N182" s="261" t="str">
        <f t="shared" si="375"/>
        <v/>
      </c>
      <c r="O182" s="260"/>
      <c r="P182" s="135"/>
      <c r="Q182" s="262" t="str">
        <f t="shared" si="376"/>
        <v/>
      </c>
      <c r="R182" s="263" t="str">
        <f t="shared" si="377"/>
        <v/>
      </c>
      <c r="S182" s="264"/>
      <c r="T182" s="265"/>
      <c r="U182" s="266" t="str">
        <f t="shared" si="378"/>
        <v/>
      </c>
      <c r="V182" s="267" t="str">
        <f t="shared" si="379"/>
        <v/>
      </c>
      <c r="W182" s="268" t="str">
        <f t="shared" si="380"/>
        <v/>
      </c>
      <c r="X182" s="269" t="str">
        <f t="shared" si="381"/>
        <v/>
      </c>
      <c r="Y182" s="270" t="str">
        <f t="shared" si="382"/>
        <v/>
      </c>
      <c r="Z182" s="261" t="str">
        <f t="shared" si="383"/>
        <v/>
      </c>
      <c r="AA182" s="260"/>
      <c r="AB182" s="135"/>
      <c r="AC182" s="262" t="str">
        <f t="shared" si="384"/>
        <v/>
      </c>
      <c r="AD182" s="263" t="str">
        <f t="shared" si="385"/>
        <v/>
      </c>
      <c r="AE182" s="264"/>
      <c r="AF182" s="265"/>
      <c r="AG182" s="266" t="str">
        <f t="shared" si="386"/>
        <v/>
      </c>
      <c r="AH182" s="267" t="str">
        <f t="shared" si="387"/>
        <v/>
      </c>
      <c r="AI182" s="268" t="str">
        <f t="shared" si="388"/>
        <v/>
      </c>
      <c r="AJ182" s="269" t="str">
        <f t="shared" si="389"/>
        <v/>
      </c>
      <c r="AK182" s="270" t="str">
        <f t="shared" si="390"/>
        <v/>
      </c>
      <c r="AL182" s="261" t="str">
        <f t="shared" si="391"/>
        <v/>
      </c>
      <c r="AM182" s="260"/>
      <c r="AN182" s="135"/>
      <c r="AO182" s="262" t="str">
        <f t="shared" si="392"/>
        <v/>
      </c>
      <c r="AP182" s="263" t="str">
        <f t="shared" si="393"/>
        <v/>
      </c>
      <c r="AQ182" s="264"/>
      <c r="AR182" s="265"/>
      <c r="AS182" s="266" t="str">
        <f t="shared" si="394"/>
        <v/>
      </c>
      <c r="AT182" s="267" t="str">
        <f t="shared" si="395"/>
        <v/>
      </c>
      <c r="AU182" s="268" t="str">
        <f t="shared" si="396"/>
        <v/>
      </c>
      <c r="AV182" s="269" t="str">
        <f t="shared" si="397"/>
        <v/>
      </c>
      <c r="AW182" s="270" t="str">
        <f t="shared" si="398"/>
        <v/>
      </c>
      <c r="AX182" s="261" t="str">
        <f t="shared" si="399"/>
        <v/>
      </c>
      <c r="AY182" s="260"/>
      <c r="AZ182" s="135"/>
      <c r="BA182" s="262" t="str">
        <f t="shared" si="400"/>
        <v/>
      </c>
      <c r="BB182" s="263" t="str">
        <f t="shared" si="401"/>
        <v/>
      </c>
      <c r="BC182" s="264"/>
      <c r="BD182" s="265"/>
      <c r="BE182" s="266" t="str">
        <f t="shared" si="402"/>
        <v/>
      </c>
      <c r="BF182" s="267" t="str">
        <f t="shared" si="403"/>
        <v/>
      </c>
      <c r="BG182" s="268" t="str">
        <f t="shared" si="404"/>
        <v/>
      </c>
      <c r="BH182" s="269" t="str">
        <f t="shared" si="405"/>
        <v/>
      </c>
      <c r="BI182" s="270" t="str">
        <f t="shared" si="406"/>
        <v/>
      </c>
      <c r="BJ182" s="261" t="str">
        <f t="shared" si="407"/>
        <v/>
      </c>
      <c r="BK182" s="260"/>
      <c r="BL182" s="135"/>
      <c r="BM182" s="262" t="str">
        <f t="shared" si="408"/>
        <v/>
      </c>
      <c r="BN182" s="263" t="str">
        <f t="shared" si="409"/>
        <v/>
      </c>
      <c r="BO182" s="264"/>
      <c r="BP182" s="265"/>
      <c r="BQ182" s="266" t="str">
        <f t="shared" si="410"/>
        <v/>
      </c>
      <c r="BR182" s="267" t="str">
        <f t="shared" si="411"/>
        <v/>
      </c>
      <c r="BS182" s="268" t="str">
        <f t="shared" si="412"/>
        <v/>
      </c>
      <c r="BT182" s="269" t="str">
        <f t="shared" si="413"/>
        <v/>
      </c>
      <c r="BU182" s="270" t="str">
        <f t="shared" si="414"/>
        <v/>
      </c>
      <c r="BV182" s="261" t="str">
        <f t="shared" si="415"/>
        <v/>
      </c>
      <c r="BW182" s="260"/>
      <c r="BX182" s="135"/>
      <c r="BY182" s="262" t="str">
        <f t="shared" si="416"/>
        <v/>
      </c>
      <c r="BZ182" s="263" t="str">
        <f t="shared" si="417"/>
        <v/>
      </c>
      <c r="CA182" s="264"/>
      <c r="CB182" s="265"/>
      <c r="CC182" s="266" t="str">
        <f t="shared" si="418"/>
        <v/>
      </c>
      <c r="CD182" s="267" t="str">
        <f t="shared" si="419"/>
        <v/>
      </c>
      <c r="CE182" s="268" t="str">
        <f t="shared" si="420"/>
        <v/>
      </c>
      <c r="CF182" s="269" t="str">
        <f t="shared" si="421"/>
        <v/>
      </c>
      <c r="CG182" s="270" t="str">
        <f t="shared" si="422"/>
        <v/>
      </c>
      <c r="CH182" s="261" t="str">
        <f t="shared" si="423"/>
        <v/>
      </c>
      <c r="CI182" s="260"/>
      <c r="CJ182" s="135"/>
      <c r="CK182" s="262" t="str">
        <f t="shared" si="450"/>
        <v/>
      </c>
      <c r="CL182" s="263" t="str">
        <f t="shared" si="451"/>
        <v/>
      </c>
      <c r="CM182" s="264"/>
      <c r="CN182" s="265"/>
      <c r="CO182" s="266" t="str">
        <f t="shared" si="446"/>
        <v/>
      </c>
      <c r="CP182" s="267" t="str">
        <f t="shared" si="447"/>
        <v/>
      </c>
      <c r="CQ182" s="268" t="str">
        <f t="shared" si="448"/>
        <v/>
      </c>
      <c r="CR182" s="269" t="str">
        <f t="shared" si="449"/>
        <v/>
      </c>
      <c r="CS182" s="270" t="str">
        <f t="shared" si="445"/>
        <v/>
      </c>
      <c r="CT182" s="261" t="str">
        <f t="shared" si="441"/>
        <v/>
      </c>
      <c r="CU182" s="260"/>
      <c r="CV182" s="135"/>
      <c r="CW182" s="262" t="str">
        <f t="shared" si="424"/>
        <v/>
      </c>
      <c r="CX182" s="263" t="str">
        <f t="shared" si="437"/>
        <v/>
      </c>
      <c r="CY182" s="264"/>
      <c r="CZ182" s="265"/>
      <c r="DA182" s="266" t="str">
        <f t="shared" si="425"/>
        <v/>
      </c>
      <c r="DB182" s="267" t="str">
        <f t="shared" si="426"/>
        <v/>
      </c>
      <c r="DC182" s="268" t="str">
        <f t="shared" si="427"/>
        <v/>
      </c>
      <c r="DD182" s="269" t="str">
        <f t="shared" si="428"/>
        <v/>
      </c>
      <c r="DE182" s="270" t="str">
        <f t="shared" si="429"/>
        <v/>
      </c>
      <c r="DF182" s="261" t="str">
        <f t="shared" si="444"/>
        <v/>
      </c>
      <c r="DG182" s="260"/>
      <c r="DH182" s="135"/>
    </row>
    <row r="183" spans="1:112" ht="13.5" customHeight="1">
      <c r="A183" s="259"/>
      <c r="E183" s="262" t="str">
        <f t="shared" si="368"/>
        <v/>
      </c>
      <c r="F183" s="263" t="str">
        <f t="shared" si="369"/>
        <v/>
      </c>
      <c r="G183" s="264"/>
      <c r="H183" s="265"/>
      <c r="I183" s="266" t="str">
        <f t="shared" si="370"/>
        <v/>
      </c>
      <c r="J183" s="267" t="str">
        <f t="shared" si="371"/>
        <v/>
      </c>
      <c r="K183" s="268" t="str">
        <f t="shared" si="372"/>
        <v/>
      </c>
      <c r="L183" s="269" t="str">
        <f t="shared" si="373"/>
        <v/>
      </c>
      <c r="M183" s="270" t="str">
        <f t="shared" si="374"/>
        <v/>
      </c>
      <c r="N183" s="261" t="str">
        <f t="shared" si="375"/>
        <v/>
      </c>
      <c r="O183" s="260"/>
      <c r="P183" s="135"/>
      <c r="Q183" s="262" t="str">
        <f t="shared" si="376"/>
        <v/>
      </c>
      <c r="R183" s="263" t="str">
        <f t="shared" si="377"/>
        <v/>
      </c>
      <c r="S183" s="264"/>
      <c r="T183" s="265"/>
      <c r="U183" s="266" t="str">
        <f t="shared" si="378"/>
        <v/>
      </c>
      <c r="V183" s="267" t="str">
        <f t="shared" si="379"/>
        <v/>
      </c>
      <c r="W183" s="268" t="str">
        <f t="shared" si="380"/>
        <v/>
      </c>
      <c r="X183" s="269" t="str">
        <f t="shared" si="381"/>
        <v/>
      </c>
      <c r="Y183" s="270" t="str">
        <f t="shared" si="382"/>
        <v/>
      </c>
      <c r="Z183" s="261" t="str">
        <f t="shared" si="383"/>
        <v/>
      </c>
      <c r="AA183" s="260"/>
      <c r="AB183" s="135"/>
      <c r="AC183" s="262" t="str">
        <f t="shared" si="384"/>
        <v/>
      </c>
      <c r="AD183" s="263" t="str">
        <f t="shared" si="385"/>
        <v/>
      </c>
      <c r="AE183" s="264"/>
      <c r="AF183" s="265"/>
      <c r="AG183" s="266" t="str">
        <f t="shared" si="386"/>
        <v/>
      </c>
      <c r="AH183" s="267" t="str">
        <f t="shared" si="387"/>
        <v/>
      </c>
      <c r="AI183" s="268" t="str">
        <f t="shared" si="388"/>
        <v/>
      </c>
      <c r="AJ183" s="269" t="str">
        <f t="shared" si="389"/>
        <v/>
      </c>
      <c r="AK183" s="270" t="str">
        <f t="shared" si="390"/>
        <v/>
      </c>
      <c r="AL183" s="261" t="str">
        <f t="shared" si="391"/>
        <v/>
      </c>
      <c r="AM183" s="260"/>
      <c r="AN183" s="135"/>
      <c r="AO183" s="262" t="str">
        <f t="shared" si="392"/>
        <v/>
      </c>
      <c r="AP183" s="263" t="str">
        <f t="shared" si="393"/>
        <v/>
      </c>
      <c r="AQ183" s="264"/>
      <c r="AR183" s="265"/>
      <c r="AS183" s="266" t="str">
        <f t="shared" si="394"/>
        <v/>
      </c>
      <c r="AT183" s="267" t="str">
        <f t="shared" si="395"/>
        <v/>
      </c>
      <c r="AU183" s="268" t="str">
        <f t="shared" si="396"/>
        <v/>
      </c>
      <c r="AV183" s="269" t="str">
        <f t="shared" si="397"/>
        <v/>
      </c>
      <c r="AW183" s="270" t="str">
        <f t="shared" si="398"/>
        <v/>
      </c>
      <c r="AX183" s="261" t="str">
        <f t="shared" si="399"/>
        <v/>
      </c>
      <c r="AY183" s="260"/>
      <c r="AZ183" s="135"/>
      <c r="BA183" s="262" t="str">
        <f t="shared" si="400"/>
        <v/>
      </c>
      <c r="BB183" s="263" t="str">
        <f t="shared" si="401"/>
        <v/>
      </c>
      <c r="BC183" s="264"/>
      <c r="BD183" s="265"/>
      <c r="BE183" s="266" t="str">
        <f t="shared" si="402"/>
        <v/>
      </c>
      <c r="BF183" s="267" t="str">
        <f t="shared" si="403"/>
        <v/>
      </c>
      <c r="BG183" s="268" t="str">
        <f t="shared" si="404"/>
        <v/>
      </c>
      <c r="BH183" s="269" t="str">
        <f t="shared" si="405"/>
        <v/>
      </c>
      <c r="BI183" s="270" t="str">
        <f t="shared" si="406"/>
        <v/>
      </c>
      <c r="BJ183" s="261" t="str">
        <f t="shared" si="407"/>
        <v/>
      </c>
      <c r="BK183" s="260"/>
      <c r="BL183" s="135"/>
      <c r="BM183" s="262" t="str">
        <f t="shared" si="408"/>
        <v/>
      </c>
      <c r="BN183" s="263" t="str">
        <f t="shared" si="409"/>
        <v/>
      </c>
      <c r="BO183" s="264"/>
      <c r="BP183" s="265"/>
      <c r="BQ183" s="266" t="str">
        <f t="shared" si="410"/>
        <v/>
      </c>
      <c r="BR183" s="267" t="str">
        <f t="shared" si="411"/>
        <v/>
      </c>
      <c r="BS183" s="268" t="str">
        <f t="shared" si="412"/>
        <v/>
      </c>
      <c r="BT183" s="269" t="str">
        <f t="shared" si="413"/>
        <v/>
      </c>
      <c r="BU183" s="270" t="str">
        <f t="shared" si="414"/>
        <v/>
      </c>
      <c r="BV183" s="261" t="str">
        <f t="shared" si="415"/>
        <v/>
      </c>
      <c r="BW183" s="260"/>
      <c r="BX183" s="135"/>
      <c r="BY183" s="262" t="str">
        <f t="shared" si="416"/>
        <v/>
      </c>
      <c r="BZ183" s="263" t="str">
        <f t="shared" si="417"/>
        <v/>
      </c>
      <c r="CA183" s="264"/>
      <c r="CB183" s="265"/>
      <c r="CC183" s="266" t="str">
        <f t="shared" si="418"/>
        <v/>
      </c>
      <c r="CD183" s="267" t="str">
        <f t="shared" si="419"/>
        <v/>
      </c>
      <c r="CE183" s="268" t="str">
        <f t="shared" si="420"/>
        <v/>
      </c>
      <c r="CF183" s="269" t="str">
        <f t="shared" si="421"/>
        <v/>
      </c>
      <c r="CG183" s="270" t="str">
        <f t="shared" si="422"/>
        <v/>
      </c>
      <c r="CH183" s="261" t="str">
        <f t="shared" si="423"/>
        <v/>
      </c>
      <c r="CI183" s="260"/>
      <c r="CJ183" s="135"/>
      <c r="CK183" s="262" t="str">
        <f t="shared" si="450"/>
        <v/>
      </c>
      <c r="CL183" s="263" t="str">
        <f t="shared" si="451"/>
        <v/>
      </c>
      <c r="CM183" s="264"/>
      <c r="CN183" s="265"/>
      <c r="CO183" s="266" t="str">
        <f t="shared" si="446"/>
        <v/>
      </c>
      <c r="CP183" s="267" t="str">
        <f t="shared" si="447"/>
        <v/>
      </c>
      <c r="CQ183" s="268" t="str">
        <f t="shared" si="448"/>
        <v/>
      </c>
      <c r="CR183" s="269" t="str">
        <f t="shared" si="449"/>
        <v/>
      </c>
      <c r="CS183" s="270" t="str">
        <f t="shared" si="445"/>
        <v/>
      </c>
      <c r="CT183" s="261" t="str">
        <f t="shared" si="441"/>
        <v/>
      </c>
      <c r="CU183" s="260"/>
      <c r="CV183" s="135"/>
      <c r="CW183" s="262" t="str">
        <f t="shared" si="424"/>
        <v/>
      </c>
      <c r="CX183" s="263" t="str">
        <f t="shared" si="437"/>
        <v/>
      </c>
      <c r="CY183" s="264"/>
      <c r="CZ183" s="265"/>
      <c r="DA183" s="266" t="str">
        <f t="shared" si="425"/>
        <v/>
      </c>
      <c r="DB183" s="267" t="str">
        <f t="shared" si="426"/>
        <v/>
      </c>
      <c r="DC183" s="268" t="str">
        <f t="shared" si="427"/>
        <v/>
      </c>
      <c r="DD183" s="269" t="str">
        <f t="shared" si="428"/>
        <v/>
      </c>
      <c r="DE183" s="270" t="str">
        <f t="shared" si="429"/>
        <v/>
      </c>
      <c r="DF183" s="261" t="str">
        <f t="shared" si="444"/>
        <v/>
      </c>
      <c r="DG183" s="260"/>
      <c r="DH183" s="135"/>
    </row>
    <row r="184" spans="1:112" ht="13.5" customHeight="1">
      <c r="A184" s="259"/>
      <c r="E184" s="262" t="str">
        <f t="shared" si="368"/>
        <v/>
      </c>
      <c r="F184" s="263" t="str">
        <f t="shared" si="369"/>
        <v/>
      </c>
      <c r="G184" s="264"/>
      <c r="H184" s="265"/>
      <c r="I184" s="266" t="str">
        <f t="shared" si="370"/>
        <v/>
      </c>
      <c r="J184" s="267" t="str">
        <f t="shared" si="371"/>
        <v/>
      </c>
      <c r="K184" s="268" t="str">
        <f t="shared" si="372"/>
        <v/>
      </c>
      <c r="L184" s="269" t="str">
        <f t="shared" si="373"/>
        <v/>
      </c>
      <c r="M184" s="270" t="str">
        <f t="shared" si="374"/>
        <v/>
      </c>
      <c r="N184" s="261" t="str">
        <f t="shared" si="375"/>
        <v/>
      </c>
      <c r="O184" s="260"/>
      <c r="P184" s="135"/>
      <c r="Q184" s="262" t="str">
        <f t="shared" si="376"/>
        <v/>
      </c>
      <c r="R184" s="263" t="str">
        <f t="shared" si="377"/>
        <v/>
      </c>
      <c r="S184" s="264"/>
      <c r="T184" s="265"/>
      <c r="U184" s="266" t="str">
        <f t="shared" si="378"/>
        <v/>
      </c>
      <c r="V184" s="267" t="str">
        <f t="shared" si="379"/>
        <v/>
      </c>
      <c r="W184" s="268" t="str">
        <f t="shared" si="380"/>
        <v/>
      </c>
      <c r="X184" s="269" t="str">
        <f t="shared" si="381"/>
        <v/>
      </c>
      <c r="Y184" s="270" t="str">
        <f t="shared" si="382"/>
        <v/>
      </c>
      <c r="Z184" s="261" t="str">
        <f t="shared" si="383"/>
        <v/>
      </c>
      <c r="AA184" s="260"/>
      <c r="AB184" s="135"/>
      <c r="AC184" s="262" t="str">
        <f t="shared" si="384"/>
        <v/>
      </c>
      <c r="AD184" s="263" t="str">
        <f t="shared" si="385"/>
        <v/>
      </c>
      <c r="AE184" s="264"/>
      <c r="AF184" s="265"/>
      <c r="AG184" s="266" t="str">
        <f t="shared" si="386"/>
        <v/>
      </c>
      <c r="AH184" s="267" t="str">
        <f t="shared" si="387"/>
        <v/>
      </c>
      <c r="AI184" s="268" t="str">
        <f t="shared" si="388"/>
        <v/>
      </c>
      <c r="AJ184" s="269" t="str">
        <f t="shared" si="389"/>
        <v/>
      </c>
      <c r="AK184" s="270" t="str">
        <f t="shared" si="390"/>
        <v/>
      </c>
      <c r="AL184" s="261" t="str">
        <f t="shared" si="391"/>
        <v/>
      </c>
      <c r="AM184" s="260"/>
      <c r="AN184" s="135"/>
      <c r="AO184" s="262" t="str">
        <f t="shared" si="392"/>
        <v/>
      </c>
      <c r="AP184" s="263" t="str">
        <f t="shared" si="393"/>
        <v/>
      </c>
      <c r="AQ184" s="264"/>
      <c r="AR184" s="265"/>
      <c r="AS184" s="266" t="str">
        <f t="shared" si="394"/>
        <v/>
      </c>
      <c r="AT184" s="267" t="str">
        <f t="shared" si="395"/>
        <v/>
      </c>
      <c r="AU184" s="268" t="str">
        <f t="shared" si="396"/>
        <v/>
      </c>
      <c r="AV184" s="269" t="str">
        <f t="shared" si="397"/>
        <v/>
      </c>
      <c r="AW184" s="270" t="str">
        <f t="shared" si="398"/>
        <v/>
      </c>
      <c r="AX184" s="261" t="str">
        <f t="shared" si="399"/>
        <v/>
      </c>
      <c r="AY184" s="260"/>
      <c r="AZ184" s="135"/>
      <c r="BA184" s="262" t="str">
        <f t="shared" si="400"/>
        <v/>
      </c>
      <c r="BB184" s="263" t="str">
        <f t="shared" si="401"/>
        <v/>
      </c>
      <c r="BC184" s="264"/>
      <c r="BD184" s="265"/>
      <c r="BE184" s="266" t="str">
        <f t="shared" si="402"/>
        <v/>
      </c>
      <c r="BF184" s="267" t="str">
        <f t="shared" si="403"/>
        <v/>
      </c>
      <c r="BG184" s="268" t="str">
        <f t="shared" si="404"/>
        <v/>
      </c>
      <c r="BH184" s="269" t="str">
        <f t="shared" si="405"/>
        <v/>
      </c>
      <c r="BI184" s="270" t="str">
        <f t="shared" si="406"/>
        <v/>
      </c>
      <c r="BJ184" s="261" t="str">
        <f t="shared" si="407"/>
        <v/>
      </c>
      <c r="BK184" s="260"/>
      <c r="BL184" s="135"/>
      <c r="BM184" s="262" t="str">
        <f t="shared" si="408"/>
        <v/>
      </c>
      <c r="BN184" s="263" t="str">
        <f t="shared" si="409"/>
        <v/>
      </c>
      <c r="BO184" s="264"/>
      <c r="BP184" s="265"/>
      <c r="BQ184" s="266" t="str">
        <f t="shared" si="410"/>
        <v/>
      </c>
      <c r="BR184" s="267" t="str">
        <f t="shared" si="411"/>
        <v/>
      </c>
      <c r="BS184" s="268" t="str">
        <f t="shared" si="412"/>
        <v/>
      </c>
      <c r="BT184" s="269" t="str">
        <f t="shared" si="413"/>
        <v/>
      </c>
      <c r="BU184" s="270" t="str">
        <f t="shared" si="414"/>
        <v/>
      </c>
      <c r="BV184" s="261" t="str">
        <f t="shared" si="415"/>
        <v/>
      </c>
      <c r="BW184" s="260"/>
      <c r="BX184" s="135"/>
      <c r="BY184" s="262" t="str">
        <f t="shared" si="416"/>
        <v/>
      </c>
      <c r="BZ184" s="263" t="str">
        <f t="shared" si="417"/>
        <v/>
      </c>
      <c r="CA184" s="264"/>
      <c r="CB184" s="265"/>
      <c r="CC184" s="266" t="str">
        <f t="shared" si="418"/>
        <v/>
      </c>
      <c r="CD184" s="267" t="str">
        <f t="shared" si="419"/>
        <v/>
      </c>
      <c r="CE184" s="268" t="str">
        <f t="shared" si="420"/>
        <v/>
      </c>
      <c r="CF184" s="269" t="str">
        <f t="shared" si="421"/>
        <v/>
      </c>
      <c r="CG184" s="270" t="str">
        <f t="shared" si="422"/>
        <v/>
      </c>
      <c r="CH184" s="261" t="str">
        <f t="shared" si="423"/>
        <v/>
      </c>
      <c r="CI184" s="260"/>
      <c r="CJ184" s="135"/>
      <c r="CK184" s="262" t="str">
        <f t="shared" si="450"/>
        <v/>
      </c>
      <c r="CL184" s="263" t="str">
        <f t="shared" si="451"/>
        <v/>
      </c>
      <c r="CM184" s="264"/>
      <c r="CN184" s="265"/>
      <c r="CO184" s="266" t="str">
        <f t="shared" si="446"/>
        <v/>
      </c>
      <c r="CP184" s="267" t="str">
        <f t="shared" si="447"/>
        <v/>
      </c>
      <c r="CQ184" s="268" t="str">
        <f t="shared" si="448"/>
        <v/>
      </c>
      <c r="CR184" s="269" t="str">
        <f t="shared" si="449"/>
        <v/>
      </c>
      <c r="CS184" s="270" t="str">
        <f t="shared" si="445"/>
        <v/>
      </c>
      <c r="CT184" s="261" t="str">
        <f t="shared" si="441"/>
        <v/>
      </c>
      <c r="CU184" s="260"/>
      <c r="CV184" s="135"/>
      <c r="CW184" s="262" t="str">
        <f t="shared" si="424"/>
        <v/>
      </c>
      <c r="CX184" s="263" t="str">
        <f t="shared" si="437"/>
        <v/>
      </c>
      <c r="CY184" s="264"/>
      <c r="CZ184" s="265"/>
      <c r="DA184" s="266" t="str">
        <f t="shared" si="425"/>
        <v/>
      </c>
      <c r="DB184" s="267" t="str">
        <f t="shared" si="426"/>
        <v/>
      </c>
      <c r="DC184" s="268" t="str">
        <f t="shared" si="427"/>
        <v/>
      </c>
      <c r="DD184" s="269" t="str">
        <f t="shared" si="428"/>
        <v/>
      </c>
      <c r="DE184" s="270" t="str">
        <f t="shared" si="429"/>
        <v/>
      </c>
      <c r="DF184" s="261" t="str">
        <f t="shared" si="444"/>
        <v/>
      </c>
      <c r="DG184" s="260"/>
      <c r="DH184" s="135"/>
    </row>
    <row r="185" spans="1:112" ht="13.5" customHeight="1">
      <c r="A185" s="259"/>
      <c r="E185" s="274"/>
      <c r="F185" s="275"/>
      <c r="G185" s="264"/>
      <c r="H185" s="276"/>
      <c r="I185" s="277"/>
      <c r="J185" s="278"/>
      <c r="K185" s="279"/>
      <c r="L185" s="269"/>
      <c r="M185" s="280"/>
      <c r="O185" s="276"/>
      <c r="Q185" s="274"/>
      <c r="R185" s="275"/>
      <c r="S185" s="264"/>
      <c r="T185" s="276"/>
      <c r="U185" s="277"/>
      <c r="V185" s="278"/>
      <c r="W185" s="279"/>
      <c r="X185" s="269"/>
      <c r="Y185" s="280"/>
      <c r="Z185" s="261"/>
      <c r="AA185" s="276"/>
      <c r="AB185" s="261"/>
      <c r="AC185" s="274"/>
      <c r="AD185" s="275"/>
      <c r="AE185" s="264"/>
      <c r="AF185" s="276"/>
      <c r="AG185" s="277"/>
      <c r="AH185" s="278"/>
      <c r="AI185" s="279"/>
      <c r="AJ185" s="269"/>
      <c r="AK185" s="280"/>
      <c r="AL185" s="261"/>
      <c r="AM185" s="276"/>
      <c r="AN185" s="261"/>
      <c r="AO185" s="274"/>
      <c r="AP185" s="275"/>
      <c r="AQ185" s="264"/>
      <c r="AR185" s="276"/>
      <c r="AS185" s="277"/>
      <c r="AT185" s="278"/>
      <c r="AU185" s="279"/>
      <c r="AV185" s="269"/>
      <c r="AW185" s="280"/>
      <c r="AX185" s="261"/>
      <c r="AY185" s="276"/>
      <c r="AZ185" s="261"/>
      <c r="BA185" s="274"/>
      <c r="BB185" s="275"/>
      <c r="BC185" s="264"/>
      <c r="BD185" s="276"/>
      <c r="BE185" s="277"/>
      <c r="BF185" s="278"/>
      <c r="BG185" s="279"/>
      <c r="BH185" s="269"/>
      <c r="BI185" s="280"/>
      <c r="BJ185" s="261"/>
      <c r="BK185" s="276"/>
      <c r="BL185" s="261"/>
      <c r="BM185" s="274"/>
      <c r="BN185" s="275"/>
      <c r="BO185" s="264"/>
      <c r="BP185" s="276"/>
      <c r="BQ185" s="277"/>
      <c r="BR185" s="278"/>
      <c r="BS185" s="279"/>
      <c r="BT185" s="269"/>
      <c r="BU185" s="280"/>
      <c r="BV185" s="261"/>
      <c r="BW185" s="276"/>
      <c r="BX185" s="261"/>
      <c r="BY185" s="274"/>
      <c r="BZ185" s="275"/>
      <c r="CA185" s="264"/>
      <c r="CB185" s="276"/>
      <c r="CC185" s="277"/>
      <c r="CD185" s="278"/>
      <c r="CE185" s="279"/>
      <c r="CF185" s="269"/>
      <c r="CG185" s="280"/>
      <c r="CH185" s="261"/>
      <c r="CI185" s="276"/>
      <c r="CJ185" s="261"/>
      <c r="CK185" s="274"/>
      <c r="CL185" s="275"/>
      <c r="CM185" s="264"/>
      <c r="CN185" s="276"/>
      <c r="CO185" s="277"/>
      <c r="CP185" s="278"/>
      <c r="CQ185" s="279"/>
      <c r="CR185" s="269"/>
      <c r="CS185" s="280"/>
      <c r="CT185" s="261"/>
      <c r="CU185" s="276"/>
      <c r="CV185" s="261"/>
      <c r="CW185" s="274"/>
      <c r="CX185" s="275"/>
      <c r="CY185" s="264"/>
      <c r="CZ185" s="276"/>
      <c r="DA185" s="277"/>
      <c r="DB185" s="278"/>
      <c r="DC185" s="279"/>
      <c r="DD185" s="269"/>
      <c r="DE185" s="280"/>
      <c r="DF185" s="261"/>
      <c r="DG185" s="276"/>
      <c r="DH185" s="261"/>
    </row>
    <row r="186" spans="1:112" ht="13.5" customHeight="1">
      <c r="A186" s="259"/>
      <c r="E186" s="274"/>
      <c r="F186" s="275"/>
      <c r="G186" s="264"/>
      <c r="H186" s="276"/>
      <c r="I186" s="277"/>
      <c r="J186" s="278"/>
      <c r="K186" s="279"/>
      <c r="L186" s="269"/>
      <c r="M186" s="280"/>
      <c r="O186" s="276"/>
      <c r="Q186" s="274"/>
      <c r="R186" s="275"/>
      <c r="S186" s="264"/>
      <c r="T186" s="276"/>
      <c r="U186" s="277"/>
      <c r="V186" s="278"/>
      <c r="W186" s="279"/>
      <c r="X186" s="269"/>
      <c r="Y186" s="280"/>
      <c r="Z186" s="261"/>
      <c r="AA186" s="276"/>
      <c r="AB186" s="261"/>
      <c r="AC186" s="274"/>
      <c r="AD186" s="275"/>
      <c r="AE186" s="264"/>
      <c r="AF186" s="276"/>
      <c r="AG186" s="277"/>
      <c r="AH186" s="278"/>
      <c r="AI186" s="279"/>
      <c r="AJ186" s="269"/>
      <c r="AK186" s="280"/>
      <c r="AL186" s="261"/>
      <c r="AM186" s="276"/>
      <c r="AN186" s="261"/>
      <c r="AO186" s="274"/>
      <c r="AP186" s="275"/>
      <c r="AQ186" s="264"/>
      <c r="AR186" s="276"/>
      <c r="AS186" s="277"/>
      <c r="AT186" s="278"/>
      <c r="AU186" s="279"/>
      <c r="AV186" s="269"/>
      <c r="AW186" s="280"/>
      <c r="AX186" s="261"/>
      <c r="AY186" s="276"/>
      <c r="AZ186" s="261"/>
      <c r="BA186" s="274"/>
      <c r="BB186" s="275"/>
      <c r="BC186" s="264"/>
      <c r="BD186" s="276"/>
      <c r="BE186" s="277"/>
      <c r="BF186" s="278"/>
      <c r="BG186" s="279"/>
      <c r="BH186" s="269"/>
      <c r="BI186" s="280"/>
      <c r="BJ186" s="261"/>
      <c r="BK186" s="276"/>
      <c r="BL186" s="261"/>
      <c r="BM186" s="274"/>
      <c r="BN186" s="275"/>
      <c r="BO186" s="264"/>
      <c r="BP186" s="276"/>
      <c r="BQ186" s="277"/>
      <c r="BR186" s="278"/>
      <c r="BS186" s="279"/>
      <c r="BT186" s="269"/>
      <c r="BU186" s="280"/>
      <c r="BV186" s="261"/>
      <c r="BW186" s="276"/>
      <c r="BX186" s="261"/>
      <c r="BY186" s="274"/>
      <c r="BZ186" s="275"/>
      <c r="CA186" s="264"/>
      <c r="CB186" s="276"/>
      <c r="CC186" s="277"/>
      <c r="CD186" s="278"/>
      <c r="CE186" s="279"/>
      <c r="CF186" s="269"/>
      <c r="CG186" s="280"/>
      <c r="CH186" s="261"/>
      <c r="CI186" s="276"/>
      <c r="CJ186" s="261"/>
      <c r="CK186" s="274"/>
      <c r="CL186" s="275"/>
      <c r="CM186" s="264"/>
      <c r="CN186" s="276"/>
      <c r="CO186" s="277"/>
      <c r="CP186" s="278"/>
      <c r="CQ186" s="279"/>
      <c r="CR186" s="269"/>
      <c r="CS186" s="280"/>
      <c r="CT186" s="261"/>
      <c r="CU186" s="276"/>
      <c r="CV186" s="261"/>
      <c r="CW186" s="274"/>
      <c r="CX186" s="275"/>
      <c r="CY186" s="264"/>
      <c r="CZ186" s="276"/>
      <c r="DA186" s="277"/>
      <c r="DB186" s="278"/>
      <c r="DC186" s="279"/>
      <c r="DD186" s="269"/>
      <c r="DE186" s="280"/>
      <c r="DF186" s="261"/>
      <c r="DG186" s="276"/>
      <c r="DH186" s="261"/>
    </row>
    <row r="187" spans="1:112" ht="13.5" customHeight="1">
      <c r="A187" s="259"/>
      <c r="E187" s="274"/>
      <c r="F187" s="275"/>
      <c r="G187" s="264"/>
      <c r="H187" s="276"/>
      <c r="I187" s="277"/>
      <c r="J187" s="278"/>
      <c r="K187" s="279"/>
      <c r="L187" s="269"/>
      <c r="M187" s="280"/>
      <c r="O187" s="276"/>
      <c r="Q187" s="274"/>
      <c r="R187" s="275"/>
      <c r="S187" s="264"/>
      <c r="T187" s="276"/>
      <c r="U187" s="277"/>
      <c r="V187" s="278"/>
      <c r="W187" s="279"/>
      <c r="X187" s="269"/>
      <c r="Y187" s="280"/>
      <c r="Z187" s="261"/>
      <c r="AA187" s="276"/>
      <c r="AB187" s="261"/>
      <c r="AC187" s="274"/>
      <c r="AD187" s="275"/>
      <c r="AE187" s="264"/>
      <c r="AF187" s="276"/>
      <c r="AG187" s="277"/>
      <c r="AH187" s="278"/>
      <c r="AI187" s="279"/>
      <c r="AJ187" s="269"/>
      <c r="AK187" s="280"/>
      <c r="AL187" s="261"/>
      <c r="AM187" s="276"/>
      <c r="AN187" s="261"/>
      <c r="AO187" s="274"/>
      <c r="AP187" s="275"/>
      <c r="AQ187" s="264"/>
      <c r="AR187" s="276"/>
      <c r="AS187" s="277"/>
      <c r="AT187" s="278"/>
      <c r="AU187" s="279"/>
      <c r="AV187" s="269"/>
      <c r="AW187" s="280"/>
      <c r="AX187" s="261"/>
      <c r="AY187" s="276"/>
      <c r="AZ187" s="261"/>
      <c r="BA187" s="274"/>
      <c r="BB187" s="275"/>
      <c r="BC187" s="264"/>
      <c r="BD187" s="276"/>
      <c r="BE187" s="277"/>
      <c r="BF187" s="278"/>
      <c r="BG187" s="279"/>
      <c r="BH187" s="269"/>
      <c r="BI187" s="280"/>
      <c r="BJ187" s="261"/>
      <c r="BK187" s="276"/>
      <c r="BL187" s="261"/>
      <c r="BM187" s="274"/>
      <c r="BN187" s="275"/>
      <c r="BO187" s="264"/>
      <c r="BP187" s="276"/>
      <c r="BQ187" s="277"/>
      <c r="BR187" s="278"/>
      <c r="BS187" s="279"/>
      <c r="BT187" s="269"/>
      <c r="BU187" s="280"/>
      <c r="BV187" s="261"/>
      <c r="BW187" s="276"/>
      <c r="BX187" s="261"/>
      <c r="BY187" s="274"/>
      <c r="BZ187" s="275"/>
      <c r="CA187" s="264"/>
      <c r="CB187" s="276"/>
      <c r="CC187" s="277"/>
      <c r="CD187" s="278"/>
      <c r="CE187" s="279"/>
      <c r="CF187" s="269"/>
      <c r="CG187" s="280"/>
      <c r="CH187" s="261"/>
      <c r="CI187" s="276"/>
      <c r="CJ187" s="261"/>
      <c r="CK187" s="274"/>
      <c r="CL187" s="275"/>
      <c r="CM187" s="264"/>
      <c r="CN187" s="276"/>
      <c r="CO187" s="277"/>
      <c r="CP187" s="278"/>
      <c r="CQ187" s="279"/>
      <c r="CR187" s="269"/>
      <c r="CS187" s="280"/>
      <c r="CT187" s="261"/>
      <c r="CU187" s="276"/>
      <c r="CV187" s="261"/>
      <c r="CW187" s="274"/>
      <c r="CX187" s="275"/>
      <c r="CY187" s="264"/>
      <c r="CZ187" s="276"/>
      <c r="DA187" s="277"/>
      <c r="DB187" s="278"/>
      <c r="DC187" s="279"/>
      <c r="DD187" s="269"/>
      <c r="DE187" s="280"/>
      <c r="DF187" s="261"/>
      <c r="DG187" s="276"/>
      <c r="DH187" s="261"/>
    </row>
    <row r="188" spans="1:112" ht="13.5" customHeight="1">
      <c r="A188" s="259"/>
      <c r="E188" s="274"/>
      <c r="F188" s="275"/>
      <c r="G188" s="264"/>
      <c r="H188" s="276"/>
      <c r="I188" s="277"/>
      <c r="J188" s="278"/>
      <c r="K188" s="279"/>
      <c r="L188" s="269"/>
      <c r="M188" s="280"/>
      <c r="O188" s="276"/>
      <c r="Q188" s="274"/>
      <c r="R188" s="275"/>
      <c r="S188" s="264"/>
      <c r="T188" s="276"/>
      <c r="U188" s="277"/>
      <c r="V188" s="278"/>
      <c r="W188" s="279"/>
      <c r="X188" s="269"/>
      <c r="Y188" s="280"/>
      <c r="Z188" s="261"/>
      <c r="AA188" s="276"/>
      <c r="AB188" s="261"/>
      <c r="AC188" s="274"/>
      <c r="AD188" s="275"/>
      <c r="AE188" s="264"/>
      <c r="AF188" s="276"/>
      <c r="AG188" s="277"/>
      <c r="AH188" s="278"/>
      <c r="AI188" s="279"/>
      <c r="AJ188" s="269"/>
      <c r="AK188" s="280"/>
      <c r="AL188" s="261"/>
      <c r="AM188" s="276"/>
      <c r="AN188" s="261"/>
      <c r="AO188" s="274"/>
      <c r="AP188" s="275"/>
      <c r="AQ188" s="264"/>
      <c r="AR188" s="276"/>
      <c r="AS188" s="277"/>
      <c r="AT188" s="278"/>
      <c r="AU188" s="279"/>
      <c r="AV188" s="269"/>
      <c r="AW188" s="280"/>
      <c r="AX188" s="261"/>
      <c r="AY188" s="276"/>
      <c r="AZ188" s="261"/>
      <c r="BA188" s="274"/>
      <c r="BB188" s="275"/>
      <c r="BC188" s="264"/>
      <c r="BD188" s="276"/>
      <c r="BE188" s="277"/>
      <c r="BF188" s="278"/>
      <c r="BG188" s="279"/>
      <c r="BH188" s="269"/>
      <c r="BI188" s="280"/>
      <c r="BJ188" s="261"/>
      <c r="BK188" s="276"/>
      <c r="BL188" s="261"/>
      <c r="BM188" s="274"/>
      <c r="BN188" s="275"/>
      <c r="BO188" s="264"/>
      <c r="BP188" s="276"/>
      <c r="BQ188" s="277"/>
      <c r="BR188" s="278"/>
      <c r="BS188" s="279"/>
      <c r="BT188" s="269"/>
      <c r="BU188" s="280"/>
      <c r="BV188" s="261"/>
      <c r="BW188" s="276"/>
      <c r="BX188" s="261"/>
      <c r="BY188" s="274"/>
      <c r="BZ188" s="275"/>
      <c r="CA188" s="264"/>
      <c r="CB188" s="276"/>
      <c r="CC188" s="277"/>
      <c r="CD188" s="278"/>
      <c r="CE188" s="279"/>
      <c r="CF188" s="269"/>
      <c r="CG188" s="280"/>
      <c r="CH188" s="261"/>
      <c r="CI188" s="276"/>
      <c r="CJ188" s="261"/>
      <c r="CK188" s="274"/>
      <c r="CL188" s="275"/>
      <c r="CM188" s="264"/>
      <c r="CN188" s="276"/>
      <c r="CO188" s="277"/>
      <c r="CP188" s="278"/>
      <c r="CQ188" s="279"/>
      <c r="CR188" s="269"/>
      <c r="CS188" s="280"/>
      <c r="CT188" s="261"/>
      <c r="CU188" s="276"/>
      <c r="CV188" s="261"/>
      <c r="CW188" s="274"/>
      <c r="CX188" s="275"/>
      <c r="CY188" s="264"/>
      <c r="CZ188" s="276"/>
      <c r="DA188" s="277"/>
      <c r="DB188" s="278"/>
      <c r="DC188" s="279"/>
      <c r="DD188" s="269"/>
      <c r="DE188" s="280"/>
      <c r="DF188" s="261"/>
      <c r="DG188" s="276"/>
      <c r="DH188" s="261"/>
    </row>
    <row r="189" spans="1:112" ht="13.5" customHeight="1">
      <c r="A189" s="259"/>
      <c r="E189" s="274"/>
      <c r="F189" s="275"/>
      <c r="G189" s="264"/>
      <c r="H189" s="276"/>
      <c r="I189" s="277"/>
      <c r="J189" s="278"/>
      <c r="K189" s="279"/>
      <c r="L189" s="269"/>
      <c r="M189" s="280"/>
      <c r="O189" s="276"/>
      <c r="Q189" s="274"/>
      <c r="R189" s="275"/>
      <c r="S189" s="264"/>
      <c r="T189" s="276"/>
      <c r="U189" s="277"/>
      <c r="V189" s="278"/>
      <c r="W189" s="279"/>
      <c r="X189" s="269"/>
      <c r="Y189" s="280"/>
      <c r="Z189" s="261"/>
      <c r="AA189" s="276"/>
      <c r="AB189" s="261"/>
      <c r="AC189" s="274"/>
      <c r="AD189" s="275"/>
      <c r="AE189" s="264"/>
      <c r="AF189" s="276"/>
      <c r="AG189" s="277"/>
      <c r="AH189" s="278"/>
      <c r="AI189" s="279"/>
      <c r="AJ189" s="269"/>
      <c r="AK189" s="280"/>
      <c r="AL189" s="261"/>
      <c r="AM189" s="276"/>
      <c r="AN189" s="261"/>
      <c r="AO189" s="274"/>
      <c r="AP189" s="275"/>
      <c r="AQ189" s="264"/>
      <c r="AR189" s="276"/>
      <c r="AS189" s="277"/>
      <c r="AT189" s="278"/>
      <c r="AU189" s="279"/>
      <c r="AV189" s="269"/>
      <c r="AW189" s="280"/>
      <c r="AX189" s="261"/>
      <c r="AY189" s="276"/>
      <c r="AZ189" s="261"/>
      <c r="BA189" s="274"/>
      <c r="BB189" s="275"/>
      <c r="BC189" s="264"/>
      <c r="BD189" s="276"/>
      <c r="BE189" s="277"/>
      <c r="BF189" s="278"/>
      <c r="BG189" s="279"/>
      <c r="BH189" s="269"/>
      <c r="BI189" s="280"/>
      <c r="BJ189" s="261"/>
      <c r="BK189" s="276"/>
      <c r="BL189" s="261"/>
      <c r="BM189" s="274"/>
      <c r="BN189" s="275"/>
      <c r="BO189" s="264"/>
      <c r="BP189" s="276"/>
      <c r="BQ189" s="277"/>
      <c r="BR189" s="278"/>
      <c r="BS189" s="279"/>
      <c r="BT189" s="269"/>
      <c r="BU189" s="280"/>
      <c r="BV189" s="261"/>
      <c r="BW189" s="276"/>
      <c r="BX189" s="261"/>
      <c r="BY189" s="274"/>
      <c r="BZ189" s="275"/>
      <c r="CA189" s="264"/>
      <c r="CB189" s="276"/>
      <c r="CC189" s="277"/>
      <c r="CD189" s="278"/>
      <c r="CE189" s="279"/>
      <c r="CF189" s="269"/>
      <c r="CG189" s="280"/>
      <c r="CH189" s="261"/>
      <c r="CI189" s="276"/>
      <c r="CJ189" s="261"/>
      <c r="CK189" s="274"/>
      <c r="CL189" s="275"/>
      <c r="CM189" s="264"/>
      <c r="CN189" s="276"/>
      <c r="CO189" s="277"/>
      <c r="CP189" s="278"/>
      <c r="CQ189" s="279"/>
      <c r="CR189" s="269"/>
      <c r="CS189" s="280"/>
      <c r="CT189" s="261"/>
      <c r="CU189" s="276"/>
      <c r="CV189" s="261"/>
      <c r="CW189" s="274"/>
      <c r="CX189" s="275"/>
      <c r="CY189" s="264"/>
      <c r="CZ189" s="276"/>
      <c r="DA189" s="277"/>
      <c r="DB189" s="278"/>
      <c r="DC189" s="279"/>
      <c r="DD189" s="269"/>
      <c r="DE189" s="280"/>
      <c r="DF189" s="261"/>
      <c r="DG189" s="276"/>
      <c r="DH189" s="261"/>
    </row>
    <row r="190" spans="1:112" ht="13.5" customHeight="1">
      <c r="A190" s="259"/>
      <c r="E190" s="274"/>
      <c r="F190" s="275"/>
      <c r="G190" s="264"/>
      <c r="H190" s="276"/>
      <c r="I190" s="277"/>
      <c r="J190" s="278"/>
      <c r="K190" s="279"/>
      <c r="L190" s="269"/>
      <c r="M190" s="280"/>
      <c r="O190" s="276"/>
      <c r="Q190" s="274"/>
      <c r="R190" s="275"/>
      <c r="S190" s="264"/>
      <c r="T190" s="276"/>
      <c r="U190" s="277"/>
      <c r="V190" s="278"/>
      <c r="W190" s="279"/>
      <c r="X190" s="269"/>
      <c r="Y190" s="280"/>
      <c r="Z190" s="261"/>
      <c r="AA190" s="276"/>
      <c r="AB190" s="261"/>
      <c r="AC190" s="274"/>
      <c r="AD190" s="275"/>
      <c r="AE190" s="264"/>
      <c r="AF190" s="276"/>
      <c r="AG190" s="277"/>
      <c r="AH190" s="278"/>
      <c r="AI190" s="279"/>
      <c r="AJ190" s="269"/>
      <c r="AK190" s="280"/>
      <c r="AL190" s="261"/>
      <c r="AM190" s="276"/>
      <c r="AN190" s="261"/>
      <c r="AO190" s="274"/>
      <c r="AP190" s="275"/>
      <c r="AQ190" s="264"/>
      <c r="AR190" s="276"/>
      <c r="AS190" s="277"/>
      <c r="AT190" s="278"/>
      <c r="AU190" s="279"/>
      <c r="AV190" s="269"/>
      <c r="AW190" s="280"/>
      <c r="AX190" s="261"/>
      <c r="AY190" s="276"/>
      <c r="AZ190" s="261"/>
      <c r="BA190" s="274"/>
      <c r="BB190" s="275"/>
      <c r="BC190" s="264"/>
      <c r="BD190" s="276"/>
      <c r="BE190" s="277"/>
      <c r="BF190" s="278"/>
      <c r="BG190" s="279"/>
      <c r="BH190" s="269"/>
      <c r="BI190" s="280"/>
      <c r="BJ190" s="261"/>
      <c r="BK190" s="276"/>
      <c r="BL190" s="261"/>
      <c r="BM190" s="274"/>
      <c r="BN190" s="275"/>
      <c r="BO190" s="264"/>
      <c r="BP190" s="276"/>
      <c r="BQ190" s="277"/>
      <c r="BR190" s="278"/>
      <c r="BS190" s="279"/>
      <c r="BT190" s="269"/>
      <c r="BU190" s="280"/>
      <c r="BV190" s="261"/>
      <c r="BW190" s="276"/>
      <c r="BX190" s="261"/>
      <c r="BY190" s="274"/>
      <c r="BZ190" s="275"/>
      <c r="CA190" s="264"/>
      <c r="CB190" s="276"/>
      <c r="CC190" s="277"/>
      <c r="CD190" s="278"/>
      <c r="CE190" s="279"/>
      <c r="CF190" s="269"/>
      <c r="CG190" s="280"/>
      <c r="CH190" s="261"/>
      <c r="CI190" s="276"/>
      <c r="CJ190" s="261"/>
      <c r="CK190" s="274"/>
      <c r="CL190" s="275"/>
      <c r="CM190" s="264"/>
      <c r="CN190" s="276"/>
      <c r="CO190" s="277"/>
      <c r="CP190" s="278"/>
      <c r="CQ190" s="279"/>
      <c r="CR190" s="269"/>
      <c r="CS190" s="280"/>
      <c r="CT190" s="261"/>
      <c r="CU190" s="276"/>
      <c r="CV190" s="261"/>
      <c r="CW190" s="274"/>
      <c r="CX190" s="275"/>
      <c r="CY190" s="264"/>
      <c r="CZ190" s="276"/>
      <c r="DA190" s="277"/>
      <c r="DB190" s="278"/>
      <c r="DC190" s="279"/>
      <c r="DD190" s="269"/>
      <c r="DE190" s="280"/>
      <c r="DF190" s="261"/>
      <c r="DG190" s="276"/>
      <c r="DH190" s="261"/>
    </row>
    <row r="191" spans="1:112" ht="13.5" customHeight="1">
      <c r="A191" s="259"/>
      <c r="E191" s="274"/>
      <c r="F191" s="275"/>
      <c r="G191" s="264"/>
      <c r="H191" s="276"/>
      <c r="I191" s="277"/>
      <c r="J191" s="278"/>
      <c r="K191" s="279"/>
      <c r="L191" s="269"/>
      <c r="M191" s="280"/>
      <c r="O191" s="276"/>
      <c r="Q191" s="274"/>
      <c r="R191" s="275"/>
      <c r="S191" s="264"/>
      <c r="T191" s="276"/>
      <c r="U191" s="277"/>
      <c r="V191" s="278"/>
      <c r="W191" s="279"/>
      <c r="X191" s="269"/>
      <c r="Y191" s="280"/>
      <c r="Z191" s="261"/>
      <c r="AA191" s="276"/>
      <c r="AB191" s="261"/>
      <c r="AC191" s="274"/>
      <c r="AD191" s="275"/>
      <c r="AE191" s="264"/>
      <c r="AF191" s="276"/>
      <c r="AG191" s="277"/>
      <c r="AH191" s="278"/>
      <c r="AI191" s="279"/>
      <c r="AJ191" s="269"/>
      <c r="AK191" s="280"/>
      <c r="AL191" s="261"/>
      <c r="AM191" s="276"/>
      <c r="AN191" s="261"/>
      <c r="AO191" s="274"/>
      <c r="AP191" s="275"/>
      <c r="AQ191" s="264"/>
      <c r="AR191" s="276"/>
      <c r="AS191" s="277"/>
      <c r="AT191" s="278"/>
      <c r="AU191" s="279"/>
      <c r="AV191" s="269"/>
      <c r="AW191" s="280"/>
      <c r="AX191" s="261"/>
      <c r="AY191" s="276"/>
      <c r="AZ191" s="261"/>
      <c r="BA191" s="274"/>
      <c r="BB191" s="275"/>
      <c r="BC191" s="264"/>
      <c r="BD191" s="276"/>
      <c r="BE191" s="277"/>
      <c r="BF191" s="278"/>
      <c r="BG191" s="279"/>
      <c r="BH191" s="269"/>
      <c r="BI191" s="280"/>
      <c r="BJ191" s="261"/>
      <c r="BK191" s="276"/>
      <c r="BL191" s="261"/>
      <c r="BM191" s="274"/>
      <c r="BN191" s="275"/>
      <c r="BO191" s="264"/>
      <c r="BP191" s="276"/>
      <c r="BQ191" s="277"/>
      <c r="BR191" s="278"/>
      <c r="BS191" s="279"/>
      <c r="BT191" s="269"/>
      <c r="BU191" s="280"/>
      <c r="BV191" s="261"/>
      <c r="BW191" s="276"/>
      <c r="BX191" s="261"/>
      <c r="BY191" s="274"/>
      <c r="BZ191" s="275"/>
      <c r="CA191" s="264"/>
      <c r="CB191" s="276"/>
      <c r="CC191" s="277"/>
      <c r="CD191" s="278"/>
      <c r="CE191" s="279"/>
      <c r="CF191" s="269"/>
      <c r="CG191" s="280"/>
      <c r="CH191" s="261"/>
      <c r="CI191" s="276"/>
      <c r="CJ191" s="261"/>
      <c r="CK191" s="274"/>
      <c r="CL191" s="275"/>
      <c r="CM191" s="264"/>
      <c r="CN191" s="276"/>
      <c r="CO191" s="277"/>
      <c r="CP191" s="278"/>
      <c r="CQ191" s="279"/>
      <c r="CR191" s="269"/>
      <c r="CS191" s="280"/>
      <c r="CT191" s="261"/>
      <c r="CU191" s="276"/>
      <c r="CV191" s="261"/>
      <c r="CW191" s="274"/>
      <c r="CX191" s="275"/>
      <c r="CY191" s="264"/>
      <c r="CZ191" s="276"/>
      <c r="DA191" s="277"/>
      <c r="DB191" s="278"/>
      <c r="DC191" s="279"/>
      <c r="DD191" s="269"/>
      <c r="DE191" s="280"/>
      <c r="DF191" s="261"/>
      <c r="DG191" s="276"/>
      <c r="DH191" s="261"/>
    </row>
    <row r="192" spans="1:112" ht="13.5" customHeight="1">
      <c r="A192" s="259"/>
      <c r="E192" s="274"/>
      <c r="F192" s="275"/>
      <c r="G192" s="264"/>
      <c r="H192" s="276"/>
      <c r="I192" s="277"/>
      <c r="J192" s="278"/>
      <c r="K192" s="279"/>
      <c r="L192" s="269"/>
      <c r="M192" s="280"/>
      <c r="O192" s="276"/>
      <c r="Q192" s="274"/>
      <c r="R192" s="275"/>
      <c r="S192" s="264"/>
      <c r="T192" s="276"/>
      <c r="U192" s="277"/>
      <c r="V192" s="278"/>
      <c r="W192" s="279"/>
      <c r="X192" s="269"/>
      <c r="Y192" s="280"/>
      <c r="Z192" s="261"/>
      <c r="AA192" s="276"/>
      <c r="AB192" s="261"/>
      <c r="AC192" s="274"/>
      <c r="AD192" s="275"/>
      <c r="AE192" s="264"/>
      <c r="AF192" s="276"/>
      <c r="AG192" s="277"/>
      <c r="AH192" s="278"/>
      <c r="AI192" s="279"/>
      <c r="AJ192" s="269"/>
      <c r="AK192" s="280"/>
      <c r="AL192" s="261"/>
      <c r="AM192" s="276"/>
      <c r="AN192" s="261"/>
      <c r="AO192" s="274"/>
      <c r="AP192" s="275"/>
      <c r="AQ192" s="264"/>
      <c r="AR192" s="276"/>
      <c r="AS192" s="277"/>
      <c r="AT192" s="278"/>
      <c r="AU192" s="279"/>
      <c r="AV192" s="269"/>
      <c r="AW192" s="280"/>
      <c r="AX192" s="261"/>
      <c r="AY192" s="276"/>
      <c r="AZ192" s="261"/>
      <c r="BA192" s="274"/>
      <c r="BB192" s="275"/>
      <c r="BC192" s="264"/>
      <c r="BD192" s="276"/>
      <c r="BE192" s="277"/>
      <c r="BF192" s="278"/>
      <c r="BG192" s="279"/>
      <c r="BH192" s="269"/>
      <c r="BI192" s="280"/>
      <c r="BJ192" s="261"/>
      <c r="BK192" s="276"/>
      <c r="BL192" s="261"/>
      <c r="BM192" s="274"/>
      <c r="BN192" s="275"/>
      <c r="BO192" s="264"/>
      <c r="BP192" s="276"/>
      <c r="BQ192" s="277"/>
      <c r="BR192" s="278"/>
      <c r="BS192" s="279"/>
      <c r="BT192" s="269"/>
      <c r="BU192" s="280"/>
      <c r="BV192" s="261"/>
      <c r="BW192" s="276"/>
      <c r="BX192" s="261"/>
      <c r="BY192" s="274"/>
      <c r="BZ192" s="275"/>
      <c r="CA192" s="264"/>
      <c r="CB192" s="276"/>
      <c r="CC192" s="277"/>
      <c r="CD192" s="278"/>
      <c r="CE192" s="279"/>
      <c r="CF192" s="269"/>
      <c r="CG192" s="280"/>
      <c r="CH192" s="261"/>
      <c r="CI192" s="276"/>
      <c r="CJ192" s="261"/>
      <c r="CK192" s="274"/>
      <c r="CL192" s="275"/>
      <c r="CM192" s="264"/>
      <c r="CN192" s="276"/>
      <c r="CO192" s="277"/>
      <c r="CP192" s="278"/>
      <c r="CQ192" s="279"/>
      <c r="CR192" s="269"/>
      <c r="CS192" s="280"/>
      <c r="CT192" s="261"/>
      <c r="CU192" s="276"/>
      <c r="CV192" s="261"/>
      <c r="CW192" s="274"/>
      <c r="CX192" s="275"/>
      <c r="CY192" s="264"/>
      <c r="CZ192" s="276"/>
      <c r="DA192" s="277"/>
      <c r="DB192" s="278"/>
      <c r="DC192" s="279"/>
      <c r="DD192" s="269"/>
      <c r="DE192" s="280"/>
      <c r="DF192" s="261"/>
      <c r="DG192" s="276"/>
      <c r="DH192" s="261"/>
    </row>
    <row r="193" spans="1:112" ht="13.5" customHeight="1">
      <c r="A193" s="259"/>
      <c r="E193" s="274"/>
      <c r="F193" s="275"/>
      <c r="G193" s="264"/>
      <c r="H193" s="276"/>
      <c r="I193" s="277"/>
      <c r="J193" s="278"/>
      <c r="K193" s="279"/>
      <c r="L193" s="269"/>
      <c r="M193" s="280"/>
      <c r="O193" s="276"/>
      <c r="Q193" s="274"/>
      <c r="R193" s="275"/>
      <c r="S193" s="264"/>
      <c r="T193" s="276"/>
      <c r="U193" s="277"/>
      <c r="V193" s="278"/>
      <c r="W193" s="279"/>
      <c r="X193" s="269"/>
      <c r="Y193" s="280"/>
      <c r="Z193" s="261"/>
      <c r="AA193" s="276"/>
      <c r="AB193" s="261"/>
      <c r="AC193" s="274"/>
      <c r="AD193" s="275"/>
      <c r="AE193" s="264"/>
      <c r="AF193" s="276"/>
      <c r="AG193" s="277"/>
      <c r="AH193" s="278"/>
      <c r="AI193" s="279"/>
      <c r="AJ193" s="269"/>
      <c r="AK193" s="280"/>
      <c r="AL193" s="261"/>
      <c r="AM193" s="276"/>
      <c r="AN193" s="261"/>
      <c r="AO193" s="274"/>
      <c r="AP193" s="275"/>
      <c r="AQ193" s="264"/>
      <c r="AR193" s="276"/>
      <c r="AS193" s="277"/>
      <c r="AT193" s="278"/>
      <c r="AU193" s="279"/>
      <c r="AV193" s="269"/>
      <c r="AW193" s="280"/>
      <c r="AX193" s="261"/>
      <c r="AY193" s="276"/>
      <c r="AZ193" s="261"/>
      <c r="BA193" s="274"/>
      <c r="BB193" s="275"/>
      <c r="BC193" s="264"/>
      <c r="BD193" s="276"/>
      <c r="BE193" s="277"/>
      <c r="BF193" s="278"/>
      <c r="BG193" s="279"/>
      <c r="BH193" s="269"/>
      <c r="BI193" s="280"/>
      <c r="BJ193" s="261"/>
      <c r="BK193" s="276"/>
      <c r="BL193" s="261"/>
      <c r="BM193" s="274"/>
      <c r="BN193" s="275"/>
      <c r="BO193" s="264"/>
      <c r="BP193" s="276"/>
      <c r="BQ193" s="277"/>
      <c r="BR193" s="278"/>
      <c r="BS193" s="279"/>
      <c r="BT193" s="269"/>
      <c r="BU193" s="280"/>
      <c r="BV193" s="261"/>
      <c r="BW193" s="276"/>
      <c r="BX193" s="261"/>
      <c r="BY193" s="274"/>
      <c r="BZ193" s="275"/>
      <c r="CA193" s="264"/>
      <c r="CB193" s="276"/>
      <c r="CC193" s="277"/>
      <c r="CD193" s="278"/>
      <c r="CE193" s="279"/>
      <c r="CF193" s="269"/>
      <c r="CG193" s="280"/>
      <c r="CH193" s="261"/>
      <c r="CI193" s="276"/>
      <c r="CJ193" s="261"/>
      <c r="CK193" s="274"/>
      <c r="CL193" s="275"/>
      <c r="CM193" s="264"/>
      <c r="CN193" s="276"/>
      <c r="CO193" s="277"/>
      <c r="CP193" s="278"/>
      <c r="CQ193" s="279"/>
      <c r="CR193" s="269"/>
      <c r="CS193" s="280"/>
      <c r="CT193" s="261"/>
      <c r="CU193" s="276"/>
      <c r="CV193" s="261"/>
      <c r="CW193" s="274"/>
      <c r="CX193" s="275"/>
      <c r="CY193" s="264"/>
      <c r="CZ193" s="276"/>
      <c r="DA193" s="277"/>
      <c r="DB193" s="278"/>
      <c r="DC193" s="279"/>
      <c r="DD193" s="269"/>
      <c r="DE193" s="280"/>
      <c r="DF193" s="261"/>
      <c r="DG193" s="276"/>
      <c r="DH193" s="261"/>
    </row>
    <row r="194" spans="1:112" ht="13.5" customHeight="1">
      <c r="A194" s="259"/>
      <c r="E194" s="274"/>
      <c r="F194" s="275"/>
      <c r="G194" s="264"/>
      <c r="H194" s="276"/>
      <c r="I194" s="277"/>
      <c r="J194" s="278"/>
      <c r="K194" s="279"/>
      <c r="L194" s="269"/>
      <c r="M194" s="280"/>
      <c r="O194" s="276"/>
      <c r="Q194" s="274"/>
      <c r="R194" s="275"/>
      <c r="S194" s="264"/>
      <c r="T194" s="276"/>
      <c r="U194" s="277"/>
      <c r="V194" s="278"/>
      <c r="W194" s="279"/>
      <c r="X194" s="269"/>
      <c r="Y194" s="280"/>
      <c r="Z194" s="261"/>
      <c r="AA194" s="276"/>
      <c r="AB194" s="261"/>
      <c r="AC194" s="274"/>
      <c r="AD194" s="275"/>
      <c r="AE194" s="264"/>
      <c r="AF194" s="276"/>
      <c r="AG194" s="277"/>
      <c r="AH194" s="278"/>
      <c r="AI194" s="279"/>
      <c r="AJ194" s="269"/>
      <c r="AK194" s="280"/>
      <c r="AL194" s="261"/>
      <c r="AM194" s="276"/>
      <c r="AN194" s="261"/>
      <c r="AO194" s="274"/>
      <c r="AP194" s="275"/>
      <c r="AQ194" s="264"/>
      <c r="AR194" s="276"/>
      <c r="AS194" s="277"/>
      <c r="AT194" s="278"/>
      <c r="AU194" s="279"/>
      <c r="AV194" s="269"/>
      <c r="AW194" s="280"/>
      <c r="AX194" s="261"/>
      <c r="AY194" s="276"/>
      <c r="AZ194" s="261"/>
      <c r="BA194" s="274"/>
      <c r="BB194" s="275"/>
      <c r="BC194" s="264"/>
      <c r="BD194" s="276"/>
      <c r="BE194" s="277"/>
      <c r="BF194" s="278"/>
      <c r="BG194" s="279"/>
      <c r="BH194" s="269"/>
      <c r="BI194" s="280"/>
      <c r="BJ194" s="261"/>
      <c r="BK194" s="276"/>
      <c r="BL194" s="261"/>
      <c r="BM194" s="274"/>
      <c r="BN194" s="275"/>
      <c r="BO194" s="264"/>
      <c r="BP194" s="276"/>
      <c r="BQ194" s="277"/>
      <c r="BR194" s="278"/>
      <c r="BS194" s="279"/>
      <c r="BT194" s="269"/>
      <c r="BU194" s="280"/>
      <c r="BV194" s="261"/>
      <c r="BW194" s="276"/>
      <c r="BX194" s="261"/>
      <c r="BY194" s="274"/>
      <c r="BZ194" s="275"/>
      <c r="CA194" s="264"/>
      <c r="CB194" s="276"/>
      <c r="CC194" s="277"/>
      <c r="CD194" s="278"/>
      <c r="CE194" s="279"/>
      <c r="CF194" s="269"/>
      <c r="CG194" s="280"/>
      <c r="CH194" s="261"/>
      <c r="CI194" s="276"/>
      <c r="CJ194" s="261"/>
      <c r="CK194" s="274"/>
      <c r="CL194" s="275"/>
      <c r="CM194" s="264"/>
      <c r="CN194" s="276"/>
      <c r="CO194" s="277"/>
      <c r="CP194" s="278"/>
      <c r="CQ194" s="279"/>
      <c r="CR194" s="269"/>
      <c r="CS194" s="280"/>
      <c r="CT194" s="261"/>
      <c r="CU194" s="276"/>
      <c r="CV194" s="261"/>
      <c r="CW194" s="274"/>
      <c r="CX194" s="275"/>
      <c r="CY194" s="264"/>
      <c r="CZ194" s="276"/>
      <c r="DA194" s="277"/>
      <c r="DB194" s="278"/>
      <c r="DC194" s="279"/>
      <c r="DD194" s="269"/>
      <c r="DE194" s="280"/>
      <c r="DF194" s="261"/>
      <c r="DG194" s="276"/>
      <c r="DH194" s="261"/>
    </row>
    <row r="195" spans="1:112" ht="13.5" customHeight="1">
      <c r="A195" s="259"/>
      <c r="E195" s="274"/>
      <c r="F195" s="275"/>
      <c r="G195" s="264"/>
      <c r="H195" s="276"/>
      <c r="I195" s="277"/>
      <c r="J195" s="278"/>
      <c r="K195" s="279"/>
      <c r="L195" s="269"/>
      <c r="M195" s="280"/>
      <c r="O195" s="276"/>
      <c r="Q195" s="274"/>
      <c r="R195" s="275"/>
      <c r="S195" s="264"/>
      <c r="T195" s="276"/>
      <c r="U195" s="277"/>
      <c r="V195" s="278"/>
      <c r="W195" s="279"/>
      <c r="X195" s="269"/>
      <c r="Y195" s="280"/>
      <c r="Z195" s="261"/>
      <c r="AA195" s="276"/>
      <c r="AB195" s="261"/>
      <c r="AC195" s="274"/>
      <c r="AD195" s="275"/>
      <c r="AE195" s="264"/>
      <c r="AF195" s="276"/>
      <c r="AG195" s="277"/>
      <c r="AH195" s="278"/>
      <c r="AI195" s="279"/>
      <c r="AJ195" s="269"/>
      <c r="AK195" s="280"/>
      <c r="AL195" s="261"/>
      <c r="AM195" s="276"/>
      <c r="AN195" s="261"/>
      <c r="AO195" s="274"/>
      <c r="AP195" s="275"/>
      <c r="AQ195" s="264"/>
      <c r="AR195" s="276"/>
      <c r="AS195" s="277"/>
      <c r="AT195" s="278"/>
      <c r="AU195" s="279"/>
      <c r="AV195" s="269"/>
      <c r="AW195" s="280"/>
      <c r="AX195" s="261"/>
      <c r="AY195" s="276"/>
      <c r="AZ195" s="261"/>
      <c r="BA195" s="274"/>
      <c r="BB195" s="275"/>
      <c r="BC195" s="264"/>
      <c r="BD195" s="276"/>
      <c r="BE195" s="277"/>
      <c r="BF195" s="278"/>
      <c r="BG195" s="279"/>
      <c r="BH195" s="269"/>
      <c r="BI195" s="280"/>
      <c r="BJ195" s="261"/>
      <c r="BK195" s="276"/>
      <c r="BL195" s="261"/>
      <c r="BM195" s="274"/>
      <c r="BN195" s="275"/>
      <c r="BO195" s="264"/>
      <c r="BP195" s="276"/>
      <c r="BQ195" s="277"/>
      <c r="BR195" s="278"/>
      <c r="BS195" s="279"/>
      <c r="BT195" s="269"/>
      <c r="BU195" s="280"/>
      <c r="BV195" s="261"/>
      <c r="BW195" s="276"/>
      <c r="BX195" s="261"/>
      <c r="BY195" s="274"/>
      <c r="BZ195" s="275"/>
      <c r="CA195" s="264"/>
      <c r="CB195" s="276"/>
      <c r="CC195" s="277"/>
      <c r="CD195" s="278"/>
      <c r="CE195" s="279"/>
      <c r="CF195" s="269"/>
      <c r="CG195" s="280"/>
      <c r="CH195" s="261"/>
      <c r="CI195" s="276"/>
      <c r="CJ195" s="261"/>
      <c r="CK195" s="274"/>
      <c r="CL195" s="275"/>
      <c r="CM195" s="264"/>
      <c r="CN195" s="276"/>
      <c r="CO195" s="277"/>
      <c r="CP195" s="278"/>
      <c r="CQ195" s="279"/>
      <c r="CR195" s="269"/>
      <c r="CS195" s="280"/>
      <c r="CT195" s="261"/>
      <c r="CU195" s="276"/>
      <c r="CV195" s="261"/>
      <c r="CW195" s="274"/>
      <c r="CX195" s="275"/>
      <c r="CY195" s="264"/>
      <c r="CZ195" s="276"/>
      <c r="DA195" s="277"/>
      <c r="DB195" s="278"/>
      <c r="DC195" s="279"/>
      <c r="DD195" s="269"/>
      <c r="DE195" s="280"/>
      <c r="DF195" s="261"/>
      <c r="DG195" s="276"/>
      <c r="DH195" s="261"/>
    </row>
    <row r="196" spans="1:112" ht="13.5" customHeight="1">
      <c r="A196" s="259"/>
      <c r="E196" s="274"/>
      <c r="F196" s="275"/>
      <c r="G196" s="264"/>
      <c r="H196" s="276"/>
      <c r="I196" s="277"/>
      <c r="J196" s="278"/>
      <c r="K196" s="279"/>
      <c r="L196" s="269"/>
      <c r="M196" s="280"/>
      <c r="O196" s="276"/>
      <c r="Q196" s="274"/>
      <c r="R196" s="275"/>
      <c r="S196" s="264"/>
      <c r="T196" s="276"/>
      <c r="U196" s="277"/>
      <c r="V196" s="278"/>
      <c r="W196" s="279"/>
      <c r="X196" s="269"/>
      <c r="Y196" s="280"/>
      <c r="Z196" s="261"/>
      <c r="AA196" s="276"/>
      <c r="AB196" s="261"/>
      <c r="AC196" s="274"/>
      <c r="AD196" s="275"/>
      <c r="AE196" s="264"/>
      <c r="AF196" s="276"/>
      <c r="AG196" s="277"/>
      <c r="AH196" s="278"/>
      <c r="AI196" s="279"/>
      <c r="AJ196" s="269"/>
      <c r="AK196" s="280"/>
      <c r="AL196" s="261"/>
      <c r="AM196" s="276"/>
      <c r="AN196" s="261"/>
      <c r="AO196" s="274"/>
      <c r="AP196" s="275"/>
      <c r="AQ196" s="264"/>
      <c r="AR196" s="276"/>
      <c r="AS196" s="277"/>
      <c r="AT196" s="278"/>
      <c r="AU196" s="279"/>
      <c r="AV196" s="269"/>
      <c r="AW196" s="280"/>
      <c r="AX196" s="261"/>
      <c r="AY196" s="276"/>
      <c r="AZ196" s="261"/>
      <c r="BA196" s="274"/>
      <c r="BB196" s="275"/>
      <c r="BC196" s="264"/>
      <c r="BD196" s="276"/>
      <c r="BE196" s="277"/>
      <c r="BF196" s="278"/>
      <c r="BG196" s="279"/>
      <c r="BH196" s="269"/>
      <c r="BI196" s="280"/>
      <c r="BJ196" s="261"/>
      <c r="BK196" s="276"/>
      <c r="BL196" s="261"/>
      <c r="BM196" s="274"/>
      <c r="BN196" s="275"/>
      <c r="BO196" s="264"/>
      <c r="BP196" s="276"/>
      <c r="BQ196" s="277"/>
      <c r="BR196" s="278"/>
      <c r="BS196" s="279"/>
      <c r="BT196" s="269"/>
      <c r="BU196" s="280"/>
      <c r="BV196" s="261"/>
      <c r="BW196" s="276"/>
      <c r="BX196" s="261"/>
      <c r="BY196" s="274"/>
      <c r="BZ196" s="275"/>
      <c r="CA196" s="264"/>
      <c r="CB196" s="276"/>
      <c r="CC196" s="277"/>
      <c r="CD196" s="278"/>
      <c r="CE196" s="279"/>
      <c r="CF196" s="269"/>
      <c r="CG196" s="280"/>
      <c r="CH196" s="261"/>
      <c r="CI196" s="276"/>
      <c r="CJ196" s="261"/>
      <c r="CK196" s="274"/>
      <c r="CL196" s="275"/>
      <c r="CM196" s="264"/>
      <c r="CN196" s="276"/>
      <c r="CO196" s="277"/>
      <c r="CP196" s="278"/>
      <c r="CQ196" s="279"/>
      <c r="CR196" s="269"/>
      <c r="CS196" s="280"/>
      <c r="CT196" s="261"/>
      <c r="CU196" s="276"/>
      <c r="CV196" s="261"/>
      <c r="CW196" s="274"/>
      <c r="CX196" s="275"/>
      <c r="CY196" s="264"/>
      <c r="CZ196" s="276"/>
      <c r="DA196" s="277"/>
      <c r="DB196" s="278"/>
      <c r="DC196" s="279"/>
      <c r="DD196" s="269"/>
      <c r="DE196" s="280"/>
      <c r="DF196" s="261"/>
      <c r="DG196" s="276"/>
      <c r="DH196" s="261"/>
    </row>
    <row r="197" spans="1:112" ht="13.5" customHeight="1">
      <c r="A197" s="259"/>
      <c r="E197" s="274"/>
      <c r="F197" s="275"/>
      <c r="G197" s="264"/>
      <c r="H197" s="276"/>
      <c r="I197" s="277"/>
      <c r="J197" s="278"/>
      <c r="K197" s="279"/>
      <c r="L197" s="269"/>
      <c r="M197" s="280"/>
      <c r="O197" s="276"/>
      <c r="Q197" s="274"/>
      <c r="R197" s="275"/>
      <c r="S197" s="264"/>
      <c r="T197" s="276"/>
      <c r="U197" s="277"/>
      <c r="V197" s="278"/>
      <c r="W197" s="279"/>
      <c r="X197" s="269"/>
      <c r="Y197" s="280"/>
      <c r="Z197" s="261"/>
      <c r="AA197" s="276"/>
      <c r="AB197" s="261"/>
      <c r="AC197" s="274"/>
      <c r="AD197" s="275"/>
      <c r="AE197" s="264"/>
      <c r="AF197" s="276"/>
      <c r="AG197" s="277"/>
      <c r="AH197" s="278"/>
      <c r="AI197" s="279"/>
      <c r="AJ197" s="269"/>
      <c r="AK197" s="280"/>
      <c r="AL197" s="261"/>
      <c r="AM197" s="276"/>
      <c r="AN197" s="261"/>
      <c r="AO197" s="274"/>
      <c r="AP197" s="275"/>
      <c r="AQ197" s="264"/>
      <c r="AR197" s="276"/>
      <c r="AS197" s="277"/>
      <c r="AT197" s="278"/>
      <c r="AU197" s="279"/>
      <c r="AV197" s="269"/>
      <c r="AW197" s="280"/>
      <c r="AX197" s="261"/>
      <c r="AY197" s="276"/>
      <c r="AZ197" s="261"/>
      <c r="BA197" s="274"/>
      <c r="BB197" s="275"/>
      <c r="BC197" s="264"/>
      <c r="BD197" s="276"/>
      <c r="BE197" s="277"/>
      <c r="BF197" s="278"/>
      <c r="BG197" s="279"/>
      <c r="BH197" s="269"/>
      <c r="BI197" s="280"/>
      <c r="BJ197" s="261"/>
      <c r="BK197" s="276"/>
      <c r="BL197" s="261"/>
      <c r="BM197" s="274"/>
      <c r="BN197" s="275"/>
      <c r="BO197" s="264"/>
      <c r="BP197" s="276"/>
      <c r="BQ197" s="277"/>
      <c r="BR197" s="278"/>
      <c r="BS197" s="279"/>
      <c r="BT197" s="269"/>
      <c r="BU197" s="280"/>
      <c r="BV197" s="261"/>
      <c r="BW197" s="276"/>
      <c r="BX197" s="261"/>
      <c r="BY197" s="274"/>
      <c r="BZ197" s="275"/>
      <c r="CA197" s="264"/>
      <c r="CB197" s="276"/>
      <c r="CC197" s="277"/>
      <c r="CD197" s="278"/>
      <c r="CE197" s="279"/>
      <c r="CF197" s="269"/>
      <c r="CG197" s="280"/>
      <c r="CH197" s="261"/>
      <c r="CI197" s="276"/>
      <c r="CJ197" s="261"/>
      <c r="CK197" s="274"/>
      <c r="CL197" s="275"/>
      <c r="CM197" s="264"/>
      <c r="CN197" s="276"/>
      <c r="CO197" s="277"/>
      <c r="CP197" s="278"/>
      <c r="CQ197" s="279"/>
      <c r="CR197" s="269"/>
      <c r="CS197" s="280"/>
      <c r="CT197" s="261"/>
      <c r="CU197" s="276"/>
      <c r="CV197" s="261"/>
      <c r="CW197" s="274"/>
      <c r="CX197" s="275"/>
      <c r="CY197" s="264"/>
      <c r="CZ197" s="276"/>
      <c r="DA197" s="277"/>
      <c r="DB197" s="278"/>
      <c r="DC197" s="279"/>
      <c r="DD197" s="269"/>
      <c r="DE197" s="280"/>
      <c r="DF197" s="261"/>
      <c r="DG197" s="276"/>
      <c r="DH197" s="261"/>
    </row>
    <row r="198" spans="1:112" ht="13.5" customHeight="1">
      <c r="A198" s="259"/>
      <c r="E198" s="274"/>
      <c r="F198" s="275"/>
      <c r="G198" s="264"/>
      <c r="H198" s="276"/>
      <c r="I198" s="277"/>
      <c r="J198" s="278"/>
      <c r="K198" s="279"/>
      <c r="L198" s="269"/>
      <c r="M198" s="280"/>
      <c r="O198" s="276"/>
      <c r="Q198" s="274"/>
      <c r="R198" s="275"/>
      <c r="S198" s="264"/>
      <c r="T198" s="276"/>
      <c r="U198" s="277"/>
      <c r="V198" s="278"/>
      <c r="W198" s="279"/>
      <c r="X198" s="269"/>
      <c r="Y198" s="280"/>
      <c r="Z198" s="261"/>
      <c r="AA198" s="276"/>
      <c r="AB198" s="261"/>
      <c r="AC198" s="274"/>
      <c r="AD198" s="275"/>
      <c r="AE198" s="264"/>
      <c r="AF198" s="276"/>
      <c r="AG198" s="277"/>
      <c r="AH198" s="278"/>
      <c r="AI198" s="279"/>
      <c r="AJ198" s="269"/>
      <c r="AK198" s="280"/>
      <c r="AL198" s="261"/>
      <c r="AM198" s="276"/>
      <c r="AN198" s="261"/>
      <c r="AO198" s="274"/>
      <c r="AP198" s="275"/>
      <c r="AQ198" s="264"/>
      <c r="AR198" s="276"/>
      <c r="AS198" s="277"/>
      <c r="AT198" s="278"/>
      <c r="AU198" s="279"/>
      <c r="AV198" s="269"/>
      <c r="AW198" s="280"/>
      <c r="AX198" s="261"/>
      <c r="AY198" s="276"/>
      <c r="AZ198" s="261"/>
      <c r="BA198" s="274"/>
      <c r="BB198" s="275"/>
      <c r="BC198" s="264"/>
      <c r="BD198" s="276"/>
      <c r="BE198" s="277"/>
      <c r="BF198" s="278"/>
      <c r="BG198" s="279"/>
      <c r="BH198" s="269"/>
      <c r="BI198" s="280"/>
      <c r="BJ198" s="261"/>
      <c r="BK198" s="276"/>
      <c r="BL198" s="261"/>
      <c r="BM198" s="274"/>
      <c r="BN198" s="275"/>
      <c r="BO198" s="264"/>
      <c r="BP198" s="276"/>
      <c r="BQ198" s="277"/>
      <c r="BR198" s="278"/>
      <c r="BS198" s="279"/>
      <c r="BT198" s="269"/>
      <c r="BU198" s="280"/>
      <c r="BV198" s="261"/>
      <c r="BW198" s="276"/>
      <c r="BX198" s="261"/>
      <c r="BY198" s="274"/>
      <c r="BZ198" s="275"/>
      <c r="CA198" s="264"/>
      <c r="CB198" s="276"/>
      <c r="CC198" s="277"/>
      <c r="CD198" s="278"/>
      <c r="CE198" s="279"/>
      <c r="CF198" s="269"/>
      <c r="CG198" s="280"/>
      <c r="CH198" s="261"/>
      <c r="CI198" s="276"/>
      <c r="CJ198" s="261"/>
      <c r="CK198" s="274"/>
      <c r="CL198" s="275"/>
      <c r="CM198" s="264"/>
      <c r="CN198" s="276"/>
      <c r="CO198" s="277"/>
      <c r="CP198" s="278"/>
      <c r="CQ198" s="279"/>
      <c r="CR198" s="269"/>
      <c r="CS198" s="280"/>
      <c r="CT198" s="261"/>
      <c r="CU198" s="276"/>
      <c r="CV198" s="261"/>
      <c r="CW198" s="274"/>
      <c r="CX198" s="275"/>
      <c r="CY198" s="264"/>
      <c r="CZ198" s="276"/>
      <c r="DA198" s="277"/>
      <c r="DB198" s="278"/>
      <c r="DC198" s="279"/>
      <c r="DD198" s="269"/>
      <c r="DE198" s="280"/>
      <c r="DF198" s="261"/>
      <c r="DG198" s="276"/>
      <c r="DH198" s="261"/>
    </row>
    <row r="199" spans="1:112" ht="13.5" customHeight="1">
      <c r="A199" s="259"/>
      <c r="E199" s="274"/>
      <c r="F199" s="275"/>
      <c r="G199" s="264"/>
      <c r="H199" s="276"/>
      <c r="I199" s="277"/>
      <c r="J199" s="278"/>
      <c r="K199" s="279"/>
      <c r="L199" s="269"/>
      <c r="M199" s="280"/>
      <c r="O199" s="276"/>
      <c r="Q199" s="274"/>
      <c r="R199" s="275"/>
      <c r="S199" s="264"/>
      <c r="T199" s="276"/>
      <c r="U199" s="277"/>
      <c r="V199" s="278"/>
      <c r="W199" s="279"/>
      <c r="X199" s="269"/>
      <c r="Y199" s="280"/>
      <c r="Z199" s="261"/>
      <c r="AA199" s="276"/>
      <c r="AB199" s="261"/>
      <c r="AC199" s="274"/>
      <c r="AD199" s="275"/>
      <c r="AE199" s="264"/>
      <c r="AF199" s="276"/>
      <c r="AG199" s="277"/>
      <c r="AH199" s="278"/>
      <c r="AI199" s="279"/>
      <c r="AJ199" s="269"/>
      <c r="AK199" s="280"/>
      <c r="AL199" s="261"/>
      <c r="AM199" s="276"/>
      <c r="AN199" s="261"/>
      <c r="AO199" s="274"/>
      <c r="AP199" s="275"/>
      <c r="AQ199" s="264"/>
      <c r="AR199" s="276"/>
      <c r="AS199" s="277"/>
      <c r="AT199" s="278"/>
      <c r="AU199" s="279"/>
      <c r="AV199" s="269"/>
      <c r="AW199" s="280"/>
      <c r="AX199" s="261"/>
      <c r="AY199" s="276"/>
      <c r="AZ199" s="261"/>
      <c r="BA199" s="274"/>
      <c r="BB199" s="275"/>
      <c r="BC199" s="264"/>
      <c r="BD199" s="276"/>
      <c r="BE199" s="277"/>
      <c r="BF199" s="278"/>
      <c r="BG199" s="279"/>
      <c r="BH199" s="269"/>
      <c r="BI199" s="280"/>
      <c r="BJ199" s="261"/>
      <c r="BK199" s="276"/>
      <c r="BL199" s="261"/>
      <c r="BM199" s="274"/>
      <c r="BN199" s="275"/>
      <c r="BO199" s="264"/>
      <c r="BP199" s="276"/>
      <c r="BQ199" s="277"/>
      <c r="BR199" s="278"/>
      <c r="BS199" s="279"/>
      <c r="BT199" s="269"/>
      <c r="BU199" s="280"/>
      <c r="BV199" s="261"/>
      <c r="BW199" s="276"/>
      <c r="BX199" s="261"/>
      <c r="BY199" s="274"/>
      <c r="BZ199" s="275"/>
      <c r="CA199" s="264"/>
      <c r="CB199" s="276"/>
      <c r="CC199" s="277"/>
      <c r="CD199" s="278"/>
      <c r="CE199" s="279"/>
      <c r="CF199" s="269"/>
      <c r="CG199" s="280"/>
      <c r="CH199" s="261"/>
      <c r="CI199" s="276"/>
      <c r="CJ199" s="261"/>
      <c r="CK199" s="274"/>
      <c r="CL199" s="275"/>
      <c r="CM199" s="264"/>
      <c r="CN199" s="276"/>
      <c r="CO199" s="277"/>
      <c r="CP199" s="278"/>
      <c r="CQ199" s="279"/>
      <c r="CR199" s="269"/>
      <c r="CS199" s="280"/>
      <c r="CT199" s="261"/>
      <c r="CU199" s="276"/>
      <c r="CV199" s="261"/>
      <c r="CW199" s="274"/>
      <c r="CX199" s="275"/>
      <c r="CY199" s="264"/>
      <c r="CZ199" s="276"/>
      <c r="DA199" s="277"/>
      <c r="DB199" s="278"/>
      <c r="DC199" s="279"/>
      <c r="DD199" s="269"/>
      <c r="DE199" s="280"/>
      <c r="DF199" s="261"/>
      <c r="DG199" s="276"/>
      <c r="DH199" s="261"/>
    </row>
    <row r="200" spans="1:112" ht="13.5" customHeight="1">
      <c r="A200" s="259"/>
      <c r="E200" s="274"/>
      <c r="F200" s="275"/>
      <c r="G200" s="264"/>
      <c r="H200" s="276"/>
      <c r="I200" s="277"/>
      <c r="J200" s="278"/>
      <c r="K200" s="279"/>
      <c r="L200" s="269"/>
      <c r="M200" s="280"/>
      <c r="O200" s="276"/>
      <c r="Q200" s="274"/>
      <c r="R200" s="275"/>
      <c r="S200" s="264"/>
      <c r="T200" s="276"/>
      <c r="U200" s="277"/>
      <c r="V200" s="278"/>
      <c r="W200" s="279"/>
      <c r="X200" s="269"/>
      <c r="Y200" s="280"/>
      <c r="Z200" s="261"/>
      <c r="AA200" s="276"/>
      <c r="AB200" s="261"/>
      <c r="AC200" s="274"/>
      <c r="AD200" s="275"/>
      <c r="AE200" s="264"/>
      <c r="AF200" s="276"/>
      <c r="AG200" s="277"/>
      <c r="AH200" s="278"/>
      <c r="AI200" s="279"/>
      <c r="AJ200" s="269"/>
      <c r="AK200" s="280"/>
      <c r="AL200" s="261"/>
      <c r="AM200" s="276"/>
      <c r="AN200" s="261"/>
      <c r="AO200" s="274"/>
      <c r="AP200" s="275"/>
      <c r="AQ200" s="264"/>
      <c r="AR200" s="276"/>
      <c r="AS200" s="277"/>
      <c r="AT200" s="278"/>
      <c r="AU200" s="279"/>
      <c r="AV200" s="269"/>
      <c r="AW200" s="280"/>
      <c r="AX200" s="261"/>
      <c r="AY200" s="276"/>
      <c r="AZ200" s="261"/>
      <c r="BA200" s="274"/>
      <c r="BB200" s="275"/>
      <c r="BC200" s="264"/>
      <c r="BD200" s="276"/>
      <c r="BE200" s="277"/>
      <c r="BF200" s="278"/>
      <c r="BG200" s="279"/>
      <c r="BH200" s="269"/>
      <c r="BI200" s="280"/>
      <c r="BJ200" s="261"/>
      <c r="BK200" s="276"/>
      <c r="BL200" s="261"/>
      <c r="BM200" s="274"/>
      <c r="BN200" s="275"/>
      <c r="BO200" s="264"/>
      <c r="BP200" s="276"/>
      <c r="BQ200" s="277"/>
      <c r="BR200" s="278"/>
      <c r="BS200" s="279"/>
      <c r="BT200" s="269"/>
      <c r="BU200" s="280"/>
      <c r="BV200" s="261"/>
      <c r="BW200" s="276"/>
      <c r="BX200" s="261"/>
      <c r="BY200" s="274"/>
      <c r="BZ200" s="275"/>
      <c r="CA200" s="264"/>
      <c r="CB200" s="276"/>
      <c r="CC200" s="277"/>
      <c r="CD200" s="278"/>
      <c r="CE200" s="279"/>
      <c r="CF200" s="269"/>
      <c r="CG200" s="280"/>
      <c r="CH200" s="261"/>
      <c r="CI200" s="276"/>
      <c r="CJ200" s="261"/>
      <c r="CK200" s="274"/>
      <c r="CL200" s="275"/>
      <c r="CM200" s="264"/>
      <c r="CN200" s="276"/>
      <c r="CO200" s="277"/>
      <c r="CP200" s="278"/>
      <c r="CQ200" s="279"/>
      <c r="CR200" s="269"/>
      <c r="CS200" s="280"/>
      <c r="CT200" s="261"/>
      <c r="CU200" s="276"/>
      <c r="CV200" s="261"/>
      <c r="CW200" s="274"/>
      <c r="CX200" s="275"/>
      <c r="CY200" s="264"/>
      <c r="CZ200" s="276"/>
      <c r="DA200" s="277"/>
      <c r="DB200" s="278"/>
      <c r="DC200" s="279"/>
      <c r="DD200" s="269"/>
      <c r="DE200" s="280"/>
      <c r="DF200" s="261"/>
      <c r="DG200" s="276"/>
      <c r="DH200" s="261"/>
    </row>
    <row r="201" spans="1:112" ht="13.5" customHeight="1">
      <c r="A201" s="259"/>
      <c r="E201" s="274"/>
      <c r="F201" s="275"/>
      <c r="G201" s="264"/>
      <c r="H201" s="276"/>
      <c r="I201" s="277"/>
      <c r="J201" s="278"/>
      <c r="K201" s="279"/>
      <c r="L201" s="269"/>
      <c r="M201" s="280"/>
      <c r="O201" s="276"/>
      <c r="Q201" s="274"/>
      <c r="R201" s="275"/>
      <c r="S201" s="264"/>
      <c r="T201" s="276"/>
      <c r="U201" s="277"/>
      <c r="V201" s="278"/>
      <c r="W201" s="279"/>
      <c r="X201" s="269"/>
      <c r="Y201" s="280"/>
      <c r="Z201" s="261"/>
      <c r="AA201" s="276"/>
      <c r="AB201" s="261"/>
      <c r="AC201" s="274"/>
      <c r="AD201" s="275"/>
      <c r="AE201" s="264"/>
      <c r="AF201" s="276"/>
      <c r="AG201" s="277"/>
      <c r="AH201" s="278"/>
      <c r="AI201" s="279"/>
      <c r="AJ201" s="269"/>
      <c r="AK201" s="280"/>
      <c r="AL201" s="261"/>
      <c r="AM201" s="276"/>
      <c r="AN201" s="261"/>
      <c r="AO201" s="274"/>
      <c r="AP201" s="275"/>
      <c r="AQ201" s="264"/>
      <c r="AR201" s="276"/>
      <c r="AS201" s="277"/>
      <c r="AT201" s="278"/>
      <c r="AU201" s="279"/>
      <c r="AV201" s="269"/>
      <c r="AW201" s="280"/>
      <c r="AX201" s="261"/>
      <c r="AY201" s="276"/>
      <c r="AZ201" s="261"/>
      <c r="BA201" s="274"/>
      <c r="BB201" s="275"/>
      <c r="BC201" s="264"/>
      <c r="BD201" s="276"/>
      <c r="BE201" s="277"/>
      <c r="BF201" s="278"/>
      <c r="BG201" s="279"/>
      <c r="BH201" s="269"/>
      <c r="BI201" s="280"/>
      <c r="BJ201" s="261"/>
      <c r="BK201" s="276"/>
      <c r="BL201" s="261"/>
      <c r="BM201" s="274"/>
      <c r="BN201" s="275"/>
      <c r="BO201" s="264"/>
      <c r="BP201" s="276"/>
      <c r="BQ201" s="277"/>
      <c r="BR201" s="278"/>
      <c r="BS201" s="279"/>
      <c r="BT201" s="269"/>
      <c r="BU201" s="280"/>
      <c r="BV201" s="261"/>
      <c r="BW201" s="276"/>
      <c r="BX201" s="261"/>
      <c r="BY201" s="274"/>
      <c r="BZ201" s="275"/>
      <c r="CA201" s="264"/>
      <c r="CB201" s="276"/>
      <c r="CC201" s="277"/>
      <c r="CD201" s="278"/>
      <c r="CE201" s="279"/>
      <c r="CF201" s="269"/>
      <c r="CG201" s="280"/>
      <c r="CH201" s="261"/>
      <c r="CI201" s="276"/>
      <c r="CJ201" s="261"/>
      <c r="CK201" s="274"/>
      <c r="CL201" s="275"/>
      <c r="CM201" s="264"/>
      <c r="CN201" s="276"/>
      <c r="CO201" s="277"/>
      <c r="CP201" s="278"/>
      <c r="CQ201" s="279"/>
      <c r="CR201" s="269"/>
      <c r="CS201" s="280"/>
      <c r="CT201" s="261"/>
      <c r="CU201" s="276"/>
      <c r="CV201" s="261"/>
      <c r="CW201" s="274"/>
      <c r="CX201" s="275"/>
      <c r="CY201" s="264"/>
      <c r="CZ201" s="276"/>
      <c r="DA201" s="277"/>
      <c r="DB201" s="278"/>
      <c r="DC201" s="279"/>
      <c r="DD201" s="269"/>
      <c r="DE201" s="280"/>
      <c r="DF201" s="261"/>
      <c r="DG201" s="276"/>
      <c r="DH201" s="261"/>
    </row>
    <row r="202" spans="1:112" ht="13.5" customHeight="1">
      <c r="A202" s="259"/>
      <c r="E202" s="274"/>
      <c r="F202" s="275"/>
      <c r="G202" s="264"/>
      <c r="H202" s="276"/>
      <c r="I202" s="277"/>
      <c r="J202" s="278"/>
      <c r="K202" s="279"/>
      <c r="L202" s="269"/>
      <c r="M202" s="280"/>
      <c r="O202" s="276"/>
      <c r="Q202" s="274"/>
      <c r="R202" s="275"/>
      <c r="S202" s="264"/>
      <c r="T202" s="276"/>
      <c r="U202" s="277"/>
      <c r="V202" s="278"/>
      <c r="W202" s="279"/>
      <c r="X202" s="269"/>
      <c r="Y202" s="280"/>
      <c r="Z202" s="261"/>
      <c r="AA202" s="276"/>
      <c r="AB202" s="261"/>
      <c r="AC202" s="274"/>
      <c r="AD202" s="275"/>
      <c r="AE202" s="264"/>
      <c r="AF202" s="276"/>
      <c r="AG202" s="277"/>
      <c r="AH202" s="278"/>
      <c r="AI202" s="279"/>
      <c r="AJ202" s="269"/>
      <c r="AK202" s="280"/>
      <c r="AL202" s="261"/>
      <c r="AM202" s="276"/>
      <c r="AN202" s="261"/>
      <c r="AO202" s="274"/>
      <c r="AP202" s="275"/>
      <c r="AQ202" s="264"/>
      <c r="AR202" s="276"/>
      <c r="AS202" s="277"/>
      <c r="AT202" s="278"/>
      <c r="AU202" s="279"/>
      <c r="AV202" s="269"/>
      <c r="AW202" s="280"/>
      <c r="AX202" s="261"/>
      <c r="AY202" s="276"/>
      <c r="AZ202" s="261"/>
      <c r="BA202" s="274"/>
      <c r="BB202" s="275"/>
      <c r="BC202" s="264"/>
      <c r="BD202" s="276"/>
      <c r="BE202" s="277"/>
      <c r="BF202" s="278"/>
      <c r="BG202" s="279"/>
      <c r="BH202" s="269"/>
      <c r="BI202" s="280"/>
      <c r="BJ202" s="261"/>
      <c r="BK202" s="276"/>
      <c r="BL202" s="261"/>
      <c r="BM202" s="274"/>
      <c r="BN202" s="275"/>
      <c r="BO202" s="264"/>
      <c r="BP202" s="276"/>
      <c r="BQ202" s="277"/>
      <c r="BR202" s="278"/>
      <c r="BS202" s="279"/>
      <c r="BT202" s="269"/>
      <c r="BU202" s="280"/>
      <c r="BV202" s="261"/>
      <c r="BW202" s="276"/>
      <c r="BX202" s="261"/>
      <c r="BY202" s="274"/>
      <c r="BZ202" s="275"/>
      <c r="CA202" s="264"/>
      <c r="CB202" s="276"/>
      <c r="CC202" s="277"/>
      <c r="CD202" s="278"/>
      <c r="CE202" s="279"/>
      <c r="CF202" s="269"/>
      <c r="CG202" s="280"/>
      <c r="CH202" s="261"/>
      <c r="CI202" s="276"/>
      <c r="CJ202" s="261"/>
      <c r="CK202" s="274"/>
      <c r="CL202" s="275"/>
      <c r="CM202" s="264"/>
      <c r="CN202" s="276"/>
      <c r="CO202" s="277"/>
      <c r="CP202" s="278"/>
      <c r="CQ202" s="279"/>
      <c r="CR202" s="269"/>
      <c r="CS202" s="280"/>
      <c r="CT202" s="261"/>
      <c r="CU202" s="276"/>
      <c r="CV202" s="261"/>
      <c r="CW202" s="274"/>
      <c r="CX202" s="275"/>
      <c r="CY202" s="264"/>
      <c r="CZ202" s="276"/>
      <c r="DA202" s="277"/>
      <c r="DB202" s="278"/>
      <c r="DC202" s="279"/>
      <c r="DD202" s="269"/>
      <c r="DE202" s="280"/>
      <c r="DF202" s="261"/>
      <c r="DG202" s="276"/>
      <c r="DH202" s="261"/>
    </row>
    <row r="203" spans="1:112" ht="13.5" customHeight="1">
      <c r="A203" s="259"/>
      <c r="E203" s="274"/>
      <c r="F203" s="275"/>
      <c r="G203" s="264"/>
      <c r="H203" s="276"/>
      <c r="I203" s="277"/>
      <c r="J203" s="278"/>
      <c r="K203" s="279"/>
      <c r="L203" s="269"/>
      <c r="M203" s="280"/>
      <c r="O203" s="276"/>
      <c r="Q203" s="274"/>
      <c r="R203" s="275"/>
      <c r="S203" s="264"/>
      <c r="T203" s="276"/>
      <c r="U203" s="277"/>
      <c r="V203" s="278"/>
      <c r="W203" s="279"/>
      <c r="X203" s="269"/>
      <c r="Y203" s="280"/>
      <c r="Z203" s="261"/>
      <c r="AA203" s="276"/>
      <c r="AB203" s="261"/>
      <c r="AC203" s="274"/>
      <c r="AD203" s="275"/>
      <c r="AE203" s="264"/>
      <c r="AF203" s="276"/>
      <c r="AG203" s="277"/>
      <c r="AH203" s="278"/>
      <c r="AI203" s="279"/>
      <c r="AJ203" s="269"/>
      <c r="AK203" s="280"/>
      <c r="AL203" s="261"/>
      <c r="AM203" s="276"/>
      <c r="AN203" s="261"/>
      <c r="AO203" s="274"/>
      <c r="AP203" s="275"/>
      <c r="AQ203" s="264"/>
      <c r="AR203" s="276"/>
      <c r="AS203" s="277"/>
      <c r="AT203" s="278"/>
      <c r="AU203" s="279"/>
      <c r="AV203" s="269"/>
      <c r="AW203" s="280"/>
      <c r="AX203" s="261"/>
      <c r="AY203" s="276"/>
      <c r="AZ203" s="261"/>
      <c r="BA203" s="274"/>
      <c r="BB203" s="275"/>
      <c r="BC203" s="264"/>
      <c r="BD203" s="276"/>
      <c r="BE203" s="277"/>
      <c r="BF203" s="278"/>
      <c r="BG203" s="279"/>
      <c r="BH203" s="269"/>
      <c r="BI203" s="280"/>
      <c r="BJ203" s="261"/>
      <c r="BK203" s="276"/>
      <c r="BL203" s="261"/>
      <c r="BM203" s="274"/>
      <c r="BN203" s="275"/>
      <c r="BO203" s="264"/>
      <c r="BP203" s="276"/>
      <c r="BQ203" s="277"/>
      <c r="BR203" s="278"/>
      <c r="BS203" s="279"/>
      <c r="BT203" s="269"/>
      <c r="BU203" s="280"/>
      <c r="BV203" s="261"/>
      <c r="BW203" s="276"/>
      <c r="BX203" s="261"/>
      <c r="BY203" s="274"/>
      <c r="BZ203" s="275"/>
      <c r="CA203" s="264"/>
      <c r="CB203" s="276"/>
      <c r="CC203" s="277"/>
      <c r="CD203" s="278"/>
      <c r="CE203" s="279"/>
      <c r="CF203" s="269"/>
      <c r="CG203" s="280"/>
      <c r="CH203" s="261"/>
      <c r="CI203" s="276"/>
      <c r="CJ203" s="261"/>
      <c r="CK203" s="274"/>
      <c r="CL203" s="275"/>
      <c r="CM203" s="264"/>
      <c r="CN203" s="276"/>
      <c r="CO203" s="277"/>
      <c r="CP203" s="278"/>
      <c r="CQ203" s="279"/>
      <c r="CR203" s="269"/>
      <c r="CS203" s="280"/>
      <c r="CT203" s="261"/>
      <c r="CU203" s="276"/>
      <c r="CV203" s="261"/>
      <c r="CW203" s="274"/>
      <c r="CX203" s="275"/>
      <c r="CY203" s="264"/>
      <c r="CZ203" s="276"/>
      <c r="DA203" s="277"/>
      <c r="DB203" s="278"/>
      <c r="DC203" s="279"/>
      <c r="DD203" s="269"/>
      <c r="DE203" s="280"/>
      <c r="DF203" s="261"/>
      <c r="DG203" s="276"/>
      <c r="DH203" s="261"/>
    </row>
    <row r="204" spans="1:112" ht="13.5" customHeight="1">
      <c r="A204" s="259"/>
      <c r="E204" s="274"/>
      <c r="F204" s="275"/>
      <c r="G204" s="264"/>
      <c r="H204" s="276"/>
      <c r="I204" s="277"/>
      <c r="J204" s="278"/>
      <c r="K204" s="279"/>
      <c r="L204" s="269"/>
      <c r="M204" s="280"/>
      <c r="O204" s="276"/>
      <c r="Q204" s="274"/>
      <c r="R204" s="275"/>
      <c r="S204" s="264"/>
      <c r="T204" s="276"/>
      <c r="U204" s="277"/>
      <c r="V204" s="278"/>
      <c r="W204" s="279"/>
      <c r="X204" s="269"/>
      <c r="Y204" s="280"/>
      <c r="Z204" s="261"/>
      <c r="AA204" s="276"/>
      <c r="AB204" s="261"/>
      <c r="AC204" s="274"/>
      <c r="AD204" s="275"/>
      <c r="AE204" s="264"/>
      <c r="AF204" s="276"/>
      <c r="AG204" s="277"/>
      <c r="AH204" s="278"/>
      <c r="AI204" s="279"/>
      <c r="AJ204" s="269"/>
      <c r="AK204" s="280"/>
      <c r="AL204" s="261"/>
      <c r="AM204" s="276"/>
      <c r="AN204" s="261"/>
      <c r="AO204" s="274"/>
      <c r="AP204" s="275"/>
      <c r="AQ204" s="264"/>
      <c r="AR204" s="276"/>
      <c r="AS204" s="277"/>
      <c r="AT204" s="278"/>
      <c r="AU204" s="279"/>
      <c r="AV204" s="269"/>
      <c r="AW204" s="280"/>
      <c r="AX204" s="261"/>
      <c r="AY204" s="276"/>
      <c r="AZ204" s="261"/>
      <c r="BA204" s="274"/>
      <c r="BB204" s="275"/>
      <c r="BC204" s="264"/>
      <c r="BD204" s="276"/>
      <c r="BE204" s="277"/>
      <c r="BF204" s="278"/>
      <c r="BG204" s="279"/>
      <c r="BH204" s="269"/>
      <c r="BI204" s="280"/>
      <c r="BJ204" s="261"/>
      <c r="BK204" s="276"/>
      <c r="BL204" s="261"/>
      <c r="BM204" s="274"/>
      <c r="BN204" s="275"/>
      <c r="BO204" s="264"/>
      <c r="BP204" s="276"/>
      <c r="BQ204" s="277"/>
      <c r="BR204" s="278"/>
      <c r="BS204" s="279"/>
      <c r="BT204" s="269"/>
      <c r="BU204" s="280"/>
      <c r="BV204" s="261"/>
      <c r="BW204" s="276"/>
      <c r="BX204" s="261"/>
      <c r="BY204" s="274"/>
      <c r="BZ204" s="275"/>
      <c r="CA204" s="264"/>
      <c r="CB204" s="276"/>
      <c r="CC204" s="277"/>
      <c r="CD204" s="278"/>
      <c r="CE204" s="279"/>
      <c r="CF204" s="269"/>
      <c r="CG204" s="280"/>
      <c r="CH204" s="261"/>
      <c r="CI204" s="276"/>
      <c r="CJ204" s="261"/>
      <c r="CK204" s="274"/>
      <c r="CL204" s="275"/>
      <c r="CM204" s="264"/>
      <c r="CN204" s="276"/>
      <c r="CO204" s="277"/>
      <c r="CP204" s="278"/>
      <c r="CQ204" s="279"/>
      <c r="CR204" s="269"/>
      <c r="CS204" s="280"/>
      <c r="CT204" s="261"/>
      <c r="CU204" s="276"/>
      <c r="CV204" s="261"/>
      <c r="CW204" s="274"/>
      <c r="CX204" s="275"/>
      <c r="CY204" s="264"/>
      <c r="CZ204" s="276"/>
      <c r="DA204" s="277"/>
      <c r="DB204" s="278"/>
      <c r="DC204" s="279"/>
      <c r="DD204" s="269"/>
      <c r="DE204" s="280"/>
      <c r="DF204" s="261"/>
      <c r="DG204" s="276"/>
      <c r="DH204" s="261"/>
    </row>
    <row r="205" spans="1:112" ht="13.5" customHeight="1">
      <c r="A205" s="259"/>
      <c r="E205" s="274"/>
      <c r="F205" s="275"/>
      <c r="G205" s="264"/>
      <c r="H205" s="276"/>
      <c r="I205" s="277"/>
      <c r="J205" s="278"/>
      <c r="K205" s="279"/>
      <c r="L205" s="269"/>
      <c r="M205" s="280"/>
      <c r="O205" s="276"/>
      <c r="Q205" s="274"/>
      <c r="R205" s="275"/>
      <c r="S205" s="264"/>
      <c r="T205" s="276"/>
      <c r="U205" s="277"/>
      <c r="V205" s="278"/>
      <c r="W205" s="279"/>
      <c r="X205" s="269"/>
      <c r="Y205" s="280"/>
      <c r="Z205" s="261"/>
      <c r="AA205" s="276"/>
      <c r="AB205" s="261"/>
      <c r="AC205" s="274"/>
      <c r="AD205" s="275"/>
      <c r="AE205" s="264"/>
      <c r="AF205" s="276"/>
      <c r="AG205" s="277"/>
      <c r="AH205" s="278"/>
      <c r="AI205" s="279"/>
      <c r="AJ205" s="269"/>
      <c r="AK205" s="280"/>
      <c r="AL205" s="261"/>
      <c r="AM205" s="276"/>
      <c r="AN205" s="261"/>
      <c r="AO205" s="274"/>
      <c r="AP205" s="275"/>
      <c r="AQ205" s="264"/>
      <c r="AR205" s="276"/>
      <c r="AS205" s="277"/>
      <c r="AT205" s="278"/>
      <c r="AU205" s="279"/>
      <c r="AV205" s="269"/>
      <c r="AW205" s="280"/>
      <c r="AX205" s="261"/>
      <c r="AY205" s="276"/>
      <c r="AZ205" s="261"/>
      <c r="BA205" s="274"/>
      <c r="BB205" s="275"/>
      <c r="BC205" s="264"/>
      <c r="BD205" s="276"/>
      <c r="BE205" s="277"/>
      <c r="BF205" s="278"/>
      <c r="BG205" s="279"/>
      <c r="BH205" s="269"/>
      <c r="BI205" s="280"/>
      <c r="BJ205" s="261"/>
      <c r="BK205" s="276"/>
      <c r="BL205" s="261"/>
      <c r="BM205" s="274"/>
      <c r="BN205" s="275"/>
      <c r="BO205" s="264"/>
      <c r="BP205" s="276"/>
      <c r="BQ205" s="277"/>
      <c r="BR205" s="278"/>
      <c r="BS205" s="279"/>
      <c r="BT205" s="269"/>
      <c r="BU205" s="280"/>
      <c r="BV205" s="261"/>
      <c r="BW205" s="276"/>
      <c r="BX205" s="261"/>
      <c r="BY205" s="274"/>
      <c r="BZ205" s="275"/>
      <c r="CA205" s="264"/>
      <c r="CB205" s="276"/>
      <c r="CC205" s="277"/>
      <c r="CD205" s="278"/>
      <c r="CE205" s="279"/>
      <c r="CF205" s="269"/>
      <c r="CG205" s="280"/>
      <c r="CH205" s="261"/>
      <c r="CI205" s="276"/>
      <c r="CJ205" s="261"/>
      <c r="CK205" s="274"/>
      <c r="CL205" s="275"/>
      <c r="CM205" s="264"/>
      <c r="CN205" s="276"/>
      <c r="CO205" s="277"/>
      <c r="CP205" s="278"/>
      <c r="CQ205" s="279"/>
      <c r="CR205" s="269"/>
      <c r="CS205" s="280"/>
      <c r="CT205" s="261"/>
      <c r="CU205" s="276"/>
      <c r="CV205" s="261"/>
      <c r="CW205" s="274"/>
      <c r="CX205" s="275"/>
      <c r="CY205" s="264"/>
      <c r="CZ205" s="276"/>
      <c r="DA205" s="277"/>
      <c r="DB205" s="278"/>
      <c r="DC205" s="279"/>
      <c r="DD205" s="269"/>
      <c r="DE205" s="280"/>
      <c r="DF205" s="261"/>
      <c r="DG205" s="276"/>
      <c r="DH205" s="261"/>
    </row>
    <row r="206" spans="1:112" ht="13.5" customHeight="1">
      <c r="A206" s="259"/>
      <c r="E206" s="274"/>
      <c r="F206" s="275"/>
      <c r="G206" s="264"/>
      <c r="H206" s="276"/>
      <c r="I206" s="277"/>
      <c r="J206" s="278"/>
      <c r="K206" s="279"/>
      <c r="L206" s="269"/>
      <c r="M206" s="280"/>
      <c r="O206" s="276"/>
      <c r="Q206" s="274"/>
      <c r="R206" s="275"/>
      <c r="S206" s="264"/>
      <c r="T206" s="276"/>
      <c r="U206" s="277"/>
      <c r="V206" s="278"/>
      <c r="W206" s="279"/>
      <c r="X206" s="269"/>
      <c r="Y206" s="280"/>
      <c r="Z206" s="261"/>
      <c r="AA206" s="276"/>
      <c r="AB206" s="261"/>
      <c r="AC206" s="274"/>
      <c r="AD206" s="275"/>
      <c r="AE206" s="264"/>
      <c r="AF206" s="276"/>
      <c r="AG206" s="277"/>
      <c r="AH206" s="278"/>
      <c r="AI206" s="279"/>
      <c r="AJ206" s="269"/>
      <c r="AK206" s="280"/>
      <c r="AL206" s="261"/>
      <c r="AM206" s="276"/>
      <c r="AN206" s="261"/>
      <c r="AO206" s="274"/>
      <c r="AP206" s="275"/>
      <c r="AQ206" s="264"/>
      <c r="AR206" s="276"/>
      <c r="AS206" s="277"/>
      <c r="AT206" s="278"/>
      <c r="AU206" s="279"/>
      <c r="AV206" s="269"/>
      <c r="AW206" s="280"/>
      <c r="AX206" s="261"/>
      <c r="AY206" s="276"/>
      <c r="AZ206" s="261"/>
      <c r="BA206" s="274"/>
      <c r="BB206" s="275"/>
      <c r="BC206" s="264"/>
      <c r="BD206" s="276"/>
      <c r="BE206" s="277"/>
      <c r="BF206" s="278"/>
      <c r="BG206" s="279"/>
      <c r="BH206" s="269"/>
      <c r="BI206" s="280"/>
      <c r="BJ206" s="261"/>
      <c r="BK206" s="276"/>
      <c r="BL206" s="261"/>
      <c r="BM206" s="274"/>
      <c r="BN206" s="275"/>
      <c r="BO206" s="264"/>
      <c r="BP206" s="276"/>
      <c r="BQ206" s="277"/>
      <c r="BR206" s="278"/>
      <c r="BS206" s="279"/>
      <c r="BT206" s="269"/>
      <c r="BU206" s="280"/>
      <c r="BV206" s="261"/>
      <c r="BW206" s="276"/>
      <c r="BX206" s="261"/>
      <c r="BY206" s="274"/>
      <c r="BZ206" s="275"/>
      <c r="CA206" s="264"/>
      <c r="CB206" s="276"/>
      <c r="CC206" s="277"/>
      <c r="CD206" s="278"/>
      <c r="CE206" s="279"/>
      <c r="CF206" s="269"/>
      <c r="CG206" s="280"/>
      <c r="CH206" s="261"/>
      <c r="CI206" s="276"/>
      <c r="CJ206" s="261"/>
      <c r="CK206" s="274"/>
      <c r="CL206" s="275"/>
      <c r="CM206" s="264"/>
      <c r="CN206" s="276"/>
      <c r="CO206" s="277"/>
      <c r="CP206" s="278"/>
      <c r="CQ206" s="279"/>
      <c r="CR206" s="269"/>
      <c r="CS206" s="280"/>
      <c r="CT206" s="261"/>
      <c r="CU206" s="276"/>
      <c r="CV206" s="261"/>
      <c r="CW206" s="274"/>
      <c r="CX206" s="275"/>
      <c r="CY206" s="264"/>
      <c r="CZ206" s="276"/>
      <c r="DA206" s="277"/>
      <c r="DB206" s="278"/>
      <c r="DC206" s="279"/>
      <c r="DD206" s="269"/>
      <c r="DE206" s="280"/>
      <c r="DF206" s="261"/>
      <c r="DG206" s="276"/>
      <c r="DH206" s="261"/>
    </row>
    <row r="207" spans="1:112" ht="13.5" customHeight="1">
      <c r="A207" s="259"/>
      <c r="E207" s="274"/>
      <c r="F207" s="275"/>
      <c r="G207" s="264"/>
      <c r="H207" s="276"/>
      <c r="I207" s="277"/>
      <c r="J207" s="278"/>
      <c r="K207" s="279"/>
      <c r="L207" s="269"/>
      <c r="M207" s="280"/>
      <c r="O207" s="276"/>
      <c r="Q207" s="274"/>
      <c r="R207" s="275"/>
      <c r="S207" s="264"/>
      <c r="T207" s="276"/>
      <c r="U207" s="277"/>
      <c r="V207" s="278"/>
      <c r="W207" s="279"/>
      <c r="X207" s="269"/>
      <c r="Y207" s="280"/>
      <c r="Z207" s="261"/>
      <c r="AA207" s="276"/>
      <c r="AB207" s="261"/>
      <c r="AC207" s="274"/>
      <c r="AD207" s="275"/>
      <c r="AE207" s="264"/>
      <c r="AF207" s="276"/>
      <c r="AG207" s="277"/>
      <c r="AH207" s="278"/>
      <c r="AI207" s="279"/>
      <c r="AJ207" s="269"/>
      <c r="AK207" s="280"/>
      <c r="AL207" s="261"/>
      <c r="AM207" s="276"/>
      <c r="AN207" s="261"/>
      <c r="AO207" s="274"/>
      <c r="AP207" s="275"/>
      <c r="AQ207" s="264"/>
      <c r="AR207" s="276"/>
      <c r="AS207" s="277"/>
      <c r="AT207" s="278"/>
      <c r="AU207" s="279"/>
      <c r="AV207" s="269"/>
      <c r="AW207" s="280"/>
      <c r="AX207" s="261"/>
      <c r="AY207" s="276"/>
      <c r="AZ207" s="261"/>
      <c r="BA207" s="274"/>
      <c r="BB207" s="275"/>
      <c r="BC207" s="264"/>
      <c r="BD207" s="276"/>
      <c r="BE207" s="277"/>
      <c r="BF207" s="278"/>
      <c r="BG207" s="279"/>
      <c r="BH207" s="269"/>
      <c r="BI207" s="280"/>
      <c r="BJ207" s="261"/>
      <c r="BK207" s="276"/>
      <c r="BL207" s="261"/>
      <c r="BM207" s="274"/>
      <c r="BN207" s="275"/>
      <c r="BO207" s="264"/>
      <c r="BP207" s="276"/>
      <c r="BQ207" s="277"/>
      <c r="BR207" s="278"/>
      <c r="BS207" s="279"/>
      <c r="BT207" s="269"/>
      <c r="BU207" s="280"/>
      <c r="BV207" s="261"/>
      <c r="BW207" s="276"/>
      <c r="BX207" s="261"/>
      <c r="BY207" s="274"/>
      <c r="BZ207" s="275"/>
      <c r="CA207" s="264"/>
      <c r="CB207" s="276"/>
      <c r="CC207" s="277"/>
      <c r="CD207" s="278"/>
      <c r="CE207" s="279"/>
      <c r="CF207" s="269"/>
      <c r="CG207" s="280"/>
      <c r="CH207" s="261"/>
      <c r="CI207" s="276"/>
      <c r="CJ207" s="261"/>
      <c r="CK207" s="274"/>
      <c r="CL207" s="275"/>
      <c r="CM207" s="264"/>
      <c r="CN207" s="276"/>
      <c r="CO207" s="277"/>
      <c r="CP207" s="278"/>
      <c r="CQ207" s="279"/>
      <c r="CR207" s="269"/>
      <c r="CS207" s="280"/>
      <c r="CT207" s="261"/>
      <c r="CU207" s="276"/>
      <c r="CV207" s="261"/>
      <c r="CW207" s="274"/>
      <c r="CX207" s="275"/>
      <c r="CY207" s="264"/>
      <c r="CZ207" s="276"/>
      <c r="DA207" s="277"/>
      <c r="DB207" s="278"/>
      <c r="DC207" s="279"/>
      <c r="DD207" s="269"/>
      <c r="DE207" s="280"/>
      <c r="DF207" s="261"/>
      <c r="DG207" s="276"/>
      <c r="DH207" s="261"/>
    </row>
    <row r="208" spans="1:112" ht="13.5" customHeight="1">
      <c r="A208" s="259"/>
      <c r="E208" s="274"/>
      <c r="F208" s="275"/>
      <c r="G208" s="264"/>
      <c r="H208" s="276"/>
      <c r="I208" s="277"/>
      <c r="J208" s="278"/>
      <c r="K208" s="279"/>
      <c r="L208" s="269"/>
      <c r="M208" s="280"/>
      <c r="O208" s="276"/>
      <c r="Q208" s="274"/>
      <c r="R208" s="275"/>
      <c r="S208" s="264"/>
      <c r="T208" s="276"/>
      <c r="U208" s="277"/>
      <c r="V208" s="278"/>
      <c r="W208" s="279"/>
      <c r="X208" s="269"/>
      <c r="Y208" s="280"/>
      <c r="Z208" s="261"/>
      <c r="AA208" s="276"/>
      <c r="AB208" s="261"/>
      <c r="AC208" s="274"/>
      <c r="AD208" s="275"/>
      <c r="AE208" s="264"/>
      <c r="AF208" s="276"/>
      <c r="AG208" s="277"/>
      <c r="AH208" s="278"/>
      <c r="AI208" s="279"/>
      <c r="AJ208" s="269"/>
      <c r="AK208" s="280"/>
      <c r="AL208" s="261"/>
      <c r="AM208" s="276"/>
      <c r="AN208" s="261"/>
      <c r="AO208" s="274"/>
      <c r="AP208" s="275"/>
      <c r="AQ208" s="264"/>
      <c r="AR208" s="276"/>
      <c r="AS208" s="277"/>
      <c r="AT208" s="278"/>
      <c r="AU208" s="279"/>
      <c r="AV208" s="269"/>
      <c r="AW208" s="280"/>
      <c r="AX208" s="261"/>
      <c r="AY208" s="276"/>
      <c r="AZ208" s="261"/>
      <c r="BA208" s="274"/>
      <c r="BB208" s="275"/>
      <c r="BC208" s="264"/>
      <c r="BD208" s="276"/>
      <c r="BE208" s="277"/>
      <c r="BF208" s="278"/>
      <c r="BG208" s="279"/>
      <c r="BH208" s="269"/>
      <c r="BI208" s="280"/>
      <c r="BJ208" s="261"/>
      <c r="BK208" s="276"/>
      <c r="BL208" s="261"/>
      <c r="BM208" s="274"/>
      <c r="BN208" s="275"/>
      <c r="BO208" s="264"/>
      <c r="BP208" s="276"/>
      <c r="BQ208" s="277"/>
      <c r="BR208" s="278"/>
      <c r="BS208" s="279"/>
      <c r="BT208" s="269"/>
      <c r="BU208" s="280"/>
      <c r="BV208" s="261"/>
      <c r="BW208" s="276"/>
      <c r="BX208" s="261"/>
      <c r="BY208" s="274"/>
      <c r="BZ208" s="275"/>
      <c r="CA208" s="264"/>
      <c r="CB208" s="276"/>
      <c r="CC208" s="277"/>
      <c r="CD208" s="278"/>
      <c r="CE208" s="279"/>
      <c r="CF208" s="269"/>
      <c r="CG208" s="280"/>
      <c r="CH208" s="261"/>
      <c r="CI208" s="276"/>
      <c r="CJ208" s="261"/>
      <c r="CK208" s="274"/>
      <c r="CL208" s="275"/>
      <c r="CM208" s="264"/>
      <c r="CN208" s="276"/>
      <c r="CO208" s="277"/>
      <c r="CP208" s="278"/>
      <c r="CQ208" s="279"/>
      <c r="CR208" s="269"/>
      <c r="CS208" s="280"/>
      <c r="CT208" s="261"/>
      <c r="CU208" s="276"/>
      <c r="CV208" s="261"/>
      <c r="CW208" s="274"/>
      <c r="CX208" s="275"/>
      <c r="CY208" s="264"/>
      <c r="CZ208" s="276"/>
      <c r="DA208" s="277"/>
      <c r="DB208" s="278"/>
      <c r="DC208" s="279"/>
      <c r="DD208" s="269"/>
      <c r="DE208" s="280"/>
      <c r="DF208" s="261"/>
      <c r="DG208" s="276"/>
      <c r="DH208" s="261"/>
    </row>
    <row r="209" spans="1:112" ht="13.5" customHeight="1">
      <c r="A209" s="259"/>
      <c r="E209" s="274"/>
      <c r="F209" s="275"/>
      <c r="G209" s="264"/>
      <c r="H209" s="276"/>
      <c r="I209" s="277"/>
      <c r="J209" s="278"/>
      <c r="K209" s="279"/>
      <c r="L209" s="269"/>
      <c r="M209" s="280"/>
      <c r="O209" s="276"/>
      <c r="Q209" s="274"/>
      <c r="R209" s="275"/>
      <c r="S209" s="264"/>
      <c r="T209" s="276"/>
      <c r="U209" s="277"/>
      <c r="V209" s="278"/>
      <c r="W209" s="279"/>
      <c r="X209" s="269"/>
      <c r="Y209" s="280"/>
      <c r="Z209" s="261"/>
      <c r="AA209" s="276"/>
      <c r="AB209" s="261"/>
      <c r="AC209" s="274"/>
      <c r="AD209" s="275"/>
      <c r="AE209" s="264"/>
      <c r="AF209" s="276"/>
      <c r="AG209" s="277"/>
      <c r="AH209" s="278"/>
      <c r="AI209" s="279"/>
      <c r="AJ209" s="269"/>
      <c r="AK209" s="280"/>
      <c r="AL209" s="261"/>
      <c r="AM209" s="276"/>
      <c r="AN209" s="261"/>
      <c r="AO209" s="274"/>
      <c r="AP209" s="275"/>
      <c r="AQ209" s="264"/>
      <c r="AR209" s="276"/>
      <c r="AS209" s="277"/>
      <c r="AT209" s="278"/>
      <c r="AU209" s="279"/>
      <c r="AV209" s="269"/>
      <c r="AW209" s="280"/>
      <c r="AX209" s="261"/>
      <c r="AY209" s="276"/>
      <c r="AZ209" s="261"/>
      <c r="BA209" s="274"/>
      <c r="BB209" s="275"/>
      <c r="BC209" s="264"/>
      <c r="BD209" s="276"/>
      <c r="BE209" s="277"/>
      <c r="BF209" s="278"/>
      <c r="BG209" s="279"/>
      <c r="BH209" s="269"/>
      <c r="BI209" s="280"/>
      <c r="BJ209" s="261"/>
      <c r="BK209" s="276"/>
      <c r="BL209" s="261"/>
      <c r="BM209" s="274"/>
      <c r="BN209" s="275"/>
      <c r="BO209" s="264"/>
      <c r="BP209" s="276"/>
      <c r="BQ209" s="277"/>
      <c r="BR209" s="278"/>
      <c r="BS209" s="279"/>
      <c r="BT209" s="269"/>
      <c r="BU209" s="280"/>
      <c r="BV209" s="261"/>
      <c r="BW209" s="276"/>
      <c r="BX209" s="261"/>
      <c r="BY209" s="274"/>
      <c r="BZ209" s="275"/>
      <c r="CA209" s="264"/>
      <c r="CB209" s="276"/>
      <c r="CC209" s="277"/>
      <c r="CD209" s="278"/>
      <c r="CE209" s="279"/>
      <c r="CF209" s="269"/>
      <c r="CG209" s="280"/>
      <c r="CH209" s="261"/>
      <c r="CI209" s="276"/>
      <c r="CJ209" s="261"/>
      <c r="CK209" s="274"/>
      <c r="CL209" s="275"/>
      <c r="CM209" s="264"/>
      <c r="CN209" s="276"/>
      <c r="CO209" s="277"/>
      <c r="CP209" s="278"/>
      <c r="CQ209" s="279"/>
      <c r="CR209" s="269"/>
      <c r="CS209" s="280"/>
      <c r="CT209" s="261"/>
      <c r="CU209" s="276"/>
      <c r="CV209" s="261"/>
      <c r="CW209" s="274"/>
      <c r="CX209" s="275"/>
      <c r="CY209" s="264"/>
      <c r="CZ209" s="276"/>
      <c r="DA209" s="277"/>
      <c r="DB209" s="278"/>
      <c r="DC209" s="279"/>
      <c r="DD209" s="269"/>
      <c r="DE209" s="280"/>
      <c r="DF209" s="261"/>
      <c r="DG209" s="276"/>
      <c r="DH209" s="261"/>
    </row>
    <row r="210" spans="1:112" ht="13.5" customHeight="1">
      <c r="A210" s="259"/>
      <c r="E210" s="274"/>
      <c r="F210" s="275"/>
      <c r="G210" s="264"/>
      <c r="H210" s="276"/>
      <c r="I210" s="277"/>
      <c r="J210" s="278"/>
      <c r="K210" s="279"/>
      <c r="L210" s="269"/>
      <c r="M210" s="280"/>
      <c r="O210" s="276"/>
      <c r="Q210" s="274"/>
      <c r="R210" s="275"/>
      <c r="S210" s="264"/>
      <c r="T210" s="276"/>
      <c r="U210" s="277"/>
      <c r="V210" s="278"/>
      <c r="W210" s="279"/>
      <c r="X210" s="269"/>
      <c r="Y210" s="280"/>
      <c r="Z210" s="261"/>
      <c r="AA210" s="276"/>
      <c r="AB210" s="261"/>
      <c r="AC210" s="274"/>
      <c r="AD210" s="275"/>
      <c r="AE210" s="264"/>
      <c r="AF210" s="276"/>
      <c r="AG210" s="277"/>
      <c r="AH210" s="278"/>
      <c r="AI210" s="279"/>
      <c r="AJ210" s="269"/>
      <c r="AK210" s="280"/>
      <c r="AL210" s="261"/>
      <c r="AM210" s="276"/>
      <c r="AN210" s="261"/>
      <c r="AO210" s="274"/>
      <c r="AP210" s="275"/>
      <c r="AQ210" s="264"/>
      <c r="AR210" s="276"/>
      <c r="AS210" s="277"/>
      <c r="AT210" s="278"/>
      <c r="AU210" s="279"/>
      <c r="AV210" s="269"/>
      <c r="AW210" s="280"/>
      <c r="AX210" s="261"/>
      <c r="AY210" s="276"/>
      <c r="AZ210" s="261"/>
      <c r="BA210" s="274"/>
      <c r="BB210" s="275"/>
      <c r="BC210" s="264"/>
      <c r="BD210" s="276"/>
      <c r="BE210" s="277"/>
      <c r="BF210" s="278"/>
      <c r="BG210" s="279"/>
      <c r="BH210" s="269"/>
      <c r="BI210" s="280"/>
      <c r="BJ210" s="261"/>
      <c r="BK210" s="276"/>
      <c r="BL210" s="261"/>
      <c r="BM210" s="274"/>
      <c r="BN210" s="275"/>
      <c r="BO210" s="264"/>
      <c r="BP210" s="276"/>
      <c r="BQ210" s="277"/>
      <c r="BR210" s="278"/>
      <c r="BS210" s="279"/>
      <c r="BT210" s="269"/>
      <c r="BU210" s="280"/>
      <c r="BV210" s="261"/>
      <c r="BW210" s="276"/>
      <c r="BX210" s="261"/>
      <c r="BY210" s="274"/>
      <c r="BZ210" s="275"/>
      <c r="CA210" s="264"/>
      <c r="CB210" s="276"/>
      <c r="CC210" s="277"/>
      <c r="CD210" s="278"/>
      <c r="CE210" s="279"/>
      <c r="CF210" s="269"/>
      <c r="CG210" s="280"/>
      <c r="CH210" s="261"/>
      <c r="CI210" s="276"/>
      <c r="CJ210" s="261"/>
      <c r="CK210" s="274"/>
      <c r="CL210" s="275"/>
      <c r="CM210" s="264"/>
      <c r="CN210" s="276"/>
      <c r="CO210" s="277"/>
      <c r="CP210" s="278"/>
      <c r="CQ210" s="279"/>
      <c r="CR210" s="269"/>
      <c r="CS210" s="280"/>
      <c r="CT210" s="261"/>
      <c r="CU210" s="276"/>
      <c r="CV210" s="261"/>
      <c r="CW210" s="274"/>
      <c r="CX210" s="275"/>
      <c r="CY210" s="264"/>
      <c r="CZ210" s="276"/>
      <c r="DA210" s="277"/>
      <c r="DB210" s="278"/>
      <c r="DC210" s="279"/>
      <c r="DD210" s="269"/>
      <c r="DE210" s="280"/>
      <c r="DF210" s="261"/>
      <c r="DG210" s="276"/>
      <c r="DH210" s="261"/>
    </row>
    <row r="211" spans="1:112" ht="13.5" customHeight="1">
      <c r="A211" s="259"/>
      <c r="E211" s="274"/>
      <c r="F211" s="275"/>
      <c r="G211" s="264"/>
      <c r="H211" s="276"/>
      <c r="I211" s="277"/>
      <c r="J211" s="278"/>
      <c r="K211" s="279"/>
      <c r="L211" s="269"/>
      <c r="M211" s="280"/>
      <c r="O211" s="276"/>
      <c r="Q211" s="274"/>
      <c r="R211" s="275"/>
      <c r="S211" s="264"/>
      <c r="T211" s="276"/>
      <c r="U211" s="277"/>
      <c r="V211" s="278"/>
      <c r="W211" s="279"/>
      <c r="X211" s="269"/>
      <c r="Y211" s="280"/>
      <c r="Z211" s="261"/>
      <c r="AA211" s="276"/>
      <c r="AB211" s="261"/>
      <c r="AC211" s="274"/>
      <c r="AD211" s="275"/>
      <c r="AE211" s="264"/>
      <c r="AF211" s="276"/>
      <c r="AG211" s="277"/>
      <c r="AH211" s="278"/>
      <c r="AI211" s="279"/>
      <c r="AJ211" s="269"/>
      <c r="AK211" s="280"/>
      <c r="AL211" s="261"/>
      <c r="AM211" s="276"/>
      <c r="AN211" s="261"/>
      <c r="AO211" s="274"/>
      <c r="AP211" s="275"/>
      <c r="AQ211" s="264"/>
      <c r="AR211" s="276"/>
      <c r="AS211" s="277"/>
      <c r="AT211" s="278"/>
      <c r="AU211" s="279"/>
      <c r="AV211" s="269"/>
      <c r="AW211" s="280"/>
      <c r="AX211" s="261"/>
      <c r="AY211" s="276"/>
      <c r="AZ211" s="261"/>
      <c r="BA211" s="274"/>
      <c r="BB211" s="275"/>
      <c r="BC211" s="264"/>
      <c r="BD211" s="276"/>
      <c r="BE211" s="277"/>
      <c r="BF211" s="278"/>
      <c r="BG211" s="279"/>
      <c r="BH211" s="269"/>
      <c r="BI211" s="280"/>
      <c r="BJ211" s="261"/>
      <c r="BK211" s="276"/>
      <c r="BL211" s="261"/>
      <c r="BM211" s="274"/>
      <c r="BN211" s="275"/>
      <c r="BO211" s="264"/>
      <c r="BP211" s="276"/>
      <c r="BQ211" s="277"/>
      <c r="BR211" s="278"/>
      <c r="BS211" s="279"/>
      <c r="BT211" s="269"/>
      <c r="BU211" s="280"/>
      <c r="BV211" s="261"/>
      <c r="BW211" s="276"/>
      <c r="BX211" s="261"/>
      <c r="BY211" s="274"/>
      <c r="BZ211" s="275"/>
      <c r="CA211" s="264"/>
      <c r="CB211" s="276"/>
      <c r="CC211" s="277"/>
      <c r="CD211" s="278"/>
      <c r="CE211" s="279"/>
      <c r="CF211" s="269"/>
      <c r="CG211" s="280"/>
      <c r="CH211" s="261"/>
      <c r="CI211" s="276"/>
      <c r="CJ211" s="261"/>
      <c r="CK211" s="274"/>
      <c r="CL211" s="275"/>
      <c r="CM211" s="264"/>
      <c r="CN211" s="276"/>
      <c r="CO211" s="277"/>
      <c r="CP211" s="278"/>
      <c r="CQ211" s="279"/>
      <c r="CR211" s="269"/>
      <c r="CS211" s="280"/>
      <c r="CT211" s="261"/>
      <c r="CU211" s="276"/>
      <c r="CV211" s="261"/>
      <c r="CW211" s="274"/>
      <c r="CX211" s="275"/>
      <c r="CY211" s="264"/>
      <c r="CZ211" s="276"/>
      <c r="DA211" s="277"/>
      <c r="DB211" s="278"/>
      <c r="DC211" s="279"/>
      <c r="DD211" s="269"/>
      <c r="DE211" s="280"/>
      <c r="DF211" s="261"/>
      <c r="DG211" s="276"/>
      <c r="DH211" s="261"/>
    </row>
    <row r="212" spans="1:112" ht="13.5" customHeight="1">
      <c r="A212" s="259"/>
      <c r="E212" s="274"/>
      <c r="F212" s="275"/>
      <c r="G212" s="264"/>
      <c r="H212" s="276"/>
      <c r="I212" s="277"/>
      <c r="J212" s="278"/>
      <c r="K212" s="279"/>
      <c r="L212" s="269"/>
      <c r="M212" s="280"/>
      <c r="O212" s="276"/>
      <c r="Q212" s="274"/>
      <c r="R212" s="275"/>
      <c r="S212" s="264"/>
      <c r="T212" s="276"/>
      <c r="U212" s="277"/>
      <c r="V212" s="278"/>
      <c r="W212" s="279"/>
      <c r="X212" s="269"/>
      <c r="Y212" s="280"/>
      <c r="Z212" s="261"/>
      <c r="AA212" s="276"/>
      <c r="AB212" s="261"/>
      <c r="AC212" s="274"/>
      <c r="AD212" s="275"/>
      <c r="AE212" s="264"/>
      <c r="AF212" s="276"/>
      <c r="AG212" s="277"/>
      <c r="AH212" s="278"/>
      <c r="AI212" s="279"/>
      <c r="AJ212" s="269"/>
      <c r="AK212" s="280"/>
      <c r="AL212" s="261"/>
      <c r="AM212" s="276"/>
      <c r="AN212" s="261"/>
      <c r="AO212" s="274"/>
      <c r="AP212" s="275"/>
      <c r="AQ212" s="264"/>
      <c r="AR212" s="276"/>
      <c r="AS212" s="277"/>
      <c r="AT212" s="278"/>
      <c r="AU212" s="279"/>
      <c r="AV212" s="269"/>
      <c r="AW212" s="280"/>
      <c r="AX212" s="261"/>
      <c r="AY212" s="276"/>
      <c r="AZ212" s="261"/>
      <c r="BA212" s="274"/>
      <c r="BB212" s="275"/>
      <c r="BC212" s="264"/>
      <c r="BD212" s="276"/>
      <c r="BE212" s="277"/>
      <c r="BF212" s="278"/>
      <c r="BG212" s="279"/>
      <c r="BH212" s="269"/>
      <c r="BI212" s="280"/>
      <c r="BJ212" s="261"/>
      <c r="BK212" s="276"/>
      <c r="BL212" s="261"/>
      <c r="BM212" s="274"/>
      <c r="BN212" s="275"/>
      <c r="BO212" s="264"/>
      <c r="BP212" s="276"/>
      <c r="BQ212" s="277"/>
      <c r="BR212" s="278"/>
      <c r="BS212" s="279"/>
      <c r="BT212" s="269"/>
      <c r="BU212" s="280"/>
      <c r="BV212" s="261"/>
      <c r="BW212" s="276"/>
      <c r="BX212" s="261"/>
      <c r="BY212" s="274"/>
      <c r="BZ212" s="275"/>
      <c r="CA212" s="264"/>
      <c r="CB212" s="276"/>
      <c r="CC212" s="277"/>
      <c r="CD212" s="278"/>
      <c r="CE212" s="279"/>
      <c r="CF212" s="269"/>
      <c r="CG212" s="280"/>
      <c r="CH212" s="261"/>
      <c r="CI212" s="276"/>
      <c r="CJ212" s="261"/>
      <c r="CK212" s="274"/>
      <c r="CL212" s="275"/>
      <c r="CM212" s="264"/>
      <c r="CN212" s="276"/>
      <c r="CO212" s="277"/>
      <c r="CP212" s="278"/>
      <c r="CQ212" s="279"/>
      <c r="CR212" s="269"/>
      <c r="CS212" s="280"/>
      <c r="CT212" s="261"/>
      <c r="CU212" s="276"/>
      <c r="CV212" s="261"/>
      <c r="CW212" s="274"/>
      <c r="CX212" s="275"/>
      <c r="CY212" s="264"/>
      <c r="CZ212" s="276"/>
      <c r="DA212" s="277"/>
      <c r="DB212" s="278"/>
      <c r="DC212" s="279"/>
      <c r="DD212" s="269"/>
      <c r="DE212" s="280"/>
      <c r="DF212" s="261"/>
      <c r="DG212" s="276"/>
      <c r="DH212" s="261"/>
    </row>
    <row r="213" spans="1:112" ht="13.5" customHeight="1">
      <c r="A213" s="259"/>
      <c r="E213" s="274"/>
      <c r="F213" s="275"/>
      <c r="G213" s="264"/>
      <c r="H213" s="276"/>
      <c r="I213" s="277"/>
      <c r="J213" s="278"/>
      <c r="K213" s="279"/>
      <c r="L213" s="269"/>
      <c r="M213" s="280"/>
      <c r="O213" s="276"/>
      <c r="Q213" s="274"/>
      <c r="R213" s="275"/>
      <c r="S213" s="264"/>
      <c r="T213" s="276"/>
      <c r="U213" s="277"/>
      <c r="V213" s="278"/>
      <c r="W213" s="279"/>
      <c r="X213" s="269"/>
      <c r="Y213" s="280"/>
      <c r="Z213" s="261"/>
      <c r="AA213" s="276"/>
      <c r="AB213" s="261"/>
      <c r="AC213" s="274"/>
      <c r="AD213" s="275"/>
      <c r="AE213" s="264"/>
      <c r="AF213" s="276"/>
      <c r="AG213" s="277"/>
      <c r="AH213" s="278"/>
      <c r="AI213" s="279"/>
      <c r="AJ213" s="269"/>
      <c r="AK213" s="280"/>
      <c r="AL213" s="261"/>
      <c r="AM213" s="276"/>
      <c r="AN213" s="261"/>
      <c r="AO213" s="274"/>
      <c r="AP213" s="275"/>
      <c r="AQ213" s="264"/>
      <c r="AR213" s="276"/>
      <c r="AS213" s="277"/>
      <c r="AT213" s="278"/>
      <c r="AU213" s="279"/>
      <c r="AV213" s="269"/>
      <c r="AW213" s="280"/>
      <c r="AX213" s="261"/>
      <c r="AY213" s="276"/>
      <c r="AZ213" s="261"/>
      <c r="BA213" s="274"/>
      <c r="BB213" s="275"/>
      <c r="BC213" s="264"/>
      <c r="BD213" s="276"/>
      <c r="BE213" s="277"/>
      <c r="BF213" s="278"/>
      <c r="BG213" s="279"/>
      <c r="BH213" s="269"/>
      <c r="BI213" s="280"/>
      <c r="BJ213" s="261"/>
      <c r="BK213" s="276"/>
      <c r="BL213" s="261"/>
      <c r="BM213" s="274"/>
      <c r="BN213" s="275"/>
      <c r="BO213" s="264"/>
      <c r="BP213" s="276"/>
      <c r="BQ213" s="277"/>
      <c r="BR213" s="278"/>
      <c r="BS213" s="279"/>
      <c r="BT213" s="269"/>
      <c r="BU213" s="280"/>
      <c r="BV213" s="261"/>
      <c r="BW213" s="276"/>
      <c r="BX213" s="261"/>
      <c r="BY213" s="274"/>
      <c r="BZ213" s="275"/>
      <c r="CA213" s="264"/>
      <c r="CB213" s="276"/>
      <c r="CC213" s="277"/>
      <c r="CD213" s="278"/>
      <c r="CE213" s="279"/>
      <c r="CF213" s="269"/>
      <c r="CG213" s="280"/>
      <c r="CH213" s="261"/>
      <c r="CI213" s="276"/>
      <c r="CJ213" s="261"/>
      <c r="CK213" s="274"/>
      <c r="CL213" s="275"/>
      <c r="CM213" s="264"/>
      <c r="CN213" s="276"/>
      <c r="CO213" s="277"/>
      <c r="CP213" s="278"/>
      <c r="CQ213" s="279"/>
      <c r="CR213" s="269"/>
      <c r="CS213" s="280"/>
      <c r="CT213" s="261"/>
      <c r="CU213" s="276"/>
      <c r="CV213" s="261"/>
      <c r="CW213" s="274"/>
      <c r="CX213" s="275"/>
      <c r="CY213" s="264"/>
      <c r="CZ213" s="276"/>
      <c r="DA213" s="277"/>
      <c r="DB213" s="278"/>
      <c r="DC213" s="279"/>
      <c r="DD213" s="269"/>
      <c r="DE213" s="280"/>
      <c r="DF213" s="261"/>
      <c r="DG213" s="276"/>
      <c r="DH213" s="261"/>
    </row>
    <row r="214" spans="1:112" ht="13.5" customHeight="1">
      <c r="A214" s="259"/>
      <c r="E214" s="274"/>
      <c r="F214" s="275"/>
      <c r="G214" s="264"/>
      <c r="H214" s="276"/>
      <c r="I214" s="277"/>
      <c r="J214" s="278"/>
      <c r="K214" s="279"/>
      <c r="L214" s="269"/>
      <c r="M214" s="280"/>
      <c r="O214" s="276"/>
      <c r="Q214" s="274"/>
      <c r="R214" s="275"/>
      <c r="S214" s="264"/>
      <c r="T214" s="276"/>
      <c r="U214" s="277"/>
      <c r="V214" s="278"/>
      <c r="W214" s="279"/>
      <c r="X214" s="269"/>
      <c r="Y214" s="280"/>
      <c r="Z214" s="261"/>
      <c r="AA214" s="276"/>
      <c r="AB214" s="261"/>
      <c r="AC214" s="274"/>
      <c r="AD214" s="275"/>
      <c r="AE214" s="264"/>
      <c r="AF214" s="276"/>
      <c r="AG214" s="277"/>
      <c r="AH214" s="278"/>
      <c r="AI214" s="279"/>
      <c r="AJ214" s="269"/>
      <c r="AK214" s="280"/>
      <c r="AL214" s="261"/>
      <c r="AM214" s="276"/>
      <c r="AN214" s="261"/>
      <c r="AO214" s="274"/>
      <c r="AP214" s="275"/>
      <c r="AQ214" s="264"/>
      <c r="AR214" s="276"/>
      <c r="AS214" s="277"/>
      <c r="AT214" s="278"/>
      <c r="AU214" s="279"/>
      <c r="AV214" s="269"/>
      <c r="AW214" s="280"/>
      <c r="AX214" s="261"/>
      <c r="AY214" s="276"/>
      <c r="AZ214" s="261"/>
      <c r="BA214" s="274"/>
      <c r="BB214" s="275"/>
      <c r="BC214" s="264"/>
      <c r="BD214" s="276"/>
      <c r="BE214" s="277"/>
      <c r="BF214" s="278"/>
      <c r="BG214" s="279"/>
      <c r="BH214" s="269"/>
      <c r="BI214" s="280"/>
      <c r="BJ214" s="261"/>
      <c r="BK214" s="276"/>
      <c r="BL214" s="261"/>
      <c r="BM214" s="274"/>
      <c r="BN214" s="275"/>
      <c r="BO214" s="264"/>
      <c r="BP214" s="276"/>
      <c r="BQ214" s="277"/>
      <c r="BR214" s="278"/>
      <c r="BS214" s="279"/>
      <c r="BT214" s="269"/>
      <c r="BU214" s="280"/>
      <c r="BV214" s="261"/>
      <c r="BW214" s="276"/>
      <c r="BX214" s="261"/>
      <c r="BY214" s="274"/>
      <c r="BZ214" s="275"/>
      <c r="CA214" s="264"/>
      <c r="CB214" s="276"/>
      <c r="CC214" s="277"/>
      <c r="CD214" s="278"/>
      <c r="CE214" s="279"/>
      <c r="CF214" s="269"/>
      <c r="CG214" s="280"/>
      <c r="CH214" s="261"/>
      <c r="CI214" s="276"/>
      <c r="CJ214" s="261"/>
      <c r="CK214" s="274"/>
      <c r="CL214" s="275"/>
      <c r="CM214" s="264"/>
      <c r="CN214" s="276"/>
      <c r="CO214" s="277"/>
      <c r="CP214" s="278"/>
      <c r="CQ214" s="279"/>
      <c r="CR214" s="269"/>
      <c r="CS214" s="280"/>
      <c r="CT214" s="261"/>
      <c r="CU214" s="276"/>
      <c r="CV214" s="261"/>
      <c r="CW214" s="274"/>
      <c r="CX214" s="275"/>
      <c r="CY214" s="264"/>
      <c r="CZ214" s="276"/>
      <c r="DA214" s="277"/>
      <c r="DB214" s="278"/>
      <c r="DC214" s="279"/>
      <c r="DD214" s="269"/>
      <c r="DE214" s="280"/>
      <c r="DF214" s="261"/>
      <c r="DG214" s="276"/>
      <c r="DH214" s="261"/>
    </row>
    <row r="215" spans="1:112" ht="13.5" customHeight="1">
      <c r="A215" s="259"/>
      <c r="E215" s="274"/>
      <c r="F215" s="275"/>
      <c r="G215" s="264"/>
      <c r="H215" s="276"/>
      <c r="I215" s="277"/>
      <c r="J215" s="278"/>
      <c r="K215" s="279"/>
      <c r="L215" s="269"/>
      <c r="M215" s="280"/>
      <c r="O215" s="276"/>
      <c r="Q215" s="274"/>
      <c r="R215" s="275"/>
      <c r="S215" s="264"/>
      <c r="T215" s="276"/>
      <c r="U215" s="277"/>
      <c r="V215" s="278"/>
      <c r="W215" s="279"/>
      <c r="X215" s="269"/>
      <c r="Y215" s="280"/>
      <c r="Z215" s="261"/>
      <c r="AA215" s="276"/>
      <c r="AB215" s="261"/>
      <c r="AC215" s="274"/>
      <c r="AD215" s="275"/>
      <c r="AE215" s="264"/>
      <c r="AF215" s="276"/>
      <c r="AG215" s="277"/>
      <c r="AH215" s="278"/>
      <c r="AI215" s="279"/>
      <c r="AJ215" s="269"/>
      <c r="AK215" s="280"/>
      <c r="AL215" s="261"/>
      <c r="AM215" s="276"/>
      <c r="AN215" s="261"/>
      <c r="AO215" s="274"/>
      <c r="AP215" s="275"/>
      <c r="AQ215" s="264"/>
      <c r="AR215" s="276"/>
      <c r="AS215" s="277"/>
      <c r="AT215" s="278"/>
      <c r="AU215" s="279"/>
      <c r="AV215" s="269"/>
      <c r="AW215" s="280"/>
      <c r="AX215" s="261"/>
      <c r="AY215" s="276"/>
      <c r="AZ215" s="261"/>
      <c r="BA215" s="274"/>
      <c r="BB215" s="275"/>
      <c r="BC215" s="264"/>
      <c r="BD215" s="276"/>
      <c r="BE215" s="277"/>
      <c r="BF215" s="278"/>
      <c r="BG215" s="279"/>
      <c r="BH215" s="269"/>
      <c r="BI215" s="280"/>
      <c r="BJ215" s="261"/>
      <c r="BK215" s="276"/>
      <c r="BL215" s="261"/>
      <c r="BM215" s="274"/>
      <c r="BN215" s="275"/>
      <c r="BO215" s="264"/>
      <c r="BP215" s="276"/>
      <c r="BQ215" s="277"/>
      <c r="BR215" s="278"/>
      <c r="BS215" s="279"/>
      <c r="BT215" s="269"/>
      <c r="BU215" s="280"/>
      <c r="BV215" s="261"/>
      <c r="BW215" s="276"/>
      <c r="BX215" s="261"/>
      <c r="BY215" s="274"/>
      <c r="BZ215" s="275"/>
      <c r="CA215" s="264"/>
      <c r="CB215" s="276"/>
      <c r="CC215" s="277"/>
      <c r="CD215" s="278"/>
      <c r="CE215" s="279"/>
      <c r="CF215" s="269"/>
      <c r="CG215" s="280"/>
      <c r="CH215" s="261"/>
      <c r="CI215" s="276"/>
      <c r="CJ215" s="261"/>
      <c r="CK215" s="274"/>
      <c r="CL215" s="275"/>
      <c r="CM215" s="264"/>
      <c r="CN215" s="276"/>
      <c r="CO215" s="277"/>
      <c r="CP215" s="278"/>
      <c r="CQ215" s="279"/>
      <c r="CR215" s="269"/>
      <c r="CS215" s="280"/>
      <c r="CT215" s="261"/>
      <c r="CU215" s="276"/>
      <c r="CV215" s="261"/>
      <c r="CW215" s="274"/>
      <c r="CX215" s="275"/>
      <c r="CY215" s="264"/>
      <c r="CZ215" s="276"/>
      <c r="DA215" s="277"/>
      <c r="DB215" s="278"/>
      <c r="DC215" s="279"/>
      <c r="DD215" s="269"/>
      <c r="DE215" s="280"/>
      <c r="DF215" s="261"/>
      <c r="DG215" s="276"/>
      <c r="DH215" s="261"/>
    </row>
    <row r="216" spans="1:112" ht="13.5" customHeight="1">
      <c r="A216" s="259"/>
      <c r="E216" s="274"/>
      <c r="F216" s="275"/>
      <c r="G216" s="264"/>
      <c r="H216" s="276"/>
      <c r="I216" s="277"/>
      <c r="J216" s="278"/>
      <c r="K216" s="279"/>
      <c r="L216" s="269"/>
      <c r="M216" s="280"/>
      <c r="O216" s="276"/>
      <c r="Q216" s="274"/>
      <c r="R216" s="275"/>
      <c r="S216" s="264"/>
      <c r="T216" s="276"/>
      <c r="U216" s="277"/>
      <c r="V216" s="278"/>
      <c r="W216" s="279"/>
      <c r="X216" s="269"/>
      <c r="Y216" s="280"/>
      <c r="Z216" s="261"/>
      <c r="AA216" s="276"/>
      <c r="AB216" s="261"/>
      <c r="AC216" s="274"/>
      <c r="AD216" s="275"/>
      <c r="AE216" s="264"/>
      <c r="AF216" s="276"/>
      <c r="AG216" s="277"/>
      <c r="AH216" s="278"/>
      <c r="AI216" s="279"/>
      <c r="AJ216" s="269"/>
      <c r="AK216" s="280"/>
      <c r="AL216" s="261"/>
      <c r="AM216" s="276"/>
      <c r="AN216" s="261"/>
      <c r="AO216" s="274"/>
      <c r="AP216" s="275"/>
      <c r="AQ216" s="264"/>
      <c r="AR216" s="276"/>
      <c r="AS216" s="277"/>
      <c r="AT216" s="278"/>
      <c r="AU216" s="279"/>
      <c r="AV216" s="269"/>
      <c r="AW216" s="280"/>
      <c r="AX216" s="261"/>
      <c r="AY216" s="276"/>
      <c r="AZ216" s="261"/>
      <c r="BA216" s="274"/>
      <c r="BB216" s="275"/>
      <c r="BC216" s="264"/>
      <c r="BD216" s="276"/>
      <c r="BE216" s="277"/>
      <c r="BF216" s="278"/>
      <c r="BG216" s="279"/>
      <c r="BH216" s="269"/>
      <c r="BI216" s="280"/>
      <c r="BJ216" s="261"/>
      <c r="BK216" s="276"/>
      <c r="BL216" s="261"/>
      <c r="BM216" s="274"/>
      <c r="BN216" s="275"/>
      <c r="BO216" s="264"/>
      <c r="BP216" s="276"/>
      <c r="BQ216" s="277"/>
      <c r="BR216" s="278"/>
      <c r="BS216" s="279"/>
      <c r="BT216" s="269"/>
      <c r="BU216" s="280"/>
      <c r="BV216" s="261"/>
      <c r="BW216" s="276"/>
      <c r="BX216" s="261"/>
      <c r="BY216" s="274"/>
      <c r="BZ216" s="275"/>
      <c r="CA216" s="264"/>
      <c r="CB216" s="276"/>
      <c r="CC216" s="277"/>
      <c r="CD216" s="278"/>
      <c r="CE216" s="279"/>
      <c r="CF216" s="269"/>
      <c r="CG216" s="280"/>
      <c r="CH216" s="261"/>
      <c r="CI216" s="276"/>
      <c r="CJ216" s="261"/>
      <c r="CK216" s="274"/>
      <c r="CL216" s="275"/>
      <c r="CM216" s="264"/>
      <c r="CN216" s="276"/>
      <c r="CO216" s="277"/>
      <c r="CP216" s="278"/>
      <c r="CQ216" s="279"/>
      <c r="CR216" s="269"/>
      <c r="CS216" s="280"/>
      <c r="CT216" s="261"/>
      <c r="CU216" s="276"/>
      <c r="CV216" s="261"/>
      <c r="CW216" s="274"/>
      <c r="CX216" s="275"/>
      <c r="CY216" s="264"/>
      <c r="CZ216" s="276"/>
      <c r="DA216" s="277"/>
      <c r="DB216" s="278"/>
      <c r="DC216" s="279"/>
      <c r="DD216" s="269"/>
      <c r="DE216" s="280"/>
      <c r="DF216" s="261"/>
      <c r="DG216" s="276"/>
      <c r="DH216" s="261"/>
    </row>
    <row r="217" spans="1:112" ht="13.5" customHeight="1">
      <c r="A217" s="259"/>
      <c r="E217" s="274"/>
      <c r="F217" s="275"/>
      <c r="G217" s="264"/>
      <c r="H217" s="276"/>
      <c r="I217" s="277"/>
      <c r="J217" s="278"/>
      <c r="K217" s="279"/>
      <c r="L217" s="269"/>
      <c r="M217" s="280"/>
      <c r="O217" s="276"/>
      <c r="Q217" s="274"/>
      <c r="R217" s="275"/>
      <c r="S217" s="264"/>
      <c r="T217" s="276"/>
      <c r="U217" s="277"/>
      <c r="V217" s="278"/>
      <c r="W217" s="279"/>
      <c r="X217" s="269"/>
      <c r="Y217" s="280"/>
      <c r="Z217" s="261"/>
      <c r="AA217" s="276"/>
      <c r="AB217" s="261"/>
      <c r="AC217" s="274"/>
      <c r="AD217" s="275"/>
      <c r="AE217" s="264"/>
      <c r="AF217" s="276"/>
      <c r="AG217" s="277"/>
      <c r="AH217" s="278"/>
      <c r="AI217" s="279"/>
      <c r="AJ217" s="269"/>
      <c r="AK217" s="280"/>
      <c r="AL217" s="261"/>
      <c r="AM217" s="276"/>
      <c r="AN217" s="261"/>
      <c r="AO217" s="274"/>
      <c r="AP217" s="275"/>
      <c r="AQ217" s="264"/>
      <c r="AR217" s="276"/>
      <c r="AS217" s="277"/>
      <c r="AT217" s="278"/>
      <c r="AU217" s="279"/>
      <c r="AV217" s="269"/>
      <c r="AW217" s="280"/>
      <c r="AX217" s="261"/>
      <c r="AY217" s="276"/>
      <c r="AZ217" s="261"/>
      <c r="BA217" s="274"/>
      <c r="BB217" s="275"/>
      <c r="BC217" s="264"/>
      <c r="BD217" s="276"/>
      <c r="BE217" s="277"/>
      <c r="BF217" s="278"/>
      <c r="BG217" s="279"/>
      <c r="BH217" s="269"/>
      <c r="BI217" s="280"/>
      <c r="BJ217" s="261"/>
      <c r="BK217" s="276"/>
      <c r="BL217" s="261"/>
      <c r="BM217" s="274"/>
      <c r="BN217" s="275"/>
      <c r="BO217" s="264"/>
      <c r="BP217" s="276"/>
      <c r="BQ217" s="277"/>
      <c r="BR217" s="278"/>
      <c r="BS217" s="279"/>
      <c r="BT217" s="269"/>
      <c r="BU217" s="280"/>
      <c r="BV217" s="261"/>
      <c r="BW217" s="276"/>
      <c r="BX217" s="261"/>
      <c r="BY217" s="274"/>
      <c r="BZ217" s="275"/>
      <c r="CA217" s="264"/>
      <c r="CB217" s="276"/>
      <c r="CC217" s="277"/>
      <c r="CD217" s="278"/>
      <c r="CE217" s="279"/>
      <c r="CF217" s="269"/>
      <c r="CG217" s="280"/>
      <c r="CH217" s="261"/>
      <c r="CI217" s="276"/>
      <c r="CJ217" s="261"/>
      <c r="CK217" s="274"/>
      <c r="CL217" s="275"/>
      <c r="CM217" s="264"/>
      <c r="CN217" s="276"/>
      <c r="CO217" s="277"/>
      <c r="CP217" s="278"/>
      <c r="CQ217" s="279"/>
      <c r="CR217" s="269"/>
      <c r="CS217" s="280"/>
      <c r="CT217" s="261"/>
      <c r="CU217" s="276"/>
      <c r="CV217" s="261"/>
      <c r="CW217" s="274"/>
      <c r="CX217" s="275"/>
      <c r="CY217" s="264"/>
      <c r="CZ217" s="276"/>
      <c r="DA217" s="277"/>
      <c r="DB217" s="278"/>
      <c r="DC217" s="279"/>
      <c r="DD217" s="269"/>
      <c r="DE217" s="280"/>
      <c r="DF217" s="261"/>
      <c r="DG217" s="276"/>
      <c r="DH217" s="261"/>
    </row>
    <row r="218" spans="1:112" ht="13.5" customHeight="1">
      <c r="A218" s="259"/>
      <c r="E218" s="274"/>
      <c r="F218" s="275"/>
      <c r="G218" s="264"/>
      <c r="H218" s="276"/>
      <c r="I218" s="277"/>
      <c r="J218" s="278"/>
      <c r="K218" s="279"/>
      <c r="L218" s="269"/>
      <c r="M218" s="280"/>
      <c r="O218" s="276"/>
      <c r="Q218" s="274"/>
      <c r="R218" s="275"/>
      <c r="S218" s="264"/>
      <c r="T218" s="276"/>
      <c r="U218" s="277"/>
      <c r="V218" s="278"/>
      <c r="W218" s="279"/>
      <c r="X218" s="269"/>
      <c r="Y218" s="280"/>
      <c r="Z218" s="261"/>
      <c r="AA218" s="276"/>
      <c r="AB218" s="261"/>
      <c r="AC218" s="274"/>
      <c r="AD218" s="275"/>
      <c r="AE218" s="264"/>
      <c r="AF218" s="276"/>
      <c r="AG218" s="277"/>
      <c r="AH218" s="278"/>
      <c r="AI218" s="279"/>
      <c r="AJ218" s="269"/>
      <c r="AK218" s="280"/>
      <c r="AL218" s="261"/>
      <c r="AM218" s="276"/>
      <c r="AN218" s="261"/>
      <c r="AO218" s="274"/>
      <c r="AP218" s="275"/>
      <c r="AQ218" s="264"/>
      <c r="AR218" s="276"/>
      <c r="AS218" s="277"/>
      <c r="AT218" s="278"/>
      <c r="AU218" s="279"/>
      <c r="AV218" s="269"/>
      <c r="AW218" s="280"/>
      <c r="AX218" s="261"/>
      <c r="AY218" s="276"/>
      <c r="AZ218" s="261"/>
      <c r="BA218" s="274"/>
      <c r="BB218" s="275"/>
      <c r="BC218" s="264"/>
      <c r="BD218" s="276"/>
      <c r="BE218" s="277"/>
      <c r="BF218" s="278"/>
      <c r="BG218" s="279"/>
      <c r="BH218" s="269"/>
      <c r="BI218" s="280"/>
      <c r="BJ218" s="261"/>
      <c r="BK218" s="276"/>
      <c r="BL218" s="261"/>
      <c r="BM218" s="274"/>
      <c r="BN218" s="275"/>
      <c r="BO218" s="264"/>
      <c r="BP218" s="276"/>
      <c r="BQ218" s="277"/>
      <c r="BR218" s="278"/>
      <c r="BS218" s="279"/>
      <c r="BT218" s="269"/>
      <c r="BU218" s="280"/>
      <c r="BV218" s="261"/>
      <c r="BW218" s="276"/>
      <c r="BX218" s="261"/>
      <c r="BY218" s="274"/>
      <c r="BZ218" s="275"/>
      <c r="CA218" s="264"/>
      <c r="CB218" s="276"/>
      <c r="CC218" s="277"/>
      <c r="CD218" s="278"/>
      <c r="CE218" s="279"/>
      <c r="CF218" s="269"/>
      <c r="CG218" s="280"/>
      <c r="CH218" s="261"/>
      <c r="CI218" s="276"/>
      <c r="CJ218" s="261"/>
      <c r="CK218" s="274"/>
      <c r="CL218" s="275"/>
      <c r="CM218" s="264"/>
      <c r="CN218" s="276"/>
      <c r="CO218" s="277"/>
      <c r="CP218" s="278"/>
      <c r="CQ218" s="279"/>
      <c r="CR218" s="269"/>
      <c r="CS218" s="280"/>
      <c r="CT218" s="261"/>
      <c r="CU218" s="276"/>
      <c r="CV218" s="261"/>
      <c r="CW218" s="274"/>
      <c r="CX218" s="275"/>
      <c r="CY218" s="264"/>
      <c r="CZ218" s="276"/>
      <c r="DA218" s="277"/>
      <c r="DB218" s="278"/>
      <c r="DC218" s="279"/>
      <c r="DD218" s="269"/>
      <c r="DE218" s="280"/>
      <c r="DF218" s="261"/>
      <c r="DG218" s="276"/>
      <c r="DH218" s="261"/>
    </row>
    <row r="219" spans="1:112" ht="13.5" customHeight="1">
      <c r="A219" s="259"/>
      <c r="E219" s="274"/>
      <c r="F219" s="275"/>
      <c r="G219" s="264"/>
      <c r="H219" s="276"/>
      <c r="I219" s="277"/>
      <c r="J219" s="278"/>
      <c r="K219" s="279"/>
      <c r="L219" s="269"/>
      <c r="M219" s="280"/>
      <c r="O219" s="276"/>
      <c r="Q219" s="274"/>
      <c r="R219" s="275"/>
      <c r="S219" s="264"/>
      <c r="T219" s="276"/>
      <c r="U219" s="277"/>
      <c r="V219" s="278"/>
      <c r="W219" s="279"/>
      <c r="X219" s="269"/>
      <c r="Y219" s="280"/>
      <c r="Z219" s="261"/>
      <c r="AA219" s="276"/>
      <c r="AB219" s="261"/>
      <c r="AC219" s="274"/>
      <c r="AD219" s="275"/>
      <c r="AE219" s="264"/>
      <c r="AF219" s="276"/>
      <c r="AG219" s="277"/>
      <c r="AH219" s="278"/>
      <c r="AI219" s="279"/>
      <c r="AJ219" s="269"/>
      <c r="AK219" s="280"/>
      <c r="AL219" s="261"/>
      <c r="AM219" s="276"/>
      <c r="AN219" s="261"/>
      <c r="AO219" s="274"/>
      <c r="AP219" s="275"/>
      <c r="AQ219" s="264"/>
      <c r="AR219" s="276"/>
      <c r="AS219" s="277"/>
      <c r="AT219" s="278"/>
      <c r="AU219" s="279"/>
      <c r="AV219" s="269"/>
      <c r="AW219" s="280"/>
      <c r="AX219" s="261"/>
      <c r="AY219" s="276"/>
      <c r="AZ219" s="261"/>
      <c r="BA219" s="274"/>
      <c r="BB219" s="275"/>
      <c r="BC219" s="264"/>
      <c r="BD219" s="276"/>
      <c r="BE219" s="277"/>
      <c r="BF219" s="278"/>
      <c r="BG219" s="279"/>
      <c r="BH219" s="269"/>
      <c r="BI219" s="280"/>
      <c r="BJ219" s="261"/>
      <c r="BK219" s="276"/>
      <c r="BL219" s="261"/>
      <c r="BM219" s="274"/>
      <c r="BN219" s="275"/>
      <c r="BO219" s="264"/>
      <c r="BP219" s="276"/>
      <c r="BQ219" s="277"/>
      <c r="BR219" s="278"/>
      <c r="BS219" s="279"/>
      <c r="BT219" s="269"/>
      <c r="BU219" s="280"/>
      <c r="BV219" s="261"/>
      <c r="BW219" s="276"/>
      <c r="BX219" s="261"/>
      <c r="BY219" s="274"/>
      <c r="BZ219" s="275"/>
      <c r="CA219" s="264"/>
      <c r="CB219" s="276"/>
      <c r="CC219" s="277"/>
      <c r="CD219" s="278"/>
      <c r="CE219" s="279"/>
      <c r="CF219" s="269"/>
      <c r="CG219" s="280"/>
      <c r="CH219" s="261"/>
      <c r="CI219" s="276"/>
      <c r="CJ219" s="261"/>
      <c r="CK219" s="274"/>
      <c r="CL219" s="275"/>
      <c r="CM219" s="264"/>
      <c r="CN219" s="276"/>
      <c r="CO219" s="277"/>
      <c r="CP219" s="278"/>
      <c r="CQ219" s="279"/>
      <c r="CR219" s="269"/>
      <c r="CS219" s="280"/>
      <c r="CT219" s="261"/>
      <c r="CU219" s="276"/>
      <c r="CV219" s="261"/>
      <c r="CW219" s="274"/>
      <c r="CX219" s="275"/>
      <c r="CY219" s="264"/>
      <c r="CZ219" s="276"/>
      <c r="DA219" s="277"/>
      <c r="DB219" s="278"/>
      <c r="DC219" s="279"/>
      <c r="DD219" s="269"/>
      <c r="DE219" s="280"/>
      <c r="DF219" s="261"/>
      <c r="DG219" s="276"/>
      <c r="DH219" s="261"/>
    </row>
    <row r="220" spans="1:112" ht="13.5" customHeight="1">
      <c r="A220" s="259"/>
      <c r="E220" s="274"/>
      <c r="F220" s="275"/>
      <c r="G220" s="264"/>
      <c r="H220" s="276"/>
      <c r="I220" s="277"/>
      <c r="J220" s="278"/>
      <c r="K220" s="279"/>
      <c r="L220" s="269"/>
      <c r="M220" s="280"/>
      <c r="O220" s="276"/>
      <c r="Q220" s="274"/>
      <c r="R220" s="275"/>
      <c r="S220" s="264"/>
      <c r="T220" s="276"/>
      <c r="U220" s="277"/>
      <c r="V220" s="278"/>
      <c r="W220" s="279"/>
      <c r="X220" s="269"/>
      <c r="Y220" s="280"/>
      <c r="Z220" s="261"/>
      <c r="AA220" s="276"/>
      <c r="AB220" s="261"/>
      <c r="AC220" s="274"/>
      <c r="AD220" s="275"/>
      <c r="AE220" s="264"/>
      <c r="AF220" s="276"/>
      <c r="AG220" s="277"/>
      <c r="AH220" s="278"/>
      <c r="AI220" s="279"/>
      <c r="AJ220" s="269"/>
      <c r="AK220" s="280"/>
      <c r="AL220" s="261"/>
      <c r="AM220" s="276"/>
      <c r="AN220" s="261"/>
      <c r="AO220" s="274"/>
      <c r="AP220" s="275"/>
      <c r="AQ220" s="264"/>
      <c r="AR220" s="276"/>
      <c r="AS220" s="277"/>
      <c r="AT220" s="278"/>
      <c r="AU220" s="279"/>
      <c r="AV220" s="269"/>
      <c r="AW220" s="280"/>
      <c r="AX220" s="261"/>
      <c r="AY220" s="276"/>
      <c r="AZ220" s="261"/>
      <c r="BA220" s="274"/>
      <c r="BB220" s="275"/>
      <c r="BC220" s="264"/>
      <c r="BD220" s="276"/>
      <c r="BE220" s="277"/>
      <c r="BF220" s="278"/>
      <c r="BG220" s="279"/>
      <c r="BH220" s="269"/>
      <c r="BI220" s="280"/>
      <c r="BJ220" s="261"/>
      <c r="BK220" s="276"/>
      <c r="BL220" s="261"/>
      <c r="BM220" s="274"/>
      <c r="BN220" s="275"/>
      <c r="BO220" s="264"/>
      <c r="BP220" s="276"/>
      <c r="BQ220" s="277"/>
      <c r="BR220" s="278"/>
      <c r="BS220" s="279"/>
      <c r="BT220" s="269"/>
      <c r="BU220" s="280"/>
      <c r="BV220" s="261"/>
      <c r="BW220" s="276"/>
      <c r="BX220" s="261"/>
      <c r="BY220" s="274"/>
      <c r="BZ220" s="275"/>
      <c r="CA220" s="264"/>
      <c r="CB220" s="276"/>
      <c r="CC220" s="277"/>
      <c r="CD220" s="278"/>
      <c r="CE220" s="279"/>
      <c r="CF220" s="269"/>
      <c r="CG220" s="280"/>
      <c r="CH220" s="261"/>
      <c r="CI220" s="276"/>
      <c r="CJ220" s="261"/>
      <c r="CK220" s="274"/>
      <c r="CL220" s="275"/>
      <c r="CM220" s="264"/>
      <c r="CN220" s="276"/>
      <c r="CO220" s="277"/>
      <c r="CP220" s="278"/>
      <c r="CQ220" s="279"/>
      <c r="CR220" s="269"/>
      <c r="CS220" s="280"/>
      <c r="CT220" s="261"/>
      <c r="CU220" s="276"/>
      <c r="CV220" s="261"/>
      <c r="CW220" s="274"/>
      <c r="CX220" s="275"/>
      <c r="CY220" s="264"/>
      <c r="CZ220" s="276"/>
      <c r="DA220" s="277"/>
      <c r="DB220" s="278"/>
      <c r="DC220" s="279"/>
      <c r="DD220" s="269"/>
      <c r="DE220" s="280"/>
      <c r="DF220" s="261"/>
      <c r="DG220" s="276"/>
      <c r="DH220" s="261"/>
    </row>
    <row r="221" spans="1:112" ht="13.5" customHeight="1">
      <c r="A221" s="259"/>
      <c r="E221" s="274"/>
      <c r="F221" s="275"/>
      <c r="G221" s="264"/>
      <c r="H221" s="276"/>
      <c r="I221" s="277"/>
      <c r="J221" s="278"/>
      <c r="K221" s="279"/>
      <c r="L221" s="269"/>
      <c r="M221" s="280"/>
      <c r="O221" s="276"/>
      <c r="Q221" s="274"/>
      <c r="R221" s="275"/>
      <c r="S221" s="264"/>
      <c r="T221" s="276"/>
      <c r="U221" s="277"/>
      <c r="V221" s="278"/>
      <c r="W221" s="279"/>
      <c r="X221" s="269"/>
      <c r="Y221" s="280"/>
      <c r="Z221" s="261"/>
      <c r="AA221" s="276"/>
      <c r="AB221" s="261"/>
      <c r="AC221" s="274"/>
      <c r="AD221" s="275"/>
      <c r="AE221" s="264"/>
      <c r="AF221" s="276"/>
      <c r="AG221" s="277"/>
      <c r="AH221" s="278"/>
      <c r="AI221" s="279"/>
      <c r="AJ221" s="269"/>
      <c r="AK221" s="280"/>
      <c r="AL221" s="261"/>
      <c r="AM221" s="276"/>
      <c r="AN221" s="261"/>
      <c r="AO221" s="274"/>
      <c r="AP221" s="275"/>
      <c r="AQ221" s="264"/>
      <c r="AR221" s="276"/>
      <c r="AS221" s="277"/>
      <c r="AT221" s="278"/>
      <c r="AU221" s="279"/>
      <c r="AV221" s="269"/>
      <c r="AW221" s="280"/>
      <c r="AX221" s="261"/>
      <c r="AY221" s="276"/>
      <c r="AZ221" s="261"/>
      <c r="BA221" s="274"/>
      <c r="BB221" s="275"/>
      <c r="BC221" s="264"/>
      <c r="BD221" s="276"/>
      <c r="BE221" s="277"/>
      <c r="BF221" s="278"/>
      <c r="BG221" s="279"/>
      <c r="BH221" s="269"/>
      <c r="BI221" s="280"/>
      <c r="BJ221" s="261"/>
      <c r="BK221" s="276"/>
      <c r="BL221" s="261"/>
      <c r="BM221" s="274"/>
      <c r="BN221" s="275"/>
      <c r="BO221" s="264"/>
      <c r="BP221" s="276"/>
      <c r="BQ221" s="277"/>
      <c r="BR221" s="278"/>
      <c r="BS221" s="279"/>
      <c r="BT221" s="269"/>
      <c r="BU221" s="280"/>
      <c r="BV221" s="261"/>
      <c r="BW221" s="276"/>
      <c r="BX221" s="261"/>
      <c r="BY221" s="274"/>
      <c r="BZ221" s="275"/>
      <c r="CA221" s="264"/>
      <c r="CB221" s="276"/>
      <c r="CC221" s="277"/>
      <c r="CD221" s="278"/>
      <c r="CE221" s="279"/>
      <c r="CF221" s="269"/>
      <c r="CG221" s="280"/>
      <c r="CH221" s="261"/>
      <c r="CI221" s="276"/>
      <c r="CJ221" s="261"/>
      <c r="CK221" s="274"/>
      <c r="CL221" s="275"/>
      <c r="CM221" s="264"/>
      <c r="CN221" s="276"/>
      <c r="CO221" s="277"/>
      <c r="CP221" s="278"/>
      <c r="CQ221" s="279"/>
      <c r="CR221" s="269"/>
      <c r="CS221" s="280"/>
      <c r="CT221" s="261"/>
      <c r="CU221" s="276"/>
      <c r="CV221" s="261"/>
      <c r="CW221" s="274"/>
      <c r="CX221" s="275"/>
      <c r="CY221" s="264"/>
      <c r="CZ221" s="276"/>
      <c r="DA221" s="277"/>
      <c r="DB221" s="278"/>
      <c r="DC221" s="279"/>
      <c r="DD221" s="269"/>
      <c r="DE221" s="280"/>
      <c r="DF221" s="261"/>
      <c r="DG221" s="276"/>
      <c r="DH221" s="261"/>
    </row>
    <row r="222" spans="1:112" ht="13.5" customHeight="1">
      <c r="A222" s="259"/>
      <c r="E222" s="274"/>
      <c r="F222" s="275"/>
      <c r="G222" s="264"/>
      <c r="H222" s="276"/>
      <c r="I222" s="277"/>
      <c r="J222" s="278"/>
      <c r="K222" s="279"/>
      <c r="L222" s="269"/>
      <c r="M222" s="280"/>
      <c r="O222" s="276"/>
      <c r="Q222" s="274"/>
      <c r="R222" s="275"/>
      <c r="S222" s="264"/>
      <c r="T222" s="276"/>
      <c r="U222" s="277"/>
      <c r="V222" s="278"/>
      <c r="W222" s="279"/>
      <c r="X222" s="269"/>
      <c r="Y222" s="280"/>
      <c r="Z222" s="261"/>
      <c r="AA222" s="276"/>
      <c r="AB222" s="261"/>
      <c r="AC222" s="274"/>
      <c r="AD222" s="275"/>
      <c r="AE222" s="264"/>
      <c r="AF222" s="276"/>
      <c r="AG222" s="277"/>
      <c r="AH222" s="278"/>
      <c r="AI222" s="279"/>
      <c r="AJ222" s="269"/>
      <c r="AK222" s="280"/>
      <c r="AL222" s="261"/>
      <c r="AM222" s="276"/>
      <c r="AN222" s="261"/>
      <c r="AO222" s="274"/>
      <c r="AP222" s="275"/>
      <c r="AQ222" s="264"/>
      <c r="AR222" s="276"/>
      <c r="AS222" s="277"/>
      <c r="AT222" s="278"/>
      <c r="AU222" s="279"/>
      <c r="AV222" s="269"/>
      <c r="AW222" s="280"/>
      <c r="AX222" s="261"/>
      <c r="AY222" s="276"/>
      <c r="AZ222" s="261"/>
      <c r="BA222" s="274"/>
      <c r="BB222" s="275"/>
      <c r="BC222" s="264"/>
      <c r="BD222" s="276"/>
      <c r="BE222" s="277"/>
      <c r="BF222" s="278"/>
      <c r="BG222" s="279"/>
      <c r="BH222" s="269"/>
      <c r="BI222" s="280"/>
      <c r="BJ222" s="261"/>
      <c r="BK222" s="276"/>
      <c r="BL222" s="261"/>
      <c r="BM222" s="274"/>
      <c r="BN222" s="275"/>
      <c r="BO222" s="264"/>
      <c r="BP222" s="276"/>
      <c r="BQ222" s="277"/>
      <c r="BR222" s="278"/>
      <c r="BS222" s="279"/>
      <c r="BT222" s="269"/>
      <c r="BU222" s="280"/>
      <c r="BV222" s="261"/>
      <c r="BW222" s="276"/>
      <c r="BX222" s="261"/>
      <c r="BY222" s="274"/>
      <c r="BZ222" s="275"/>
      <c r="CA222" s="264"/>
      <c r="CB222" s="276"/>
      <c r="CC222" s="277"/>
      <c r="CD222" s="278"/>
      <c r="CE222" s="279"/>
      <c r="CF222" s="269"/>
      <c r="CG222" s="280"/>
      <c r="CH222" s="261"/>
      <c r="CI222" s="276"/>
      <c r="CJ222" s="261"/>
      <c r="CK222" s="274"/>
      <c r="CL222" s="275"/>
      <c r="CM222" s="264"/>
      <c r="CN222" s="276"/>
      <c r="CO222" s="277"/>
      <c r="CP222" s="278"/>
      <c r="CQ222" s="279"/>
      <c r="CR222" s="269"/>
      <c r="CS222" s="280"/>
      <c r="CT222" s="261"/>
      <c r="CU222" s="276"/>
      <c r="CV222" s="261"/>
      <c r="CW222" s="274"/>
      <c r="CX222" s="275"/>
      <c r="CY222" s="264"/>
      <c r="CZ222" s="276"/>
      <c r="DA222" s="277"/>
      <c r="DB222" s="278"/>
      <c r="DC222" s="279"/>
      <c r="DD222" s="269"/>
      <c r="DE222" s="280"/>
      <c r="DF222" s="261"/>
      <c r="DG222" s="276"/>
      <c r="DH222" s="261"/>
    </row>
    <row r="223" spans="1:112" ht="13.5" customHeight="1">
      <c r="A223" s="259"/>
      <c r="E223" s="274"/>
      <c r="F223" s="275"/>
      <c r="G223" s="264"/>
      <c r="H223" s="276"/>
      <c r="I223" s="277"/>
      <c r="J223" s="278"/>
      <c r="K223" s="279"/>
      <c r="L223" s="269"/>
      <c r="M223" s="280"/>
      <c r="O223" s="276"/>
      <c r="Q223" s="274"/>
      <c r="R223" s="275"/>
      <c r="S223" s="264"/>
      <c r="T223" s="276"/>
      <c r="U223" s="277"/>
      <c r="V223" s="278"/>
      <c r="W223" s="279"/>
      <c r="X223" s="269"/>
      <c r="Y223" s="280"/>
      <c r="Z223" s="261"/>
      <c r="AA223" s="276"/>
      <c r="AB223" s="261"/>
      <c r="AC223" s="274"/>
      <c r="AD223" s="275"/>
      <c r="AE223" s="264"/>
      <c r="AF223" s="276"/>
      <c r="AG223" s="277"/>
      <c r="AH223" s="278"/>
      <c r="AI223" s="279"/>
      <c r="AJ223" s="269"/>
      <c r="AK223" s="280"/>
      <c r="AL223" s="261"/>
      <c r="AM223" s="276"/>
      <c r="AN223" s="261"/>
      <c r="AO223" s="274"/>
      <c r="AP223" s="275"/>
      <c r="AQ223" s="264"/>
      <c r="AR223" s="276"/>
      <c r="AS223" s="277"/>
      <c r="AT223" s="278"/>
      <c r="AU223" s="279"/>
      <c r="AV223" s="269"/>
      <c r="AW223" s="280"/>
      <c r="AX223" s="261"/>
      <c r="AY223" s="276"/>
      <c r="AZ223" s="261"/>
      <c r="BA223" s="274"/>
      <c r="BB223" s="275"/>
      <c r="BC223" s="264"/>
      <c r="BD223" s="276"/>
      <c r="BE223" s="277"/>
      <c r="BF223" s="278"/>
      <c r="BG223" s="279"/>
      <c r="BH223" s="269"/>
      <c r="BI223" s="280"/>
      <c r="BJ223" s="261"/>
      <c r="BK223" s="276"/>
      <c r="BL223" s="261"/>
      <c r="BM223" s="274"/>
      <c r="BN223" s="275"/>
      <c r="BO223" s="264"/>
      <c r="BP223" s="276"/>
      <c r="BQ223" s="277"/>
      <c r="BR223" s="278"/>
      <c r="BS223" s="279"/>
      <c r="BT223" s="269"/>
      <c r="BU223" s="280"/>
      <c r="BV223" s="261"/>
      <c r="BW223" s="276"/>
      <c r="BX223" s="261"/>
      <c r="BY223" s="274"/>
      <c r="BZ223" s="275"/>
      <c r="CA223" s="264"/>
      <c r="CB223" s="276"/>
      <c r="CC223" s="277"/>
      <c r="CD223" s="278"/>
      <c r="CE223" s="279"/>
      <c r="CF223" s="269"/>
      <c r="CG223" s="280"/>
      <c r="CH223" s="261"/>
      <c r="CI223" s="276"/>
      <c r="CJ223" s="261"/>
      <c r="CK223" s="274"/>
      <c r="CL223" s="275"/>
      <c r="CM223" s="264"/>
      <c r="CN223" s="276"/>
      <c r="CO223" s="277"/>
      <c r="CP223" s="278"/>
      <c r="CQ223" s="279"/>
      <c r="CR223" s="269"/>
      <c r="CS223" s="280"/>
      <c r="CT223" s="261"/>
      <c r="CU223" s="276"/>
      <c r="CV223" s="261"/>
      <c r="CW223" s="274"/>
      <c r="CX223" s="275"/>
      <c r="CY223" s="264"/>
      <c r="CZ223" s="276"/>
      <c r="DA223" s="277"/>
      <c r="DB223" s="278"/>
      <c r="DC223" s="279"/>
      <c r="DD223" s="269"/>
      <c r="DE223" s="280"/>
      <c r="DF223" s="261"/>
      <c r="DG223" s="276"/>
      <c r="DH223" s="261"/>
    </row>
    <row r="224" spans="1:112" ht="13.5" customHeight="1">
      <c r="A224" s="259"/>
      <c r="E224" s="274"/>
      <c r="F224" s="275"/>
      <c r="G224" s="264"/>
      <c r="H224" s="276"/>
      <c r="I224" s="277"/>
      <c r="J224" s="278"/>
      <c r="K224" s="279"/>
      <c r="L224" s="269"/>
      <c r="M224" s="280"/>
      <c r="O224" s="276"/>
      <c r="Q224" s="274"/>
      <c r="R224" s="275"/>
      <c r="S224" s="264"/>
      <c r="T224" s="276"/>
      <c r="U224" s="277"/>
      <c r="V224" s="278"/>
      <c r="W224" s="279"/>
      <c r="X224" s="269"/>
      <c r="Y224" s="280"/>
      <c r="Z224" s="261"/>
      <c r="AA224" s="276"/>
      <c r="AB224" s="261"/>
      <c r="AC224" s="274"/>
      <c r="AD224" s="275"/>
      <c r="AE224" s="264"/>
      <c r="AF224" s="276"/>
      <c r="AG224" s="277"/>
      <c r="AH224" s="278"/>
      <c r="AI224" s="279"/>
      <c r="AJ224" s="269"/>
      <c r="AK224" s="280"/>
      <c r="AL224" s="261"/>
      <c r="AM224" s="276"/>
      <c r="AN224" s="261"/>
      <c r="AO224" s="274"/>
      <c r="AP224" s="275"/>
      <c r="AQ224" s="264"/>
      <c r="AR224" s="276"/>
      <c r="AS224" s="277"/>
      <c r="AT224" s="278"/>
      <c r="AU224" s="279"/>
      <c r="AV224" s="269"/>
      <c r="AW224" s="280"/>
      <c r="AX224" s="261"/>
      <c r="AY224" s="276"/>
      <c r="AZ224" s="261"/>
      <c r="BA224" s="274"/>
      <c r="BB224" s="275"/>
      <c r="BC224" s="264"/>
      <c r="BD224" s="276"/>
      <c r="BE224" s="277"/>
      <c r="BF224" s="278"/>
      <c r="BG224" s="279"/>
      <c r="BH224" s="269"/>
      <c r="BI224" s="280"/>
      <c r="BJ224" s="261"/>
      <c r="BK224" s="276"/>
      <c r="BL224" s="261"/>
      <c r="BM224" s="274"/>
      <c r="BN224" s="275"/>
      <c r="BO224" s="264"/>
      <c r="BP224" s="276"/>
      <c r="BQ224" s="277"/>
      <c r="BR224" s="278"/>
      <c r="BS224" s="279"/>
      <c r="BT224" s="269"/>
      <c r="BU224" s="280"/>
      <c r="BV224" s="261"/>
      <c r="BW224" s="276"/>
      <c r="BX224" s="261"/>
      <c r="BY224" s="274"/>
      <c r="BZ224" s="275"/>
      <c r="CA224" s="264"/>
      <c r="CB224" s="276"/>
      <c r="CC224" s="277"/>
      <c r="CD224" s="278"/>
      <c r="CE224" s="279"/>
      <c r="CF224" s="269"/>
      <c r="CG224" s="280"/>
      <c r="CH224" s="261"/>
      <c r="CI224" s="276"/>
      <c r="CJ224" s="261"/>
      <c r="CK224" s="274"/>
      <c r="CL224" s="275"/>
      <c r="CM224" s="264"/>
      <c r="CN224" s="276"/>
      <c r="CO224" s="277"/>
      <c r="CP224" s="278"/>
      <c r="CQ224" s="279"/>
      <c r="CR224" s="269"/>
      <c r="CS224" s="280"/>
      <c r="CT224" s="261"/>
      <c r="CU224" s="276"/>
      <c r="CV224" s="261"/>
      <c r="CW224" s="274"/>
      <c r="CX224" s="275"/>
      <c r="CY224" s="264"/>
      <c r="CZ224" s="276"/>
      <c r="DA224" s="277"/>
      <c r="DB224" s="278"/>
      <c r="DC224" s="279"/>
      <c r="DD224" s="269"/>
      <c r="DE224" s="280"/>
      <c r="DF224" s="261"/>
      <c r="DG224" s="276"/>
      <c r="DH224" s="261"/>
    </row>
    <row r="225" spans="1:112" ht="13.5" customHeight="1">
      <c r="A225" s="259"/>
      <c r="E225" s="274"/>
      <c r="F225" s="275"/>
      <c r="G225" s="264"/>
      <c r="H225" s="276"/>
      <c r="I225" s="277"/>
      <c r="J225" s="278"/>
      <c r="K225" s="279"/>
      <c r="L225" s="269"/>
      <c r="M225" s="280"/>
      <c r="O225" s="276"/>
      <c r="Q225" s="274"/>
      <c r="R225" s="275"/>
      <c r="S225" s="264"/>
      <c r="T225" s="276"/>
      <c r="U225" s="277"/>
      <c r="V225" s="278"/>
      <c r="W225" s="279"/>
      <c r="X225" s="269"/>
      <c r="Y225" s="280"/>
      <c r="Z225" s="261"/>
      <c r="AA225" s="276"/>
      <c r="AB225" s="261"/>
      <c r="AC225" s="274"/>
      <c r="AD225" s="275"/>
      <c r="AE225" s="264"/>
      <c r="AF225" s="276"/>
      <c r="AG225" s="277"/>
      <c r="AH225" s="278"/>
      <c r="AI225" s="279"/>
      <c r="AJ225" s="269"/>
      <c r="AK225" s="280"/>
      <c r="AL225" s="261"/>
      <c r="AM225" s="276"/>
      <c r="AN225" s="261"/>
      <c r="AO225" s="274"/>
      <c r="AP225" s="275"/>
      <c r="AQ225" s="264"/>
      <c r="AR225" s="276"/>
      <c r="AS225" s="277"/>
      <c r="AT225" s="278"/>
      <c r="AU225" s="279"/>
      <c r="AV225" s="269"/>
      <c r="AW225" s="280"/>
      <c r="AX225" s="261"/>
      <c r="AY225" s="276"/>
      <c r="AZ225" s="261"/>
      <c r="BA225" s="274"/>
      <c r="BB225" s="275"/>
      <c r="BC225" s="264"/>
      <c r="BD225" s="276"/>
      <c r="BE225" s="277"/>
      <c r="BF225" s="278"/>
      <c r="BG225" s="279"/>
      <c r="BH225" s="269"/>
      <c r="BI225" s="280"/>
      <c r="BJ225" s="261"/>
      <c r="BK225" s="276"/>
      <c r="BL225" s="261"/>
      <c r="BM225" s="274"/>
      <c r="BN225" s="275"/>
      <c r="BO225" s="264"/>
      <c r="BP225" s="276"/>
      <c r="BQ225" s="277"/>
      <c r="BR225" s="278"/>
      <c r="BS225" s="279"/>
      <c r="BT225" s="269"/>
      <c r="BU225" s="280"/>
      <c r="BV225" s="261"/>
      <c r="BW225" s="276"/>
      <c r="BX225" s="261"/>
      <c r="BY225" s="274"/>
      <c r="BZ225" s="275"/>
      <c r="CA225" s="264"/>
      <c r="CB225" s="276"/>
      <c r="CC225" s="277"/>
      <c r="CD225" s="278"/>
      <c r="CE225" s="279"/>
      <c r="CF225" s="269"/>
      <c r="CG225" s="280"/>
      <c r="CH225" s="261"/>
      <c r="CI225" s="276"/>
      <c r="CJ225" s="261"/>
      <c r="CK225" s="274"/>
      <c r="CL225" s="275"/>
      <c r="CM225" s="264"/>
      <c r="CN225" s="276"/>
      <c r="CO225" s="277"/>
      <c r="CP225" s="278"/>
      <c r="CQ225" s="279"/>
      <c r="CR225" s="269"/>
      <c r="CS225" s="280"/>
      <c r="CT225" s="261"/>
      <c r="CU225" s="276"/>
      <c r="CV225" s="261"/>
      <c r="CW225" s="274"/>
      <c r="CX225" s="275"/>
      <c r="CY225" s="264"/>
      <c r="CZ225" s="276"/>
      <c r="DA225" s="277"/>
      <c r="DB225" s="278"/>
      <c r="DC225" s="279"/>
      <c r="DD225" s="269"/>
      <c r="DE225" s="280"/>
      <c r="DF225" s="261"/>
      <c r="DG225" s="276"/>
      <c r="DH225" s="261"/>
    </row>
    <row r="226" spans="1:112" ht="13.5" customHeight="1">
      <c r="A226" s="259"/>
      <c r="E226" s="274"/>
      <c r="F226" s="275"/>
      <c r="G226" s="264"/>
      <c r="H226" s="276"/>
      <c r="I226" s="277"/>
      <c r="J226" s="278"/>
      <c r="K226" s="279"/>
      <c r="L226" s="269"/>
      <c r="M226" s="280"/>
      <c r="O226" s="276"/>
      <c r="Q226" s="274"/>
      <c r="R226" s="275"/>
      <c r="S226" s="264"/>
      <c r="T226" s="276"/>
      <c r="U226" s="277"/>
      <c r="V226" s="278"/>
      <c r="W226" s="279"/>
      <c r="X226" s="269"/>
      <c r="Y226" s="280"/>
      <c r="Z226" s="261"/>
      <c r="AA226" s="276"/>
      <c r="AB226" s="261"/>
      <c r="AC226" s="274"/>
      <c r="AD226" s="275"/>
      <c r="AE226" s="264"/>
      <c r="AF226" s="276"/>
      <c r="AG226" s="277"/>
      <c r="AH226" s="278"/>
      <c r="AI226" s="279"/>
      <c r="AJ226" s="269"/>
      <c r="AK226" s="280"/>
      <c r="AL226" s="261"/>
      <c r="AM226" s="276"/>
      <c r="AN226" s="261"/>
      <c r="AO226" s="274"/>
      <c r="AP226" s="275"/>
      <c r="AQ226" s="264"/>
      <c r="AR226" s="276"/>
      <c r="AS226" s="277"/>
      <c r="AT226" s="278"/>
      <c r="AU226" s="279"/>
      <c r="AV226" s="269"/>
      <c r="AW226" s="280"/>
      <c r="AX226" s="261"/>
      <c r="AY226" s="276"/>
      <c r="AZ226" s="261"/>
      <c r="BA226" s="274"/>
      <c r="BB226" s="275"/>
      <c r="BC226" s="264"/>
      <c r="BD226" s="276"/>
      <c r="BE226" s="277"/>
      <c r="BF226" s="278"/>
      <c r="BG226" s="279"/>
      <c r="BH226" s="269"/>
      <c r="BI226" s="280"/>
      <c r="BJ226" s="261"/>
      <c r="BK226" s="276"/>
      <c r="BL226" s="261"/>
      <c r="BM226" s="274"/>
      <c r="BN226" s="275"/>
      <c r="BO226" s="264"/>
      <c r="BP226" s="276"/>
      <c r="BQ226" s="277"/>
      <c r="BR226" s="278"/>
      <c r="BS226" s="279"/>
      <c r="BT226" s="269"/>
      <c r="BU226" s="280"/>
      <c r="BV226" s="261"/>
      <c r="BW226" s="276"/>
      <c r="BX226" s="261"/>
      <c r="BY226" s="274"/>
      <c r="BZ226" s="275"/>
      <c r="CA226" s="264"/>
      <c r="CB226" s="276"/>
      <c r="CC226" s="277"/>
      <c r="CD226" s="278"/>
      <c r="CE226" s="279"/>
      <c r="CF226" s="269"/>
      <c r="CG226" s="280"/>
      <c r="CH226" s="261"/>
      <c r="CI226" s="276"/>
      <c r="CJ226" s="261"/>
      <c r="CK226" s="274"/>
      <c r="CL226" s="275"/>
      <c r="CM226" s="264"/>
      <c r="CN226" s="276"/>
      <c r="CO226" s="277"/>
      <c r="CP226" s="278"/>
      <c r="CQ226" s="279"/>
      <c r="CR226" s="269"/>
      <c r="CS226" s="280"/>
      <c r="CT226" s="261"/>
      <c r="CU226" s="276"/>
      <c r="CV226" s="261"/>
      <c r="CW226" s="274"/>
      <c r="CX226" s="275"/>
      <c r="CY226" s="264"/>
      <c r="CZ226" s="276"/>
      <c r="DA226" s="277"/>
      <c r="DB226" s="278"/>
      <c r="DC226" s="279"/>
      <c r="DD226" s="269"/>
      <c r="DE226" s="280"/>
      <c r="DF226" s="261"/>
      <c r="DG226" s="276"/>
      <c r="DH226" s="261"/>
    </row>
    <row r="227" spans="1:112" ht="13.5" customHeight="1">
      <c r="A227" s="259"/>
      <c r="E227" s="274"/>
      <c r="F227" s="275"/>
      <c r="G227" s="264"/>
      <c r="H227" s="276"/>
      <c r="I227" s="277"/>
      <c r="J227" s="278"/>
      <c r="K227" s="279"/>
      <c r="L227" s="269"/>
      <c r="M227" s="280"/>
      <c r="O227" s="276"/>
      <c r="Q227" s="274"/>
      <c r="R227" s="275"/>
      <c r="S227" s="264"/>
      <c r="T227" s="276"/>
      <c r="U227" s="277"/>
      <c r="V227" s="278"/>
      <c r="W227" s="279"/>
      <c r="X227" s="269"/>
      <c r="Y227" s="280"/>
      <c r="Z227" s="261"/>
      <c r="AA227" s="276"/>
      <c r="AB227" s="261"/>
      <c r="AC227" s="274"/>
      <c r="AD227" s="275"/>
      <c r="AE227" s="264"/>
      <c r="AF227" s="276"/>
      <c r="AG227" s="277"/>
      <c r="AH227" s="278"/>
      <c r="AI227" s="279"/>
      <c r="AJ227" s="269"/>
      <c r="AK227" s="280"/>
      <c r="AL227" s="261"/>
      <c r="AM227" s="276"/>
      <c r="AN227" s="261"/>
      <c r="AO227" s="274"/>
      <c r="AP227" s="275"/>
      <c r="AQ227" s="264"/>
      <c r="AR227" s="276"/>
      <c r="AS227" s="277"/>
      <c r="AT227" s="278"/>
      <c r="AU227" s="279"/>
      <c r="AV227" s="269"/>
      <c r="AW227" s="280"/>
      <c r="AX227" s="261"/>
      <c r="AY227" s="276"/>
      <c r="AZ227" s="261"/>
      <c r="BA227" s="274"/>
      <c r="BB227" s="275"/>
      <c r="BC227" s="264"/>
      <c r="BD227" s="276"/>
      <c r="BE227" s="277"/>
      <c r="BF227" s="278"/>
      <c r="BG227" s="279"/>
      <c r="BH227" s="269"/>
      <c r="BI227" s="280"/>
      <c r="BJ227" s="261"/>
      <c r="BK227" s="276"/>
      <c r="BL227" s="261"/>
      <c r="BM227" s="274"/>
      <c r="BN227" s="275"/>
      <c r="BO227" s="264"/>
      <c r="BP227" s="276"/>
      <c r="BQ227" s="277"/>
      <c r="BR227" s="278"/>
      <c r="BS227" s="279"/>
      <c r="BT227" s="269"/>
      <c r="BU227" s="280"/>
      <c r="BV227" s="261"/>
      <c r="BW227" s="276"/>
      <c r="BX227" s="261"/>
      <c r="BY227" s="274"/>
      <c r="BZ227" s="275"/>
      <c r="CA227" s="264"/>
      <c r="CB227" s="276"/>
      <c r="CC227" s="277"/>
      <c r="CD227" s="278"/>
      <c r="CE227" s="279"/>
      <c r="CF227" s="269"/>
      <c r="CG227" s="280"/>
      <c r="CH227" s="261"/>
      <c r="CI227" s="276"/>
      <c r="CJ227" s="261"/>
      <c r="CK227" s="274"/>
      <c r="CL227" s="275"/>
      <c r="CM227" s="264"/>
      <c r="CN227" s="276"/>
      <c r="CO227" s="277"/>
      <c r="CP227" s="278"/>
      <c r="CQ227" s="279"/>
      <c r="CR227" s="269"/>
      <c r="CS227" s="280"/>
      <c r="CT227" s="261"/>
      <c r="CU227" s="276"/>
      <c r="CV227" s="261"/>
      <c r="CW227" s="274"/>
      <c r="CX227" s="275"/>
      <c r="CY227" s="264"/>
      <c r="CZ227" s="276"/>
      <c r="DA227" s="277"/>
      <c r="DB227" s="278"/>
      <c r="DC227" s="279"/>
      <c r="DD227" s="269"/>
      <c r="DE227" s="280"/>
      <c r="DF227" s="261"/>
      <c r="DG227" s="276"/>
      <c r="DH227" s="261"/>
    </row>
    <row r="228" spans="1:112" ht="13.5" customHeight="1">
      <c r="A228" s="259"/>
      <c r="E228" s="274"/>
      <c r="F228" s="275"/>
      <c r="G228" s="264"/>
      <c r="H228" s="276"/>
      <c r="I228" s="277"/>
      <c r="J228" s="278"/>
      <c r="K228" s="279"/>
      <c r="L228" s="269"/>
      <c r="M228" s="280"/>
      <c r="O228" s="276"/>
      <c r="Q228" s="274"/>
      <c r="R228" s="275"/>
      <c r="S228" s="264"/>
      <c r="T228" s="276"/>
      <c r="U228" s="277"/>
      <c r="V228" s="278"/>
      <c r="W228" s="279"/>
      <c r="X228" s="269"/>
      <c r="Y228" s="280"/>
      <c r="Z228" s="261"/>
      <c r="AA228" s="276"/>
      <c r="AB228" s="261"/>
      <c r="AC228" s="274"/>
      <c r="AD228" s="275"/>
      <c r="AE228" s="264"/>
      <c r="AF228" s="276"/>
      <c r="AG228" s="277"/>
      <c r="AH228" s="278"/>
      <c r="AI228" s="279"/>
      <c r="AJ228" s="269"/>
      <c r="AK228" s="280"/>
      <c r="AL228" s="261"/>
      <c r="AM228" s="276"/>
      <c r="AN228" s="261"/>
      <c r="AO228" s="274"/>
      <c r="AP228" s="275"/>
      <c r="AQ228" s="264"/>
      <c r="AR228" s="276"/>
      <c r="AS228" s="277"/>
      <c r="AT228" s="278"/>
      <c r="AU228" s="279"/>
      <c r="AV228" s="269"/>
      <c r="AW228" s="280"/>
      <c r="AX228" s="261"/>
      <c r="AY228" s="276"/>
      <c r="AZ228" s="261"/>
      <c r="BA228" s="274"/>
      <c r="BB228" s="275"/>
      <c r="BC228" s="264"/>
      <c r="BD228" s="276"/>
      <c r="BE228" s="277"/>
      <c r="BF228" s="278"/>
      <c r="BG228" s="279"/>
      <c r="BH228" s="269"/>
      <c r="BI228" s="280"/>
      <c r="BJ228" s="261"/>
      <c r="BK228" s="276"/>
      <c r="BL228" s="261"/>
      <c r="BM228" s="274"/>
      <c r="BN228" s="275"/>
      <c r="BO228" s="264"/>
      <c r="BP228" s="276"/>
      <c r="BQ228" s="277"/>
      <c r="BR228" s="278"/>
      <c r="BS228" s="279"/>
      <c r="BT228" s="269"/>
      <c r="BU228" s="280"/>
      <c r="BV228" s="261"/>
      <c r="BW228" s="276"/>
      <c r="BX228" s="261"/>
      <c r="BY228" s="274"/>
      <c r="BZ228" s="275"/>
      <c r="CA228" s="264"/>
      <c r="CB228" s="276"/>
      <c r="CC228" s="277"/>
      <c r="CD228" s="278"/>
      <c r="CE228" s="279"/>
      <c r="CF228" s="269"/>
      <c r="CG228" s="280"/>
      <c r="CH228" s="261"/>
      <c r="CI228" s="276"/>
      <c r="CJ228" s="261"/>
      <c r="CK228" s="274"/>
      <c r="CL228" s="275"/>
      <c r="CM228" s="264"/>
      <c r="CN228" s="276"/>
      <c r="CO228" s="277"/>
      <c r="CP228" s="278"/>
      <c r="CQ228" s="279"/>
      <c r="CR228" s="269"/>
      <c r="CS228" s="280"/>
      <c r="CT228" s="261"/>
      <c r="CU228" s="276"/>
      <c r="CV228" s="261"/>
      <c r="CW228" s="274"/>
      <c r="CX228" s="275"/>
      <c r="CY228" s="264"/>
      <c r="CZ228" s="276"/>
      <c r="DA228" s="277"/>
      <c r="DB228" s="278"/>
      <c r="DC228" s="279"/>
      <c r="DD228" s="269"/>
      <c r="DE228" s="280"/>
      <c r="DF228" s="261"/>
      <c r="DG228" s="276"/>
      <c r="DH228" s="261"/>
    </row>
    <row r="229" spans="1:112" ht="13.5" customHeight="1">
      <c r="A229" s="259"/>
      <c r="E229" s="274"/>
      <c r="F229" s="275"/>
      <c r="G229" s="264"/>
      <c r="H229" s="276"/>
      <c r="I229" s="277"/>
      <c r="J229" s="278"/>
      <c r="K229" s="279"/>
      <c r="L229" s="269"/>
      <c r="M229" s="280"/>
      <c r="O229" s="276"/>
      <c r="Q229" s="274"/>
      <c r="R229" s="275"/>
      <c r="S229" s="264"/>
      <c r="T229" s="276"/>
      <c r="U229" s="277"/>
      <c r="V229" s="278"/>
      <c r="W229" s="279"/>
      <c r="X229" s="269"/>
      <c r="Y229" s="280"/>
      <c r="Z229" s="261"/>
      <c r="AA229" s="276"/>
      <c r="AB229" s="261"/>
      <c r="AC229" s="274"/>
      <c r="AD229" s="275"/>
      <c r="AE229" s="264"/>
      <c r="AF229" s="276"/>
      <c r="AG229" s="277"/>
      <c r="AH229" s="278"/>
      <c r="AI229" s="279"/>
      <c r="AJ229" s="269"/>
      <c r="AK229" s="280"/>
      <c r="AL229" s="261"/>
      <c r="AM229" s="276"/>
      <c r="AN229" s="261"/>
      <c r="AO229" s="274"/>
      <c r="AP229" s="275"/>
      <c r="AQ229" s="264"/>
      <c r="AR229" s="276"/>
      <c r="AS229" s="277"/>
      <c r="AT229" s="278"/>
      <c r="AU229" s="279"/>
      <c r="AV229" s="269"/>
      <c r="AW229" s="280"/>
      <c r="AX229" s="261"/>
      <c r="AY229" s="276"/>
      <c r="AZ229" s="261"/>
      <c r="BA229" s="274"/>
      <c r="BB229" s="275"/>
      <c r="BC229" s="264"/>
      <c r="BD229" s="276"/>
      <c r="BE229" s="277"/>
      <c r="BF229" s="278"/>
      <c r="BG229" s="279"/>
      <c r="BH229" s="269"/>
      <c r="BI229" s="280"/>
      <c r="BJ229" s="261"/>
      <c r="BK229" s="276"/>
      <c r="BL229" s="261"/>
      <c r="BM229" s="274"/>
      <c r="BN229" s="275"/>
      <c r="BO229" s="264"/>
      <c r="BP229" s="276"/>
      <c r="BQ229" s="277"/>
      <c r="BR229" s="278"/>
      <c r="BS229" s="279"/>
      <c r="BT229" s="269"/>
      <c r="BU229" s="280"/>
      <c r="BV229" s="261"/>
      <c r="BW229" s="276"/>
      <c r="BX229" s="261"/>
      <c r="BY229" s="274"/>
      <c r="BZ229" s="275"/>
      <c r="CA229" s="264"/>
      <c r="CB229" s="276"/>
      <c r="CC229" s="277"/>
      <c r="CD229" s="278"/>
      <c r="CE229" s="279"/>
      <c r="CF229" s="269"/>
      <c r="CG229" s="280"/>
      <c r="CH229" s="261"/>
      <c r="CI229" s="276"/>
      <c r="CJ229" s="261"/>
      <c r="CK229" s="274"/>
      <c r="CL229" s="275"/>
      <c r="CM229" s="264"/>
      <c r="CN229" s="276"/>
      <c r="CO229" s="277"/>
      <c r="CP229" s="278"/>
      <c r="CQ229" s="279"/>
      <c r="CR229" s="269"/>
      <c r="CS229" s="280"/>
      <c r="CT229" s="261"/>
      <c r="CU229" s="276"/>
      <c r="CV229" s="261"/>
      <c r="CW229" s="274"/>
      <c r="CX229" s="275"/>
      <c r="CY229" s="264"/>
      <c r="CZ229" s="276"/>
      <c r="DA229" s="277"/>
      <c r="DB229" s="278"/>
      <c r="DC229" s="279"/>
      <c r="DD229" s="269"/>
      <c r="DE229" s="280"/>
      <c r="DF229" s="261"/>
      <c r="DG229" s="276"/>
      <c r="DH229" s="261"/>
    </row>
    <row r="230" spans="1:112" ht="13.5" customHeight="1">
      <c r="A230" s="259"/>
      <c r="E230" s="274"/>
      <c r="F230" s="275"/>
      <c r="G230" s="264"/>
      <c r="H230" s="276"/>
      <c r="I230" s="277"/>
      <c r="J230" s="278"/>
      <c r="K230" s="279"/>
      <c r="L230" s="269"/>
      <c r="M230" s="280"/>
      <c r="O230" s="276"/>
      <c r="Q230" s="274"/>
      <c r="R230" s="275"/>
      <c r="S230" s="264"/>
      <c r="T230" s="276"/>
      <c r="U230" s="277"/>
      <c r="V230" s="278"/>
      <c r="W230" s="279"/>
      <c r="X230" s="269"/>
      <c r="Y230" s="280"/>
      <c r="Z230" s="261"/>
      <c r="AA230" s="276"/>
      <c r="AB230" s="261"/>
      <c r="AC230" s="274"/>
      <c r="AD230" s="275"/>
      <c r="AE230" s="264"/>
      <c r="AF230" s="276"/>
      <c r="AG230" s="277"/>
      <c r="AH230" s="278"/>
      <c r="AI230" s="279"/>
      <c r="AJ230" s="269"/>
      <c r="AK230" s="280"/>
      <c r="AL230" s="261"/>
      <c r="AM230" s="276"/>
      <c r="AN230" s="261"/>
      <c r="AO230" s="274"/>
      <c r="AP230" s="275"/>
      <c r="AQ230" s="264"/>
      <c r="AR230" s="276"/>
      <c r="AS230" s="277"/>
      <c r="AT230" s="278"/>
      <c r="AU230" s="279"/>
      <c r="AV230" s="269"/>
      <c r="AW230" s="280"/>
      <c r="AX230" s="261"/>
      <c r="AY230" s="276"/>
      <c r="AZ230" s="261"/>
      <c r="BA230" s="274"/>
      <c r="BB230" s="275"/>
      <c r="BC230" s="264"/>
      <c r="BD230" s="276"/>
      <c r="BE230" s="277"/>
      <c r="BF230" s="278"/>
      <c r="BG230" s="279"/>
      <c r="BH230" s="269"/>
      <c r="BI230" s="280"/>
      <c r="BJ230" s="261"/>
      <c r="BK230" s="276"/>
      <c r="BL230" s="261"/>
      <c r="BM230" s="274"/>
      <c r="BN230" s="275"/>
      <c r="BO230" s="264"/>
      <c r="BP230" s="276"/>
      <c r="BQ230" s="277"/>
      <c r="BR230" s="278"/>
      <c r="BS230" s="279"/>
      <c r="BT230" s="269"/>
      <c r="BU230" s="280"/>
      <c r="BV230" s="261"/>
      <c r="BW230" s="276"/>
      <c r="BX230" s="261"/>
      <c r="BY230" s="274"/>
      <c r="BZ230" s="275"/>
      <c r="CA230" s="264"/>
      <c r="CB230" s="276"/>
      <c r="CC230" s="277"/>
      <c r="CD230" s="278"/>
      <c r="CE230" s="279"/>
      <c r="CF230" s="269"/>
      <c r="CG230" s="280"/>
      <c r="CH230" s="261"/>
      <c r="CI230" s="276"/>
      <c r="CJ230" s="261"/>
      <c r="CK230" s="274"/>
      <c r="CL230" s="275"/>
      <c r="CM230" s="264"/>
      <c r="CN230" s="276"/>
      <c r="CO230" s="277"/>
      <c r="CP230" s="278"/>
      <c r="CQ230" s="279"/>
      <c r="CR230" s="269"/>
      <c r="CS230" s="280"/>
      <c r="CT230" s="261"/>
      <c r="CU230" s="276"/>
      <c r="CV230" s="261"/>
      <c r="CW230" s="274"/>
      <c r="CX230" s="275"/>
      <c r="CY230" s="264"/>
      <c r="CZ230" s="276"/>
      <c r="DA230" s="277"/>
      <c r="DB230" s="278"/>
      <c r="DC230" s="279"/>
      <c r="DD230" s="269"/>
      <c r="DE230" s="280"/>
      <c r="DF230" s="261"/>
      <c r="DG230" s="276"/>
      <c r="DH230" s="261"/>
    </row>
    <row r="231" spans="1:112" ht="13.5" customHeight="1">
      <c r="A231" s="259"/>
      <c r="E231" s="281"/>
      <c r="F231" s="282"/>
      <c r="G231" s="264"/>
      <c r="H231" s="276"/>
      <c r="I231" s="283"/>
      <c r="J231" s="284"/>
      <c r="K231" s="285"/>
      <c r="L231" s="286"/>
      <c r="M231" s="287"/>
      <c r="O231" s="276"/>
      <c r="Q231" s="281"/>
      <c r="R231" s="282"/>
      <c r="S231" s="264"/>
      <c r="T231" s="276"/>
      <c r="U231" s="283"/>
      <c r="V231" s="284"/>
      <c r="W231" s="285"/>
      <c r="X231" s="286"/>
      <c r="Y231" s="287"/>
      <c r="Z231" s="261"/>
      <c r="AA231" s="276"/>
      <c r="AB231" s="261"/>
      <c r="AC231" s="281"/>
      <c r="AD231" s="282"/>
      <c r="AE231" s="264"/>
      <c r="AF231" s="276"/>
      <c r="AG231" s="283"/>
      <c r="AH231" s="284"/>
      <c r="AI231" s="285"/>
      <c r="AJ231" s="286"/>
      <c r="AK231" s="287"/>
      <c r="AL231" s="261"/>
      <c r="AM231" s="276"/>
      <c r="AN231" s="261"/>
      <c r="AO231" s="281"/>
      <c r="AP231" s="282"/>
      <c r="AQ231" s="264"/>
      <c r="AR231" s="276"/>
      <c r="AS231" s="283"/>
      <c r="AT231" s="284"/>
      <c r="AU231" s="285"/>
      <c r="AV231" s="286"/>
      <c r="AW231" s="287"/>
      <c r="AX231" s="261"/>
      <c r="AY231" s="276"/>
      <c r="AZ231" s="261"/>
      <c r="BA231" s="281"/>
      <c r="BB231" s="282"/>
      <c r="BC231" s="264"/>
      <c r="BD231" s="276"/>
      <c r="BE231" s="283"/>
      <c r="BF231" s="284"/>
      <c r="BG231" s="285"/>
      <c r="BH231" s="286"/>
      <c r="BI231" s="287"/>
      <c r="BJ231" s="261"/>
      <c r="BK231" s="276"/>
      <c r="BL231" s="261"/>
      <c r="BM231" s="281"/>
      <c r="BN231" s="282"/>
      <c r="BO231" s="264"/>
      <c r="BP231" s="276"/>
      <c r="BQ231" s="283"/>
      <c r="BR231" s="284"/>
      <c r="BS231" s="285"/>
      <c r="BT231" s="286"/>
      <c r="BU231" s="287"/>
      <c r="BV231" s="261"/>
      <c r="BW231" s="276"/>
      <c r="BX231" s="261"/>
      <c r="BY231" s="281"/>
      <c r="BZ231" s="282"/>
      <c r="CA231" s="264"/>
      <c r="CB231" s="276"/>
      <c r="CC231" s="283"/>
      <c r="CD231" s="284"/>
      <c r="CE231" s="285"/>
      <c r="CF231" s="286"/>
      <c r="CG231" s="287"/>
      <c r="CH231" s="261"/>
      <c r="CI231" s="276"/>
      <c r="CJ231" s="261"/>
      <c r="CK231" s="281"/>
      <c r="CL231" s="282"/>
      <c r="CM231" s="264"/>
      <c r="CN231" s="276"/>
      <c r="CO231" s="283"/>
      <c r="CP231" s="284"/>
      <c r="CQ231" s="285"/>
      <c r="CR231" s="286"/>
      <c r="CS231" s="287"/>
      <c r="CT231" s="261"/>
      <c r="CU231" s="276"/>
      <c r="CV231" s="261"/>
      <c r="CW231" s="281"/>
      <c r="CX231" s="282"/>
      <c r="CY231" s="264"/>
      <c r="CZ231" s="276"/>
      <c r="DA231" s="283"/>
      <c r="DB231" s="284"/>
      <c r="DC231" s="285"/>
      <c r="DD231" s="286"/>
      <c r="DE231" s="287"/>
      <c r="DF231" s="261"/>
      <c r="DG231" s="276"/>
      <c r="DH231" s="261"/>
    </row>
  </sheetData>
  <conditionalFormatting sqref="N12 N15:N29 N39:N46 Z62 Z50:Z54 AL57:AL62 AL50:AL54 BJ62 BJ50:BJ54 AX63:AX66 AX51:AX54 Z78:Z184 AL85:AL184 CH84:CH88 N49:N63 N31:N36 AX92:AX184 N72:N78 AX82:AX90 BJ77:BJ184 Z67:Z68 N80:N231 N65:N69 BV35:BV184 AL65:AL72 BJ65:BJ75 CH63:CH75 AL74:AL75">
    <cfRule type="containsText" dxfId="254" priority="257" operator="containsText" text="!">
      <formula>NOT(ISERROR(SEARCH("!",N12)))</formula>
    </cfRule>
  </conditionalFormatting>
  <conditionalFormatting sqref="Z132:Z231">
    <cfRule type="containsText" dxfId="253" priority="254" operator="containsText" text="!">
      <formula>NOT(ISERROR(SEARCH("!",Z132)))</formula>
    </cfRule>
  </conditionalFormatting>
  <conditionalFormatting sqref="AX132:AX231">
    <cfRule type="containsText" dxfId="252" priority="247" operator="containsText" text="!">
      <formula>NOT(ISERROR(SEARCH("!",AX132)))</formula>
    </cfRule>
  </conditionalFormatting>
  <conditionalFormatting sqref="Z12:Z17 Z19:Z26 Z29:Z49 Z58:Z59 Z66">
    <cfRule type="containsText" dxfId="251" priority="231" operator="containsText" text="!">
      <formula>NOT(ISERROR(SEARCH("!",Z12)))</formula>
    </cfRule>
  </conditionalFormatting>
  <conditionalFormatting sqref="AL132:AL231">
    <cfRule type="containsText" dxfId="250" priority="250" operator="containsText" text="!">
      <formula>NOT(ISERROR(SEARCH("!",AL132)))</formula>
    </cfRule>
  </conditionalFormatting>
  <conditionalFormatting sqref="BJ132:BJ231">
    <cfRule type="containsText" dxfId="249" priority="242" operator="containsText" text="!">
      <formula>NOT(ISERROR(SEARCH("!",BJ132)))</formula>
    </cfRule>
  </conditionalFormatting>
  <conditionalFormatting sqref="BV132:BV231">
    <cfRule type="containsText" dxfId="248" priority="237" operator="containsText" text="!">
      <formula>NOT(ISERROR(SEARCH("!",BV132)))</formula>
    </cfRule>
  </conditionalFormatting>
  <conditionalFormatting sqref="CH132:CH231">
    <cfRule type="containsText" dxfId="247" priority="236" operator="containsText" text="!">
      <formula>NOT(ISERROR(SEARCH("!",CH132)))</formula>
    </cfRule>
  </conditionalFormatting>
  <conditionalFormatting sqref="AL12:AL14 AL17:AL31 AL34:AL38 AL41:AL48">
    <cfRule type="containsText" dxfId="246" priority="227" operator="containsText" text="!">
      <formula>NOT(ISERROR(SEARCH("!",AL12)))</formula>
    </cfRule>
  </conditionalFormatting>
  <conditionalFormatting sqref="BJ12:BJ14 BJ19:BJ20 BJ29:BJ34 BJ39:BJ47 BJ49 BJ58:BJ59">
    <cfRule type="containsText" dxfId="245" priority="217" operator="containsText" text="!">
      <formula>NOT(ISERROR(SEARCH("!",BJ12)))</formula>
    </cfRule>
  </conditionalFormatting>
  <conditionalFormatting sqref="AX12:AX14 AX17:AX34 AX37:AX49 AX57:AX62 AX78:AX79">
    <cfRule type="containsText" dxfId="244" priority="222" operator="containsText" text="!">
      <formula>NOT(ISERROR(SEARCH("!",AX12)))</formula>
    </cfRule>
  </conditionalFormatting>
  <conditionalFormatting sqref="BV12:BV33">
    <cfRule type="containsText" dxfId="243" priority="212" operator="containsText" text="!">
      <formula>NOT(ISERROR(SEARCH("!",BV12)))</formula>
    </cfRule>
  </conditionalFormatting>
  <conditionalFormatting sqref="AL11">
    <cfRule type="containsText" dxfId="242" priority="203" operator="containsText" text="!">
      <formula>NOT(ISERROR(SEARCH("!",AL11)))</formula>
    </cfRule>
  </conditionalFormatting>
  <conditionalFormatting sqref="Z11">
    <cfRule type="containsText" dxfId="241" priority="207" operator="containsText" text="!">
      <formula>NOT(ISERROR(SEARCH("!",Z11)))</formula>
    </cfRule>
  </conditionalFormatting>
  <conditionalFormatting sqref="CH12:CH33 CH35:CH45 CH60 CH91:CH184 CH49:CH50 CH47 CH55 CH76:CH80">
    <cfRule type="containsText" dxfId="240" priority="211" operator="containsText" text="!">
      <formula>NOT(ISERROR(SEARCH("!",CH12)))</formula>
    </cfRule>
  </conditionalFormatting>
  <conditionalFormatting sqref="N11">
    <cfRule type="containsText" dxfId="239" priority="210" operator="containsText" text="!">
      <formula>NOT(ISERROR(SEARCH("!",N11)))</formula>
    </cfRule>
  </conditionalFormatting>
  <conditionalFormatting sqref="BJ11">
    <cfRule type="containsText" dxfId="238" priority="193" operator="containsText" text="!">
      <formula>NOT(ISERROR(SEARCH("!",BJ11)))</formula>
    </cfRule>
  </conditionalFormatting>
  <conditionalFormatting sqref="CH51">
    <cfRule type="containsText" dxfId="237" priority="184" operator="containsText" text="!">
      <formula>NOT(ISERROR(SEARCH("!",CH51)))</formula>
    </cfRule>
  </conditionalFormatting>
  <conditionalFormatting sqref="AX11">
    <cfRule type="containsText" dxfId="236" priority="198" operator="containsText" text="!">
      <formula>NOT(ISERROR(SEARCH("!",AX11)))</formula>
    </cfRule>
  </conditionalFormatting>
  <conditionalFormatting sqref="CH57">
    <cfRule type="containsText" dxfId="235" priority="180" operator="containsText" text="!">
      <formula>NOT(ISERROR(SEARCH("!",CH57)))</formula>
    </cfRule>
  </conditionalFormatting>
  <conditionalFormatting sqref="CH61">
    <cfRule type="containsText" dxfId="234" priority="179" operator="containsText" text="!">
      <formula>NOT(ISERROR(SEARCH("!",CH61)))</formula>
    </cfRule>
  </conditionalFormatting>
  <conditionalFormatting sqref="CH62">
    <cfRule type="containsText" dxfId="233" priority="178" operator="containsText" text="!">
      <formula>NOT(ISERROR(SEARCH("!",CH62)))</formula>
    </cfRule>
  </conditionalFormatting>
  <conditionalFormatting sqref="CH81">
    <cfRule type="containsText" dxfId="232" priority="177" operator="containsText" text="!">
      <formula>NOT(ISERROR(SEARCH("!",CH81)))</formula>
    </cfRule>
  </conditionalFormatting>
  <conditionalFormatting sqref="CH52:CH54">
    <cfRule type="containsText" dxfId="231" priority="183" operator="containsText" text="!">
      <formula>NOT(ISERROR(SEARCH("!",CH52)))</formula>
    </cfRule>
  </conditionalFormatting>
  <conditionalFormatting sqref="CH86">
    <cfRule type="containsText" dxfId="230" priority="182" operator="containsText" text="!">
      <formula>NOT(ISERROR(SEARCH("!",CH86)))</formula>
    </cfRule>
  </conditionalFormatting>
  <conditionalFormatting sqref="CH56">
    <cfRule type="containsText" dxfId="229" priority="181" operator="containsText" text="!">
      <formula>NOT(ISERROR(SEARCH("!",CH56)))</formula>
    </cfRule>
  </conditionalFormatting>
  <conditionalFormatting sqref="CH82:CH83">
    <cfRule type="containsText" dxfId="228" priority="176" operator="containsText" text="!">
      <formula>NOT(ISERROR(SEARCH("!",CH82)))</formula>
    </cfRule>
  </conditionalFormatting>
  <conditionalFormatting sqref="BV11">
    <cfRule type="containsText" dxfId="227" priority="188" operator="containsText" text="!">
      <formula>NOT(ISERROR(SEARCH("!",BV11)))</formula>
    </cfRule>
  </conditionalFormatting>
  <conditionalFormatting sqref="CH11">
    <cfRule type="containsText" dxfId="226" priority="187" operator="containsText" text="!">
      <formula>NOT(ISERROR(SEARCH("!",CH11)))</formula>
    </cfRule>
  </conditionalFormatting>
  <conditionalFormatting sqref="BV34">
    <cfRule type="containsText" dxfId="225" priority="186" operator="containsText" text="!">
      <formula>NOT(ISERROR(SEARCH("!",BV34)))</formula>
    </cfRule>
  </conditionalFormatting>
  <conditionalFormatting sqref="CH34">
    <cfRule type="containsText" dxfId="224" priority="185" operator="containsText" text="!">
      <formula>NOT(ISERROR(SEARCH("!",CH34)))</formula>
    </cfRule>
  </conditionalFormatting>
  <conditionalFormatting sqref="CH89">
    <cfRule type="containsText" dxfId="223" priority="175" operator="containsText" text="!">
      <formula>NOT(ISERROR(SEARCH("!",CH89)))</formula>
    </cfRule>
  </conditionalFormatting>
  <conditionalFormatting sqref="CH90">
    <cfRule type="containsText" dxfId="222" priority="174" operator="containsText" text="!">
      <formula>NOT(ISERROR(SEARCH("!",CH90)))</formula>
    </cfRule>
  </conditionalFormatting>
  <conditionalFormatting sqref="CH48">
    <cfRule type="containsText" dxfId="221" priority="172" operator="containsText" text="!">
      <formula>NOT(ISERROR(SEARCH("!",CH48)))</formula>
    </cfRule>
  </conditionalFormatting>
  <conditionalFormatting sqref="CH58">
    <cfRule type="containsText" dxfId="220" priority="171" operator="containsText" text="!">
      <formula>NOT(ISERROR(SEARCH("!",CH58)))</formula>
    </cfRule>
  </conditionalFormatting>
  <conditionalFormatting sqref="CH59">
    <cfRule type="containsText" dxfId="219" priority="170" operator="containsText" text="!">
      <formula>NOT(ISERROR(SEARCH("!",CH59)))</formula>
    </cfRule>
  </conditionalFormatting>
  <conditionalFormatting sqref="CH46">
    <cfRule type="containsText" dxfId="218" priority="169" operator="containsText" text="!">
      <formula>NOT(ISERROR(SEARCH("!",CH46)))</formula>
    </cfRule>
  </conditionalFormatting>
  <conditionalFormatting sqref="BJ27">
    <cfRule type="containsText" dxfId="217" priority="108" operator="containsText" text="!">
      <formula>NOT(ISERROR(SEARCH("!",BJ27)))</formula>
    </cfRule>
  </conditionalFormatting>
  <conditionalFormatting sqref="BJ28">
    <cfRule type="containsText" dxfId="216" priority="107" operator="containsText" text="!">
      <formula>NOT(ISERROR(SEARCH("!",BJ28)))</formula>
    </cfRule>
  </conditionalFormatting>
  <conditionalFormatting sqref="BJ35:BJ36">
    <cfRule type="containsText" dxfId="215" priority="106" operator="containsText" text="!">
      <formula>NOT(ISERROR(SEARCH("!",BJ35)))</formula>
    </cfRule>
  </conditionalFormatting>
  <conditionalFormatting sqref="BJ37:BJ38">
    <cfRule type="containsText" dxfId="214" priority="105" operator="containsText" text="!">
      <formula>NOT(ISERROR(SEARCH("!",BJ37)))</formula>
    </cfRule>
  </conditionalFormatting>
  <conditionalFormatting sqref="BJ48">
    <cfRule type="containsText" dxfId="213" priority="104" operator="containsText" text="!">
      <formula>NOT(ISERROR(SEARCH("!",BJ48)))</formula>
    </cfRule>
  </conditionalFormatting>
  <conditionalFormatting sqref="BJ55">
    <cfRule type="containsText" dxfId="212" priority="103" operator="containsText" text="!">
      <formula>NOT(ISERROR(SEARCH("!",BJ55)))</formula>
    </cfRule>
  </conditionalFormatting>
  <conditionalFormatting sqref="BJ56:BJ57">
    <cfRule type="containsText" dxfId="211" priority="102" operator="containsText" text="!">
      <formula>NOT(ISERROR(SEARCH("!",BJ56)))</formula>
    </cfRule>
  </conditionalFormatting>
  <conditionalFormatting sqref="BJ60:BJ61">
    <cfRule type="containsText" dxfId="210" priority="101" operator="containsText" text="!">
      <formula>NOT(ISERROR(SEARCH("!",BJ60)))</formula>
    </cfRule>
  </conditionalFormatting>
  <conditionalFormatting sqref="BJ63:BJ64">
    <cfRule type="containsText" dxfId="209" priority="100" operator="containsText" text="!">
      <formula>NOT(ISERROR(SEARCH("!",BJ63)))</formula>
    </cfRule>
  </conditionalFormatting>
  <conditionalFormatting sqref="BJ76">
    <cfRule type="containsText" dxfId="208" priority="99" operator="containsText" text="!">
      <formula>NOT(ISERROR(SEARCH("!",BJ76)))</formula>
    </cfRule>
  </conditionalFormatting>
  <conditionalFormatting sqref="AX70:AX75">
    <cfRule type="containsText" dxfId="207" priority="98" operator="containsText" text="!">
      <formula>NOT(ISERROR(SEARCH("!",AX70)))</formula>
    </cfRule>
  </conditionalFormatting>
  <conditionalFormatting sqref="Z70:Z73">
    <cfRule type="containsText" dxfId="206" priority="97" operator="containsText" text="!">
      <formula>NOT(ISERROR(SEARCH("!",Z70)))</formula>
    </cfRule>
  </conditionalFormatting>
  <conditionalFormatting sqref="N13:N14">
    <cfRule type="containsText" dxfId="205" priority="96" operator="containsText" text="!">
      <formula>NOT(ISERROR(SEARCH("!",N13)))</formula>
    </cfRule>
  </conditionalFormatting>
  <conditionalFormatting sqref="N37:N38">
    <cfRule type="containsText" dxfId="204" priority="94" operator="containsText" text="!">
      <formula>NOT(ISERROR(SEARCH("!",N37)))</formula>
    </cfRule>
  </conditionalFormatting>
  <conditionalFormatting sqref="N47">
    <cfRule type="containsText" dxfId="203" priority="92" operator="containsText" text="!">
      <formula>NOT(ISERROR(SEARCH("!",N47)))</formula>
    </cfRule>
  </conditionalFormatting>
  <conditionalFormatting sqref="N48">
    <cfRule type="containsText" dxfId="202" priority="91" operator="containsText" text="!">
      <formula>NOT(ISERROR(SEARCH("!",N48)))</formula>
    </cfRule>
  </conditionalFormatting>
  <conditionalFormatting sqref="N30">
    <cfRule type="containsText" dxfId="201" priority="90" operator="containsText" text="!">
      <formula>NOT(ISERROR(SEARCH("!",N30)))</formula>
    </cfRule>
  </conditionalFormatting>
  <conditionalFormatting sqref="Z65">
    <cfRule type="containsText" dxfId="200" priority="136" operator="containsText" text="!">
      <formula>NOT(ISERROR(SEARCH("!",Z65)))</formula>
    </cfRule>
  </conditionalFormatting>
  <conditionalFormatting sqref="AL49">
    <cfRule type="containsText" dxfId="199" priority="121" operator="containsText" text="!">
      <formula>NOT(ISERROR(SEARCH("!",AL49)))</formula>
    </cfRule>
  </conditionalFormatting>
  <conditionalFormatting sqref="AL78:AL79">
    <cfRule type="containsText" dxfId="198" priority="128" operator="containsText" text="!">
      <formula>NOT(ISERROR(SEARCH("!",AL78)))</formula>
    </cfRule>
  </conditionalFormatting>
  <conditionalFormatting sqref="AX76:AX77">
    <cfRule type="containsText" dxfId="197" priority="114" operator="containsText" text="!">
      <formula>NOT(ISERROR(SEARCH("!",AX76)))</formula>
    </cfRule>
  </conditionalFormatting>
  <conditionalFormatting sqref="Z27:Z28">
    <cfRule type="containsText" dxfId="196" priority="141" operator="containsText" text="!">
      <formula>NOT(ISERROR(SEARCH("!",Z27)))</formula>
    </cfRule>
  </conditionalFormatting>
  <conditionalFormatting sqref="Z55">
    <cfRule type="containsText" dxfId="195" priority="140" operator="containsText" text="!">
      <formula>NOT(ISERROR(SEARCH("!",Z55)))</formula>
    </cfRule>
  </conditionalFormatting>
  <conditionalFormatting sqref="Z56:Z57">
    <cfRule type="containsText" dxfId="194" priority="139" operator="containsText" text="!">
      <formula>NOT(ISERROR(SEARCH("!",Z56)))</formula>
    </cfRule>
  </conditionalFormatting>
  <conditionalFormatting sqref="Z60:Z61">
    <cfRule type="containsText" dxfId="193" priority="138" operator="containsText" text="!">
      <formula>NOT(ISERROR(SEARCH("!",Z60)))</formula>
    </cfRule>
  </conditionalFormatting>
  <conditionalFormatting sqref="Z63:Z64">
    <cfRule type="containsText" dxfId="192" priority="137" operator="containsText" text="!">
      <formula>NOT(ISERROR(SEARCH("!",Z63)))</formula>
    </cfRule>
  </conditionalFormatting>
  <conditionalFormatting sqref="Z18">
    <cfRule type="containsText" dxfId="191" priority="142" operator="containsText" text="!">
      <formula>NOT(ISERROR(SEARCH("!",Z18)))</formula>
    </cfRule>
  </conditionalFormatting>
  <conditionalFormatting sqref="Z76:Z77">
    <cfRule type="containsText" dxfId="190" priority="134" operator="containsText" text="!">
      <formula>NOT(ISERROR(SEARCH("!",Z76)))</formula>
    </cfRule>
  </conditionalFormatting>
  <conditionalFormatting sqref="AL78:AL79">
    <cfRule type="containsText" dxfId="189" priority="132" operator="containsText" text="!">
      <formula>NOT(ISERROR(SEARCH("!",AL78)))</formula>
    </cfRule>
  </conditionalFormatting>
  <conditionalFormatting sqref="AL81">
    <cfRule type="containsText" dxfId="188" priority="131" operator="containsText" text="!">
      <formula>NOT(ISERROR(SEARCH("!",AL81)))</formula>
    </cfRule>
  </conditionalFormatting>
  <conditionalFormatting sqref="AL82:AL83">
    <cfRule type="containsText" dxfId="187" priority="130" operator="containsText" text="!">
      <formula>NOT(ISERROR(SEARCH("!",AL82)))</formula>
    </cfRule>
  </conditionalFormatting>
  <conditionalFormatting sqref="AL80">
    <cfRule type="containsText" dxfId="186" priority="129" operator="containsText" text="!">
      <formula>NOT(ISERROR(SEARCH("!",AL80)))</formula>
    </cfRule>
  </conditionalFormatting>
  <conditionalFormatting sqref="AX35:AX36">
    <cfRule type="containsText" dxfId="185" priority="119" operator="containsText" text="!">
      <formula>NOT(ISERROR(SEARCH("!",AX35)))</formula>
    </cfRule>
  </conditionalFormatting>
  <conditionalFormatting sqref="AX55:AX56">
    <cfRule type="containsText" dxfId="184" priority="118" operator="containsText" text="!">
      <formula>NOT(ISERROR(SEARCH("!",AX55)))</formula>
    </cfRule>
  </conditionalFormatting>
  <conditionalFormatting sqref="AX50">
    <cfRule type="containsText" dxfId="183" priority="117" operator="containsText" text="!">
      <formula>NOT(ISERROR(SEARCH("!",AX50)))</formula>
    </cfRule>
  </conditionalFormatting>
  <conditionalFormatting sqref="AX80:AX81">
    <cfRule type="containsText" dxfId="182" priority="116" operator="containsText" text="!">
      <formula>NOT(ISERROR(SEARCH("!",AX80)))</formula>
    </cfRule>
  </conditionalFormatting>
  <conditionalFormatting sqref="BJ21:BJ24">
    <cfRule type="containsText" dxfId="181" priority="111" operator="containsText" text="!">
      <formula>NOT(ISERROR(SEARCH("!",BJ21)))</formula>
    </cfRule>
  </conditionalFormatting>
  <conditionalFormatting sqref="AL55:AL56">
    <cfRule type="containsText" dxfId="180" priority="122" operator="containsText" text="!">
      <formula>NOT(ISERROR(SEARCH("!",AL55)))</formula>
    </cfRule>
  </conditionalFormatting>
  <conditionalFormatting sqref="AL15:AL16">
    <cfRule type="containsText" dxfId="179" priority="126" operator="containsText" text="!">
      <formula>NOT(ISERROR(SEARCH("!",AL15)))</formula>
    </cfRule>
  </conditionalFormatting>
  <conditionalFormatting sqref="AL32:AL33">
    <cfRule type="containsText" dxfId="178" priority="125" operator="containsText" text="!">
      <formula>NOT(ISERROR(SEARCH("!",AL32)))</formula>
    </cfRule>
  </conditionalFormatting>
  <conditionalFormatting sqref="AL39:AL40">
    <cfRule type="containsText" dxfId="177" priority="124" operator="containsText" text="!">
      <formula>NOT(ISERROR(SEARCH("!",AL39)))</formula>
    </cfRule>
  </conditionalFormatting>
  <conditionalFormatting sqref="AL63:AL64">
    <cfRule type="containsText" dxfId="176" priority="123" operator="containsText" text="!">
      <formula>NOT(ISERROR(SEARCH("!",AL63)))</formula>
    </cfRule>
  </conditionalFormatting>
  <conditionalFormatting sqref="AX15:AX16">
    <cfRule type="containsText" dxfId="175" priority="120" operator="containsText" text="!">
      <formula>NOT(ISERROR(SEARCH("!",AX15)))</formula>
    </cfRule>
  </conditionalFormatting>
  <conditionalFormatting sqref="BJ15:BJ16">
    <cfRule type="containsText" dxfId="174" priority="113" operator="containsText" text="!">
      <formula>NOT(ISERROR(SEARCH("!",BJ15)))</formula>
    </cfRule>
  </conditionalFormatting>
  <conditionalFormatting sqref="BJ17:BJ18">
    <cfRule type="containsText" dxfId="173" priority="112" operator="containsText" text="!">
      <formula>NOT(ISERROR(SEARCH("!",BJ17)))</formula>
    </cfRule>
  </conditionalFormatting>
  <conditionalFormatting sqref="BJ25:BJ26">
    <cfRule type="containsText" dxfId="172" priority="110" operator="containsText" text="!">
      <formula>NOT(ISERROR(SEARCH("!",BJ25)))</formula>
    </cfRule>
  </conditionalFormatting>
  <conditionalFormatting sqref="N64">
    <cfRule type="containsText" dxfId="171" priority="89" operator="containsText" text="!">
      <formula>NOT(ISERROR(SEARCH("!",N64)))</formula>
    </cfRule>
  </conditionalFormatting>
  <conditionalFormatting sqref="N68">
    <cfRule type="containsText" dxfId="170" priority="88" operator="containsText" text="!">
      <formula>NOT(ISERROR(SEARCH("!",N68)))</formula>
    </cfRule>
  </conditionalFormatting>
  <conditionalFormatting sqref="AL84">
    <cfRule type="containsText" dxfId="169" priority="85" operator="containsText" text="!">
      <formula>NOT(ISERROR(SEARCH("!",AL84)))</formula>
    </cfRule>
  </conditionalFormatting>
  <conditionalFormatting sqref="N70">
    <cfRule type="containsText" dxfId="168" priority="84" operator="containsText" text="!">
      <formula>NOT(ISERROR(SEARCH("!",N70)))</formula>
    </cfRule>
  </conditionalFormatting>
  <conditionalFormatting sqref="N71">
    <cfRule type="containsText" dxfId="167" priority="83" operator="containsText" text="!">
      <formula>NOT(ISERROR(SEARCH("!",N71)))</formula>
    </cfRule>
  </conditionalFormatting>
  <conditionalFormatting sqref="AX67">
    <cfRule type="containsText" dxfId="166" priority="81" operator="containsText" text="!">
      <formula>NOT(ISERROR(SEARCH("!",AX67)))</formula>
    </cfRule>
  </conditionalFormatting>
  <conditionalFormatting sqref="AX68">
    <cfRule type="containsText" dxfId="165" priority="80" operator="containsText" text="!">
      <formula>NOT(ISERROR(SEARCH("!",AX68)))</formula>
    </cfRule>
  </conditionalFormatting>
  <conditionalFormatting sqref="AX69">
    <cfRule type="containsText" dxfId="164" priority="79" operator="containsText" text="!">
      <formula>NOT(ISERROR(SEARCH("!",AX69)))</formula>
    </cfRule>
  </conditionalFormatting>
  <conditionalFormatting sqref="Z69">
    <cfRule type="containsText" dxfId="163" priority="77" operator="containsText" text="!">
      <formula>NOT(ISERROR(SEARCH("!",Z69)))</formula>
    </cfRule>
  </conditionalFormatting>
  <conditionalFormatting sqref="N79">
    <cfRule type="containsText" dxfId="162" priority="76" operator="containsText" text="!">
      <formula>NOT(ISERROR(SEARCH("!",N79)))</formula>
    </cfRule>
  </conditionalFormatting>
  <conditionalFormatting sqref="Z74:Z75">
    <cfRule type="containsText" dxfId="161" priority="75" operator="containsText" text="!">
      <formula>NOT(ISERROR(SEARCH("!",Z74)))</formula>
    </cfRule>
  </conditionalFormatting>
  <conditionalFormatting sqref="AL73">
    <cfRule type="containsText" dxfId="160" priority="74" operator="containsText" text="!">
      <formula>NOT(ISERROR(SEARCH("!",AL73)))</formula>
    </cfRule>
  </conditionalFormatting>
  <conditionalFormatting sqref="AL76">
    <cfRule type="containsText" dxfId="159" priority="73" operator="containsText" text="!">
      <formula>NOT(ISERROR(SEARCH("!",AL76)))</formula>
    </cfRule>
  </conditionalFormatting>
  <conditionalFormatting sqref="AL77">
    <cfRule type="containsText" dxfId="158" priority="71" operator="containsText" text="!">
      <formula>NOT(ISERROR(SEARCH("!",AL77)))</formula>
    </cfRule>
  </conditionalFormatting>
  <conditionalFormatting sqref="AL77">
    <cfRule type="containsText" dxfId="157" priority="72" operator="containsText" text="!">
      <formula>NOT(ISERROR(SEARCH("!",AL77)))</formula>
    </cfRule>
  </conditionalFormatting>
  <conditionalFormatting sqref="DF84:DF88 DF63:DF75">
    <cfRule type="containsText" dxfId="156" priority="30" operator="containsText" text="!">
      <formula>NOT(ISERROR(SEARCH("!",DF63)))</formula>
    </cfRule>
  </conditionalFormatting>
  <conditionalFormatting sqref="DF132:DF231">
    <cfRule type="containsText" dxfId="155" priority="29" operator="containsText" text="!">
      <formula>NOT(ISERROR(SEARCH("!",DF132)))</formula>
    </cfRule>
  </conditionalFormatting>
  <conditionalFormatting sqref="DF12:DF22 DF35:DF45 DF60 DF91:DF184 DF49:DF50 DF47 DF55 DF76:DF80 DF25:DF33">
    <cfRule type="containsText" dxfId="154" priority="28" operator="containsText" text="!">
      <formula>NOT(ISERROR(SEARCH("!",DF12)))</formula>
    </cfRule>
  </conditionalFormatting>
  <conditionalFormatting sqref="DF51">
    <cfRule type="containsText" dxfId="153" priority="25" operator="containsText" text="!">
      <formula>NOT(ISERROR(SEARCH("!",DF51)))</formula>
    </cfRule>
  </conditionalFormatting>
  <conditionalFormatting sqref="DF57">
    <cfRule type="containsText" dxfId="152" priority="21" operator="containsText" text="!">
      <formula>NOT(ISERROR(SEARCH("!",DF57)))</formula>
    </cfRule>
  </conditionalFormatting>
  <conditionalFormatting sqref="DF61">
    <cfRule type="containsText" dxfId="151" priority="20" operator="containsText" text="!">
      <formula>NOT(ISERROR(SEARCH("!",DF61)))</formula>
    </cfRule>
  </conditionalFormatting>
  <conditionalFormatting sqref="DF62">
    <cfRule type="containsText" dxfId="150" priority="19" operator="containsText" text="!">
      <formula>NOT(ISERROR(SEARCH("!",DF62)))</formula>
    </cfRule>
  </conditionalFormatting>
  <conditionalFormatting sqref="DF81">
    <cfRule type="containsText" dxfId="149" priority="18" operator="containsText" text="!">
      <formula>NOT(ISERROR(SEARCH("!",DF81)))</formula>
    </cfRule>
  </conditionalFormatting>
  <conditionalFormatting sqref="DF52:DF54">
    <cfRule type="containsText" dxfId="148" priority="24" operator="containsText" text="!">
      <formula>NOT(ISERROR(SEARCH("!",DF52)))</formula>
    </cfRule>
  </conditionalFormatting>
  <conditionalFormatting sqref="DF86">
    <cfRule type="containsText" dxfId="147" priority="23" operator="containsText" text="!">
      <formula>NOT(ISERROR(SEARCH("!",DF86)))</formula>
    </cfRule>
  </conditionalFormatting>
  <conditionalFormatting sqref="DF56">
    <cfRule type="containsText" dxfId="146" priority="22" operator="containsText" text="!">
      <formula>NOT(ISERROR(SEARCH("!",DF56)))</formula>
    </cfRule>
  </conditionalFormatting>
  <conditionalFormatting sqref="DF82:DF83">
    <cfRule type="containsText" dxfId="145" priority="17" operator="containsText" text="!">
      <formula>NOT(ISERROR(SEARCH("!",DF82)))</formula>
    </cfRule>
  </conditionalFormatting>
  <conditionalFormatting sqref="DF11">
    <cfRule type="containsText" dxfId="144" priority="27" operator="containsText" text="!">
      <formula>NOT(ISERROR(SEARCH("!",DF11)))</formula>
    </cfRule>
  </conditionalFormatting>
  <conditionalFormatting sqref="DF34">
    <cfRule type="containsText" dxfId="143" priority="26" operator="containsText" text="!">
      <formula>NOT(ISERROR(SEARCH("!",DF34)))</formula>
    </cfRule>
  </conditionalFormatting>
  <conditionalFormatting sqref="DF89">
    <cfRule type="containsText" dxfId="142" priority="16" operator="containsText" text="!">
      <formula>NOT(ISERROR(SEARCH("!",DF89)))</formula>
    </cfRule>
  </conditionalFormatting>
  <conditionalFormatting sqref="DF90">
    <cfRule type="containsText" dxfId="141" priority="15" operator="containsText" text="!">
      <formula>NOT(ISERROR(SEARCH("!",DF90)))</formula>
    </cfRule>
  </conditionalFormatting>
  <conditionalFormatting sqref="DF48">
    <cfRule type="containsText" dxfId="140" priority="14" operator="containsText" text="!">
      <formula>NOT(ISERROR(SEARCH("!",DF48)))</formula>
    </cfRule>
  </conditionalFormatting>
  <conditionalFormatting sqref="DF58">
    <cfRule type="containsText" dxfId="139" priority="13" operator="containsText" text="!">
      <formula>NOT(ISERROR(SEARCH("!",DF58)))</formula>
    </cfRule>
  </conditionalFormatting>
  <conditionalFormatting sqref="DF59">
    <cfRule type="containsText" dxfId="138" priority="12" operator="containsText" text="!">
      <formula>NOT(ISERROR(SEARCH("!",DF59)))</formula>
    </cfRule>
  </conditionalFormatting>
  <conditionalFormatting sqref="DF46">
    <cfRule type="containsText" dxfId="137" priority="11" operator="containsText" text="!">
      <formula>NOT(ISERROR(SEARCH("!",DF46)))</formula>
    </cfRule>
  </conditionalFormatting>
  <conditionalFormatting sqref="CT84:CT88 CT63:CT75">
    <cfRule type="containsText" dxfId="136" priority="50" operator="containsText" text="!">
      <formula>NOT(ISERROR(SEARCH("!",CT63)))</formula>
    </cfRule>
  </conditionalFormatting>
  <conditionalFormatting sqref="CT132:CT231">
    <cfRule type="containsText" dxfId="135" priority="49" operator="containsText" text="!">
      <formula>NOT(ISERROR(SEARCH("!",CT132)))</formula>
    </cfRule>
  </conditionalFormatting>
  <conditionalFormatting sqref="CT12:CT19 CT35:CT42 CT60 CT96:CT184 CT49:CT50 CT47 CT55 CT76:CT80 CT25:CT33 CT44:CT45 CT21:CT22">
    <cfRule type="containsText" dxfId="134" priority="48" operator="containsText" text="!">
      <formula>NOT(ISERROR(SEARCH("!",CT12)))</formula>
    </cfRule>
  </conditionalFormatting>
  <conditionalFormatting sqref="CT51">
    <cfRule type="containsText" dxfId="133" priority="45" operator="containsText" text="!">
      <formula>NOT(ISERROR(SEARCH("!",CT51)))</formula>
    </cfRule>
  </conditionalFormatting>
  <conditionalFormatting sqref="CT57">
    <cfRule type="containsText" dxfId="132" priority="41" operator="containsText" text="!">
      <formula>NOT(ISERROR(SEARCH("!",CT57)))</formula>
    </cfRule>
  </conditionalFormatting>
  <conditionalFormatting sqref="CT61">
    <cfRule type="containsText" dxfId="131" priority="40" operator="containsText" text="!">
      <formula>NOT(ISERROR(SEARCH("!",CT61)))</formula>
    </cfRule>
  </conditionalFormatting>
  <conditionalFormatting sqref="CT62">
    <cfRule type="containsText" dxfId="130" priority="39" operator="containsText" text="!">
      <formula>NOT(ISERROR(SEARCH("!",CT62)))</formula>
    </cfRule>
  </conditionalFormatting>
  <conditionalFormatting sqref="CT81">
    <cfRule type="containsText" dxfId="129" priority="38" operator="containsText" text="!">
      <formula>NOT(ISERROR(SEARCH("!",CT81)))</formula>
    </cfRule>
  </conditionalFormatting>
  <conditionalFormatting sqref="CT52">
    <cfRule type="containsText" dxfId="128" priority="44" operator="containsText" text="!">
      <formula>NOT(ISERROR(SEARCH("!",CT52)))</formula>
    </cfRule>
  </conditionalFormatting>
  <conditionalFormatting sqref="CT86">
    <cfRule type="containsText" dxfId="127" priority="43" operator="containsText" text="!">
      <formula>NOT(ISERROR(SEARCH("!",CT86)))</formula>
    </cfRule>
  </conditionalFormatting>
  <conditionalFormatting sqref="CT56">
    <cfRule type="containsText" dxfId="126" priority="42" operator="containsText" text="!">
      <formula>NOT(ISERROR(SEARCH("!",CT56)))</formula>
    </cfRule>
  </conditionalFormatting>
  <conditionalFormatting sqref="CT82:CT83">
    <cfRule type="containsText" dxfId="125" priority="37" operator="containsText" text="!">
      <formula>NOT(ISERROR(SEARCH("!",CT82)))</formula>
    </cfRule>
  </conditionalFormatting>
  <conditionalFormatting sqref="CT11">
    <cfRule type="containsText" dxfId="124" priority="47" operator="containsText" text="!">
      <formula>NOT(ISERROR(SEARCH("!",CT11)))</formula>
    </cfRule>
  </conditionalFormatting>
  <conditionalFormatting sqref="CT34">
    <cfRule type="containsText" dxfId="123" priority="46" operator="containsText" text="!">
      <formula>NOT(ISERROR(SEARCH("!",CT34)))</formula>
    </cfRule>
  </conditionalFormatting>
  <conditionalFormatting sqref="CT89">
    <cfRule type="containsText" dxfId="122" priority="36" operator="containsText" text="!">
      <formula>NOT(ISERROR(SEARCH("!",CT89)))</formula>
    </cfRule>
  </conditionalFormatting>
  <conditionalFormatting sqref="CT90">
    <cfRule type="containsText" dxfId="121" priority="35" operator="containsText" text="!">
      <formula>NOT(ISERROR(SEARCH("!",CT90)))</formula>
    </cfRule>
  </conditionalFormatting>
  <conditionalFormatting sqref="CT48">
    <cfRule type="containsText" dxfId="120" priority="34" operator="containsText" text="!">
      <formula>NOT(ISERROR(SEARCH("!",CT48)))</formula>
    </cfRule>
  </conditionalFormatting>
  <conditionalFormatting sqref="CT58">
    <cfRule type="containsText" dxfId="119" priority="33" operator="containsText" text="!">
      <formula>NOT(ISERROR(SEARCH("!",CT58)))</formula>
    </cfRule>
  </conditionalFormatting>
  <conditionalFormatting sqref="CT59">
    <cfRule type="containsText" dxfId="118" priority="32" operator="containsText" text="!">
      <formula>NOT(ISERROR(SEARCH("!",CT59)))</formula>
    </cfRule>
  </conditionalFormatting>
  <conditionalFormatting sqref="CT46">
    <cfRule type="containsText" dxfId="117" priority="31" operator="containsText" text="!">
      <formula>NOT(ISERROR(SEARCH("!",CT46)))</formula>
    </cfRule>
  </conditionalFormatting>
  <conditionalFormatting sqref="CT23">
    <cfRule type="containsText" dxfId="116" priority="10" operator="containsText" text="!">
      <formula>NOT(ISERROR(SEARCH("!",CT23)))</formula>
    </cfRule>
  </conditionalFormatting>
  <conditionalFormatting sqref="DF23:DF24">
    <cfRule type="containsText" dxfId="115" priority="9" operator="containsText" text="!">
      <formula>NOT(ISERROR(SEARCH("!",DF23)))</formula>
    </cfRule>
  </conditionalFormatting>
  <conditionalFormatting sqref="CT91">
    <cfRule type="containsText" dxfId="114" priority="8" operator="containsText" text="!">
      <formula>NOT(ISERROR(SEARCH("!",CT91)))</formula>
    </cfRule>
  </conditionalFormatting>
  <conditionalFormatting sqref="CT92">
    <cfRule type="containsText" dxfId="113" priority="7" operator="containsText" text="!">
      <formula>NOT(ISERROR(SEARCH("!",CT92)))</formula>
    </cfRule>
  </conditionalFormatting>
  <conditionalFormatting sqref="CT43">
    <cfRule type="containsText" dxfId="112" priority="6" operator="containsText" text="!">
      <formula>NOT(ISERROR(SEARCH("!",CT43)))</formula>
    </cfRule>
  </conditionalFormatting>
  <conditionalFormatting sqref="CT53:CT54">
    <cfRule type="containsText" dxfId="111" priority="5" operator="containsText" text="!">
      <formula>NOT(ISERROR(SEARCH("!",CT53)))</formula>
    </cfRule>
  </conditionalFormatting>
  <conditionalFormatting sqref="CT93">
    <cfRule type="containsText" dxfId="110" priority="4" operator="containsText" text="!">
      <formula>NOT(ISERROR(SEARCH("!",CT93)))</formula>
    </cfRule>
  </conditionalFormatting>
  <conditionalFormatting sqref="CT94:CT95">
    <cfRule type="containsText" dxfId="109" priority="3" operator="containsText" text="!">
      <formula>NOT(ISERROR(SEARCH("!",CT94)))</formula>
    </cfRule>
  </conditionalFormatting>
  <conditionalFormatting sqref="CT20">
    <cfRule type="containsText" dxfId="108" priority="2" operator="containsText" text="!">
      <formula>NOT(ISERROR(SEARCH("!",CT20)))</formula>
    </cfRule>
  </conditionalFormatting>
  <conditionalFormatting sqref="CT24">
    <cfRule type="containsText" dxfId="107" priority="1" operator="containsText" text="!">
      <formula>NOT(ISERROR(SEARCH("!",CT24)))</formula>
    </cfRule>
  </conditionalFormatting>
  <dataValidations count="1">
    <dataValidation type="list" allowBlank="1" showInputMessage="1" showErrorMessage="1" sqref="CF185:CF257 BH185:BH257 L185:L257 BT185:BT257 X185:X257 AJ185:AJ257 AV185:AV257 CR185:CR257 DD185:DD257">
      <formula1>$A$1:$A$130</formula1>
    </dataValidation>
  </dataValidations>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info_parties!$A$1:$A$71</xm:f>
          </x14:formula1>
          <xm:sqref>CR11:CR184 X80:X184 X11:X78 L11:L184 BT11:BT184 AJ11:AJ184 AV11:AV184 BH11:BH184 DD11:DD184 CF11:CF184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ED2BE"/>
  </sheetPr>
  <dimension ref="A1:CV224"/>
  <sheetViews>
    <sheetView zoomScale="106" zoomScaleNormal="106" workbookViewId="0">
      <pane xSplit="4" ySplit="10" topLeftCell="CJ73" activePane="bottomRight" state="frozen"/>
      <selection activeCell="I6" sqref="I6"/>
      <selection pane="topRight" activeCell="I6" sqref="I6"/>
      <selection pane="bottomLeft" activeCell="I6" sqref="I6"/>
      <selection pane="bottomRight" activeCell="CP11" sqref="CP11:CP73"/>
    </sheetView>
  </sheetViews>
  <sheetFormatPr defaultColWidth="9.109375" defaultRowHeight="13.5" customHeight="1"/>
  <cols>
    <col min="1" max="1" width="8.88671875" style="261" customWidth="1"/>
    <col min="2" max="2" width="31.33203125" style="261" customWidth="1"/>
    <col min="3" max="4" width="10.33203125" style="261" customWidth="1"/>
    <col min="5" max="5" width="8.88671875" style="261" customWidth="1"/>
    <col min="6" max="6" width="16.109375" style="261" customWidth="1"/>
    <col min="7" max="7" width="9.109375" style="261" customWidth="1"/>
    <col min="8" max="8" width="9.109375" style="261" bestFit="1" customWidth="1"/>
    <col min="9" max="9" width="24.109375" style="261" customWidth="1"/>
    <col min="10" max="11" width="11.44140625" style="261" customWidth="1"/>
    <col min="12" max="12" width="10.33203125" style="261" customWidth="1"/>
    <col min="13" max="16" width="11.44140625" style="261" customWidth="1"/>
    <col min="17" max="24" width="9.109375" style="244"/>
    <col min="25" max="25" width="17" style="244" customWidth="1"/>
    <col min="26" max="36" width="9.109375" style="244"/>
    <col min="37" max="37" width="37.88671875" style="244" customWidth="1"/>
    <col min="38" max="78" width="9.109375" style="244"/>
    <col min="79" max="80" width="10.109375" style="244" bestFit="1" customWidth="1"/>
    <col min="81" max="16384" width="9.109375" style="244"/>
  </cols>
  <sheetData>
    <row r="1" spans="1:100" ht="13.5" customHeight="1">
      <c r="A1" s="239" t="s">
        <v>10</v>
      </c>
      <c r="B1" s="240"/>
      <c r="C1" s="241"/>
      <c r="D1" s="242"/>
      <c r="E1" s="135" t="s">
        <v>320</v>
      </c>
      <c r="F1" s="242"/>
      <c r="G1" s="242"/>
      <c r="H1" s="242"/>
      <c r="I1" s="242"/>
      <c r="J1" s="242"/>
      <c r="K1" s="242"/>
      <c r="L1" s="242"/>
      <c r="M1" s="242"/>
      <c r="N1" s="242"/>
      <c r="O1" s="242"/>
      <c r="P1" s="242"/>
      <c r="Q1" s="243" t="s">
        <v>321</v>
      </c>
      <c r="R1" s="242"/>
      <c r="S1" s="242"/>
      <c r="T1" s="242"/>
      <c r="U1" s="242"/>
      <c r="V1" s="242"/>
      <c r="W1" s="242"/>
      <c r="X1" s="242"/>
      <c r="Y1" s="242"/>
      <c r="Z1" s="242"/>
      <c r="AA1" s="242"/>
      <c r="AB1" s="242"/>
      <c r="AC1" s="243" t="s">
        <v>322</v>
      </c>
      <c r="AD1" s="242"/>
      <c r="AE1" s="242"/>
      <c r="AF1" s="242"/>
      <c r="AG1" s="242"/>
      <c r="AH1" s="242"/>
      <c r="AI1" s="242"/>
      <c r="AJ1" s="242"/>
      <c r="AK1" s="242"/>
      <c r="AL1" s="242"/>
      <c r="AM1" s="242"/>
      <c r="AN1" s="242"/>
      <c r="AO1" s="243" t="s">
        <v>323</v>
      </c>
      <c r="AP1" s="242"/>
      <c r="AQ1" s="242"/>
      <c r="AR1" s="242"/>
      <c r="AS1" s="242"/>
      <c r="AT1" s="242"/>
      <c r="AU1" s="242"/>
      <c r="AV1" s="242"/>
      <c r="AW1" s="242"/>
      <c r="AX1" s="242"/>
      <c r="AY1" s="242"/>
      <c r="AZ1" s="242"/>
      <c r="BA1" s="243" t="s">
        <v>324</v>
      </c>
      <c r="BB1" s="242"/>
      <c r="BC1" s="242"/>
      <c r="BD1" s="242"/>
      <c r="BE1" s="242"/>
      <c r="BF1" s="242"/>
      <c r="BG1" s="242"/>
      <c r="BH1" s="242"/>
      <c r="BI1" s="242"/>
      <c r="BJ1" s="242"/>
      <c r="BK1" s="242"/>
      <c r="BL1" s="242"/>
      <c r="BM1" s="243" t="s">
        <v>325</v>
      </c>
      <c r="BN1" s="242"/>
      <c r="BO1" s="242"/>
      <c r="BP1" s="242"/>
      <c r="BQ1" s="242"/>
      <c r="BR1" s="242"/>
      <c r="BS1" s="242"/>
      <c r="BT1" s="242"/>
      <c r="BU1" s="242"/>
      <c r="BV1" s="242"/>
      <c r="BW1" s="242"/>
      <c r="BX1" s="242"/>
      <c r="BY1" s="243" t="s">
        <v>977</v>
      </c>
      <c r="BZ1" s="242"/>
      <c r="CA1" s="242"/>
      <c r="CB1" s="242"/>
      <c r="CC1" s="242"/>
      <c r="CD1" s="242"/>
      <c r="CE1" s="242"/>
      <c r="CF1" s="242"/>
      <c r="CG1" s="242"/>
      <c r="CH1" s="242"/>
      <c r="CI1" s="242"/>
      <c r="CJ1" s="242"/>
      <c r="CK1" s="243" t="s">
        <v>1089</v>
      </c>
      <c r="CL1" s="242"/>
      <c r="CM1" s="242"/>
      <c r="CN1" s="242"/>
      <c r="CO1" s="242"/>
      <c r="CP1" s="242"/>
      <c r="CQ1" s="242"/>
      <c r="CR1" s="242"/>
      <c r="CS1" s="242"/>
      <c r="CT1" s="242"/>
      <c r="CU1" s="242"/>
      <c r="CV1" s="242"/>
    </row>
    <row r="2" spans="1:100" ht="13.5" customHeight="1">
      <c r="A2" s="245" t="s">
        <v>4</v>
      </c>
      <c r="B2" s="240"/>
      <c r="C2" s="246"/>
      <c r="D2" s="247"/>
      <c r="E2" s="248">
        <v>32528</v>
      </c>
      <c r="F2" s="247"/>
      <c r="G2" s="247"/>
      <c r="H2" s="247"/>
      <c r="I2" s="247"/>
      <c r="J2" s="247"/>
      <c r="K2" s="247"/>
      <c r="L2" s="247"/>
      <c r="M2" s="247"/>
      <c r="N2" s="247"/>
      <c r="O2" s="247"/>
      <c r="P2" s="247"/>
      <c r="Q2" s="248">
        <v>33989</v>
      </c>
      <c r="R2" s="247"/>
      <c r="S2" s="247"/>
      <c r="T2" s="247"/>
      <c r="U2" s="247"/>
      <c r="V2" s="247"/>
      <c r="W2" s="247"/>
      <c r="X2" s="247"/>
      <c r="Y2" s="247"/>
      <c r="Z2" s="247"/>
      <c r="AA2" s="247"/>
      <c r="AB2" s="247"/>
      <c r="AC2" s="248">
        <v>35450</v>
      </c>
      <c r="AD2" s="247"/>
      <c r="AE2" s="247"/>
      <c r="AF2" s="247"/>
      <c r="AG2" s="247"/>
      <c r="AH2" s="247"/>
      <c r="AI2" s="247"/>
      <c r="AJ2" s="247"/>
      <c r="AK2" s="247"/>
      <c r="AL2" s="247"/>
      <c r="AM2" s="247"/>
      <c r="AN2" s="247"/>
      <c r="AO2" s="248">
        <v>36911</v>
      </c>
      <c r="AP2" s="247"/>
      <c r="AQ2" s="247"/>
      <c r="AR2" s="247"/>
      <c r="AS2" s="247"/>
      <c r="AT2" s="247"/>
      <c r="AU2" s="247"/>
      <c r="AV2" s="247"/>
      <c r="AW2" s="247"/>
      <c r="AX2" s="247"/>
      <c r="AY2" s="247"/>
      <c r="AZ2" s="247"/>
      <c r="BA2" s="248">
        <v>38372</v>
      </c>
      <c r="BB2" s="247"/>
      <c r="BC2" s="247"/>
      <c r="BD2" s="247"/>
      <c r="BE2" s="247"/>
      <c r="BF2" s="247"/>
      <c r="BG2" s="247"/>
      <c r="BH2" s="247"/>
      <c r="BI2" s="247"/>
      <c r="BJ2" s="247"/>
      <c r="BK2" s="247"/>
      <c r="BL2" s="247"/>
      <c r="BM2" s="248">
        <v>39833</v>
      </c>
      <c r="BN2" s="247"/>
      <c r="BO2" s="247"/>
      <c r="BP2" s="247"/>
      <c r="BQ2" s="247"/>
      <c r="BR2" s="247"/>
      <c r="BS2" s="247"/>
      <c r="BT2" s="247"/>
      <c r="BU2" s="247"/>
      <c r="BV2" s="247"/>
      <c r="BW2" s="247"/>
      <c r="BX2" s="247"/>
      <c r="BY2" s="248">
        <v>41294</v>
      </c>
      <c r="BZ2" s="247"/>
      <c r="CA2" s="247"/>
      <c r="CB2" s="247"/>
      <c r="CC2" s="247"/>
      <c r="CD2" s="247"/>
      <c r="CE2" s="247"/>
      <c r="CF2" s="247"/>
      <c r="CG2" s="247"/>
      <c r="CH2" s="247"/>
      <c r="CI2" s="247"/>
      <c r="CJ2" s="247"/>
      <c r="CK2" s="248">
        <v>42755</v>
      </c>
      <c r="CL2" s="247"/>
      <c r="CM2" s="247"/>
      <c r="CN2" s="247"/>
      <c r="CO2" s="247"/>
      <c r="CP2" s="247"/>
      <c r="CQ2" s="247"/>
      <c r="CR2" s="247"/>
      <c r="CS2" s="247"/>
      <c r="CT2" s="247"/>
      <c r="CU2" s="247"/>
      <c r="CV2" s="247"/>
    </row>
    <row r="3" spans="1:100" ht="13.5" customHeight="1">
      <c r="A3" s="245" t="s">
        <v>5</v>
      </c>
      <c r="B3" s="240"/>
      <c r="C3" s="249"/>
      <c r="D3" s="247"/>
      <c r="E3" s="136">
        <v>33239</v>
      </c>
      <c r="F3" s="247"/>
      <c r="G3" s="247"/>
      <c r="H3" s="247"/>
      <c r="I3" s="247"/>
      <c r="J3" s="247"/>
      <c r="K3" s="247"/>
      <c r="L3" s="247"/>
      <c r="M3" s="247"/>
      <c r="N3" s="247"/>
      <c r="O3" s="247"/>
      <c r="P3" s="247"/>
      <c r="Q3" s="248">
        <v>35450</v>
      </c>
      <c r="R3" s="247"/>
      <c r="S3" s="247"/>
      <c r="T3" s="247"/>
      <c r="U3" s="247"/>
      <c r="V3" s="247"/>
      <c r="W3" s="247"/>
      <c r="X3" s="247"/>
      <c r="Y3" s="247"/>
      <c r="Z3" s="247"/>
      <c r="AA3" s="247"/>
      <c r="AB3" s="247"/>
      <c r="AC3" s="248">
        <v>36911</v>
      </c>
      <c r="AD3" s="247"/>
      <c r="AE3" s="247"/>
      <c r="AF3" s="247"/>
      <c r="AG3" s="247"/>
      <c r="AH3" s="247"/>
      <c r="AI3" s="247"/>
      <c r="AJ3" s="247"/>
      <c r="AK3" s="247"/>
      <c r="AL3" s="247"/>
      <c r="AM3" s="247"/>
      <c r="AN3" s="247"/>
      <c r="AO3" s="248">
        <v>36911</v>
      </c>
      <c r="AP3" s="247"/>
      <c r="AQ3" s="247"/>
      <c r="AR3" s="247"/>
      <c r="AS3" s="247"/>
      <c r="AT3" s="247"/>
      <c r="AU3" s="247"/>
      <c r="AV3" s="247"/>
      <c r="AW3" s="247"/>
      <c r="AX3" s="247"/>
      <c r="AY3" s="247"/>
      <c r="AZ3" s="247"/>
      <c r="BA3" s="248">
        <v>38372</v>
      </c>
      <c r="BB3" s="247"/>
      <c r="BC3" s="247"/>
      <c r="BD3" s="247"/>
      <c r="BE3" s="247"/>
      <c r="BF3" s="247"/>
      <c r="BG3" s="247"/>
      <c r="BH3" s="247"/>
      <c r="BI3" s="247"/>
      <c r="BJ3" s="247"/>
      <c r="BK3" s="247"/>
      <c r="BL3" s="247"/>
      <c r="BM3" s="248">
        <v>41294</v>
      </c>
      <c r="BN3" s="247"/>
      <c r="BO3" s="247"/>
      <c r="BP3" s="247"/>
      <c r="BQ3" s="247"/>
      <c r="BR3" s="247"/>
      <c r="BS3" s="247"/>
      <c r="BT3" s="247"/>
      <c r="BU3" s="247"/>
      <c r="BV3" s="247"/>
      <c r="BW3" s="247"/>
      <c r="BX3" s="247"/>
      <c r="BY3" s="248">
        <v>42663</v>
      </c>
      <c r="BZ3" s="247"/>
      <c r="CA3" s="247"/>
      <c r="CB3" s="247"/>
      <c r="CC3" s="247"/>
      <c r="CD3" s="247"/>
      <c r="CE3" s="247"/>
      <c r="CF3" s="247"/>
      <c r="CG3" s="247"/>
      <c r="CH3" s="247"/>
      <c r="CI3" s="247"/>
      <c r="CJ3" s="247"/>
      <c r="CK3" s="248">
        <v>42755</v>
      </c>
      <c r="CL3" s="247"/>
      <c r="CM3" s="247"/>
      <c r="CN3" s="247"/>
      <c r="CO3" s="247"/>
      <c r="CP3" s="247"/>
      <c r="CQ3" s="247"/>
      <c r="CR3" s="247"/>
      <c r="CS3" s="247"/>
      <c r="CT3" s="247"/>
      <c r="CU3" s="247"/>
      <c r="CV3" s="247"/>
    </row>
    <row r="4" spans="1:100" ht="6" customHeight="1">
      <c r="A4" s="239"/>
      <c r="B4" s="240"/>
      <c r="C4" s="240"/>
      <c r="D4" s="240"/>
      <c r="E4" s="250"/>
      <c r="F4" s="240"/>
      <c r="G4" s="240"/>
      <c r="H4" s="240"/>
      <c r="I4" s="240"/>
      <c r="J4" s="240"/>
      <c r="K4" s="240"/>
      <c r="L4" s="240"/>
      <c r="M4" s="240"/>
      <c r="N4" s="240"/>
      <c r="O4" s="240"/>
      <c r="P4" s="240"/>
      <c r="Q4" s="250"/>
      <c r="R4" s="240"/>
      <c r="S4" s="240"/>
      <c r="T4" s="240"/>
      <c r="U4" s="240"/>
      <c r="V4" s="240"/>
      <c r="W4" s="240"/>
      <c r="X4" s="240"/>
      <c r="Y4" s="240"/>
      <c r="Z4" s="240"/>
      <c r="AA4" s="240"/>
      <c r="AB4" s="240"/>
      <c r="AC4" s="250"/>
      <c r="AD4" s="240"/>
      <c r="AE4" s="240"/>
      <c r="AF4" s="240"/>
      <c r="AG4" s="240"/>
      <c r="AH4" s="240"/>
      <c r="AI4" s="240"/>
      <c r="AJ4" s="240"/>
      <c r="AK4" s="240"/>
      <c r="AL4" s="240"/>
      <c r="AM4" s="240"/>
      <c r="AN4" s="240"/>
      <c r="AO4" s="250"/>
      <c r="AP4" s="240"/>
      <c r="AQ4" s="240"/>
      <c r="AR4" s="240"/>
      <c r="AS4" s="240"/>
      <c r="AT4" s="240"/>
      <c r="AU4" s="240"/>
      <c r="AV4" s="240"/>
      <c r="AW4" s="240"/>
      <c r="AX4" s="240"/>
      <c r="AY4" s="240"/>
      <c r="AZ4" s="240"/>
      <c r="BA4" s="250"/>
      <c r="BB4" s="240"/>
      <c r="BC4" s="240"/>
      <c r="BD4" s="240"/>
      <c r="BE4" s="240"/>
      <c r="BF4" s="240"/>
      <c r="BG4" s="240"/>
      <c r="BH4" s="240"/>
      <c r="BI4" s="240"/>
      <c r="BJ4" s="240"/>
      <c r="BK4" s="240"/>
      <c r="BL4" s="240"/>
      <c r="BM4" s="250"/>
      <c r="BN4" s="240"/>
      <c r="BO4" s="240"/>
      <c r="BP4" s="240"/>
      <c r="BQ4" s="240"/>
      <c r="BR4" s="240"/>
      <c r="BS4" s="240"/>
      <c r="BT4" s="240"/>
      <c r="BU4" s="240"/>
      <c r="BV4" s="240"/>
      <c r="BW4" s="240"/>
      <c r="BX4" s="240"/>
      <c r="BY4" s="250"/>
      <c r="BZ4" s="240"/>
      <c r="CA4" s="240"/>
      <c r="CB4" s="240"/>
      <c r="CC4" s="240"/>
      <c r="CD4" s="240"/>
      <c r="CE4" s="240"/>
      <c r="CF4" s="240"/>
      <c r="CG4" s="240"/>
      <c r="CH4" s="240"/>
      <c r="CI4" s="240"/>
      <c r="CJ4" s="240"/>
      <c r="CK4" s="250"/>
      <c r="CL4" s="240"/>
      <c r="CM4" s="240"/>
      <c r="CN4" s="240"/>
      <c r="CO4" s="240"/>
      <c r="CP4" s="240"/>
      <c r="CQ4" s="240"/>
      <c r="CR4" s="240"/>
      <c r="CS4" s="240"/>
      <c r="CT4" s="240"/>
      <c r="CU4" s="240"/>
      <c r="CV4" s="240"/>
    </row>
    <row r="5" spans="1:100" ht="6" customHeight="1">
      <c r="A5" s="251"/>
      <c r="B5" s="240"/>
      <c r="C5" s="242"/>
      <c r="D5" s="242"/>
      <c r="E5" s="250"/>
      <c r="F5" s="242"/>
      <c r="G5" s="242"/>
      <c r="H5" s="242"/>
      <c r="I5" s="242"/>
      <c r="J5" s="242"/>
      <c r="K5" s="242"/>
      <c r="L5" s="242"/>
      <c r="M5" s="242"/>
      <c r="N5" s="242"/>
      <c r="O5" s="242"/>
      <c r="P5" s="242"/>
      <c r="Q5" s="250"/>
      <c r="R5" s="242"/>
      <c r="S5" s="242"/>
      <c r="T5" s="242"/>
      <c r="U5" s="242"/>
      <c r="V5" s="242"/>
      <c r="W5" s="242"/>
      <c r="X5" s="242"/>
      <c r="Y5" s="242"/>
      <c r="Z5" s="242"/>
      <c r="AA5" s="242"/>
      <c r="AB5" s="242"/>
      <c r="AC5" s="250"/>
      <c r="AD5" s="242"/>
      <c r="AE5" s="242"/>
      <c r="AF5" s="242"/>
      <c r="AG5" s="242"/>
      <c r="AH5" s="242"/>
      <c r="AI5" s="242"/>
      <c r="AJ5" s="242"/>
      <c r="AK5" s="242"/>
      <c r="AL5" s="242"/>
      <c r="AM5" s="242"/>
      <c r="AN5" s="242"/>
      <c r="AO5" s="250"/>
      <c r="AP5" s="242"/>
      <c r="AQ5" s="242"/>
      <c r="AR5" s="242"/>
      <c r="AS5" s="242"/>
      <c r="AT5" s="242"/>
      <c r="AU5" s="242"/>
      <c r="AV5" s="242"/>
      <c r="AW5" s="242"/>
      <c r="AX5" s="242"/>
      <c r="AY5" s="242"/>
      <c r="AZ5" s="242"/>
      <c r="BA5" s="250"/>
      <c r="BB5" s="242"/>
      <c r="BC5" s="242"/>
      <c r="BD5" s="242"/>
      <c r="BE5" s="242"/>
      <c r="BF5" s="242"/>
      <c r="BG5" s="242"/>
      <c r="BH5" s="242"/>
      <c r="BI5" s="242"/>
      <c r="BJ5" s="242"/>
      <c r="BK5" s="242"/>
      <c r="BL5" s="242"/>
      <c r="BM5" s="250"/>
      <c r="BN5" s="242"/>
      <c r="BO5" s="242"/>
      <c r="BP5" s="242"/>
      <c r="BQ5" s="242"/>
      <c r="BR5" s="242"/>
      <c r="BS5" s="242"/>
      <c r="BT5" s="242"/>
      <c r="BU5" s="242"/>
      <c r="BV5" s="242"/>
      <c r="BW5" s="242"/>
      <c r="BX5" s="242"/>
      <c r="BY5" s="250"/>
      <c r="BZ5" s="242"/>
      <c r="CA5" s="242"/>
      <c r="CB5" s="242"/>
      <c r="CC5" s="242"/>
      <c r="CD5" s="242"/>
      <c r="CE5" s="242"/>
      <c r="CF5" s="242"/>
      <c r="CG5" s="242"/>
      <c r="CH5" s="242"/>
      <c r="CI5" s="242"/>
      <c r="CJ5" s="242"/>
      <c r="CK5" s="250"/>
      <c r="CL5" s="242"/>
      <c r="CM5" s="242"/>
      <c r="CN5" s="242"/>
      <c r="CO5" s="242"/>
      <c r="CP5" s="242"/>
      <c r="CQ5" s="242"/>
      <c r="CR5" s="242"/>
      <c r="CS5" s="242"/>
      <c r="CT5" s="242"/>
      <c r="CU5" s="242"/>
      <c r="CV5" s="242"/>
    </row>
    <row r="6" spans="1:100" ht="6" customHeight="1">
      <c r="A6" s="251"/>
      <c r="B6" s="240"/>
      <c r="C6" s="242"/>
      <c r="D6" s="242"/>
      <c r="E6" s="250"/>
      <c r="F6" s="242"/>
      <c r="G6" s="242"/>
      <c r="H6" s="242"/>
      <c r="I6" s="242"/>
      <c r="J6" s="242"/>
      <c r="K6" s="242"/>
      <c r="L6" s="242"/>
      <c r="M6" s="242"/>
      <c r="N6" s="242"/>
      <c r="O6" s="242"/>
      <c r="P6" s="242"/>
      <c r="Q6" s="250"/>
      <c r="R6" s="242"/>
      <c r="S6" s="242"/>
      <c r="T6" s="242"/>
      <c r="U6" s="242"/>
      <c r="V6" s="242"/>
      <c r="W6" s="242"/>
      <c r="X6" s="242"/>
      <c r="Y6" s="242"/>
      <c r="Z6" s="242"/>
      <c r="AA6" s="242"/>
      <c r="AB6" s="242"/>
      <c r="AC6" s="250"/>
      <c r="AD6" s="242"/>
      <c r="AE6" s="242"/>
      <c r="AF6" s="242"/>
      <c r="AG6" s="242"/>
      <c r="AH6" s="242"/>
      <c r="AI6" s="242"/>
      <c r="AJ6" s="242"/>
      <c r="AK6" s="242"/>
      <c r="AL6" s="242"/>
      <c r="AM6" s="242"/>
      <c r="AN6" s="242"/>
      <c r="AO6" s="250"/>
      <c r="AP6" s="242"/>
      <c r="AQ6" s="242"/>
      <c r="AR6" s="242"/>
      <c r="AS6" s="242"/>
      <c r="AT6" s="242"/>
      <c r="AU6" s="242"/>
      <c r="AV6" s="242"/>
      <c r="AW6" s="242"/>
      <c r="AX6" s="242"/>
      <c r="AY6" s="242"/>
      <c r="AZ6" s="242"/>
      <c r="BA6" s="250"/>
      <c r="BB6" s="242"/>
      <c r="BC6" s="242"/>
      <c r="BD6" s="242"/>
      <c r="BE6" s="242"/>
      <c r="BF6" s="242"/>
      <c r="BG6" s="242"/>
      <c r="BH6" s="242"/>
      <c r="BI6" s="242"/>
      <c r="BJ6" s="242"/>
      <c r="BK6" s="242"/>
      <c r="BL6" s="242"/>
      <c r="BM6" s="250"/>
      <c r="BN6" s="242"/>
      <c r="BO6" s="242"/>
      <c r="BP6" s="242"/>
      <c r="BQ6" s="242"/>
      <c r="BR6" s="242"/>
      <c r="BS6" s="242"/>
      <c r="BT6" s="242"/>
      <c r="BU6" s="242"/>
      <c r="BV6" s="242"/>
      <c r="BW6" s="242"/>
      <c r="BX6" s="242"/>
      <c r="BY6" s="250"/>
      <c r="BZ6" s="242"/>
      <c r="CA6" s="242"/>
      <c r="CB6" s="242"/>
      <c r="CC6" s="242"/>
      <c r="CD6" s="242"/>
      <c r="CE6" s="242"/>
      <c r="CF6" s="242"/>
      <c r="CG6" s="242"/>
      <c r="CH6" s="242"/>
      <c r="CI6" s="242"/>
      <c r="CJ6" s="242"/>
      <c r="CK6" s="250"/>
      <c r="CL6" s="242"/>
      <c r="CM6" s="242"/>
      <c r="CN6" s="242"/>
      <c r="CO6" s="242"/>
      <c r="CP6" s="242"/>
      <c r="CQ6" s="242"/>
      <c r="CR6" s="242"/>
      <c r="CS6" s="242"/>
      <c r="CT6" s="242"/>
      <c r="CU6" s="242"/>
      <c r="CV6" s="242"/>
    </row>
    <row r="7" spans="1:100" ht="6" customHeight="1">
      <c r="A7" s="251"/>
      <c r="B7" s="240"/>
      <c r="C7" s="242"/>
      <c r="D7" s="242"/>
      <c r="E7" s="250"/>
      <c r="F7" s="242"/>
      <c r="G7" s="242"/>
      <c r="H7" s="242"/>
      <c r="I7" s="242"/>
      <c r="J7" s="242"/>
      <c r="K7" s="242"/>
      <c r="L7" s="242"/>
      <c r="M7" s="242"/>
      <c r="N7" s="242"/>
      <c r="O7" s="242"/>
      <c r="P7" s="242"/>
      <c r="Q7" s="250"/>
      <c r="R7" s="242"/>
      <c r="S7" s="242"/>
      <c r="T7" s="242"/>
      <c r="U7" s="242"/>
      <c r="V7" s="242"/>
      <c r="W7" s="242"/>
      <c r="X7" s="242"/>
      <c r="Y7" s="242"/>
      <c r="Z7" s="242"/>
      <c r="AA7" s="242"/>
      <c r="AB7" s="242"/>
      <c r="AC7" s="250"/>
      <c r="AD7" s="242"/>
      <c r="AE7" s="242"/>
      <c r="AF7" s="242"/>
      <c r="AG7" s="242"/>
      <c r="AH7" s="242"/>
      <c r="AI7" s="242"/>
      <c r="AJ7" s="242"/>
      <c r="AK7" s="242"/>
      <c r="AL7" s="242"/>
      <c r="AM7" s="242"/>
      <c r="AN7" s="242"/>
      <c r="AO7" s="250"/>
      <c r="AP7" s="242"/>
      <c r="AQ7" s="242"/>
      <c r="AR7" s="242"/>
      <c r="AS7" s="242"/>
      <c r="AT7" s="242"/>
      <c r="AU7" s="242"/>
      <c r="AV7" s="242"/>
      <c r="AW7" s="242"/>
      <c r="AX7" s="242"/>
      <c r="AY7" s="242"/>
      <c r="AZ7" s="242"/>
      <c r="BA7" s="250"/>
      <c r="BB7" s="242"/>
      <c r="BC7" s="242"/>
      <c r="BD7" s="242"/>
      <c r="BE7" s="242"/>
      <c r="BF7" s="242"/>
      <c r="BG7" s="242"/>
      <c r="BH7" s="242"/>
      <c r="BI7" s="242"/>
      <c r="BJ7" s="242"/>
      <c r="BK7" s="242"/>
      <c r="BL7" s="242"/>
      <c r="BM7" s="250"/>
      <c r="BN7" s="242"/>
      <c r="BO7" s="242"/>
      <c r="BP7" s="242"/>
      <c r="BQ7" s="242"/>
      <c r="BR7" s="242"/>
      <c r="BS7" s="242"/>
      <c r="BT7" s="242"/>
      <c r="BU7" s="242"/>
      <c r="BV7" s="242"/>
      <c r="BW7" s="242"/>
      <c r="BX7" s="242"/>
      <c r="BY7" s="250"/>
      <c r="BZ7" s="242"/>
      <c r="CA7" s="242"/>
      <c r="CB7" s="242"/>
      <c r="CC7" s="242"/>
      <c r="CD7" s="242"/>
      <c r="CE7" s="242"/>
      <c r="CF7" s="242"/>
      <c r="CG7" s="242"/>
      <c r="CH7" s="242"/>
      <c r="CI7" s="242"/>
      <c r="CJ7" s="242"/>
      <c r="CK7" s="250"/>
      <c r="CL7" s="242"/>
      <c r="CM7" s="242"/>
      <c r="CN7" s="242"/>
      <c r="CO7" s="242"/>
      <c r="CP7" s="242"/>
      <c r="CQ7" s="242"/>
      <c r="CR7" s="242"/>
      <c r="CS7" s="242"/>
      <c r="CT7" s="242"/>
      <c r="CU7" s="242"/>
      <c r="CV7" s="242"/>
    </row>
    <row r="8" spans="1:100" ht="6" customHeight="1">
      <c r="A8" s="251"/>
      <c r="B8" s="240"/>
      <c r="C8" s="242"/>
      <c r="D8" s="242"/>
      <c r="E8" s="250"/>
      <c r="F8" s="242"/>
      <c r="G8" s="242"/>
      <c r="H8" s="242"/>
      <c r="I8" s="242"/>
      <c r="J8" s="242"/>
      <c r="K8" s="242"/>
      <c r="L8" s="242"/>
      <c r="M8" s="242"/>
      <c r="N8" s="242"/>
      <c r="O8" s="242"/>
      <c r="P8" s="242"/>
      <c r="Q8" s="250"/>
      <c r="R8" s="242"/>
      <c r="S8" s="242"/>
      <c r="T8" s="242"/>
      <c r="U8" s="242"/>
      <c r="V8" s="242"/>
      <c r="W8" s="242"/>
      <c r="X8" s="242"/>
      <c r="Y8" s="242"/>
      <c r="Z8" s="242"/>
      <c r="AA8" s="242"/>
      <c r="AB8" s="242"/>
      <c r="AC8" s="250"/>
      <c r="AD8" s="242"/>
      <c r="AE8" s="242"/>
      <c r="AF8" s="242"/>
      <c r="AG8" s="242"/>
      <c r="AH8" s="242"/>
      <c r="AI8" s="242"/>
      <c r="AJ8" s="242"/>
      <c r="AK8" s="242"/>
      <c r="AL8" s="242"/>
      <c r="AM8" s="242"/>
      <c r="AN8" s="242"/>
      <c r="AO8" s="250"/>
      <c r="AP8" s="242"/>
      <c r="AQ8" s="242"/>
      <c r="AR8" s="242"/>
      <c r="AS8" s="242"/>
      <c r="AT8" s="242"/>
      <c r="AU8" s="242"/>
      <c r="AV8" s="242"/>
      <c r="AW8" s="242"/>
      <c r="AX8" s="242"/>
      <c r="AY8" s="242"/>
      <c r="AZ8" s="242"/>
      <c r="BA8" s="250"/>
      <c r="BB8" s="242"/>
      <c r="BC8" s="242"/>
      <c r="BD8" s="242"/>
      <c r="BE8" s="242"/>
      <c r="BF8" s="242"/>
      <c r="BG8" s="242"/>
      <c r="BH8" s="242"/>
      <c r="BI8" s="242"/>
      <c r="BJ8" s="242"/>
      <c r="BK8" s="242"/>
      <c r="BL8" s="242"/>
      <c r="BM8" s="250"/>
      <c r="BN8" s="242"/>
      <c r="BO8" s="242"/>
      <c r="BP8" s="242"/>
      <c r="BQ8" s="242"/>
      <c r="BR8" s="242"/>
      <c r="BS8" s="242"/>
      <c r="BT8" s="242"/>
      <c r="BU8" s="242"/>
      <c r="BV8" s="242"/>
      <c r="BW8" s="242"/>
      <c r="BX8" s="242"/>
      <c r="BY8" s="250"/>
      <c r="BZ8" s="242"/>
      <c r="CA8" s="242"/>
      <c r="CB8" s="242"/>
      <c r="CC8" s="242"/>
      <c r="CD8" s="242"/>
      <c r="CE8" s="242"/>
      <c r="CF8" s="242"/>
      <c r="CG8" s="242"/>
      <c r="CH8" s="242"/>
      <c r="CI8" s="242"/>
      <c r="CJ8" s="242"/>
      <c r="CK8" s="250"/>
      <c r="CL8" s="242"/>
      <c r="CM8" s="242"/>
      <c r="CN8" s="242"/>
      <c r="CO8" s="242"/>
      <c r="CP8" s="242"/>
      <c r="CQ8" s="242"/>
      <c r="CR8" s="242"/>
      <c r="CS8" s="242"/>
      <c r="CT8" s="242"/>
      <c r="CU8" s="242"/>
      <c r="CV8" s="242"/>
    </row>
    <row r="9" spans="1:100" ht="13.5" customHeight="1">
      <c r="A9" s="251" t="s">
        <v>11</v>
      </c>
      <c r="B9" s="240"/>
      <c r="C9" s="241"/>
      <c r="D9" s="242"/>
      <c r="E9" s="252"/>
      <c r="F9" s="242"/>
      <c r="G9" s="242"/>
      <c r="H9" s="242"/>
      <c r="I9" s="242"/>
      <c r="J9" s="242"/>
      <c r="K9" s="242"/>
      <c r="L9" s="242"/>
      <c r="M9" s="242"/>
      <c r="N9" s="242"/>
      <c r="O9" s="242"/>
      <c r="P9" s="242"/>
      <c r="Q9" s="252"/>
      <c r="R9" s="242"/>
      <c r="S9" s="242"/>
      <c r="T9" s="242"/>
      <c r="U9" s="242"/>
      <c r="V9" s="242"/>
      <c r="W9" s="242"/>
      <c r="X9" s="242"/>
      <c r="Y9" s="242"/>
      <c r="Z9" s="242"/>
      <c r="AA9" s="242"/>
      <c r="AB9" s="242"/>
      <c r="AC9" s="252"/>
      <c r="AD9" s="242"/>
      <c r="AE9" s="242"/>
      <c r="AF9" s="242"/>
      <c r="AG9" s="242"/>
      <c r="AH9" s="242"/>
      <c r="AI9" s="242"/>
      <c r="AJ9" s="242"/>
      <c r="AK9" s="242"/>
      <c r="AL9" s="242"/>
      <c r="AM9" s="242"/>
      <c r="AN9" s="242"/>
      <c r="AO9" s="252"/>
      <c r="AP9" s="242"/>
      <c r="AQ9" s="242"/>
      <c r="AR9" s="242"/>
      <c r="AS9" s="242"/>
      <c r="AT9" s="242"/>
      <c r="AU9" s="242"/>
      <c r="AV9" s="242"/>
      <c r="AW9" s="242"/>
      <c r="AX9" s="242"/>
      <c r="AY9" s="242"/>
      <c r="AZ9" s="242"/>
      <c r="BA9" s="252"/>
      <c r="BB9" s="242"/>
      <c r="BC9" s="242"/>
      <c r="BD9" s="242"/>
      <c r="BE9" s="242"/>
      <c r="BF9" s="242"/>
      <c r="BG9" s="242"/>
      <c r="BH9" s="242"/>
      <c r="BI9" s="242"/>
      <c r="BJ9" s="242"/>
      <c r="BK9" s="242"/>
      <c r="BL9" s="242"/>
      <c r="BM9" s="252"/>
      <c r="BN9" s="242"/>
      <c r="BO9" s="242"/>
      <c r="BP9" s="242"/>
      <c r="BQ9" s="242"/>
      <c r="BR9" s="242"/>
      <c r="BS9" s="242"/>
      <c r="BT9" s="242"/>
      <c r="BU9" s="242"/>
      <c r="BV9" s="242"/>
      <c r="BW9" s="242"/>
      <c r="BX9" s="242"/>
      <c r="BY9" s="252"/>
      <c r="BZ9" s="242"/>
      <c r="CA9" s="242"/>
      <c r="CB9" s="242"/>
      <c r="CC9" s="242"/>
      <c r="CD9" s="242"/>
      <c r="CE9" s="242"/>
      <c r="CF9" s="242"/>
      <c r="CG9" s="242"/>
      <c r="CH9" s="242"/>
      <c r="CI9" s="242"/>
      <c r="CJ9" s="242"/>
      <c r="CK9" s="252"/>
      <c r="CL9" s="242"/>
      <c r="CM9" s="242"/>
      <c r="CN9" s="242"/>
      <c r="CO9" s="242"/>
      <c r="CP9" s="242"/>
      <c r="CQ9" s="242"/>
      <c r="CR9" s="242"/>
      <c r="CS9" s="242"/>
      <c r="CT9" s="242"/>
      <c r="CU9" s="242"/>
      <c r="CV9" s="242"/>
    </row>
    <row r="10" spans="1:100" ht="31.5" customHeight="1">
      <c r="A10" s="253" t="s">
        <v>133</v>
      </c>
      <c r="B10" s="254" t="s">
        <v>119</v>
      </c>
      <c r="C10" s="255" t="s">
        <v>120</v>
      </c>
      <c r="D10" s="255" t="s">
        <v>140</v>
      </c>
      <c r="E10" s="256" t="s">
        <v>12</v>
      </c>
      <c r="F10" s="254" t="s">
        <v>13</v>
      </c>
      <c r="G10" s="254" t="s">
        <v>121</v>
      </c>
      <c r="H10" s="257" t="s">
        <v>122</v>
      </c>
      <c r="I10" s="254" t="s">
        <v>14</v>
      </c>
      <c r="J10" s="254" t="s">
        <v>123</v>
      </c>
      <c r="K10" s="254" t="s">
        <v>15</v>
      </c>
      <c r="L10" s="258" t="s">
        <v>16</v>
      </c>
      <c r="M10" s="258" t="s">
        <v>124</v>
      </c>
      <c r="N10" s="258" t="s">
        <v>17</v>
      </c>
      <c r="O10" s="258" t="s">
        <v>18</v>
      </c>
      <c r="P10" s="258" t="s">
        <v>6</v>
      </c>
      <c r="Q10" s="256" t="s">
        <v>12</v>
      </c>
      <c r="R10" s="254" t="s">
        <v>13</v>
      </c>
      <c r="S10" s="254" t="s">
        <v>121</v>
      </c>
      <c r="T10" s="257" t="s">
        <v>122</v>
      </c>
      <c r="U10" s="254" t="s">
        <v>14</v>
      </c>
      <c r="V10" s="254" t="s">
        <v>123</v>
      </c>
      <c r="W10" s="254" t="s">
        <v>15</v>
      </c>
      <c r="X10" s="258" t="s">
        <v>16</v>
      </c>
      <c r="Y10" s="258" t="s">
        <v>124</v>
      </c>
      <c r="Z10" s="258" t="s">
        <v>17</v>
      </c>
      <c r="AA10" s="258" t="s">
        <v>18</v>
      </c>
      <c r="AB10" s="258" t="s">
        <v>6</v>
      </c>
      <c r="AC10" s="256" t="s">
        <v>12</v>
      </c>
      <c r="AD10" s="254" t="s">
        <v>13</v>
      </c>
      <c r="AE10" s="254" t="s">
        <v>121</v>
      </c>
      <c r="AF10" s="257" t="s">
        <v>122</v>
      </c>
      <c r="AG10" s="254" t="s">
        <v>14</v>
      </c>
      <c r="AH10" s="254" t="s">
        <v>123</v>
      </c>
      <c r="AI10" s="254" t="s">
        <v>15</v>
      </c>
      <c r="AJ10" s="258" t="s">
        <v>16</v>
      </c>
      <c r="AK10" s="258" t="s">
        <v>124</v>
      </c>
      <c r="AL10" s="258" t="s">
        <v>17</v>
      </c>
      <c r="AM10" s="258" t="s">
        <v>18</v>
      </c>
      <c r="AN10" s="258" t="s">
        <v>6</v>
      </c>
      <c r="AO10" s="256" t="s">
        <v>12</v>
      </c>
      <c r="AP10" s="254" t="s">
        <v>13</v>
      </c>
      <c r="AQ10" s="254" t="s">
        <v>121</v>
      </c>
      <c r="AR10" s="257" t="s">
        <v>122</v>
      </c>
      <c r="AS10" s="254" t="s">
        <v>14</v>
      </c>
      <c r="AT10" s="254" t="s">
        <v>123</v>
      </c>
      <c r="AU10" s="254" t="s">
        <v>15</v>
      </c>
      <c r="AV10" s="258" t="s">
        <v>16</v>
      </c>
      <c r="AW10" s="258" t="s">
        <v>124</v>
      </c>
      <c r="AX10" s="258" t="s">
        <v>17</v>
      </c>
      <c r="AY10" s="258" t="s">
        <v>18</v>
      </c>
      <c r="AZ10" s="258" t="s">
        <v>6</v>
      </c>
      <c r="BA10" s="256" t="s">
        <v>12</v>
      </c>
      <c r="BB10" s="254" t="s">
        <v>13</v>
      </c>
      <c r="BC10" s="254" t="s">
        <v>121</v>
      </c>
      <c r="BD10" s="257" t="s">
        <v>122</v>
      </c>
      <c r="BE10" s="254" t="s">
        <v>14</v>
      </c>
      <c r="BF10" s="254" t="s">
        <v>123</v>
      </c>
      <c r="BG10" s="254" t="s">
        <v>15</v>
      </c>
      <c r="BH10" s="258" t="s">
        <v>16</v>
      </c>
      <c r="BI10" s="258" t="s">
        <v>124</v>
      </c>
      <c r="BJ10" s="258" t="s">
        <v>17</v>
      </c>
      <c r="BK10" s="258" t="s">
        <v>18</v>
      </c>
      <c r="BL10" s="258" t="s">
        <v>6</v>
      </c>
      <c r="BM10" s="256" t="s">
        <v>12</v>
      </c>
      <c r="BN10" s="254" t="s">
        <v>13</v>
      </c>
      <c r="BO10" s="254" t="s">
        <v>121</v>
      </c>
      <c r="BP10" s="257" t="s">
        <v>122</v>
      </c>
      <c r="BQ10" s="254" t="s">
        <v>14</v>
      </c>
      <c r="BR10" s="254" t="s">
        <v>123</v>
      </c>
      <c r="BS10" s="254" t="s">
        <v>15</v>
      </c>
      <c r="BT10" s="258" t="s">
        <v>16</v>
      </c>
      <c r="BU10" s="258" t="s">
        <v>124</v>
      </c>
      <c r="BV10" s="258" t="s">
        <v>17</v>
      </c>
      <c r="BW10" s="258" t="s">
        <v>18</v>
      </c>
      <c r="BX10" s="258" t="s">
        <v>6</v>
      </c>
      <c r="BY10" s="256" t="s">
        <v>12</v>
      </c>
      <c r="BZ10" s="254" t="s">
        <v>13</v>
      </c>
      <c r="CA10" s="254" t="s">
        <v>121</v>
      </c>
      <c r="CB10" s="257" t="s">
        <v>122</v>
      </c>
      <c r="CC10" s="254" t="s">
        <v>14</v>
      </c>
      <c r="CD10" s="254" t="s">
        <v>123</v>
      </c>
      <c r="CE10" s="254" t="s">
        <v>15</v>
      </c>
      <c r="CF10" s="258" t="s">
        <v>16</v>
      </c>
      <c r="CG10" s="258" t="s">
        <v>124</v>
      </c>
      <c r="CH10" s="258" t="s">
        <v>17</v>
      </c>
      <c r="CI10" s="258" t="s">
        <v>18</v>
      </c>
      <c r="CJ10" s="258" t="s">
        <v>6</v>
      </c>
      <c r="CK10" s="256" t="s">
        <v>12</v>
      </c>
      <c r="CL10" s="254" t="s">
        <v>13</v>
      </c>
      <c r="CM10" s="254" t="s">
        <v>121</v>
      </c>
      <c r="CN10" s="257" t="s">
        <v>122</v>
      </c>
      <c r="CO10" s="254" t="s">
        <v>14</v>
      </c>
      <c r="CP10" s="254" t="s">
        <v>123</v>
      </c>
      <c r="CQ10" s="254" t="s">
        <v>15</v>
      </c>
      <c r="CR10" s="258" t="s">
        <v>16</v>
      </c>
      <c r="CS10" s="258" t="s">
        <v>124</v>
      </c>
      <c r="CT10" s="258" t="s">
        <v>17</v>
      </c>
      <c r="CU10" s="258" t="s">
        <v>18</v>
      </c>
      <c r="CV10" s="258" t="s">
        <v>6</v>
      </c>
    </row>
    <row r="11" spans="1:100" ht="13.5" customHeight="1">
      <c r="A11" s="259"/>
      <c r="B11" s="260" t="s">
        <v>981</v>
      </c>
      <c r="D11" s="137"/>
      <c r="E11" s="262"/>
      <c r="F11" s="263"/>
      <c r="G11" s="264"/>
      <c r="H11" s="265"/>
      <c r="I11" s="266"/>
      <c r="J11" s="267"/>
      <c r="K11" s="268"/>
      <c r="L11" s="269"/>
      <c r="M11" s="270"/>
      <c r="O11" s="260"/>
      <c r="P11" s="135"/>
      <c r="Q11" s="262"/>
      <c r="R11" s="263"/>
      <c r="S11" s="264"/>
      <c r="T11" s="265"/>
      <c r="U11" s="266"/>
      <c r="V11" s="267"/>
      <c r="W11" s="268"/>
      <c r="X11" s="269"/>
      <c r="Y11" s="270"/>
      <c r="Z11" s="261"/>
      <c r="AA11" s="260"/>
      <c r="AB11" s="135"/>
      <c r="AC11" s="262"/>
      <c r="AD11" s="263"/>
      <c r="AE11" s="264"/>
      <c r="AF11" s="265"/>
      <c r="AG11" s="266"/>
      <c r="AH11" s="267"/>
      <c r="AI11" s="268"/>
      <c r="AJ11" s="269"/>
      <c r="AK11" s="270"/>
      <c r="AL11" s="261"/>
      <c r="AM11" s="260"/>
      <c r="AN11" s="135"/>
      <c r="AO11" s="262"/>
      <c r="AP11" s="263"/>
      <c r="AQ11" s="264"/>
      <c r="AR11" s="265"/>
      <c r="AS11" s="266"/>
      <c r="AT11" s="267"/>
      <c r="AU11" s="268"/>
      <c r="AV11" s="269"/>
      <c r="AW11" s="270"/>
      <c r="AX11" s="261"/>
      <c r="AY11" s="260"/>
      <c r="AZ11" s="135"/>
      <c r="BA11" s="262"/>
      <c r="BB11" s="263"/>
      <c r="BC11" s="264"/>
      <c r="BD11" s="265"/>
      <c r="BE11" s="266"/>
      <c r="BF11" s="267"/>
      <c r="BG11" s="268"/>
      <c r="BH11" s="269"/>
      <c r="BI11" s="270"/>
      <c r="BJ11" s="261"/>
      <c r="BK11" s="260"/>
      <c r="BL11" s="135"/>
      <c r="BM11" s="262"/>
      <c r="BN11" s="263"/>
      <c r="BO11" s="264"/>
      <c r="BP11" s="265"/>
      <c r="BQ11" s="266"/>
      <c r="BR11" s="267"/>
      <c r="BS11" s="268"/>
      <c r="BT11" s="269"/>
      <c r="BU11" s="270"/>
      <c r="BV11" s="261"/>
      <c r="BW11" s="260"/>
      <c r="BX11" s="135"/>
      <c r="BY11" s="262"/>
      <c r="BZ11" s="263"/>
      <c r="CA11" s="264"/>
      <c r="CB11" s="264"/>
      <c r="CC11" s="266"/>
      <c r="CD11" s="267"/>
      <c r="CE11" s="268"/>
      <c r="CF11" s="269"/>
      <c r="CG11" s="270"/>
      <c r="CH11" s="261"/>
      <c r="CI11" s="260"/>
      <c r="CJ11" s="135"/>
      <c r="CK11" s="262">
        <f t="shared" ref="CK11:CK57" si="0">IF(CO11="","",CK$3)</f>
        <v>42755</v>
      </c>
      <c r="CL11" s="263" t="str">
        <f t="shared" ref="CL11:CL57" si="1">IF(CO11="","",CK$1)</f>
        <v>Trump I</v>
      </c>
      <c r="CM11" s="264">
        <f>IF(CO11="","",CK$2)</f>
        <v>42755</v>
      </c>
      <c r="CN11" s="264">
        <f>IF(CO11="","",CK$3)</f>
        <v>42755</v>
      </c>
      <c r="CO11" s="266" t="str">
        <f t="shared" ref="CO11:CO57" si="2">IF(CV11="","",IF(ISNUMBER(SEARCH(":",CV11)),MID(CV11,FIND(":",CV11)+2,FIND("(",CV11)-FIND(":",CV11)-3),LEFT(CV11,FIND("(",CV11)-2)))</f>
        <v>Donald J. Trump</v>
      </c>
      <c r="CP11" s="267" t="str">
        <f t="shared" ref="CP11:CP57" si="3">IF(CV11="","",MID(CV11,FIND("(",CV11)+1,4))</f>
        <v>1946</v>
      </c>
      <c r="CQ11" s="268" t="str">
        <f t="shared" ref="CQ11:CQ57" si="4">IF(ISNUMBER(SEARCH("*female*",CV11)),"female",IF(ISNUMBER(SEARCH("*male*",CV11)),"male",""))</f>
        <v>male</v>
      </c>
      <c r="CR11" s="269" t="str">
        <f t="shared" ref="CR11:CR20" si="5">IF(CV11="","",IF(ISERROR(MID(CV11,FIND("male,",CV11)+6,(FIND(")",CV11)-(FIND("male,",CV11)+6))))=TRUE,"missing/error",MID(CV11,FIND("male,",CV11)+6,(FIND(")",CV11)-(FIND("male,",CV11)+6)))))</f>
        <v>us_rep01</v>
      </c>
      <c r="CS11" s="270" t="str">
        <f t="shared" ref="CS11:CS19" si="6">IF(CO11="","",(MID(CO11,(SEARCH("^^",SUBSTITUTE(CO11," ","^^",LEN(CO11)-LEN(SUBSTITUTE(CO11," ","")))))+1,99)&amp;"_"&amp;LEFT(CO11,FIND(" ",CO11)-1)&amp;"_"&amp;CP11))</f>
        <v>Trump_Donald_1946</v>
      </c>
      <c r="CT11" s="261" t="str">
        <f t="shared" ref="CT11:CT20" si="7">IF(CV11="","",IF((LEN(CV11)-LEN(SUBSTITUTE(CV11,"male","")))/LEN("male")&gt;1,"!",IF(RIGHT(CV11,1)=")","",IF(RIGHT(CV11,2)=") ","",IF(RIGHT(CV11,2)=").","","!!")))))</f>
        <v/>
      </c>
      <c r="CU11" s="260"/>
      <c r="CV11" s="135" t="s">
        <v>1090</v>
      </c>
    </row>
    <row r="12" spans="1:100" ht="13.5" customHeight="1">
      <c r="A12" s="259"/>
      <c r="B12" s="271" t="s">
        <v>982</v>
      </c>
      <c r="D12" s="135"/>
      <c r="E12" s="262"/>
      <c r="F12" s="263"/>
      <c r="G12" s="264"/>
      <c r="H12" s="265"/>
      <c r="I12" s="266"/>
      <c r="J12" s="267"/>
      <c r="K12" s="268"/>
      <c r="L12" s="269"/>
      <c r="M12" s="270"/>
      <c r="O12" s="260"/>
      <c r="P12" s="135"/>
      <c r="Q12" s="262"/>
      <c r="R12" s="263"/>
      <c r="S12" s="264"/>
      <c r="T12" s="265"/>
      <c r="U12" s="266"/>
      <c r="V12" s="267"/>
      <c r="W12" s="268"/>
      <c r="X12" s="269"/>
      <c r="Y12" s="270"/>
      <c r="Z12" s="261"/>
      <c r="AA12" s="260"/>
      <c r="AB12" s="135"/>
      <c r="AC12" s="262"/>
      <c r="AD12" s="263"/>
      <c r="AE12" s="264"/>
      <c r="AF12" s="265"/>
      <c r="AG12" s="266"/>
      <c r="AH12" s="267"/>
      <c r="AI12" s="268"/>
      <c r="AJ12" s="269"/>
      <c r="AK12" s="270"/>
      <c r="AL12" s="261"/>
      <c r="AM12" s="260"/>
      <c r="AN12" s="135"/>
      <c r="AO12" s="262"/>
      <c r="AP12" s="263"/>
      <c r="AQ12" s="264"/>
      <c r="AR12" s="265"/>
      <c r="AS12" s="266"/>
      <c r="AT12" s="267"/>
      <c r="AU12" s="268"/>
      <c r="AV12" s="269"/>
      <c r="AW12" s="270"/>
      <c r="AX12" s="261"/>
      <c r="AY12" s="260"/>
      <c r="AZ12" s="135"/>
      <c r="BA12" s="262"/>
      <c r="BB12" s="263"/>
      <c r="BC12" s="264"/>
      <c r="BD12" s="265"/>
      <c r="BE12" s="266"/>
      <c r="BF12" s="267"/>
      <c r="BG12" s="268"/>
      <c r="BH12" s="269"/>
      <c r="BI12" s="270"/>
      <c r="BJ12" s="261"/>
      <c r="BK12" s="260"/>
      <c r="BL12" s="135"/>
      <c r="BM12" s="262"/>
      <c r="BN12" s="263"/>
      <c r="BO12" s="264"/>
      <c r="BP12" s="265"/>
      <c r="BQ12" s="266"/>
      <c r="BR12" s="267"/>
      <c r="BS12" s="268"/>
      <c r="BT12" s="269"/>
      <c r="BU12" s="270"/>
      <c r="BV12" s="261"/>
      <c r="BW12" s="260"/>
      <c r="BX12" s="135"/>
      <c r="BY12" s="262"/>
      <c r="BZ12" s="263"/>
      <c r="CA12" s="264"/>
      <c r="CB12" s="264"/>
      <c r="CC12" s="266"/>
      <c r="CD12" s="267"/>
      <c r="CE12" s="268"/>
      <c r="CF12" s="269"/>
      <c r="CG12" s="270"/>
      <c r="CH12" s="261"/>
      <c r="CI12" s="260"/>
      <c r="CJ12" s="135"/>
      <c r="CK12" s="262">
        <f t="shared" si="0"/>
        <v>42755</v>
      </c>
      <c r="CL12" s="263" t="str">
        <f t="shared" si="1"/>
        <v>Trump I</v>
      </c>
      <c r="CM12" s="264">
        <f t="shared" ref="CM12" si="8">IF(CO12="","",CK$2)</f>
        <v>42755</v>
      </c>
      <c r="CN12" s="264">
        <f t="shared" ref="CN12" si="9">IF(CO12="","",CK$3)</f>
        <v>42755</v>
      </c>
      <c r="CO12" s="266" t="str">
        <f t="shared" si="2"/>
        <v>Mike Pence</v>
      </c>
      <c r="CP12" s="267" t="str">
        <f t="shared" si="3"/>
        <v>1959</v>
      </c>
      <c r="CQ12" s="268" t="str">
        <f t="shared" si="4"/>
        <v>male</v>
      </c>
      <c r="CR12" s="269" t="str">
        <f t="shared" si="5"/>
        <v>us_rep01</v>
      </c>
      <c r="CS12" s="270" t="str">
        <f t="shared" si="6"/>
        <v>Pence_Mike_1959</v>
      </c>
      <c r="CT12" s="261" t="str">
        <f t="shared" si="7"/>
        <v/>
      </c>
      <c r="CU12" s="260"/>
      <c r="CV12" s="135" t="s">
        <v>1091</v>
      </c>
    </row>
    <row r="13" spans="1:100" ht="13.5" customHeight="1">
      <c r="A13" s="272"/>
      <c r="B13" s="260" t="s">
        <v>983</v>
      </c>
      <c r="D13" s="135"/>
      <c r="E13" s="262"/>
      <c r="F13" s="263"/>
      <c r="G13" s="264"/>
      <c r="H13" s="265"/>
      <c r="I13" s="266"/>
      <c r="J13" s="267"/>
      <c r="K13" s="268"/>
      <c r="L13" s="269"/>
      <c r="M13" s="270"/>
      <c r="O13" s="260"/>
      <c r="P13" s="135"/>
      <c r="Q13" s="262"/>
      <c r="R13" s="263"/>
      <c r="S13" s="264"/>
      <c r="T13" s="265"/>
      <c r="U13" s="266"/>
      <c r="V13" s="267"/>
      <c r="W13" s="268"/>
      <c r="X13" s="269"/>
      <c r="Y13" s="270"/>
      <c r="Z13" s="261"/>
      <c r="AA13" s="260"/>
      <c r="AB13" s="135"/>
      <c r="AC13" s="262"/>
      <c r="AD13" s="263"/>
      <c r="AE13" s="264"/>
      <c r="AF13" s="265"/>
      <c r="AG13" s="266"/>
      <c r="AH13" s="267"/>
      <c r="AI13" s="268"/>
      <c r="AJ13" s="269"/>
      <c r="AK13" s="270"/>
      <c r="AL13" s="261"/>
      <c r="AM13" s="260"/>
      <c r="AN13" s="135"/>
      <c r="AO13" s="262"/>
      <c r="AP13" s="263"/>
      <c r="AQ13" s="264"/>
      <c r="AR13" s="265"/>
      <c r="AS13" s="266"/>
      <c r="AT13" s="267"/>
      <c r="AU13" s="268"/>
      <c r="AV13" s="269"/>
      <c r="AW13" s="270"/>
      <c r="AX13" s="261"/>
      <c r="AY13" s="260"/>
      <c r="AZ13" s="135"/>
      <c r="BA13" s="262"/>
      <c r="BB13" s="263"/>
      <c r="BC13" s="264"/>
      <c r="BD13" s="265"/>
      <c r="BE13" s="266"/>
      <c r="BF13" s="267"/>
      <c r="BG13" s="268"/>
      <c r="BH13" s="269"/>
      <c r="BI13" s="270"/>
      <c r="BJ13" s="261"/>
      <c r="BK13" s="260"/>
      <c r="BL13" s="135"/>
      <c r="BM13" s="262"/>
      <c r="BN13" s="263"/>
      <c r="BO13" s="264"/>
      <c r="BP13" s="265"/>
      <c r="BQ13" s="266"/>
      <c r="BR13" s="267"/>
      <c r="BS13" s="268"/>
      <c r="BT13" s="269"/>
      <c r="BU13" s="270"/>
      <c r="BV13" s="261"/>
      <c r="BW13" s="260"/>
      <c r="BX13" s="135"/>
      <c r="BY13" s="262"/>
      <c r="BZ13" s="263"/>
      <c r="CA13" s="264"/>
      <c r="CB13" s="264"/>
      <c r="CC13" s="266"/>
      <c r="CD13" s="267"/>
      <c r="CE13" s="268"/>
      <c r="CF13" s="269"/>
      <c r="CG13" s="270"/>
      <c r="CH13" s="261"/>
      <c r="CI13" s="260"/>
      <c r="CJ13" s="288"/>
      <c r="CK13" s="262"/>
      <c r="CL13" s="263"/>
      <c r="CM13" s="264"/>
      <c r="CN13" s="264"/>
      <c r="CO13" s="266"/>
      <c r="CP13" s="267"/>
      <c r="CQ13" s="268" t="str">
        <f t="shared" si="4"/>
        <v/>
      </c>
      <c r="CR13" s="269" t="str">
        <f t="shared" si="5"/>
        <v/>
      </c>
      <c r="CS13" s="270" t="str">
        <f t="shared" si="6"/>
        <v/>
      </c>
      <c r="CT13" s="261" t="str">
        <f t="shared" si="7"/>
        <v/>
      </c>
      <c r="CU13" s="260"/>
      <c r="CV13" s="288"/>
    </row>
    <row r="14" spans="1:100" ht="13.5" customHeight="1">
      <c r="A14" s="259"/>
      <c r="B14" s="260" t="s">
        <v>983</v>
      </c>
      <c r="D14" s="135"/>
      <c r="E14" s="262"/>
      <c r="F14" s="263"/>
      <c r="G14" s="264"/>
      <c r="H14" s="265"/>
      <c r="I14" s="266"/>
      <c r="J14" s="267"/>
      <c r="K14" s="268"/>
      <c r="L14" s="269"/>
      <c r="M14" s="270"/>
      <c r="O14" s="260"/>
      <c r="P14" s="135"/>
      <c r="Q14" s="262"/>
      <c r="R14" s="263"/>
      <c r="S14" s="264"/>
      <c r="T14" s="265"/>
      <c r="U14" s="266"/>
      <c r="V14" s="267"/>
      <c r="W14" s="268"/>
      <c r="X14" s="269"/>
      <c r="Y14" s="270"/>
      <c r="Z14" s="261"/>
      <c r="AA14" s="260"/>
      <c r="AB14" s="135"/>
      <c r="AC14" s="262"/>
      <c r="AD14" s="263"/>
      <c r="AE14" s="264"/>
      <c r="AF14" s="265"/>
      <c r="AG14" s="266"/>
      <c r="AH14" s="267"/>
      <c r="AI14" s="268"/>
      <c r="AJ14" s="269"/>
      <c r="AK14" s="270"/>
      <c r="AL14" s="261"/>
      <c r="AM14" s="260"/>
      <c r="AN14" s="135"/>
      <c r="AO14" s="262"/>
      <c r="AP14" s="263"/>
      <c r="AQ14" s="264"/>
      <c r="AR14" s="265"/>
      <c r="AS14" s="266"/>
      <c r="AT14" s="267"/>
      <c r="AU14" s="268"/>
      <c r="AV14" s="269"/>
      <c r="AW14" s="270"/>
      <c r="AX14" s="261"/>
      <c r="AY14" s="260"/>
      <c r="AZ14" s="135"/>
      <c r="BA14" s="262"/>
      <c r="BB14" s="263"/>
      <c r="BC14" s="264"/>
      <c r="BD14" s="265"/>
      <c r="BE14" s="266"/>
      <c r="BF14" s="267"/>
      <c r="BG14" s="268"/>
      <c r="BH14" s="269"/>
      <c r="BI14" s="270"/>
      <c r="BJ14" s="261"/>
      <c r="BK14" s="260"/>
      <c r="BL14" s="135"/>
      <c r="BM14" s="262"/>
      <c r="BN14" s="263"/>
      <c r="BO14" s="264"/>
      <c r="BP14" s="265"/>
      <c r="BQ14" s="266"/>
      <c r="BR14" s="267"/>
      <c r="BS14" s="268"/>
      <c r="BT14" s="269"/>
      <c r="BU14" s="270"/>
      <c r="BV14" s="261"/>
      <c r="BW14" s="260"/>
      <c r="BX14" s="135"/>
      <c r="BY14" s="262"/>
      <c r="BZ14" s="263"/>
      <c r="CA14" s="264"/>
      <c r="CB14" s="264"/>
      <c r="CC14" s="266"/>
      <c r="CD14" s="267"/>
      <c r="CE14" s="268"/>
      <c r="CF14" s="269"/>
      <c r="CG14" s="270"/>
      <c r="CH14" s="261"/>
      <c r="CI14" s="260"/>
      <c r="CJ14" s="135"/>
      <c r="CK14" s="262"/>
      <c r="CL14" s="263"/>
      <c r="CM14" s="264"/>
      <c r="CN14" s="264"/>
      <c r="CO14" s="266"/>
      <c r="CP14" s="267"/>
      <c r="CQ14" s="268" t="str">
        <f t="shared" si="4"/>
        <v/>
      </c>
      <c r="CR14" s="269" t="str">
        <f t="shared" si="5"/>
        <v/>
      </c>
      <c r="CS14" s="270" t="str">
        <f t="shared" si="6"/>
        <v/>
      </c>
      <c r="CT14" s="261" t="str">
        <f t="shared" si="7"/>
        <v/>
      </c>
      <c r="CU14" s="260"/>
      <c r="CV14" s="135"/>
    </row>
    <row r="15" spans="1:100" ht="13.5" customHeight="1">
      <c r="A15" s="259"/>
      <c r="B15" s="260" t="s">
        <v>984</v>
      </c>
      <c r="D15" s="135"/>
      <c r="E15" s="262"/>
      <c r="F15" s="263"/>
      <c r="G15" s="264"/>
      <c r="H15" s="265"/>
      <c r="I15" s="266"/>
      <c r="J15" s="267"/>
      <c r="K15" s="268"/>
      <c r="L15" s="269"/>
      <c r="M15" s="270"/>
      <c r="O15" s="260"/>
      <c r="P15" s="135"/>
      <c r="Q15" s="262"/>
      <c r="R15" s="263"/>
      <c r="S15" s="264"/>
      <c r="T15" s="265"/>
      <c r="U15" s="266"/>
      <c r="V15" s="267"/>
      <c r="W15" s="268"/>
      <c r="X15" s="269"/>
      <c r="Y15" s="270"/>
      <c r="Z15" s="261"/>
      <c r="AA15" s="260"/>
      <c r="AB15" s="135"/>
      <c r="AC15" s="262"/>
      <c r="AD15" s="263"/>
      <c r="AE15" s="264"/>
      <c r="AF15" s="265"/>
      <c r="AG15" s="266"/>
      <c r="AH15" s="267"/>
      <c r="AI15" s="268"/>
      <c r="AJ15" s="269"/>
      <c r="AK15" s="270"/>
      <c r="AL15" s="261"/>
      <c r="AM15" s="260"/>
      <c r="AN15" s="135"/>
      <c r="AO15" s="262"/>
      <c r="AP15" s="263"/>
      <c r="AQ15" s="264"/>
      <c r="AR15" s="265"/>
      <c r="AS15" s="266"/>
      <c r="AT15" s="267"/>
      <c r="AU15" s="268"/>
      <c r="AV15" s="269"/>
      <c r="AW15" s="270"/>
      <c r="AX15" s="261"/>
      <c r="AY15" s="260"/>
      <c r="AZ15" s="135"/>
      <c r="BA15" s="262"/>
      <c r="BB15" s="263"/>
      <c r="BC15" s="264"/>
      <c r="BD15" s="265"/>
      <c r="BE15" s="266"/>
      <c r="BF15" s="267"/>
      <c r="BG15" s="268"/>
      <c r="BH15" s="269"/>
      <c r="BI15" s="270"/>
      <c r="BJ15" s="261"/>
      <c r="BK15" s="260"/>
      <c r="BL15" s="135"/>
      <c r="BM15" s="262"/>
      <c r="BN15" s="263"/>
      <c r="BO15" s="264"/>
      <c r="BP15" s="265"/>
      <c r="BQ15" s="266"/>
      <c r="BR15" s="267"/>
      <c r="BS15" s="268"/>
      <c r="BT15" s="269"/>
      <c r="BU15" s="270"/>
      <c r="BV15" s="261"/>
      <c r="BW15" s="260"/>
      <c r="BX15" s="135"/>
      <c r="BY15" s="262"/>
      <c r="BZ15" s="263"/>
      <c r="CA15" s="264"/>
      <c r="CB15" s="289"/>
      <c r="CC15" s="266"/>
      <c r="CD15" s="267"/>
      <c r="CE15" s="268"/>
      <c r="CF15" s="269"/>
      <c r="CG15" s="270"/>
      <c r="CH15" s="261"/>
      <c r="CI15" s="260"/>
      <c r="CJ15" s="288"/>
      <c r="CK15" s="262"/>
      <c r="CL15" s="263"/>
      <c r="CM15" s="264"/>
      <c r="CN15" s="289"/>
      <c r="CO15" s="266"/>
      <c r="CP15" s="267"/>
      <c r="CQ15" s="268" t="str">
        <f t="shared" si="4"/>
        <v/>
      </c>
      <c r="CR15" s="269" t="str">
        <f t="shared" si="5"/>
        <v/>
      </c>
      <c r="CS15" s="270" t="str">
        <f t="shared" si="6"/>
        <v/>
      </c>
      <c r="CT15" s="261" t="str">
        <f t="shared" si="7"/>
        <v/>
      </c>
      <c r="CU15" s="260"/>
      <c r="CV15" s="288"/>
    </row>
    <row r="16" spans="1:100" ht="13.5" customHeight="1">
      <c r="A16" s="259"/>
      <c r="B16" s="260" t="s">
        <v>984</v>
      </c>
      <c r="D16" s="135"/>
      <c r="E16" s="262"/>
      <c r="F16" s="263"/>
      <c r="G16" s="264"/>
      <c r="H16" s="265"/>
      <c r="I16" s="266"/>
      <c r="J16" s="267"/>
      <c r="K16" s="268"/>
      <c r="L16" s="269"/>
      <c r="M16" s="270"/>
      <c r="O16" s="260"/>
      <c r="P16" s="135"/>
      <c r="Q16" s="262"/>
      <c r="R16" s="263"/>
      <c r="S16" s="264"/>
      <c r="T16" s="265"/>
      <c r="U16" s="266"/>
      <c r="V16" s="267"/>
      <c r="W16" s="268"/>
      <c r="X16" s="269"/>
      <c r="Y16" s="270"/>
      <c r="Z16" s="261"/>
      <c r="AA16" s="260"/>
      <c r="AB16" s="135"/>
      <c r="AC16" s="262"/>
      <c r="AD16" s="263"/>
      <c r="AE16" s="264"/>
      <c r="AF16" s="265"/>
      <c r="AG16" s="266"/>
      <c r="AH16" s="267"/>
      <c r="AI16" s="268"/>
      <c r="AJ16" s="269"/>
      <c r="AK16" s="270"/>
      <c r="AL16" s="261"/>
      <c r="AM16" s="260"/>
      <c r="AN16" s="135"/>
      <c r="AO16" s="262"/>
      <c r="AP16" s="263"/>
      <c r="AQ16" s="264"/>
      <c r="AR16" s="265"/>
      <c r="AS16" s="266"/>
      <c r="AT16" s="267"/>
      <c r="AU16" s="268"/>
      <c r="AV16" s="269"/>
      <c r="AW16" s="270"/>
      <c r="AX16" s="261"/>
      <c r="AY16" s="260"/>
      <c r="AZ16" s="135"/>
      <c r="BA16" s="262"/>
      <c r="BB16" s="263"/>
      <c r="BC16" s="264"/>
      <c r="BD16" s="265"/>
      <c r="BE16" s="266"/>
      <c r="BF16" s="267"/>
      <c r="BG16" s="268"/>
      <c r="BH16" s="269"/>
      <c r="BI16" s="270"/>
      <c r="BJ16" s="261"/>
      <c r="BK16" s="260"/>
      <c r="BL16" s="135"/>
      <c r="BM16" s="262"/>
      <c r="BN16" s="263"/>
      <c r="BO16" s="264"/>
      <c r="BP16" s="265"/>
      <c r="BQ16" s="266"/>
      <c r="BR16" s="267"/>
      <c r="BS16" s="268"/>
      <c r="BT16" s="269"/>
      <c r="BU16" s="270"/>
      <c r="BV16" s="261"/>
      <c r="BW16" s="260"/>
      <c r="BX16" s="135"/>
      <c r="BY16" s="262"/>
      <c r="BZ16" s="263"/>
      <c r="CA16" s="289"/>
      <c r="CB16" s="264"/>
      <c r="CC16" s="266"/>
      <c r="CD16" s="267"/>
      <c r="CE16" s="268"/>
      <c r="CF16" s="269"/>
      <c r="CG16" s="270"/>
      <c r="CH16" s="261"/>
      <c r="CI16" s="260"/>
      <c r="CJ16" s="135"/>
      <c r="CK16" s="262"/>
      <c r="CL16" s="263"/>
      <c r="CM16" s="289"/>
      <c r="CN16" s="264"/>
      <c r="CO16" s="266"/>
      <c r="CP16" s="267"/>
      <c r="CQ16" s="268" t="str">
        <f t="shared" si="4"/>
        <v/>
      </c>
      <c r="CR16" s="269" t="str">
        <f t="shared" si="5"/>
        <v/>
      </c>
      <c r="CS16" s="270" t="str">
        <f t="shared" si="6"/>
        <v/>
      </c>
      <c r="CT16" s="261" t="str">
        <f t="shared" si="7"/>
        <v/>
      </c>
      <c r="CU16" s="260"/>
      <c r="CV16" s="135"/>
    </row>
    <row r="17" spans="1:100" ht="13.5" customHeight="1">
      <c r="A17" s="259"/>
      <c r="B17" s="260" t="s">
        <v>985</v>
      </c>
      <c r="D17" s="135"/>
      <c r="E17" s="262"/>
      <c r="F17" s="263"/>
      <c r="G17" s="264"/>
      <c r="H17" s="265"/>
      <c r="I17" s="266"/>
      <c r="J17" s="267"/>
      <c r="K17" s="268"/>
      <c r="L17" s="269"/>
      <c r="M17" s="270"/>
      <c r="O17" s="260"/>
      <c r="P17" s="135"/>
      <c r="Q17" s="262"/>
      <c r="R17" s="263"/>
      <c r="S17" s="264"/>
      <c r="T17" s="265"/>
      <c r="U17" s="266"/>
      <c r="V17" s="267"/>
      <c r="W17" s="268"/>
      <c r="X17" s="269"/>
      <c r="Y17" s="270"/>
      <c r="Z17" s="261"/>
      <c r="AA17" s="260"/>
      <c r="AB17" s="135"/>
      <c r="AC17" s="262"/>
      <c r="AD17" s="263"/>
      <c r="AE17" s="264"/>
      <c r="AF17" s="265"/>
      <c r="AG17" s="266"/>
      <c r="AH17" s="267"/>
      <c r="AI17" s="268"/>
      <c r="AJ17" s="269"/>
      <c r="AK17" s="270"/>
      <c r="AL17" s="261"/>
      <c r="AM17" s="260"/>
      <c r="AN17" s="135"/>
      <c r="AO17" s="262"/>
      <c r="AP17" s="263"/>
      <c r="AQ17" s="264"/>
      <c r="AR17" s="265"/>
      <c r="AS17" s="266"/>
      <c r="AT17" s="267"/>
      <c r="AU17" s="268"/>
      <c r="AV17" s="269"/>
      <c r="AW17" s="270"/>
      <c r="AX17" s="261"/>
      <c r="AY17" s="260"/>
      <c r="AZ17" s="135"/>
      <c r="BA17" s="262"/>
      <c r="BB17" s="263"/>
      <c r="BC17" s="264"/>
      <c r="BD17" s="265"/>
      <c r="BE17" s="266"/>
      <c r="BF17" s="267"/>
      <c r="BG17" s="268"/>
      <c r="BH17" s="269"/>
      <c r="BI17" s="270"/>
      <c r="BJ17" s="261"/>
      <c r="BK17" s="260"/>
      <c r="BL17" s="135"/>
      <c r="BM17" s="262"/>
      <c r="BN17" s="263"/>
      <c r="BO17" s="264"/>
      <c r="BP17" s="265"/>
      <c r="BQ17" s="266"/>
      <c r="BR17" s="267"/>
      <c r="BS17" s="268"/>
      <c r="BT17" s="269"/>
      <c r="BU17" s="270"/>
      <c r="BV17" s="261"/>
      <c r="BW17" s="260"/>
      <c r="BX17" s="135"/>
      <c r="BY17" s="262"/>
      <c r="BZ17" s="263"/>
      <c r="CA17" s="264"/>
      <c r="CB17" s="264"/>
      <c r="CC17" s="266"/>
      <c r="CD17" s="267"/>
      <c r="CE17" s="268"/>
      <c r="CF17" s="269"/>
      <c r="CG17" s="270"/>
      <c r="CH17" s="261"/>
      <c r="CI17" s="260"/>
      <c r="CJ17" s="288"/>
      <c r="CK17" s="262"/>
      <c r="CL17" s="263"/>
      <c r="CM17" s="264"/>
      <c r="CN17" s="264"/>
      <c r="CO17" s="266"/>
      <c r="CP17" s="267"/>
      <c r="CQ17" s="268" t="str">
        <f t="shared" si="4"/>
        <v/>
      </c>
      <c r="CR17" s="269" t="str">
        <f t="shared" si="5"/>
        <v/>
      </c>
      <c r="CS17" s="270" t="str">
        <f t="shared" si="6"/>
        <v/>
      </c>
      <c r="CT17" s="261" t="str">
        <f t="shared" si="7"/>
        <v/>
      </c>
      <c r="CU17" s="260"/>
      <c r="CV17" s="288"/>
    </row>
    <row r="18" spans="1:100" ht="13.5" customHeight="1">
      <c r="A18" s="259"/>
      <c r="B18" s="260" t="s">
        <v>985</v>
      </c>
      <c r="D18" s="135"/>
      <c r="E18" s="262"/>
      <c r="F18" s="263"/>
      <c r="G18" s="264"/>
      <c r="H18" s="265"/>
      <c r="I18" s="266"/>
      <c r="J18" s="267"/>
      <c r="K18" s="268"/>
      <c r="L18" s="269"/>
      <c r="M18" s="270"/>
      <c r="O18" s="260"/>
      <c r="P18" s="135"/>
      <c r="Q18" s="262"/>
      <c r="R18" s="263"/>
      <c r="S18" s="264"/>
      <c r="T18" s="265"/>
      <c r="U18" s="266"/>
      <c r="V18" s="267"/>
      <c r="W18" s="268"/>
      <c r="X18" s="269"/>
      <c r="Y18" s="270"/>
      <c r="Z18" s="261"/>
      <c r="AA18" s="260"/>
      <c r="AB18" s="135"/>
      <c r="AC18" s="262"/>
      <c r="AD18" s="263"/>
      <c r="AE18" s="264"/>
      <c r="AF18" s="265"/>
      <c r="AG18" s="266"/>
      <c r="AH18" s="267"/>
      <c r="AI18" s="268"/>
      <c r="AJ18" s="269"/>
      <c r="AK18" s="270"/>
      <c r="AL18" s="261"/>
      <c r="AM18" s="260"/>
      <c r="AN18" s="135"/>
      <c r="AO18" s="262"/>
      <c r="AP18" s="263"/>
      <c r="AQ18" s="264"/>
      <c r="AR18" s="265"/>
      <c r="AS18" s="266"/>
      <c r="AT18" s="267"/>
      <c r="AU18" s="268"/>
      <c r="AV18" s="269"/>
      <c r="AW18" s="270"/>
      <c r="AX18" s="261"/>
      <c r="AY18" s="260"/>
      <c r="AZ18" s="135"/>
      <c r="BA18" s="262"/>
      <c r="BB18" s="263"/>
      <c r="BC18" s="264"/>
      <c r="BD18" s="265"/>
      <c r="BE18" s="266"/>
      <c r="BF18" s="267"/>
      <c r="BG18" s="268"/>
      <c r="BH18" s="269"/>
      <c r="BI18" s="270"/>
      <c r="BJ18" s="261"/>
      <c r="BK18" s="260"/>
      <c r="BL18" s="135"/>
      <c r="BM18" s="262"/>
      <c r="BN18" s="263"/>
      <c r="BO18" s="265"/>
      <c r="BP18" s="264"/>
      <c r="BQ18" s="266"/>
      <c r="BR18" s="267"/>
      <c r="BS18" s="268"/>
      <c r="BT18" s="269"/>
      <c r="BU18" s="270"/>
      <c r="BV18" s="261"/>
      <c r="BW18" s="260"/>
      <c r="BX18" s="135"/>
      <c r="BY18" s="262"/>
      <c r="BZ18" s="263"/>
      <c r="CA18" s="264"/>
      <c r="CB18" s="264"/>
      <c r="CC18" s="266"/>
      <c r="CD18" s="267"/>
      <c r="CE18" s="268"/>
      <c r="CF18" s="269"/>
      <c r="CG18" s="270"/>
      <c r="CH18" s="261"/>
      <c r="CI18" s="260"/>
      <c r="CJ18" s="135"/>
      <c r="CK18" s="262"/>
      <c r="CL18" s="263"/>
      <c r="CM18" s="264"/>
      <c r="CN18" s="264"/>
      <c r="CO18" s="266"/>
      <c r="CP18" s="267"/>
      <c r="CQ18" s="268" t="str">
        <f t="shared" si="4"/>
        <v/>
      </c>
      <c r="CR18" s="269" t="str">
        <f t="shared" si="5"/>
        <v/>
      </c>
      <c r="CS18" s="270" t="str">
        <f t="shared" si="6"/>
        <v/>
      </c>
      <c r="CT18" s="261" t="str">
        <f t="shared" si="7"/>
        <v/>
      </c>
      <c r="CU18" s="260"/>
      <c r="CV18" s="135"/>
    </row>
    <row r="19" spans="1:100" ht="13.5" customHeight="1">
      <c r="A19" s="259"/>
      <c r="B19" s="260" t="s">
        <v>985</v>
      </c>
      <c r="D19" s="135"/>
      <c r="E19" s="262"/>
      <c r="F19" s="263"/>
      <c r="G19" s="264"/>
      <c r="H19" s="265"/>
      <c r="I19" s="266"/>
      <c r="J19" s="267"/>
      <c r="K19" s="268"/>
      <c r="L19" s="269"/>
      <c r="M19" s="270"/>
      <c r="O19" s="260"/>
      <c r="P19" s="135"/>
      <c r="Q19" s="262"/>
      <c r="R19" s="263"/>
      <c r="S19" s="264"/>
      <c r="T19" s="265"/>
      <c r="U19" s="266"/>
      <c r="V19" s="267"/>
      <c r="W19" s="268"/>
      <c r="X19" s="269"/>
      <c r="Y19" s="270"/>
      <c r="Z19" s="261"/>
      <c r="AA19" s="260"/>
      <c r="AB19" s="135"/>
      <c r="AC19" s="262"/>
      <c r="AD19" s="263"/>
      <c r="AE19" s="264"/>
      <c r="AF19" s="265"/>
      <c r="AG19" s="266"/>
      <c r="AH19" s="267"/>
      <c r="AI19" s="268"/>
      <c r="AJ19" s="269"/>
      <c r="AK19" s="270"/>
      <c r="AL19" s="261"/>
      <c r="AM19" s="260"/>
      <c r="AN19" s="135"/>
      <c r="AO19" s="262"/>
      <c r="AP19" s="263"/>
      <c r="AQ19" s="264"/>
      <c r="AR19" s="265"/>
      <c r="AS19" s="266"/>
      <c r="AT19" s="267"/>
      <c r="AU19" s="268"/>
      <c r="AV19" s="269"/>
      <c r="AW19" s="270"/>
      <c r="AX19" s="261"/>
      <c r="AY19" s="260"/>
      <c r="AZ19" s="135"/>
      <c r="BA19" s="262"/>
      <c r="BB19" s="263"/>
      <c r="BC19" s="264"/>
      <c r="BD19" s="265"/>
      <c r="BE19" s="266"/>
      <c r="BF19" s="267"/>
      <c r="BG19" s="268"/>
      <c r="BH19" s="269"/>
      <c r="BI19" s="270"/>
      <c r="BJ19" s="261"/>
      <c r="BK19" s="260"/>
      <c r="BL19" s="135"/>
      <c r="BM19" s="262"/>
      <c r="BN19" s="263"/>
      <c r="BO19" s="265"/>
      <c r="BP19" s="264"/>
      <c r="BQ19" s="266"/>
      <c r="BR19" s="267"/>
      <c r="BS19" s="268"/>
      <c r="BT19" s="269"/>
      <c r="BU19" s="270"/>
      <c r="BV19" s="261"/>
      <c r="BW19" s="260"/>
      <c r="BX19" s="135"/>
      <c r="BY19" s="262"/>
      <c r="BZ19" s="263"/>
      <c r="CA19" s="264"/>
      <c r="CB19" s="264"/>
      <c r="CC19" s="266"/>
      <c r="CD19" s="267"/>
      <c r="CE19" s="268"/>
      <c r="CF19" s="269"/>
      <c r="CG19" s="270"/>
      <c r="CH19" s="261"/>
      <c r="CI19" s="260"/>
      <c r="CJ19" s="135"/>
      <c r="CK19" s="262"/>
      <c r="CL19" s="263"/>
      <c r="CM19" s="264"/>
      <c r="CN19" s="264"/>
      <c r="CO19" s="266"/>
      <c r="CP19" s="267"/>
      <c r="CQ19" s="268" t="str">
        <f t="shared" si="4"/>
        <v/>
      </c>
      <c r="CR19" s="269" t="str">
        <f t="shared" si="5"/>
        <v/>
      </c>
      <c r="CS19" s="270" t="str">
        <f t="shared" si="6"/>
        <v/>
      </c>
      <c r="CT19" s="261" t="str">
        <f t="shared" si="7"/>
        <v/>
      </c>
      <c r="CU19" s="260"/>
      <c r="CV19" s="135"/>
    </row>
    <row r="20" spans="1:100" ht="13.5" customHeight="1">
      <c r="A20" s="259"/>
      <c r="B20" s="260" t="s">
        <v>986</v>
      </c>
      <c r="D20" s="135"/>
      <c r="E20" s="262"/>
      <c r="F20" s="263"/>
      <c r="G20" s="264"/>
      <c r="H20" s="265"/>
      <c r="I20" s="266"/>
      <c r="J20" s="267"/>
      <c r="K20" s="268"/>
      <c r="L20" s="269"/>
      <c r="M20" s="270"/>
      <c r="O20" s="260"/>
      <c r="P20" s="135"/>
      <c r="Q20" s="262"/>
      <c r="R20" s="263"/>
      <c r="S20" s="264"/>
      <c r="T20" s="265"/>
      <c r="U20" s="266"/>
      <c r="V20" s="267"/>
      <c r="W20" s="268"/>
      <c r="X20" s="269"/>
      <c r="Y20" s="270"/>
      <c r="Z20" s="261"/>
      <c r="AA20" s="260"/>
      <c r="AB20" s="135"/>
      <c r="AC20" s="262"/>
      <c r="AD20" s="263"/>
      <c r="AE20" s="264"/>
      <c r="AF20" s="265"/>
      <c r="AG20" s="266"/>
      <c r="AH20" s="267"/>
      <c r="AI20" s="268"/>
      <c r="AJ20" s="269"/>
      <c r="AK20" s="270"/>
      <c r="AL20" s="261"/>
      <c r="AM20" s="260"/>
      <c r="AN20" s="135"/>
      <c r="AO20" s="262"/>
      <c r="AP20" s="263"/>
      <c r="AQ20" s="264"/>
      <c r="AR20" s="265"/>
      <c r="AS20" s="266"/>
      <c r="AT20" s="267"/>
      <c r="AU20" s="268"/>
      <c r="AV20" s="269"/>
      <c r="AW20" s="270"/>
      <c r="AX20" s="261"/>
      <c r="AY20" s="260"/>
      <c r="AZ20" s="135"/>
      <c r="BA20" s="262"/>
      <c r="BB20" s="263"/>
      <c r="BC20" s="264"/>
      <c r="BD20" s="265"/>
      <c r="BE20" s="266"/>
      <c r="BF20" s="267"/>
      <c r="BG20" s="268"/>
      <c r="BH20" s="269"/>
      <c r="BI20" s="270"/>
      <c r="BJ20" s="261"/>
      <c r="BK20" s="260"/>
      <c r="BL20" s="135"/>
      <c r="BM20" s="262"/>
      <c r="BN20" s="263"/>
      <c r="BO20" s="264"/>
      <c r="BP20" s="265"/>
      <c r="BQ20" s="266"/>
      <c r="BR20" s="267"/>
      <c r="BS20" s="268"/>
      <c r="BT20" s="269"/>
      <c r="BU20" s="270"/>
      <c r="BV20" s="261"/>
      <c r="BW20" s="260"/>
      <c r="BX20" s="135"/>
      <c r="BY20" s="262"/>
      <c r="BZ20" s="263"/>
      <c r="CA20" s="264"/>
      <c r="CB20" s="264"/>
      <c r="CC20" s="266"/>
      <c r="CD20" s="267"/>
      <c r="CE20" s="268"/>
      <c r="CF20" s="269"/>
      <c r="CG20" s="270"/>
      <c r="CH20" s="261"/>
      <c r="CI20" s="260"/>
      <c r="CJ20" s="135"/>
      <c r="CK20" s="262">
        <f t="shared" si="0"/>
        <v>42755</v>
      </c>
      <c r="CL20" s="263" t="str">
        <f t="shared" si="1"/>
        <v>Trump I</v>
      </c>
      <c r="CM20" s="264">
        <f t="shared" ref="CM20" si="10">IF(CO20="","",CK$2)</f>
        <v>42755</v>
      </c>
      <c r="CN20" s="264">
        <v>42121</v>
      </c>
      <c r="CO20" s="266" t="str">
        <f t="shared" si="2"/>
        <v>Jeff Sessions</v>
      </c>
      <c r="CP20" s="267" t="str">
        <f t="shared" si="3"/>
        <v>1946</v>
      </c>
      <c r="CQ20" s="268" t="str">
        <f t="shared" si="4"/>
        <v>male</v>
      </c>
      <c r="CR20" s="269" t="str">
        <f t="shared" si="5"/>
        <v>us_rep01</v>
      </c>
      <c r="CS20" s="270" t="s">
        <v>978</v>
      </c>
      <c r="CT20" s="261" t="str">
        <f t="shared" si="7"/>
        <v/>
      </c>
      <c r="CU20" s="260"/>
      <c r="CV20" s="135" t="s">
        <v>1092</v>
      </c>
    </row>
    <row r="21" spans="1:100" ht="13.5" customHeight="1">
      <c r="A21" s="259"/>
      <c r="B21" s="260" t="s">
        <v>986</v>
      </c>
      <c r="D21" s="135"/>
      <c r="E21" s="262"/>
      <c r="F21" s="263"/>
      <c r="G21" s="264"/>
      <c r="H21" s="265"/>
      <c r="I21" s="266"/>
      <c r="J21" s="267"/>
      <c r="K21" s="268"/>
      <c r="L21" s="269"/>
      <c r="M21" s="270"/>
      <c r="O21" s="260"/>
      <c r="P21" s="135"/>
      <c r="Q21" s="262"/>
      <c r="R21" s="263"/>
      <c r="S21" s="264"/>
      <c r="T21" s="265"/>
      <c r="U21" s="266"/>
      <c r="V21" s="267"/>
      <c r="W21" s="268"/>
      <c r="X21" s="269"/>
      <c r="Y21" s="270"/>
      <c r="Z21" s="261"/>
      <c r="AA21" s="260"/>
      <c r="AB21" s="135"/>
      <c r="AC21" s="262"/>
      <c r="AD21" s="263"/>
      <c r="AE21" s="264"/>
      <c r="AF21" s="265"/>
      <c r="AG21" s="266"/>
      <c r="AH21" s="267"/>
      <c r="AI21" s="268"/>
      <c r="AJ21" s="269"/>
      <c r="AK21" s="270"/>
      <c r="AL21" s="261"/>
      <c r="AM21" s="260"/>
      <c r="AN21" s="135"/>
      <c r="AO21" s="262"/>
      <c r="AP21" s="263"/>
      <c r="AQ21" s="264"/>
      <c r="AR21" s="265"/>
      <c r="AS21" s="266"/>
      <c r="AT21" s="267"/>
      <c r="AU21" s="268"/>
      <c r="AV21" s="269"/>
      <c r="AW21" s="270"/>
      <c r="AX21" s="261"/>
      <c r="AY21" s="260"/>
      <c r="AZ21" s="135"/>
      <c r="BA21" s="262"/>
      <c r="BB21" s="263"/>
      <c r="BC21" s="264"/>
      <c r="BD21" s="265"/>
      <c r="BE21" s="266"/>
      <c r="BF21" s="267"/>
      <c r="BG21" s="268"/>
      <c r="BH21" s="269"/>
      <c r="BI21" s="270"/>
      <c r="BJ21" s="261"/>
      <c r="BK21" s="260"/>
      <c r="BL21" s="135"/>
      <c r="BM21" s="262"/>
      <c r="BN21" s="263"/>
      <c r="BO21" s="264"/>
      <c r="BP21" s="265"/>
      <c r="BQ21" s="266"/>
      <c r="BR21" s="267"/>
      <c r="BS21" s="268"/>
      <c r="BT21" s="269"/>
      <c r="BU21" s="270"/>
      <c r="BV21" s="261"/>
      <c r="BW21" s="260"/>
      <c r="BX21" s="135"/>
      <c r="BY21" s="262"/>
      <c r="BZ21" s="263"/>
      <c r="CA21" s="264"/>
      <c r="CB21" s="264"/>
      <c r="CC21" s="266"/>
      <c r="CD21" s="267"/>
      <c r="CE21" s="268"/>
      <c r="CF21" s="269"/>
      <c r="CG21" s="270"/>
      <c r="CH21" s="261"/>
      <c r="CI21" s="260"/>
      <c r="CJ21" s="135"/>
      <c r="CK21" s="262"/>
      <c r="CL21" s="263"/>
      <c r="CM21" s="264"/>
      <c r="CN21" s="264"/>
      <c r="CO21" s="266"/>
      <c r="CP21" s="267"/>
      <c r="CQ21" s="268"/>
      <c r="CR21" s="269"/>
      <c r="CS21" s="270"/>
      <c r="CT21" s="261"/>
      <c r="CU21" s="260"/>
      <c r="CV21" s="135"/>
    </row>
    <row r="22" spans="1:100" ht="13.5" customHeight="1">
      <c r="A22" s="259"/>
      <c r="B22" s="260" t="s">
        <v>987</v>
      </c>
      <c r="D22" s="135"/>
      <c r="E22" s="262"/>
      <c r="F22" s="263"/>
      <c r="G22" s="264"/>
      <c r="H22" s="265"/>
      <c r="I22" s="266"/>
      <c r="J22" s="267"/>
      <c r="K22" s="268"/>
      <c r="L22" s="269"/>
      <c r="M22" s="270"/>
      <c r="O22" s="260"/>
      <c r="P22" s="135"/>
      <c r="Q22" s="262"/>
      <c r="R22" s="263"/>
      <c r="S22" s="264"/>
      <c r="T22" s="265"/>
      <c r="U22" s="266"/>
      <c r="V22" s="267"/>
      <c r="W22" s="268"/>
      <c r="X22" s="269"/>
      <c r="Y22" s="270"/>
      <c r="Z22" s="261"/>
      <c r="AA22" s="260"/>
      <c r="AB22" s="135"/>
      <c r="AC22" s="262"/>
      <c r="AD22" s="263"/>
      <c r="AE22" s="264"/>
      <c r="AF22" s="265"/>
      <c r="AG22" s="266"/>
      <c r="AH22" s="267"/>
      <c r="AI22" s="268"/>
      <c r="AJ22" s="269"/>
      <c r="AK22" s="270"/>
      <c r="AL22" s="261"/>
      <c r="AM22" s="260"/>
      <c r="AN22" s="135"/>
      <c r="AO22" s="262"/>
      <c r="AP22" s="263"/>
      <c r="AQ22" s="264"/>
      <c r="AR22" s="265"/>
      <c r="AS22" s="266"/>
      <c r="AT22" s="267"/>
      <c r="AU22" s="268"/>
      <c r="AV22" s="269"/>
      <c r="AW22" s="270"/>
      <c r="AX22" s="261"/>
      <c r="AY22" s="260"/>
      <c r="AZ22" s="135"/>
      <c r="BA22" s="262"/>
      <c r="BB22" s="263"/>
      <c r="BC22" s="264"/>
      <c r="BD22" s="265"/>
      <c r="BE22" s="266"/>
      <c r="BF22" s="267"/>
      <c r="BG22" s="268"/>
      <c r="BH22" s="269"/>
      <c r="BI22" s="270"/>
      <c r="BJ22" s="261"/>
      <c r="BK22" s="260"/>
      <c r="BL22" s="135"/>
      <c r="BM22" s="262"/>
      <c r="BN22" s="263"/>
      <c r="BO22" s="264"/>
      <c r="BP22" s="265"/>
      <c r="BQ22" s="266"/>
      <c r="BR22" s="267"/>
      <c r="BS22" s="268"/>
      <c r="BT22" s="269"/>
      <c r="BU22" s="270"/>
      <c r="BV22" s="261"/>
      <c r="BW22" s="260"/>
      <c r="BX22" s="135"/>
      <c r="BY22" s="262"/>
      <c r="BZ22" s="263"/>
      <c r="CA22" s="264"/>
      <c r="CB22" s="289"/>
      <c r="CC22" s="266"/>
      <c r="CD22" s="267"/>
      <c r="CE22" s="268"/>
      <c r="CF22" s="269"/>
      <c r="CG22" s="270"/>
      <c r="CH22" s="261"/>
      <c r="CI22" s="260"/>
      <c r="CJ22" s="288"/>
      <c r="CK22" s="262"/>
      <c r="CL22" s="263"/>
      <c r="CM22" s="264"/>
      <c r="CN22" s="289"/>
      <c r="CO22" s="266"/>
      <c r="CP22" s="267"/>
      <c r="CQ22" s="268"/>
      <c r="CR22" s="269"/>
      <c r="CS22" s="270"/>
      <c r="CT22" s="261"/>
      <c r="CU22" s="260"/>
      <c r="CV22" s="288"/>
    </row>
    <row r="23" spans="1:100" ht="13.5" customHeight="1">
      <c r="A23" s="259"/>
      <c r="B23" s="260" t="s">
        <v>987</v>
      </c>
      <c r="D23" s="135"/>
      <c r="E23" s="262"/>
      <c r="F23" s="263"/>
      <c r="G23" s="264"/>
      <c r="H23" s="265"/>
      <c r="I23" s="266"/>
      <c r="J23" s="267"/>
      <c r="K23" s="268"/>
      <c r="L23" s="269"/>
      <c r="M23" s="270"/>
      <c r="O23" s="260"/>
      <c r="P23" s="135"/>
      <c r="Q23" s="262"/>
      <c r="R23" s="263"/>
      <c r="S23" s="264"/>
      <c r="T23" s="265"/>
      <c r="U23" s="266"/>
      <c r="V23" s="267"/>
      <c r="W23" s="268"/>
      <c r="X23" s="269"/>
      <c r="Y23" s="270"/>
      <c r="Z23" s="261"/>
      <c r="AA23" s="260"/>
      <c r="AB23" s="135"/>
      <c r="AC23" s="262"/>
      <c r="AD23" s="263"/>
      <c r="AE23" s="264"/>
      <c r="AF23" s="265"/>
      <c r="AG23" s="266"/>
      <c r="AH23" s="267"/>
      <c r="AI23" s="268"/>
      <c r="AJ23" s="269"/>
      <c r="AK23" s="270"/>
      <c r="AL23" s="261"/>
      <c r="AM23" s="260"/>
      <c r="AN23" s="135"/>
      <c r="AO23" s="262"/>
      <c r="AP23" s="263"/>
      <c r="AQ23" s="264"/>
      <c r="AR23" s="265"/>
      <c r="AS23" s="266"/>
      <c r="AT23" s="267"/>
      <c r="AU23" s="268"/>
      <c r="AV23" s="269"/>
      <c r="AW23" s="270"/>
      <c r="AX23" s="261"/>
      <c r="AY23" s="260"/>
      <c r="AZ23" s="135"/>
      <c r="BA23" s="262"/>
      <c r="BB23" s="263"/>
      <c r="BC23" s="264"/>
      <c r="BD23" s="265"/>
      <c r="BE23" s="266"/>
      <c r="BF23" s="267"/>
      <c r="BG23" s="268"/>
      <c r="BH23" s="269"/>
      <c r="BI23" s="270"/>
      <c r="BJ23" s="261"/>
      <c r="BK23" s="260"/>
      <c r="BL23" s="135"/>
      <c r="BM23" s="262"/>
      <c r="BN23" s="263"/>
      <c r="BO23" s="264"/>
      <c r="BP23" s="265"/>
      <c r="BQ23" s="266"/>
      <c r="BR23" s="267"/>
      <c r="BS23" s="268"/>
      <c r="BT23" s="269"/>
      <c r="BU23" s="270"/>
      <c r="BV23" s="261"/>
      <c r="BW23" s="260"/>
      <c r="BX23" s="135"/>
      <c r="BY23" s="262"/>
      <c r="BZ23" s="263"/>
      <c r="CA23" s="289"/>
      <c r="CB23" s="264"/>
      <c r="CC23" s="266"/>
      <c r="CD23" s="267"/>
      <c r="CE23" s="268"/>
      <c r="CF23" s="269"/>
      <c r="CG23" s="270"/>
      <c r="CH23" s="261"/>
      <c r="CI23" s="260"/>
      <c r="CJ23" s="135"/>
      <c r="CK23" s="262"/>
      <c r="CL23" s="263"/>
      <c r="CM23" s="289"/>
      <c r="CN23" s="264"/>
      <c r="CO23" s="266"/>
      <c r="CP23" s="267"/>
      <c r="CQ23" s="268"/>
      <c r="CR23" s="269"/>
      <c r="CS23" s="270"/>
      <c r="CT23" s="261"/>
      <c r="CU23" s="260"/>
      <c r="CV23" s="135"/>
    </row>
    <row r="24" spans="1:100" ht="13.5" customHeight="1">
      <c r="A24" s="259"/>
      <c r="B24" s="260" t="s">
        <v>988</v>
      </c>
      <c r="D24" s="135"/>
      <c r="E24" s="262"/>
      <c r="F24" s="263"/>
      <c r="G24" s="264"/>
      <c r="H24" s="265"/>
      <c r="I24" s="266"/>
      <c r="J24" s="267"/>
      <c r="K24" s="268"/>
      <c r="L24" s="269"/>
      <c r="M24" s="270"/>
      <c r="O24" s="260"/>
      <c r="P24" s="135"/>
      <c r="Q24" s="262"/>
      <c r="R24" s="263"/>
      <c r="S24" s="264"/>
      <c r="T24" s="265"/>
      <c r="U24" s="266"/>
      <c r="V24" s="267"/>
      <c r="W24" s="268"/>
      <c r="X24" s="269"/>
      <c r="Y24" s="270"/>
      <c r="Z24" s="261"/>
      <c r="AA24" s="260"/>
      <c r="AB24" s="135"/>
      <c r="AC24" s="262"/>
      <c r="AD24" s="263"/>
      <c r="AE24" s="264"/>
      <c r="AF24" s="265"/>
      <c r="AG24" s="266"/>
      <c r="AH24" s="267"/>
      <c r="AI24" s="268"/>
      <c r="AJ24" s="269"/>
      <c r="AK24" s="270"/>
      <c r="AL24" s="261"/>
      <c r="AM24" s="260"/>
      <c r="AN24" s="135"/>
      <c r="AO24" s="262"/>
      <c r="AP24" s="263"/>
      <c r="AQ24" s="264"/>
      <c r="AR24" s="265"/>
      <c r="AS24" s="266"/>
      <c r="AT24" s="267"/>
      <c r="AU24" s="268"/>
      <c r="AV24" s="269"/>
      <c r="AW24" s="270"/>
      <c r="AX24" s="261"/>
      <c r="AY24" s="260"/>
      <c r="AZ24" s="135"/>
      <c r="BA24" s="262"/>
      <c r="BB24" s="263"/>
      <c r="BC24" s="264"/>
      <c r="BD24" s="265"/>
      <c r="BE24" s="266"/>
      <c r="BF24" s="267"/>
      <c r="BG24" s="268"/>
      <c r="BH24" s="269"/>
      <c r="BI24" s="270"/>
      <c r="BJ24" s="261"/>
      <c r="BK24" s="260"/>
      <c r="BL24" s="135"/>
      <c r="BM24" s="262"/>
      <c r="BN24" s="263"/>
      <c r="BO24" s="264"/>
      <c r="BP24" s="265"/>
      <c r="BQ24" s="266"/>
      <c r="BR24" s="267"/>
      <c r="BS24" s="268"/>
      <c r="BT24" s="269"/>
      <c r="BU24" s="270"/>
      <c r="BV24" s="261"/>
      <c r="BW24" s="260"/>
      <c r="BX24" s="135"/>
      <c r="BY24" s="262"/>
      <c r="BZ24" s="263"/>
      <c r="CA24" s="264"/>
      <c r="CB24" s="264"/>
      <c r="CC24" s="266"/>
      <c r="CD24" s="267"/>
      <c r="CE24" s="268"/>
      <c r="CF24" s="269"/>
      <c r="CG24" s="270"/>
      <c r="CH24" s="261"/>
      <c r="CI24" s="260"/>
      <c r="CJ24" s="135"/>
      <c r="CK24" s="262"/>
      <c r="CL24" s="263"/>
      <c r="CM24" s="264"/>
      <c r="CN24" s="264"/>
      <c r="CO24" s="266"/>
      <c r="CP24" s="267"/>
      <c r="CQ24" s="268"/>
      <c r="CR24" s="269"/>
      <c r="CS24" s="270"/>
      <c r="CT24" s="261"/>
      <c r="CU24" s="260"/>
      <c r="CV24" s="135"/>
    </row>
    <row r="25" spans="1:100" ht="13.5" customHeight="1">
      <c r="A25" s="259"/>
      <c r="B25" s="260" t="s">
        <v>988</v>
      </c>
      <c r="D25" s="135"/>
      <c r="E25" s="262"/>
      <c r="F25" s="263"/>
      <c r="G25" s="264"/>
      <c r="H25" s="265"/>
      <c r="I25" s="266"/>
      <c r="J25" s="267"/>
      <c r="K25" s="268"/>
      <c r="L25" s="269"/>
      <c r="M25" s="270"/>
      <c r="O25" s="260"/>
      <c r="P25" s="135"/>
      <c r="Q25" s="262"/>
      <c r="R25" s="263"/>
      <c r="S25" s="264"/>
      <c r="T25" s="265"/>
      <c r="U25" s="266"/>
      <c r="V25" s="267"/>
      <c r="W25" s="268"/>
      <c r="X25" s="269"/>
      <c r="Y25" s="270"/>
      <c r="Z25" s="261"/>
      <c r="AA25" s="260"/>
      <c r="AB25" s="135"/>
      <c r="AC25" s="262"/>
      <c r="AD25" s="263"/>
      <c r="AE25" s="264"/>
      <c r="AF25" s="265"/>
      <c r="AG25" s="266"/>
      <c r="AH25" s="267"/>
      <c r="AI25" s="268"/>
      <c r="AJ25" s="269"/>
      <c r="AK25" s="270"/>
      <c r="AL25" s="261"/>
      <c r="AM25" s="260"/>
      <c r="AN25" s="135"/>
      <c r="AO25" s="262"/>
      <c r="AP25" s="263"/>
      <c r="AQ25" s="264"/>
      <c r="AR25" s="265"/>
      <c r="AS25" s="266"/>
      <c r="AT25" s="267"/>
      <c r="AU25" s="268"/>
      <c r="AV25" s="269"/>
      <c r="AW25" s="270"/>
      <c r="AX25" s="261"/>
      <c r="AY25" s="260"/>
      <c r="AZ25" s="135"/>
      <c r="BA25" s="262"/>
      <c r="BB25" s="263"/>
      <c r="BC25" s="264"/>
      <c r="BD25" s="265"/>
      <c r="BE25" s="266"/>
      <c r="BF25" s="267"/>
      <c r="BG25" s="268"/>
      <c r="BH25" s="269"/>
      <c r="BI25" s="270"/>
      <c r="BJ25" s="261"/>
      <c r="BK25" s="260"/>
      <c r="BL25" s="135"/>
      <c r="BM25" s="262"/>
      <c r="BN25" s="263"/>
      <c r="BO25" s="264"/>
      <c r="BP25" s="265"/>
      <c r="BQ25" s="266"/>
      <c r="BR25" s="267"/>
      <c r="BS25" s="268"/>
      <c r="BT25" s="269"/>
      <c r="BU25" s="270"/>
      <c r="BV25" s="261"/>
      <c r="BW25" s="260"/>
      <c r="BX25" s="135"/>
      <c r="BY25" s="262"/>
      <c r="BZ25" s="263"/>
      <c r="CA25" s="264"/>
      <c r="CB25" s="264"/>
      <c r="CC25" s="266"/>
      <c r="CD25" s="267"/>
      <c r="CE25" s="268"/>
      <c r="CF25" s="269"/>
      <c r="CG25" s="270"/>
      <c r="CH25" s="261"/>
      <c r="CI25" s="260"/>
      <c r="CJ25" s="135"/>
      <c r="CK25" s="262"/>
      <c r="CL25" s="263"/>
      <c r="CM25" s="264"/>
      <c r="CN25" s="264"/>
      <c r="CO25" s="266"/>
      <c r="CP25" s="267"/>
      <c r="CQ25" s="268"/>
      <c r="CR25" s="269"/>
      <c r="CS25" s="270"/>
      <c r="CT25" s="261"/>
      <c r="CU25" s="260"/>
      <c r="CV25" s="135"/>
    </row>
    <row r="26" spans="1:100" ht="13.5" customHeight="1">
      <c r="A26" s="259"/>
      <c r="B26" s="260" t="s">
        <v>989</v>
      </c>
      <c r="D26" s="135"/>
      <c r="E26" s="262"/>
      <c r="F26" s="263"/>
      <c r="G26" s="264"/>
      <c r="H26" s="265"/>
      <c r="I26" s="266"/>
      <c r="J26" s="267"/>
      <c r="K26" s="268"/>
      <c r="L26" s="269"/>
      <c r="M26" s="270"/>
      <c r="O26" s="260"/>
      <c r="P26" s="135"/>
      <c r="Q26" s="262"/>
      <c r="R26" s="263"/>
      <c r="S26" s="264"/>
      <c r="T26" s="265"/>
      <c r="U26" s="266"/>
      <c r="V26" s="267"/>
      <c r="W26" s="268"/>
      <c r="X26" s="269"/>
      <c r="Y26" s="270"/>
      <c r="Z26" s="261"/>
      <c r="AA26" s="260"/>
      <c r="AB26" s="135"/>
      <c r="AC26" s="262"/>
      <c r="AD26" s="263"/>
      <c r="AE26" s="264"/>
      <c r="AF26" s="265"/>
      <c r="AG26" s="266"/>
      <c r="AH26" s="267"/>
      <c r="AI26" s="268"/>
      <c r="AJ26" s="269"/>
      <c r="AK26" s="270"/>
      <c r="AL26" s="261"/>
      <c r="AM26" s="260"/>
      <c r="AN26" s="135"/>
      <c r="AO26" s="262"/>
      <c r="AP26" s="263"/>
      <c r="AQ26" s="264"/>
      <c r="AR26" s="265"/>
      <c r="AS26" s="266"/>
      <c r="AT26" s="267"/>
      <c r="AU26" s="268"/>
      <c r="AV26" s="269"/>
      <c r="AW26" s="270"/>
      <c r="AX26" s="261"/>
      <c r="AY26" s="260"/>
      <c r="AZ26" s="135"/>
      <c r="BA26" s="262"/>
      <c r="BB26" s="263"/>
      <c r="BC26" s="264"/>
      <c r="BD26" s="265"/>
      <c r="BE26" s="266"/>
      <c r="BF26" s="267"/>
      <c r="BG26" s="268"/>
      <c r="BH26" s="269"/>
      <c r="BI26" s="270"/>
      <c r="BJ26" s="261"/>
      <c r="BK26" s="260"/>
      <c r="BL26" s="135"/>
      <c r="BM26" s="262"/>
      <c r="BN26" s="263"/>
      <c r="BO26" s="264"/>
      <c r="BP26" s="265"/>
      <c r="BQ26" s="266"/>
      <c r="BR26" s="267"/>
      <c r="BS26" s="268"/>
      <c r="BT26" s="269"/>
      <c r="BU26" s="270"/>
      <c r="BV26" s="261"/>
      <c r="BW26" s="260"/>
      <c r="BX26" s="135"/>
      <c r="BY26" s="262"/>
      <c r="BZ26" s="263"/>
      <c r="CA26" s="264"/>
      <c r="CB26" s="289"/>
      <c r="CC26" s="266"/>
      <c r="CD26" s="267"/>
      <c r="CE26" s="268"/>
      <c r="CF26" s="269"/>
      <c r="CG26" s="270"/>
      <c r="CH26" s="261"/>
      <c r="CI26" s="260"/>
      <c r="CJ26" s="135"/>
      <c r="CK26" s="262"/>
      <c r="CL26" s="263"/>
      <c r="CM26" s="264"/>
      <c r="CN26" s="289"/>
      <c r="CO26" s="266"/>
      <c r="CP26" s="267"/>
      <c r="CQ26" s="268"/>
      <c r="CR26" s="269"/>
      <c r="CS26" s="270"/>
      <c r="CT26" s="261"/>
      <c r="CU26" s="260"/>
      <c r="CV26" s="135"/>
    </row>
    <row r="27" spans="1:100" ht="13.5" customHeight="1">
      <c r="A27" s="259"/>
      <c r="B27" s="260" t="s">
        <v>989</v>
      </c>
      <c r="D27" s="135"/>
      <c r="E27" s="262"/>
      <c r="F27" s="263"/>
      <c r="G27" s="264"/>
      <c r="H27" s="265"/>
      <c r="I27" s="266"/>
      <c r="J27" s="267"/>
      <c r="K27" s="268"/>
      <c r="L27" s="269"/>
      <c r="M27" s="270"/>
      <c r="O27" s="260"/>
      <c r="P27" s="135"/>
      <c r="Q27" s="262"/>
      <c r="R27" s="263"/>
      <c r="S27" s="264"/>
      <c r="T27" s="265"/>
      <c r="U27" s="266"/>
      <c r="V27" s="267"/>
      <c r="W27" s="268"/>
      <c r="X27" s="269"/>
      <c r="Y27" s="270"/>
      <c r="Z27" s="261"/>
      <c r="AA27" s="260"/>
      <c r="AB27" s="135"/>
      <c r="AC27" s="262"/>
      <c r="AD27" s="263"/>
      <c r="AE27" s="264"/>
      <c r="AF27" s="265"/>
      <c r="AG27" s="266"/>
      <c r="AH27" s="267"/>
      <c r="AI27" s="268"/>
      <c r="AJ27" s="269"/>
      <c r="AK27" s="270"/>
      <c r="AL27" s="261"/>
      <c r="AM27" s="260"/>
      <c r="AN27" s="135"/>
      <c r="AO27" s="262"/>
      <c r="AP27" s="263"/>
      <c r="AQ27" s="264"/>
      <c r="AR27" s="265"/>
      <c r="AS27" s="266"/>
      <c r="AT27" s="267"/>
      <c r="AU27" s="268"/>
      <c r="AV27" s="269"/>
      <c r="AW27" s="270"/>
      <c r="AX27" s="261"/>
      <c r="AY27" s="260"/>
      <c r="AZ27" s="135"/>
      <c r="BA27" s="262"/>
      <c r="BB27" s="263"/>
      <c r="BC27" s="264"/>
      <c r="BD27" s="265"/>
      <c r="BE27" s="266"/>
      <c r="BF27" s="267"/>
      <c r="BG27" s="268"/>
      <c r="BH27" s="269"/>
      <c r="BI27" s="270"/>
      <c r="BJ27" s="261"/>
      <c r="BK27" s="260"/>
      <c r="BL27" s="135"/>
      <c r="BM27" s="262"/>
      <c r="BN27" s="263"/>
      <c r="BO27" s="264"/>
      <c r="BP27" s="265"/>
      <c r="BQ27" s="266"/>
      <c r="BR27" s="267"/>
      <c r="BS27" s="268"/>
      <c r="BT27" s="269"/>
      <c r="BU27" s="270"/>
      <c r="BV27" s="261"/>
      <c r="BW27" s="260"/>
      <c r="BX27" s="135"/>
      <c r="BY27" s="262"/>
      <c r="BZ27" s="263"/>
      <c r="CA27" s="289"/>
      <c r="CB27" s="289"/>
      <c r="CC27" s="266"/>
      <c r="CD27" s="267"/>
      <c r="CE27" s="268"/>
      <c r="CF27" s="269"/>
      <c r="CG27" s="270"/>
      <c r="CH27" s="261"/>
      <c r="CI27" s="260"/>
      <c r="CJ27" s="135"/>
      <c r="CK27" s="262"/>
      <c r="CL27" s="263"/>
      <c r="CM27" s="289"/>
      <c r="CN27" s="289"/>
      <c r="CO27" s="266"/>
      <c r="CP27" s="267"/>
      <c r="CQ27" s="268"/>
      <c r="CR27" s="269"/>
      <c r="CS27" s="270"/>
      <c r="CT27" s="261"/>
      <c r="CU27" s="260"/>
      <c r="CV27" s="135"/>
    </row>
    <row r="28" spans="1:100" ht="13.5" customHeight="1">
      <c r="A28" s="259"/>
      <c r="B28" s="260" t="s">
        <v>989</v>
      </c>
      <c r="D28" s="135"/>
      <c r="E28" s="262"/>
      <c r="F28" s="263"/>
      <c r="G28" s="264"/>
      <c r="H28" s="265"/>
      <c r="I28" s="266"/>
      <c r="J28" s="267"/>
      <c r="K28" s="268"/>
      <c r="L28" s="269"/>
      <c r="M28" s="270"/>
      <c r="O28" s="260"/>
      <c r="P28" s="135"/>
      <c r="Q28" s="262"/>
      <c r="R28" s="263"/>
      <c r="S28" s="264"/>
      <c r="T28" s="265"/>
      <c r="U28" s="266"/>
      <c r="V28" s="267"/>
      <c r="W28" s="268"/>
      <c r="X28" s="269"/>
      <c r="Y28" s="270"/>
      <c r="Z28" s="261"/>
      <c r="AA28" s="260"/>
      <c r="AB28" s="135"/>
      <c r="AC28" s="262"/>
      <c r="AD28" s="263"/>
      <c r="AE28" s="264"/>
      <c r="AF28" s="265"/>
      <c r="AG28" s="266"/>
      <c r="AH28" s="267"/>
      <c r="AI28" s="268"/>
      <c r="AJ28" s="269"/>
      <c r="AK28" s="270"/>
      <c r="AL28" s="261"/>
      <c r="AM28" s="260"/>
      <c r="AN28" s="135"/>
      <c r="AO28" s="262"/>
      <c r="AP28" s="263"/>
      <c r="AQ28" s="264"/>
      <c r="AR28" s="265"/>
      <c r="AS28" s="266"/>
      <c r="AT28" s="267"/>
      <c r="AU28" s="268"/>
      <c r="AV28" s="269"/>
      <c r="AW28" s="270"/>
      <c r="AX28" s="261"/>
      <c r="AY28" s="260"/>
      <c r="AZ28" s="135"/>
      <c r="BA28" s="262"/>
      <c r="BB28" s="263"/>
      <c r="BC28" s="264"/>
      <c r="BD28" s="265"/>
      <c r="BE28" s="266"/>
      <c r="BF28" s="267"/>
      <c r="BG28" s="268"/>
      <c r="BH28" s="269"/>
      <c r="BI28" s="270"/>
      <c r="BJ28" s="261"/>
      <c r="BK28" s="260"/>
      <c r="BL28" s="135"/>
      <c r="BM28" s="262"/>
      <c r="BN28" s="263"/>
      <c r="BO28" s="264"/>
      <c r="BP28" s="265"/>
      <c r="BQ28" s="266"/>
      <c r="BR28" s="267"/>
      <c r="BS28" s="268"/>
      <c r="BT28" s="269"/>
      <c r="BU28" s="270"/>
      <c r="BV28" s="261"/>
      <c r="BW28" s="260"/>
      <c r="BX28" s="135"/>
      <c r="BY28" s="262"/>
      <c r="BZ28" s="263"/>
      <c r="CA28" s="289"/>
      <c r="CB28" s="264"/>
      <c r="CC28" s="266"/>
      <c r="CD28" s="267"/>
      <c r="CE28" s="268"/>
      <c r="CF28" s="269"/>
      <c r="CG28" s="270"/>
      <c r="CH28" s="261"/>
      <c r="CI28" s="260"/>
      <c r="CJ28" s="135"/>
      <c r="CK28" s="262"/>
      <c r="CL28" s="263"/>
      <c r="CM28" s="289"/>
      <c r="CN28" s="264"/>
      <c r="CO28" s="266"/>
      <c r="CP28" s="267"/>
      <c r="CQ28" s="268"/>
      <c r="CR28" s="269"/>
      <c r="CS28" s="270"/>
      <c r="CT28" s="261"/>
      <c r="CU28" s="260"/>
      <c r="CV28" s="135"/>
    </row>
    <row r="29" spans="1:100" ht="13.5" customHeight="1">
      <c r="A29" s="259"/>
      <c r="B29" s="260" t="s">
        <v>990</v>
      </c>
      <c r="D29" s="135"/>
      <c r="E29" s="262"/>
      <c r="F29" s="263"/>
      <c r="G29" s="264"/>
      <c r="H29" s="265"/>
      <c r="I29" s="266"/>
      <c r="J29" s="267"/>
      <c r="K29" s="268"/>
      <c r="L29" s="269"/>
      <c r="M29" s="270"/>
      <c r="O29" s="260"/>
      <c r="P29" s="135"/>
      <c r="Q29" s="262"/>
      <c r="R29" s="263"/>
      <c r="S29" s="264"/>
      <c r="T29" s="265"/>
      <c r="U29" s="266"/>
      <c r="V29" s="267"/>
      <c r="W29" s="268"/>
      <c r="X29" s="269"/>
      <c r="Y29" s="270"/>
      <c r="Z29" s="261"/>
      <c r="AA29" s="260"/>
      <c r="AB29" s="135"/>
      <c r="AC29" s="262"/>
      <c r="AD29" s="263"/>
      <c r="AE29" s="264"/>
      <c r="AF29" s="265"/>
      <c r="AG29" s="266"/>
      <c r="AH29" s="267"/>
      <c r="AI29" s="268"/>
      <c r="AJ29" s="269"/>
      <c r="AK29" s="270"/>
      <c r="AL29" s="261"/>
      <c r="AM29" s="260"/>
      <c r="AN29" s="135"/>
      <c r="AO29" s="262"/>
      <c r="AP29" s="263"/>
      <c r="AQ29" s="264"/>
      <c r="AR29" s="265"/>
      <c r="AS29" s="266"/>
      <c r="AT29" s="267"/>
      <c r="AU29" s="268"/>
      <c r="AV29" s="269"/>
      <c r="AW29" s="270"/>
      <c r="AX29" s="261"/>
      <c r="AY29" s="260"/>
      <c r="AZ29" s="135"/>
      <c r="BA29" s="262"/>
      <c r="BB29" s="263"/>
      <c r="BC29" s="264"/>
      <c r="BD29" s="265"/>
      <c r="BE29" s="266"/>
      <c r="BF29" s="267"/>
      <c r="BG29" s="268"/>
      <c r="BH29" s="269"/>
      <c r="BI29" s="270"/>
      <c r="BJ29" s="261"/>
      <c r="BK29" s="260"/>
      <c r="BL29" s="135"/>
      <c r="BM29" s="262"/>
      <c r="BN29" s="263"/>
      <c r="BO29" s="264"/>
      <c r="BP29" s="265"/>
      <c r="BQ29" s="266"/>
      <c r="BR29" s="267"/>
      <c r="BS29" s="268"/>
      <c r="BT29" s="269"/>
      <c r="BU29" s="270"/>
      <c r="BV29" s="261"/>
      <c r="BW29" s="260"/>
      <c r="BX29" s="135"/>
      <c r="BY29" s="262"/>
      <c r="BZ29" s="263"/>
      <c r="CA29" s="264"/>
      <c r="CB29" s="289"/>
      <c r="CC29" s="266"/>
      <c r="CD29" s="267"/>
      <c r="CE29" s="268"/>
      <c r="CF29" s="269"/>
      <c r="CG29" s="270"/>
      <c r="CH29" s="261"/>
      <c r="CI29" s="260"/>
      <c r="CJ29" s="135"/>
      <c r="CK29" s="262"/>
      <c r="CL29" s="263"/>
      <c r="CM29" s="264"/>
      <c r="CN29" s="289"/>
      <c r="CO29" s="266"/>
      <c r="CP29" s="267"/>
      <c r="CQ29" s="268"/>
      <c r="CR29" s="269"/>
      <c r="CS29" s="270"/>
      <c r="CT29" s="261"/>
      <c r="CU29" s="260"/>
      <c r="CV29" s="135"/>
    </row>
    <row r="30" spans="1:100" ht="13.5" customHeight="1">
      <c r="A30" s="259"/>
      <c r="B30" s="260" t="s">
        <v>990</v>
      </c>
      <c r="D30" s="135"/>
      <c r="E30" s="262"/>
      <c r="F30" s="263"/>
      <c r="G30" s="264"/>
      <c r="H30" s="265"/>
      <c r="I30" s="266"/>
      <c r="J30" s="267"/>
      <c r="K30" s="268"/>
      <c r="L30" s="269"/>
      <c r="M30" s="270"/>
      <c r="O30" s="260"/>
      <c r="P30" s="135"/>
      <c r="Q30" s="262"/>
      <c r="R30" s="263"/>
      <c r="S30" s="264"/>
      <c r="T30" s="265"/>
      <c r="U30" s="266"/>
      <c r="V30" s="267"/>
      <c r="W30" s="268"/>
      <c r="X30" s="269"/>
      <c r="Y30" s="270"/>
      <c r="Z30" s="261"/>
      <c r="AA30" s="260"/>
      <c r="AB30" s="135"/>
      <c r="AC30" s="262"/>
      <c r="AD30" s="263"/>
      <c r="AE30" s="264"/>
      <c r="AF30" s="265"/>
      <c r="AG30" s="266"/>
      <c r="AH30" s="267"/>
      <c r="AI30" s="268"/>
      <c r="AJ30" s="269"/>
      <c r="AK30" s="270"/>
      <c r="AL30" s="261"/>
      <c r="AM30" s="260"/>
      <c r="AN30" s="135"/>
      <c r="AO30" s="262"/>
      <c r="AP30" s="263"/>
      <c r="AQ30" s="264"/>
      <c r="AR30" s="265"/>
      <c r="AS30" s="266"/>
      <c r="AT30" s="267"/>
      <c r="AU30" s="268"/>
      <c r="AV30" s="269"/>
      <c r="AW30" s="270"/>
      <c r="AX30" s="261"/>
      <c r="AY30" s="260"/>
      <c r="AZ30" s="135"/>
      <c r="BA30" s="262"/>
      <c r="BB30" s="263"/>
      <c r="BC30" s="264"/>
      <c r="BD30" s="265"/>
      <c r="BE30" s="266"/>
      <c r="BF30" s="267"/>
      <c r="BG30" s="268"/>
      <c r="BH30" s="269"/>
      <c r="BI30" s="270"/>
      <c r="BJ30" s="261"/>
      <c r="BK30" s="260"/>
      <c r="BL30" s="135"/>
      <c r="BM30" s="262"/>
      <c r="BN30" s="263"/>
      <c r="BO30" s="265"/>
      <c r="BP30" s="264"/>
      <c r="BQ30" s="266"/>
      <c r="BR30" s="267"/>
      <c r="BS30" s="268"/>
      <c r="BT30" s="269"/>
      <c r="BU30" s="270"/>
      <c r="BV30" s="261"/>
      <c r="BW30" s="260"/>
      <c r="BX30" s="135"/>
      <c r="BY30" s="262"/>
      <c r="BZ30" s="263"/>
      <c r="CA30" s="289"/>
      <c r="CB30" s="264"/>
      <c r="CC30" s="266"/>
      <c r="CD30" s="267"/>
      <c r="CE30" s="268"/>
      <c r="CF30" s="269"/>
      <c r="CG30" s="270"/>
      <c r="CH30" s="261"/>
      <c r="CI30" s="260"/>
      <c r="CJ30" s="135"/>
      <c r="CK30" s="262"/>
      <c r="CL30" s="263"/>
      <c r="CM30" s="289"/>
      <c r="CN30" s="264"/>
      <c r="CO30" s="266"/>
      <c r="CP30" s="267"/>
      <c r="CQ30" s="268"/>
      <c r="CR30" s="269"/>
      <c r="CS30" s="270"/>
      <c r="CT30" s="261"/>
      <c r="CU30" s="260"/>
      <c r="CV30" s="135"/>
    </row>
    <row r="31" spans="1:100" ht="13.5" customHeight="1">
      <c r="A31" s="259"/>
      <c r="B31" s="260" t="s">
        <v>990</v>
      </c>
      <c r="D31" s="135"/>
      <c r="E31" s="262"/>
      <c r="F31" s="263"/>
      <c r="G31" s="264"/>
      <c r="H31" s="265"/>
      <c r="I31" s="266"/>
      <c r="J31" s="267"/>
      <c r="K31" s="268"/>
      <c r="L31" s="269"/>
      <c r="M31" s="270"/>
      <c r="O31" s="260"/>
      <c r="P31" s="135"/>
      <c r="Q31" s="262"/>
      <c r="R31" s="263"/>
      <c r="S31" s="264"/>
      <c r="T31" s="265"/>
      <c r="U31" s="266"/>
      <c r="V31" s="267"/>
      <c r="W31" s="268"/>
      <c r="X31" s="269"/>
      <c r="Y31" s="270"/>
      <c r="Z31" s="261"/>
      <c r="AA31" s="260"/>
      <c r="AB31" s="135"/>
      <c r="AC31" s="262"/>
      <c r="AD31" s="263"/>
      <c r="AE31" s="264"/>
      <c r="AF31" s="265"/>
      <c r="AG31" s="266"/>
      <c r="AH31" s="267"/>
      <c r="AI31" s="268"/>
      <c r="AJ31" s="269"/>
      <c r="AK31" s="270"/>
      <c r="AL31" s="261"/>
      <c r="AM31" s="260"/>
      <c r="AN31" s="135"/>
      <c r="AO31" s="262"/>
      <c r="AP31" s="263"/>
      <c r="AQ31" s="264"/>
      <c r="AR31" s="265"/>
      <c r="AS31" s="266"/>
      <c r="AT31" s="267"/>
      <c r="AU31" s="268"/>
      <c r="AV31" s="269"/>
      <c r="AW31" s="270"/>
      <c r="AX31" s="261"/>
      <c r="AY31" s="260"/>
      <c r="AZ31" s="135"/>
      <c r="BA31" s="262"/>
      <c r="BB31" s="263"/>
      <c r="BC31" s="264"/>
      <c r="BD31" s="265"/>
      <c r="BE31" s="266"/>
      <c r="BF31" s="267"/>
      <c r="BG31" s="268"/>
      <c r="BH31" s="269"/>
      <c r="BI31" s="270"/>
      <c r="BJ31" s="261"/>
      <c r="BK31" s="260"/>
      <c r="BL31" s="135"/>
      <c r="BM31" s="262"/>
      <c r="BN31" s="263"/>
      <c r="BO31" s="264"/>
      <c r="BP31" s="264"/>
      <c r="BQ31" s="266"/>
      <c r="BR31" s="267"/>
      <c r="BS31" s="268"/>
      <c r="BT31" s="269"/>
      <c r="BU31" s="270"/>
      <c r="BV31" s="261"/>
      <c r="BW31" s="260"/>
      <c r="BX31" s="135"/>
      <c r="BY31" s="262"/>
      <c r="BZ31" s="263"/>
      <c r="CA31" s="264"/>
      <c r="CB31" s="264"/>
      <c r="CC31" s="266"/>
      <c r="CD31" s="267"/>
      <c r="CE31" s="268"/>
      <c r="CF31" s="269"/>
      <c r="CG31" s="270"/>
      <c r="CH31" s="261"/>
      <c r="CI31" s="260"/>
      <c r="CJ31" s="135"/>
      <c r="CK31" s="262"/>
      <c r="CL31" s="263"/>
      <c r="CM31" s="264"/>
      <c r="CN31" s="264"/>
      <c r="CO31" s="266"/>
      <c r="CP31" s="267"/>
      <c r="CQ31" s="268"/>
      <c r="CR31" s="269"/>
      <c r="CS31" s="270"/>
      <c r="CT31" s="261"/>
      <c r="CU31" s="260"/>
      <c r="CV31" s="135"/>
    </row>
    <row r="32" spans="1:100" ht="13.5" customHeight="1">
      <c r="A32" s="259"/>
      <c r="B32" s="260" t="s">
        <v>991</v>
      </c>
      <c r="D32" s="135"/>
      <c r="E32" s="262"/>
      <c r="F32" s="263"/>
      <c r="G32" s="264"/>
      <c r="H32" s="265"/>
      <c r="I32" s="266"/>
      <c r="J32" s="267"/>
      <c r="K32" s="268"/>
      <c r="L32" s="269"/>
      <c r="M32" s="270"/>
      <c r="O32" s="260"/>
      <c r="P32" s="135"/>
      <c r="Q32" s="262"/>
      <c r="R32" s="263"/>
      <c r="S32" s="264"/>
      <c r="T32" s="265"/>
      <c r="U32" s="266"/>
      <c r="V32" s="267"/>
      <c r="W32" s="268"/>
      <c r="X32" s="269"/>
      <c r="Y32" s="270"/>
      <c r="Z32" s="261"/>
      <c r="AA32" s="260"/>
      <c r="AB32" s="135"/>
      <c r="AC32" s="262"/>
      <c r="AD32" s="263"/>
      <c r="AE32" s="264"/>
      <c r="AF32" s="265"/>
      <c r="AG32" s="266"/>
      <c r="AH32" s="267"/>
      <c r="AI32" s="268"/>
      <c r="AJ32" s="269"/>
      <c r="AK32" s="270"/>
      <c r="AL32" s="261"/>
      <c r="AM32" s="260"/>
      <c r="AN32" s="135"/>
      <c r="AO32" s="262"/>
      <c r="AP32" s="263"/>
      <c r="AQ32" s="264"/>
      <c r="AR32" s="265"/>
      <c r="AS32" s="266"/>
      <c r="AT32" s="267"/>
      <c r="AU32" s="268"/>
      <c r="AV32" s="269"/>
      <c r="AW32" s="270"/>
      <c r="AX32" s="261"/>
      <c r="AY32" s="260"/>
      <c r="AZ32" s="135"/>
      <c r="BA32" s="262"/>
      <c r="BB32" s="263"/>
      <c r="BC32" s="264"/>
      <c r="BD32" s="265"/>
      <c r="BE32" s="266"/>
      <c r="BF32" s="267"/>
      <c r="BG32" s="268"/>
      <c r="BH32" s="269"/>
      <c r="BI32" s="270"/>
      <c r="BJ32" s="261"/>
      <c r="BK32" s="260"/>
      <c r="BL32" s="135"/>
      <c r="BM32" s="262"/>
      <c r="BN32" s="263"/>
      <c r="BO32" s="264"/>
      <c r="BP32" s="265"/>
      <c r="BQ32" s="266"/>
      <c r="BR32" s="267"/>
      <c r="BS32" s="268"/>
      <c r="BT32" s="269"/>
      <c r="BU32" s="270"/>
      <c r="BV32" s="261"/>
      <c r="BW32" s="260"/>
      <c r="BX32" s="135"/>
      <c r="BY32" s="262"/>
      <c r="BZ32" s="263"/>
      <c r="CA32" s="264"/>
      <c r="CB32" s="264"/>
      <c r="CC32" s="266"/>
      <c r="CD32" s="267"/>
      <c r="CE32" s="268"/>
      <c r="CF32" s="269"/>
      <c r="CG32" s="270"/>
      <c r="CH32" s="261"/>
      <c r="CI32" s="260"/>
      <c r="CJ32" s="135"/>
      <c r="CK32" s="262"/>
      <c r="CL32" s="263"/>
      <c r="CM32" s="264"/>
      <c r="CN32" s="264"/>
      <c r="CO32" s="266"/>
      <c r="CP32" s="267"/>
      <c r="CQ32" s="268"/>
      <c r="CR32" s="269"/>
      <c r="CS32" s="270"/>
      <c r="CT32" s="261"/>
      <c r="CU32" s="260"/>
      <c r="CV32" s="135"/>
    </row>
    <row r="33" spans="1:100" ht="13.5" customHeight="1">
      <c r="A33" s="259"/>
      <c r="B33" s="260" t="s">
        <v>991</v>
      </c>
      <c r="D33" s="135"/>
      <c r="E33" s="262"/>
      <c r="F33" s="263"/>
      <c r="G33" s="264"/>
      <c r="H33" s="265"/>
      <c r="I33" s="266"/>
      <c r="J33" s="267"/>
      <c r="K33" s="268"/>
      <c r="L33" s="269"/>
      <c r="M33" s="270"/>
      <c r="O33" s="260"/>
      <c r="P33" s="135"/>
      <c r="Q33" s="262"/>
      <c r="R33" s="263"/>
      <c r="S33" s="264"/>
      <c r="T33" s="265"/>
      <c r="U33" s="266"/>
      <c r="V33" s="267"/>
      <c r="W33" s="268"/>
      <c r="X33" s="269"/>
      <c r="Y33" s="270"/>
      <c r="Z33" s="261"/>
      <c r="AA33" s="260"/>
      <c r="AB33" s="135"/>
      <c r="AC33" s="262"/>
      <c r="AD33" s="263"/>
      <c r="AE33" s="264"/>
      <c r="AF33" s="265"/>
      <c r="AG33" s="266"/>
      <c r="AH33" s="267"/>
      <c r="AI33" s="268"/>
      <c r="AJ33" s="269"/>
      <c r="AK33" s="270"/>
      <c r="AL33" s="261"/>
      <c r="AM33" s="260"/>
      <c r="AN33" s="135"/>
      <c r="AO33" s="262"/>
      <c r="AP33" s="263"/>
      <c r="AQ33" s="264"/>
      <c r="AR33" s="265"/>
      <c r="AS33" s="266"/>
      <c r="AT33" s="267"/>
      <c r="AU33" s="268"/>
      <c r="AV33" s="269"/>
      <c r="AW33" s="270"/>
      <c r="AX33" s="261"/>
      <c r="AY33" s="260"/>
      <c r="AZ33" s="135"/>
      <c r="BA33" s="262"/>
      <c r="BB33" s="263"/>
      <c r="BC33" s="264"/>
      <c r="BD33" s="265"/>
      <c r="BE33" s="266"/>
      <c r="BF33" s="267"/>
      <c r="BG33" s="268"/>
      <c r="BH33" s="269"/>
      <c r="BI33" s="270"/>
      <c r="BJ33" s="261"/>
      <c r="BK33" s="260"/>
      <c r="BL33" s="135"/>
      <c r="BM33" s="262"/>
      <c r="BN33" s="263"/>
      <c r="BO33" s="264"/>
      <c r="BP33" s="265"/>
      <c r="BQ33" s="266"/>
      <c r="BR33" s="267"/>
      <c r="BS33" s="268"/>
      <c r="BT33" s="269"/>
      <c r="BU33" s="270"/>
      <c r="BV33" s="261"/>
      <c r="BW33" s="260"/>
      <c r="BX33" s="135"/>
      <c r="BY33" s="262"/>
      <c r="BZ33" s="263"/>
      <c r="CA33" s="264"/>
      <c r="CB33" s="264"/>
      <c r="CC33" s="266"/>
      <c r="CD33" s="267"/>
      <c r="CE33" s="268"/>
      <c r="CF33" s="269"/>
      <c r="CG33" s="270"/>
      <c r="CH33" s="261"/>
      <c r="CI33" s="260"/>
      <c r="CJ33" s="127"/>
      <c r="CK33" s="262"/>
      <c r="CL33" s="263"/>
      <c r="CM33" s="264"/>
      <c r="CN33" s="264"/>
      <c r="CO33" s="266"/>
      <c r="CP33" s="267"/>
      <c r="CQ33" s="268"/>
      <c r="CR33" s="269"/>
      <c r="CS33" s="270"/>
      <c r="CT33" s="261"/>
      <c r="CU33" s="260"/>
      <c r="CV33" s="127"/>
    </row>
    <row r="34" spans="1:100" ht="13.5" customHeight="1">
      <c r="A34" s="259"/>
      <c r="B34" s="260" t="s">
        <v>992</v>
      </c>
      <c r="D34" s="135"/>
      <c r="E34" s="262"/>
      <c r="F34" s="263"/>
      <c r="G34" s="264"/>
      <c r="H34" s="265"/>
      <c r="I34" s="266"/>
      <c r="J34" s="267"/>
      <c r="K34" s="268"/>
      <c r="L34" s="269"/>
      <c r="M34" s="270"/>
      <c r="O34" s="260"/>
      <c r="P34" s="135"/>
      <c r="Q34" s="262"/>
      <c r="R34" s="263"/>
      <c r="S34" s="264"/>
      <c r="T34" s="265"/>
      <c r="U34" s="266"/>
      <c r="V34" s="267"/>
      <c r="W34" s="268"/>
      <c r="X34" s="269"/>
      <c r="Y34" s="270"/>
      <c r="Z34" s="261"/>
      <c r="AA34" s="260"/>
      <c r="AB34" s="135"/>
      <c r="AC34" s="262"/>
      <c r="AD34" s="263"/>
      <c r="AE34" s="264"/>
      <c r="AF34" s="265"/>
      <c r="AG34" s="266"/>
      <c r="AH34" s="267"/>
      <c r="AI34" s="268"/>
      <c r="AJ34" s="269"/>
      <c r="AK34" s="270"/>
      <c r="AL34" s="261"/>
      <c r="AM34" s="260"/>
      <c r="AN34" s="135"/>
      <c r="AO34" s="262"/>
      <c r="AP34" s="263"/>
      <c r="AQ34" s="264"/>
      <c r="AR34" s="265"/>
      <c r="AS34" s="266"/>
      <c r="AT34" s="267"/>
      <c r="AU34" s="268"/>
      <c r="AV34" s="269"/>
      <c r="AW34" s="270"/>
      <c r="AX34" s="261"/>
      <c r="AY34" s="260"/>
      <c r="AZ34" s="135"/>
      <c r="BA34" s="262"/>
      <c r="BB34" s="263"/>
      <c r="BC34" s="264"/>
      <c r="BD34" s="265"/>
      <c r="BE34" s="266"/>
      <c r="BF34" s="267"/>
      <c r="BG34" s="268"/>
      <c r="BH34" s="269"/>
      <c r="BI34" s="270"/>
      <c r="BJ34" s="261"/>
      <c r="BK34" s="260"/>
      <c r="BL34" s="135"/>
      <c r="BM34" s="262"/>
      <c r="BN34" s="263"/>
      <c r="BO34" s="264"/>
      <c r="BP34" s="265"/>
      <c r="BQ34" s="266"/>
      <c r="BR34" s="267"/>
      <c r="BS34" s="268"/>
      <c r="BT34" s="269"/>
      <c r="BU34" s="270"/>
      <c r="BV34" s="261"/>
      <c r="BW34" s="260"/>
      <c r="BX34" s="135"/>
      <c r="BY34" s="262"/>
      <c r="BZ34" s="263"/>
      <c r="CA34" s="264"/>
      <c r="CB34" s="289"/>
      <c r="CC34" s="266"/>
      <c r="CD34" s="267"/>
      <c r="CE34" s="268"/>
      <c r="CF34" s="269"/>
      <c r="CG34" s="270"/>
      <c r="CH34" s="261"/>
      <c r="CI34" s="260"/>
      <c r="CJ34" s="135"/>
      <c r="CK34" s="262"/>
      <c r="CL34" s="263"/>
      <c r="CM34" s="264"/>
      <c r="CN34" s="289"/>
      <c r="CO34" s="266"/>
      <c r="CP34" s="267"/>
      <c r="CQ34" s="268"/>
      <c r="CR34" s="269"/>
      <c r="CS34" s="270"/>
      <c r="CT34" s="261"/>
      <c r="CU34" s="260"/>
      <c r="CV34" s="135"/>
    </row>
    <row r="35" spans="1:100" ht="13.5" customHeight="1">
      <c r="A35" s="259"/>
      <c r="B35" s="260" t="s">
        <v>992</v>
      </c>
      <c r="D35" s="135"/>
      <c r="E35" s="262"/>
      <c r="F35" s="263"/>
      <c r="G35" s="264"/>
      <c r="H35" s="265"/>
      <c r="I35" s="266"/>
      <c r="J35" s="267"/>
      <c r="K35" s="268"/>
      <c r="L35" s="269"/>
      <c r="M35" s="270"/>
      <c r="O35" s="260"/>
      <c r="P35" s="135"/>
      <c r="Q35" s="262"/>
      <c r="R35" s="263"/>
      <c r="S35" s="264"/>
      <c r="T35" s="265"/>
      <c r="U35" s="266"/>
      <c r="V35" s="267"/>
      <c r="W35" s="268"/>
      <c r="X35" s="269"/>
      <c r="Y35" s="270"/>
      <c r="Z35" s="261"/>
      <c r="AA35" s="260"/>
      <c r="AB35" s="135"/>
      <c r="AC35" s="262"/>
      <c r="AD35" s="263"/>
      <c r="AE35" s="264"/>
      <c r="AF35" s="265"/>
      <c r="AG35" s="266"/>
      <c r="AH35" s="267"/>
      <c r="AI35" s="268"/>
      <c r="AJ35" s="269"/>
      <c r="AK35" s="270"/>
      <c r="AL35" s="261"/>
      <c r="AM35" s="260"/>
      <c r="AN35" s="135"/>
      <c r="AO35" s="262"/>
      <c r="AP35" s="263"/>
      <c r="AQ35" s="264"/>
      <c r="AR35" s="265"/>
      <c r="AS35" s="266"/>
      <c r="AT35" s="267"/>
      <c r="AU35" s="268"/>
      <c r="AV35" s="269"/>
      <c r="AW35" s="270"/>
      <c r="AX35" s="261"/>
      <c r="AY35" s="260"/>
      <c r="AZ35" s="135"/>
      <c r="BA35" s="262"/>
      <c r="BB35" s="263"/>
      <c r="BC35" s="264"/>
      <c r="BD35" s="265"/>
      <c r="BE35" s="266"/>
      <c r="BF35" s="267"/>
      <c r="BG35" s="268"/>
      <c r="BH35" s="269"/>
      <c r="BI35" s="270"/>
      <c r="BJ35" s="261"/>
      <c r="BK35" s="260"/>
      <c r="BL35" s="135"/>
      <c r="BM35" s="262"/>
      <c r="BN35" s="263"/>
      <c r="BO35" s="264"/>
      <c r="BP35" s="265"/>
      <c r="BQ35" s="266"/>
      <c r="BR35" s="267"/>
      <c r="BS35" s="268"/>
      <c r="BT35" s="269"/>
      <c r="BU35" s="270"/>
      <c r="BV35" s="261"/>
      <c r="BW35" s="260"/>
      <c r="BX35" s="135"/>
      <c r="BY35" s="262"/>
      <c r="BZ35" s="263"/>
      <c r="CA35" s="289"/>
      <c r="CB35" s="264"/>
      <c r="CC35" s="266"/>
      <c r="CD35" s="267"/>
      <c r="CE35" s="268"/>
      <c r="CF35" s="269"/>
      <c r="CG35" s="270"/>
      <c r="CH35" s="261"/>
      <c r="CI35" s="260"/>
      <c r="CJ35" s="135"/>
      <c r="CK35" s="262"/>
      <c r="CL35" s="263"/>
      <c r="CM35" s="289"/>
      <c r="CN35" s="264"/>
      <c r="CO35" s="266"/>
      <c r="CP35" s="267"/>
      <c r="CQ35" s="268"/>
      <c r="CR35" s="269"/>
      <c r="CS35" s="270"/>
      <c r="CT35" s="261"/>
      <c r="CU35" s="260"/>
      <c r="CV35" s="135"/>
    </row>
    <row r="36" spans="1:100" ht="13.5" customHeight="1">
      <c r="A36" s="259"/>
      <c r="B36" s="260" t="s">
        <v>993</v>
      </c>
      <c r="D36" s="135"/>
      <c r="E36" s="262"/>
      <c r="F36" s="263"/>
      <c r="G36" s="264"/>
      <c r="H36" s="265"/>
      <c r="I36" s="266"/>
      <c r="J36" s="267"/>
      <c r="K36" s="268"/>
      <c r="L36" s="269"/>
      <c r="M36" s="270"/>
      <c r="O36" s="260"/>
      <c r="P36" s="135"/>
      <c r="Q36" s="262"/>
      <c r="R36" s="263"/>
      <c r="S36" s="264"/>
      <c r="T36" s="265"/>
      <c r="U36" s="266"/>
      <c r="V36" s="267"/>
      <c r="W36" s="268"/>
      <c r="X36" s="269"/>
      <c r="Y36" s="270"/>
      <c r="Z36" s="261"/>
      <c r="AA36" s="260"/>
      <c r="AB36" s="135"/>
      <c r="AC36" s="262"/>
      <c r="AD36" s="263"/>
      <c r="AE36" s="264"/>
      <c r="AF36" s="265"/>
      <c r="AG36" s="266"/>
      <c r="AH36" s="267"/>
      <c r="AI36" s="268"/>
      <c r="AJ36" s="269"/>
      <c r="AK36" s="270"/>
      <c r="AL36" s="261"/>
      <c r="AM36" s="260"/>
      <c r="AN36" s="135"/>
      <c r="AO36" s="262"/>
      <c r="AP36" s="263"/>
      <c r="AQ36" s="264"/>
      <c r="AR36" s="265"/>
      <c r="AS36" s="266"/>
      <c r="AT36" s="267"/>
      <c r="AU36" s="268"/>
      <c r="AV36" s="269"/>
      <c r="AW36" s="270"/>
      <c r="AX36" s="261"/>
      <c r="AY36" s="260"/>
      <c r="AZ36" s="135"/>
      <c r="BA36" s="262"/>
      <c r="BB36" s="263"/>
      <c r="BC36" s="264"/>
      <c r="BD36" s="265"/>
      <c r="BE36" s="266"/>
      <c r="BF36" s="267"/>
      <c r="BG36" s="268"/>
      <c r="BH36" s="269"/>
      <c r="BI36" s="270"/>
      <c r="BJ36" s="261"/>
      <c r="BK36" s="260"/>
      <c r="BL36" s="135"/>
      <c r="BM36" s="262"/>
      <c r="BN36" s="263"/>
      <c r="BO36" s="264"/>
      <c r="BP36" s="265"/>
      <c r="BQ36" s="266"/>
      <c r="BR36" s="267"/>
      <c r="BS36" s="268"/>
      <c r="BT36" s="269"/>
      <c r="BU36" s="270"/>
      <c r="BV36" s="261"/>
      <c r="BW36" s="260"/>
      <c r="BX36" s="135"/>
      <c r="BY36" s="262"/>
      <c r="BZ36" s="263"/>
      <c r="CA36" s="264"/>
      <c r="CB36" s="289"/>
      <c r="CC36" s="266"/>
      <c r="CD36" s="267"/>
      <c r="CE36" s="268"/>
      <c r="CF36" s="269"/>
      <c r="CG36" s="270"/>
      <c r="CH36" s="261"/>
      <c r="CI36" s="260"/>
      <c r="CJ36" s="135"/>
      <c r="CK36" s="262"/>
      <c r="CL36" s="263"/>
      <c r="CM36" s="264"/>
      <c r="CN36" s="289"/>
      <c r="CO36" s="266"/>
      <c r="CP36" s="267"/>
      <c r="CQ36" s="268"/>
      <c r="CR36" s="269"/>
      <c r="CS36" s="270"/>
      <c r="CT36" s="261"/>
      <c r="CU36" s="260"/>
      <c r="CV36" s="135"/>
    </row>
    <row r="37" spans="1:100" ht="13.5" customHeight="1">
      <c r="A37" s="259"/>
      <c r="B37" s="260" t="s">
        <v>993</v>
      </c>
      <c r="D37" s="135"/>
      <c r="E37" s="262"/>
      <c r="F37" s="263"/>
      <c r="G37" s="264"/>
      <c r="H37" s="265"/>
      <c r="I37" s="266"/>
      <c r="J37" s="267"/>
      <c r="K37" s="268"/>
      <c r="L37" s="269"/>
      <c r="M37" s="270"/>
      <c r="O37" s="260"/>
      <c r="P37" s="135"/>
      <c r="Q37" s="262"/>
      <c r="R37" s="263"/>
      <c r="S37" s="264"/>
      <c r="T37" s="265"/>
      <c r="U37" s="266"/>
      <c r="V37" s="267"/>
      <c r="W37" s="268"/>
      <c r="X37" s="269"/>
      <c r="Y37" s="270"/>
      <c r="Z37" s="261"/>
      <c r="AA37" s="260"/>
      <c r="AB37" s="135"/>
      <c r="AC37" s="262"/>
      <c r="AD37" s="263"/>
      <c r="AE37" s="264"/>
      <c r="AF37" s="265"/>
      <c r="AG37" s="266"/>
      <c r="AH37" s="267"/>
      <c r="AI37" s="268"/>
      <c r="AJ37" s="269"/>
      <c r="AK37" s="270"/>
      <c r="AL37" s="261"/>
      <c r="AM37" s="260"/>
      <c r="AN37" s="135"/>
      <c r="AO37" s="262"/>
      <c r="AP37" s="263"/>
      <c r="AQ37" s="264"/>
      <c r="AR37" s="265"/>
      <c r="AS37" s="266"/>
      <c r="AT37" s="267"/>
      <c r="AU37" s="268"/>
      <c r="AV37" s="269"/>
      <c r="AW37" s="270"/>
      <c r="AX37" s="261"/>
      <c r="AY37" s="260"/>
      <c r="AZ37" s="135"/>
      <c r="BA37" s="262"/>
      <c r="BB37" s="263"/>
      <c r="BC37" s="264"/>
      <c r="BD37" s="265"/>
      <c r="BE37" s="266"/>
      <c r="BF37" s="267"/>
      <c r="BG37" s="268"/>
      <c r="BH37" s="269"/>
      <c r="BI37" s="270"/>
      <c r="BJ37" s="261"/>
      <c r="BK37" s="260"/>
      <c r="BL37" s="135"/>
      <c r="BM37" s="262"/>
      <c r="BN37" s="263"/>
      <c r="BO37" s="264"/>
      <c r="BP37" s="265"/>
      <c r="BQ37" s="266"/>
      <c r="BR37" s="267"/>
      <c r="BS37" s="268"/>
      <c r="BT37" s="269"/>
      <c r="BU37" s="270"/>
      <c r="BV37" s="261"/>
      <c r="BW37" s="260"/>
      <c r="BX37" s="135"/>
      <c r="BY37" s="262"/>
      <c r="BZ37" s="263"/>
      <c r="CA37" s="289"/>
      <c r="CB37" s="264"/>
      <c r="CC37" s="266"/>
      <c r="CD37" s="267"/>
      <c r="CE37" s="268"/>
      <c r="CF37" s="269"/>
      <c r="CG37" s="270"/>
      <c r="CH37" s="261"/>
      <c r="CI37" s="260"/>
      <c r="CJ37" s="135"/>
      <c r="CK37" s="262"/>
      <c r="CL37" s="263"/>
      <c r="CM37" s="289"/>
      <c r="CN37" s="264"/>
      <c r="CO37" s="266"/>
      <c r="CP37" s="267"/>
      <c r="CQ37" s="268"/>
      <c r="CR37" s="269"/>
      <c r="CS37" s="270"/>
      <c r="CT37" s="261"/>
      <c r="CU37" s="260"/>
      <c r="CV37" s="135"/>
    </row>
    <row r="38" spans="1:100" ht="13.5" customHeight="1">
      <c r="A38" s="259"/>
      <c r="B38" s="260" t="s">
        <v>994</v>
      </c>
      <c r="D38" s="135"/>
      <c r="E38" s="262"/>
      <c r="F38" s="263"/>
      <c r="G38" s="264"/>
      <c r="H38" s="265"/>
      <c r="I38" s="266"/>
      <c r="J38" s="267"/>
      <c r="K38" s="268"/>
      <c r="L38" s="269"/>
      <c r="M38" s="270"/>
      <c r="O38" s="260"/>
      <c r="P38" s="135"/>
      <c r="Q38" s="262"/>
      <c r="R38" s="263"/>
      <c r="S38" s="264"/>
      <c r="T38" s="265"/>
      <c r="U38" s="266"/>
      <c r="V38" s="267"/>
      <c r="W38" s="268"/>
      <c r="X38" s="269"/>
      <c r="Y38" s="270"/>
      <c r="Z38" s="261"/>
      <c r="AA38" s="260"/>
      <c r="AB38" s="135"/>
      <c r="AC38" s="262"/>
      <c r="AD38" s="263"/>
      <c r="AE38" s="264"/>
      <c r="AF38" s="265"/>
      <c r="AG38" s="266"/>
      <c r="AH38" s="267"/>
      <c r="AI38" s="268"/>
      <c r="AJ38" s="269"/>
      <c r="AK38" s="270"/>
      <c r="AL38" s="261"/>
      <c r="AM38" s="260"/>
      <c r="AN38" s="135"/>
      <c r="AO38" s="262"/>
      <c r="AP38" s="263"/>
      <c r="AQ38" s="264"/>
      <c r="AR38" s="265"/>
      <c r="AS38" s="266"/>
      <c r="AT38" s="267"/>
      <c r="AU38" s="268"/>
      <c r="AV38" s="269"/>
      <c r="AW38" s="270"/>
      <c r="AX38" s="261"/>
      <c r="AY38" s="260"/>
      <c r="AZ38" s="135"/>
      <c r="BA38" s="262"/>
      <c r="BB38" s="263"/>
      <c r="BC38" s="264"/>
      <c r="BD38" s="265"/>
      <c r="BE38" s="266"/>
      <c r="BF38" s="267"/>
      <c r="BG38" s="268"/>
      <c r="BH38" s="269"/>
      <c r="BI38" s="270"/>
      <c r="BJ38" s="261"/>
      <c r="BK38" s="260"/>
      <c r="BL38" s="135"/>
      <c r="BM38" s="262"/>
      <c r="BN38" s="263"/>
      <c r="BO38" s="264"/>
      <c r="BP38" s="265"/>
      <c r="BQ38" s="266"/>
      <c r="BR38" s="267"/>
      <c r="BS38" s="268"/>
      <c r="BT38" s="269"/>
      <c r="BU38" s="270"/>
      <c r="BV38" s="261"/>
      <c r="BW38" s="260"/>
      <c r="BX38" s="135"/>
      <c r="BY38" s="262"/>
      <c r="BZ38" s="263"/>
      <c r="CA38" s="264"/>
      <c r="CB38" s="264"/>
      <c r="CC38" s="266"/>
      <c r="CD38" s="267"/>
      <c r="CE38" s="268"/>
      <c r="CF38" s="269"/>
      <c r="CG38" s="270"/>
      <c r="CH38" s="261"/>
      <c r="CI38" s="260"/>
      <c r="CJ38" s="135"/>
      <c r="CK38" s="262"/>
      <c r="CL38" s="263"/>
      <c r="CM38" s="264"/>
      <c r="CN38" s="264"/>
      <c r="CO38" s="266"/>
      <c r="CP38" s="267"/>
      <c r="CQ38" s="268"/>
      <c r="CR38" s="269"/>
      <c r="CS38" s="270"/>
      <c r="CT38" s="261"/>
      <c r="CU38" s="260"/>
      <c r="CV38" s="135"/>
    </row>
    <row r="39" spans="1:100" ht="13.5" customHeight="1">
      <c r="A39" s="259"/>
      <c r="B39" s="260" t="s">
        <v>994</v>
      </c>
      <c r="D39" s="135"/>
      <c r="E39" s="262"/>
      <c r="F39" s="263"/>
      <c r="G39" s="264"/>
      <c r="H39" s="265"/>
      <c r="I39" s="266"/>
      <c r="J39" s="267"/>
      <c r="K39" s="268"/>
      <c r="L39" s="269"/>
      <c r="M39" s="270"/>
      <c r="O39" s="260"/>
      <c r="P39" s="135"/>
      <c r="Q39" s="262"/>
      <c r="R39" s="263"/>
      <c r="S39" s="264"/>
      <c r="T39" s="265"/>
      <c r="U39" s="266"/>
      <c r="V39" s="267"/>
      <c r="W39" s="268"/>
      <c r="X39" s="269"/>
      <c r="Y39" s="270"/>
      <c r="Z39" s="261"/>
      <c r="AA39" s="260"/>
      <c r="AB39" s="135"/>
      <c r="AC39" s="262"/>
      <c r="AD39" s="263"/>
      <c r="AE39" s="264"/>
      <c r="AF39" s="265"/>
      <c r="AG39" s="266"/>
      <c r="AH39" s="267"/>
      <c r="AI39" s="268"/>
      <c r="AJ39" s="269"/>
      <c r="AK39" s="270"/>
      <c r="AL39" s="261"/>
      <c r="AM39" s="260"/>
      <c r="AN39" s="135"/>
      <c r="AO39" s="262"/>
      <c r="AP39" s="263"/>
      <c r="AQ39" s="264"/>
      <c r="AR39" s="265"/>
      <c r="AS39" s="266"/>
      <c r="AT39" s="267"/>
      <c r="AU39" s="268"/>
      <c r="AV39" s="269"/>
      <c r="AW39" s="270"/>
      <c r="AX39" s="261"/>
      <c r="AY39" s="260"/>
      <c r="AZ39" s="135"/>
      <c r="BA39" s="262"/>
      <c r="BB39" s="263"/>
      <c r="BC39" s="264"/>
      <c r="BD39" s="265"/>
      <c r="BE39" s="266"/>
      <c r="BF39" s="267"/>
      <c r="BG39" s="268"/>
      <c r="BH39" s="269"/>
      <c r="BI39" s="270"/>
      <c r="BJ39" s="261"/>
      <c r="BK39" s="260"/>
      <c r="BL39" s="135"/>
      <c r="BM39" s="262"/>
      <c r="BN39" s="263"/>
      <c r="BO39" s="264"/>
      <c r="BP39" s="265"/>
      <c r="BQ39" s="266"/>
      <c r="BR39" s="267"/>
      <c r="BS39" s="268"/>
      <c r="BT39" s="269"/>
      <c r="BU39" s="270"/>
      <c r="BV39" s="261"/>
      <c r="BW39" s="260"/>
      <c r="BX39" s="135"/>
      <c r="BY39" s="262"/>
      <c r="BZ39" s="263"/>
      <c r="CA39" s="264"/>
      <c r="CB39" s="264"/>
      <c r="CC39" s="266"/>
      <c r="CD39" s="267"/>
      <c r="CE39" s="268"/>
      <c r="CF39" s="269"/>
      <c r="CG39" s="270"/>
      <c r="CH39" s="261"/>
      <c r="CI39" s="260"/>
      <c r="CJ39" s="127"/>
      <c r="CK39" s="262"/>
      <c r="CL39" s="263"/>
      <c r="CM39" s="264"/>
      <c r="CN39" s="264"/>
      <c r="CO39" s="266"/>
      <c r="CP39" s="267"/>
      <c r="CQ39" s="268"/>
      <c r="CR39" s="269"/>
      <c r="CS39" s="270"/>
      <c r="CT39" s="261"/>
      <c r="CU39" s="260"/>
      <c r="CV39" s="127"/>
    </row>
    <row r="40" spans="1:100" ht="13.5" customHeight="1">
      <c r="A40" s="259"/>
      <c r="B40" s="260" t="s">
        <v>995</v>
      </c>
      <c r="D40" s="135"/>
      <c r="E40" s="262"/>
      <c r="F40" s="263"/>
      <c r="G40" s="264"/>
      <c r="H40" s="265"/>
      <c r="I40" s="266"/>
      <c r="J40" s="267"/>
      <c r="K40" s="268"/>
      <c r="L40" s="269"/>
      <c r="M40" s="270"/>
      <c r="O40" s="260"/>
      <c r="P40" s="135"/>
      <c r="Q40" s="262"/>
      <c r="R40" s="263"/>
      <c r="S40" s="264"/>
      <c r="T40" s="265"/>
      <c r="U40" s="266"/>
      <c r="V40" s="267"/>
      <c r="W40" s="268"/>
      <c r="X40" s="269"/>
      <c r="Y40" s="270"/>
      <c r="Z40" s="261"/>
      <c r="AA40" s="260"/>
      <c r="AB40" s="135"/>
      <c r="AC40" s="262"/>
      <c r="AD40" s="263"/>
      <c r="AE40" s="264"/>
      <c r="AF40" s="265"/>
      <c r="AG40" s="266"/>
      <c r="AH40" s="267"/>
      <c r="AI40" s="268"/>
      <c r="AJ40" s="269"/>
      <c r="AK40" s="270"/>
      <c r="AL40" s="261"/>
      <c r="AM40" s="260"/>
      <c r="AN40" s="135"/>
      <c r="AO40" s="262"/>
      <c r="AP40" s="263"/>
      <c r="AQ40" s="264"/>
      <c r="AR40" s="265"/>
      <c r="AS40" s="266"/>
      <c r="AT40" s="267"/>
      <c r="AU40" s="268"/>
      <c r="AV40" s="269"/>
      <c r="AW40" s="270"/>
      <c r="AX40" s="261"/>
      <c r="AY40" s="260"/>
      <c r="AZ40" s="135"/>
      <c r="BA40" s="262"/>
      <c r="BB40" s="263"/>
      <c r="BC40" s="264"/>
      <c r="BD40" s="265"/>
      <c r="BE40" s="266"/>
      <c r="BF40" s="267"/>
      <c r="BG40" s="268"/>
      <c r="BH40" s="269"/>
      <c r="BI40" s="270"/>
      <c r="BJ40" s="261"/>
      <c r="BK40" s="260"/>
      <c r="BL40" s="135"/>
      <c r="BM40" s="262"/>
      <c r="BN40" s="263"/>
      <c r="BO40" s="264"/>
      <c r="BP40" s="265"/>
      <c r="BQ40" s="266"/>
      <c r="BR40" s="267"/>
      <c r="BS40" s="268"/>
      <c r="BT40" s="269"/>
      <c r="BU40" s="270"/>
      <c r="BV40" s="261"/>
      <c r="BW40" s="260"/>
      <c r="BX40" s="135"/>
      <c r="BY40" s="262"/>
      <c r="BZ40" s="263"/>
      <c r="CA40" s="264"/>
      <c r="CB40" s="264"/>
      <c r="CC40" s="266"/>
      <c r="CD40" s="267"/>
      <c r="CE40" s="268"/>
      <c r="CF40" s="269"/>
      <c r="CG40" s="270"/>
      <c r="CH40" s="261"/>
      <c r="CI40" s="260"/>
      <c r="CJ40" s="135"/>
      <c r="CK40" s="262"/>
      <c r="CL40" s="263"/>
      <c r="CM40" s="264"/>
      <c r="CN40" s="264"/>
      <c r="CO40" s="266"/>
      <c r="CP40" s="267"/>
      <c r="CQ40" s="268"/>
      <c r="CR40" s="269"/>
      <c r="CS40" s="270"/>
      <c r="CT40" s="261"/>
      <c r="CU40" s="260"/>
      <c r="CV40" s="135"/>
    </row>
    <row r="41" spans="1:100" ht="13.5" customHeight="1">
      <c r="A41" s="259"/>
      <c r="B41" s="260" t="s">
        <v>995</v>
      </c>
      <c r="D41" s="135"/>
      <c r="E41" s="262"/>
      <c r="F41" s="263"/>
      <c r="G41" s="264"/>
      <c r="H41" s="265"/>
      <c r="I41" s="266"/>
      <c r="J41" s="267"/>
      <c r="K41" s="268"/>
      <c r="L41" s="269"/>
      <c r="M41" s="270"/>
      <c r="O41" s="260"/>
      <c r="P41" s="135"/>
      <c r="Q41" s="262"/>
      <c r="R41" s="263"/>
      <c r="S41" s="264"/>
      <c r="T41" s="265"/>
      <c r="U41" s="266"/>
      <c r="V41" s="267"/>
      <c r="W41" s="268"/>
      <c r="X41" s="269"/>
      <c r="Y41" s="270"/>
      <c r="Z41" s="261"/>
      <c r="AA41" s="260"/>
      <c r="AB41" s="135"/>
      <c r="AC41" s="262"/>
      <c r="AD41" s="263"/>
      <c r="AE41" s="264"/>
      <c r="AF41" s="265"/>
      <c r="AG41" s="266"/>
      <c r="AH41" s="267"/>
      <c r="AI41" s="268"/>
      <c r="AJ41" s="269"/>
      <c r="AK41" s="270"/>
      <c r="AL41" s="261"/>
      <c r="AM41" s="260"/>
      <c r="AN41" s="135"/>
      <c r="AO41" s="262"/>
      <c r="AP41" s="263"/>
      <c r="AQ41" s="264"/>
      <c r="AR41" s="265"/>
      <c r="AS41" s="266"/>
      <c r="AT41" s="267"/>
      <c r="AU41" s="268"/>
      <c r="AV41" s="269"/>
      <c r="AW41" s="270"/>
      <c r="AX41" s="261"/>
      <c r="AY41" s="260"/>
      <c r="AZ41" s="135"/>
      <c r="BA41" s="262"/>
      <c r="BB41" s="263"/>
      <c r="BC41" s="264"/>
      <c r="BD41" s="265"/>
      <c r="BE41" s="266"/>
      <c r="BF41" s="267"/>
      <c r="BG41" s="268"/>
      <c r="BH41" s="269"/>
      <c r="BI41" s="270"/>
      <c r="BJ41" s="261"/>
      <c r="BK41" s="260"/>
      <c r="BL41" s="135"/>
      <c r="BM41" s="262"/>
      <c r="BN41" s="263"/>
      <c r="BO41" s="264"/>
      <c r="BP41" s="265"/>
      <c r="BQ41" s="266"/>
      <c r="BR41" s="267"/>
      <c r="BS41" s="268"/>
      <c r="BT41" s="269"/>
      <c r="BU41" s="270"/>
      <c r="BV41" s="261"/>
      <c r="BW41" s="260"/>
      <c r="BX41" s="135"/>
      <c r="BY41" s="262"/>
      <c r="BZ41" s="263"/>
      <c r="CA41" s="264"/>
      <c r="CB41" s="264"/>
      <c r="CC41" s="266"/>
      <c r="CD41" s="267"/>
      <c r="CE41" s="268"/>
      <c r="CF41" s="269"/>
      <c r="CG41" s="270"/>
      <c r="CH41" s="261"/>
      <c r="CI41" s="260"/>
      <c r="CJ41" s="135"/>
      <c r="CK41" s="262"/>
      <c r="CL41" s="263"/>
      <c r="CM41" s="264"/>
      <c r="CN41" s="264"/>
      <c r="CO41" s="266"/>
      <c r="CP41" s="267"/>
      <c r="CQ41" s="268"/>
      <c r="CR41" s="269"/>
      <c r="CS41" s="270"/>
      <c r="CT41" s="261"/>
      <c r="CU41" s="260"/>
      <c r="CV41" s="135"/>
    </row>
    <row r="42" spans="1:100" ht="13.5" customHeight="1">
      <c r="A42" s="259"/>
      <c r="B42" s="260" t="s">
        <v>995</v>
      </c>
      <c r="D42" s="135"/>
      <c r="E42" s="262"/>
      <c r="F42" s="263"/>
      <c r="G42" s="264"/>
      <c r="H42" s="265"/>
      <c r="I42" s="266"/>
      <c r="J42" s="267"/>
      <c r="K42" s="268"/>
      <c r="L42" s="269"/>
      <c r="M42" s="270"/>
      <c r="O42" s="260"/>
      <c r="P42" s="135"/>
      <c r="Q42" s="262"/>
      <c r="R42" s="263"/>
      <c r="S42" s="264"/>
      <c r="T42" s="265"/>
      <c r="U42" s="266"/>
      <c r="V42" s="267"/>
      <c r="W42" s="268"/>
      <c r="X42" s="269"/>
      <c r="Y42" s="270"/>
      <c r="Z42" s="261"/>
      <c r="AA42" s="260"/>
      <c r="AB42" s="135"/>
      <c r="AC42" s="262"/>
      <c r="AD42" s="263"/>
      <c r="AE42" s="264"/>
      <c r="AF42" s="265"/>
      <c r="AG42" s="266"/>
      <c r="AH42" s="267"/>
      <c r="AI42" s="268"/>
      <c r="AJ42" s="269"/>
      <c r="AK42" s="270"/>
      <c r="AL42" s="261"/>
      <c r="AM42" s="260"/>
      <c r="AN42" s="135"/>
      <c r="AO42" s="262"/>
      <c r="AP42" s="263"/>
      <c r="AQ42" s="264"/>
      <c r="AR42" s="265"/>
      <c r="AS42" s="266"/>
      <c r="AT42" s="267"/>
      <c r="AU42" s="268"/>
      <c r="AV42" s="269"/>
      <c r="AW42" s="270"/>
      <c r="AX42" s="261"/>
      <c r="AY42" s="260"/>
      <c r="AZ42" s="135"/>
      <c r="BA42" s="262"/>
      <c r="BB42" s="263"/>
      <c r="BC42" s="264"/>
      <c r="BD42" s="265"/>
      <c r="BE42" s="266"/>
      <c r="BF42" s="267"/>
      <c r="BG42" s="268"/>
      <c r="BH42" s="269"/>
      <c r="BI42" s="270"/>
      <c r="BJ42" s="261"/>
      <c r="BK42" s="260"/>
      <c r="BL42" s="135"/>
      <c r="BM42" s="262"/>
      <c r="BN42" s="263"/>
      <c r="BO42" s="264"/>
      <c r="BP42" s="265"/>
      <c r="BQ42" s="266"/>
      <c r="BR42" s="267"/>
      <c r="BS42" s="268"/>
      <c r="BT42" s="269"/>
      <c r="BU42" s="270"/>
      <c r="BV42" s="261"/>
      <c r="BW42" s="260"/>
      <c r="BX42" s="135"/>
      <c r="BY42" s="262"/>
      <c r="BZ42" s="263"/>
      <c r="CA42" s="264"/>
      <c r="CB42" s="264"/>
      <c r="CC42" s="266"/>
      <c r="CD42" s="267"/>
      <c r="CE42" s="268"/>
      <c r="CF42" s="269"/>
      <c r="CG42" s="270"/>
      <c r="CH42" s="261"/>
      <c r="CI42" s="260"/>
      <c r="CJ42" s="135"/>
      <c r="CK42" s="262"/>
      <c r="CL42" s="263"/>
      <c r="CM42" s="264"/>
      <c r="CN42" s="264"/>
      <c r="CO42" s="266"/>
      <c r="CP42" s="267"/>
      <c r="CQ42" s="268"/>
      <c r="CR42" s="269"/>
      <c r="CS42" s="270"/>
      <c r="CT42" s="261"/>
      <c r="CU42" s="260"/>
      <c r="CV42" s="135"/>
    </row>
    <row r="43" spans="1:100" ht="13.5" customHeight="1">
      <c r="A43" s="259"/>
      <c r="B43" s="260" t="s">
        <v>996</v>
      </c>
      <c r="D43" s="135"/>
      <c r="E43" s="262"/>
      <c r="F43" s="263"/>
      <c r="G43" s="264"/>
      <c r="H43" s="265"/>
      <c r="I43" s="266"/>
      <c r="J43" s="267"/>
      <c r="K43" s="268"/>
      <c r="L43" s="269"/>
      <c r="M43" s="270"/>
      <c r="O43" s="260"/>
      <c r="P43" s="135"/>
      <c r="Q43" s="262"/>
      <c r="R43" s="263"/>
      <c r="S43" s="264"/>
      <c r="T43" s="265"/>
      <c r="U43" s="266"/>
      <c r="V43" s="267"/>
      <c r="W43" s="268"/>
      <c r="X43" s="269"/>
      <c r="Y43" s="270"/>
      <c r="Z43" s="261"/>
      <c r="AA43" s="260"/>
      <c r="AB43" s="135"/>
      <c r="AC43" s="262"/>
      <c r="AD43" s="263"/>
      <c r="AE43" s="264"/>
      <c r="AF43" s="265"/>
      <c r="AG43" s="266"/>
      <c r="AH43" s="267"/>
      <c r="AI43" s="268"/>
      <c r="AJ43" s="269"/>
      <c r="AK43" s="270"/>
      <c r="AL43" s="261"/>
      <c r="AM43" s="260"/>
      <c r="AN43" s="135"/>
      <c r="AO43" s="262"/>
      <c r="AP43" s="263"/>
      <c r="AQ43" s="264"/>
      <c r="AR43" s="265"/>
      <c r="AS43" s="266"/>
      <c r="AT43" s="267"/>
      <c r="AU43" s="268"/>
      <c r="AV43" s="269"/>
      <c r="AW43" s="270"/>
      <c r="AX43" s="261"/>
      <c r="AY43" s="260"/>
      <c r="AZ43" s="135"/>
      <c r="BA43" s="262"/>
      <c r="BB43" s="263"/>
      <c r="BC43" s="264"/>
      <c r="BD43" s="265"/>
      <c r="BE43" s="266"/>
      <c r="BF43" s="267"/>
      <c r="BG43" s="268"/>
      <c r="BH43" s="269"/>
      <c r="BI43" s="270"/>
      <c r="BJ43" s="261"/>
      <c r="BK43" s="260"/>
      <c r="BL43" s="135"/>
      <c r="BM43" s="262"/>
      <c r="BN43" s="263"/>
      <c r="BO43" s="264"/>
      <c r="BP43" s="265"/>
      <c r="BQ43" s="266"/>
      <c r="BR43" s="267"/>
      <c r="BS43" s="268"/>
      <c r="BT43" s="269"/>
      <c r="BU43" s="270"/>
      <c r="BV43" s="261"/>
      <c r="BW43" s="260"/>
      <c r="BX43" s="135"/>
      <c r="BY43" s="262"/>
      <c r="BZ43" s="263"/>
      <c r="CA43" s="264"/>
      <c r="CB43" s="290"/>
      <c r="CC43" s="266"/>
      <c r="CD43" s="267"/>
      <c r="CE43" s="268"/>
      <c r="CF43" s="269"/>
      <c r="CG43" s="270"/>
      <c r="CH43" s="261"/>
      <c r="CI43" s="135"/>
      <c r="CJ43" s="135"/>
      <c r="CK43" s="262"/>
      <c r="CL43" s="263"/>
      <c r="CM43" s="264"/>
      <c r="CN43" s="290"/>
      <c r="CO43" s="266"/>
      <c r="CP43" s="267"/>
      <c r="CQ43" s="268"/>
      <c r="CR43" s="269"/>
      <c r="CS43" s="270"/>
      <c r="CT43" s="261"/>
      <c r="CU43" s="135"/>
      <c r="CV43" s="135"/>
    </row>
    <row r="44" spans="1:100" ht="13.5" customHeight="1">
      <c r="A44" s="259"/>
      <c r="B44" s="260" t="s">
        <v>996</v>
      </c>
      <c r="D44" s="135"/>
      <c r="E44" s="262"/>
      <c r="F44" s="263"/>
      <c r="G44" s="264"/>
      <c r="H44" s="265"/>
      <c r="I44" s="266"/>
      <c r="J44" s="267"/>
      <c r="K44" s="268"/>
      <c r="L44" s="269"/>
      <c r="M44" s="270"/>
      <c r="O44" s="260"/>
      <c r="P44" s="135"/>
      <c r="Q44" s="262"/>
      <c r="R44" s="263"/>
      <c r="S44" s="264"/>
      <c r="T44" s="265"/>
      <c r="U44" s="266"/>
      <c r="V44" s="267"/>
      <c r="W44" s="268"/>
      <c r="X44" s="269"/>
      <c r="Y44" s="270"/>
      <c r="Z44" s="261"/>
      <c r="AA44" s="260"/>
      <c r="AB44" s="135"/>
      <c r="AC44" s="262"/>
      <c r="AD44" s="263"/>
      <c r="AE44" s="264"/>
      <c r="AF44" s="265"/>
      <c r="AG44" s="266"/>
      <c r="AH44" s="267"/>
      <c r="AI44" s="268"/>
      <c r="AJ44" s="269"/>
      <c r="AK44" s="270"/>
      <c r="AL44" s="261"/>
      <c r="AM44" s="260"/>
      <c r="AN44" s="135"/>
      <c r="AO44" s="262"/>
      <c r="AP44" s="263"/>
      <c r="AQ44" s="264"/>
      <c r="AR44" s="265"/>
      <c r="AS44" s="266"/>
      <c r="AT44" s="267"/>
      <c r="AU44" s="268"/>
      <c r="AV44" s="269"/>
      <c r="AW44" s="270"/>
      <c r="AX44" s="261"/>
      <c r="AY44" s="260"/>
      <c r="AZ44" s="135"/>
      <c r="BA44" s="262"/>
      <c r="BB44" s="263"/>
      <c r="BC44" s="264"/>
      <c r="BD44" s="265"/>
      <c r="BE44" s="266"/>
      <c r="BF44" s="267"/>
      <c r="BG44" s="268"/>
      <c r="BH44" s="269"/>
      <c r="BI44" s="270"/>
      <c r="BJ44" s="261"/>
      <c r="BK44" s="260"/>
      <c r="BL44" s="135"/>
      <c r="BM44" s="262"/>
      <c r="BN44" s="263"/>
      <c r="BO44" s="264"/>
      <c r="BP44" s="265"/>
      <c r="BQ44" s="266"/>
      <c r="BR44" s="267"/>
      <c r="BS44" s="268"/>
      <c r="BT44" s="269"/>
      <c r="BU44" s="270"/>
      <c r="BV44" s="261"/>
      <c r="BW44" s="260"/>
      <c r="BX44" s="135"/>
      <c r="BY44" s="262"/>
      <c r="BZ44" s="263"/>
      <c r="CA44" s="290"/>
      <c r="CB44" s="290"/>
      <c r="CC44" s="266"/>
      <c r="CD44" s="267"/>
      <c r="CE44" s="268"/>
      <c r="CF44" s="269"/>
      <c r="CG44" s="270"/>
      <c r="CH44" s="261"/>
      <c r="CI44" s="260"/>
      <c r="CJ44" s="135"/>
      <c r="CK44" s="262"/>
      <c r="CL44" s="263"/>
      <c r="CM44" s="290"/>
      <c r="CN44" s="290"/>
      <c r="CO44" s="266"/>
      <c r="CP44" s="267"/>
      <c r="CQ44" s="268"/>
      <c r="CR44" s="269"/>
      <c r="CS44" s="270"/>
      <c r="CT44" s="261"/>
      <c r="CU44" s="260"/>
      <c r="CV44" s="135"/>
    </row>
    <row r="45" spans="1:100" ht="13.5" customHeight="1">
      <c r="A45" s="259"/>
      <c r="B45" s="260" t="s">
        <v>996</v>
      </c>
      <c r="D45" s="135"/>
      <c r="E45" s="262"/>
      <c r="F45" s="263"/>
      <c r="G45" s="264"/>
      <c r="H45" s="265"/>
      <c r="I45" s="266"/>
      <c r="J45" s="267"/>
      <c r="K45" s="268"/>
      <c r="L45" s="269"/>
      <c r="M45" s="270"/>
      <c r="O45" s="260"/>
      <c r="P45" s="135"/>
      <c r="Q45" s="262"/>
      <c r="R45" s="263"/>
      <c r="S45" s="264"/>
      <c r="T45" s="265"/>
      <c r="U45" s="266"/>
      <c r="V45" s="267"/>
      <c r="W45" s="268"/>
      <c r="X45" s="269"/>
      <c r="Y45" s="270"/>
      <c r="Z45" s="261"/>
      <c r="AA45" s="260"/>
      <c r="AB45" s="135"/>
      <c r="AC45" s="262"/>
      <c r="AD45" s="263"/>
      <c r="AE45" s="264"/>
      <c r="AF45" s="265"/>
      <c r="AG45" s="266"/>
      <c r="AH45" s="267"/>
      <c r="AI45" s="268"/>
      <c r="AJ45" s="269"/>
      <c r="AK45" s="270"/>
      <c r="AL45" s="261"/>
      <c r="AM45" s="260"/>
      <c r="AN45" s="135"/>
      <c r="AO45" s="262"/>
      <c r="AP45" s="263"/>
      <c r="AQ45" s="264"/>
      <c r="AR45" s="265"/>
      <c r="AS45" s="266"/>
      <c r="AT45" s="267"/>
      <c r="AU45" s="268"/>
      <c r="AV45" s="269"/>
      <c r="AW45" s="270"/>
      <c r="AX45" s="261"/>
      <c r="AY45" s="260"/>
      <c r="AZ45" s="135"/>
      <c r="BA45" s="262"/>
      <c r="BB45" s="263"/>
      <c r="BC45" s="264"/>
      <c r="BD45" s="265"/>
      <c r="BE45" s="266"/>
      <c r="BF45" s="267"/>
      <c r="BG45" s="268"/>
      <c r="BH45" s="269"/>
      <c r="BI45" s="270"/>
      <c r="BJ45" s="261"/>
      <c r="BK45" s="260"/>
      <c r="BL45" s="135"/>
      <c r="BM45" s="262"/>
      <c r="BN45" s="263"/>
      <c r="BO45" s="264"/>
      <c r="BP45" s="265"/>
      <c r="BQ45" s="266"/>
      <c r="BR45" s="267"/>
      <c r="BS45" s="268"/>
      <c r="BT45" s="269"/>
      <c r="BU45" s="270"/>
      <c r="BV45" s="261"/>
      <c r="BW45" s="260"/>
      <c r="BX45" s="135"/>
      <c r="BY45" s="262"/>
      <c r="BZ45" s="263"/>
      <c r="CA45" s="290"/>
      <c r="CB45" s="264"/>
      <c r="CC45" s="266"/>
      <c r="CD45" s="267"/>
      <c r="CE45" s="268"/>
      <c r="CF45" s="269"/>
      <c r="CG45" s="270"/>
      <c r="CH45" s="261"/>
      <c r="CI45" s="260"/>
      <c r="CJ45" s="127"/>
      <c r="CK45" s="262"/>
      <c r="CL45" s="263"/>
      <c r="CM45" s="290"/>
      <c r="CN45" s="264"/>
      <c r="CO45" s="266"/>
      <c r="CP45" s="267"/>
      <c r="CQ45" s="268"/>
      <c r="CR45" s="269"/>
      <c r="CS45" s="270"/>
      <c r="CT45" s="261"/>
      <c r="CU45" s="260"/>
      <c r="CV45" s="127"/>
    </row>
    <row r="46" spans="1:100" ht="13.5" customHeight="1">
      <c r="A46" s="259"/>
      <c r="B46" s="260" t="s">
        <v>999</v>
      </c>
      <c r="D46" s="135"/>
      <c r="E46" s="262"/>
      <c r="F46" s="263"/>
      <c r="G46" s="264"/>
      <c r="H46" s="265"/>
      <c r="I46" s="266"/>
      <c r="J46" s="267"/>
      <c r="K46" s="268"/>
      <c r="L46" s="269"/>
      <c r="M46" s="270"/>
      <c r="O46" s="260"/>
      <c r="P46" s="135"/>
      <c r="Q46" s="262"/>
      <c r="R46" s="263"/>
      <c r="S46" s="264"/>
      <c r="T46" s="265"/>
      <c r="U46" s="266"/>
      <c r="V46" s="267"/>
      <c r="W46" s="268"/>
      <c r="X46" s="269"/>
      <c r="Y46" s="270"/>
      <c r="Z46" s="261"/>
      <c r="AA46" s="260"/>
      <c r="AB46" s="135"/>
      <c r="AC46" s="262"/>
      <c r="AD46" s="263"/>
      <c r="AE46" s="264"/>
      <c r="AF46" s="265"/>
      <c r="AG46" s="266"/>
      <c r="AH46" s="267"/>
      <c r="AI46" s="268"/>
      <c r="AJ46" s="269"/>
      <c r="AK46" s="270"/>
      <c r="AL46" s="261"/>
      <c r="AM46" s="260"/>
      <c r="AN46" s="135"/>
      <c r="AO46" s="262"/>
      <c r="AP46" s="263"/>
      <c r="AQ46" s="264"/>
      <c r="AR46" s="265"/>
      <c r="AS46" s="266"/>
      <c r="AT46" s="267"/>
      <c r="AU46" s="268"/>
      <c r="AV46" s="269"/>
      <c r="AW46" s="270"/>
      <c r="AX46" s="261"/>
      <c r="AY46" s="260"/>
      <c r="AZ46" s="135"/>
      <c r="BA46" s="262"/>
      <c r="BB46" s="263"/>
      <c r="BC46" s="264"/>
      <c r="BD46" s="265"/>
      <c r="BE46" s="266"/>
      <c r="BF46" s="267"/>
      <c r="BG46" s="268"/>
      <c r="BH46" s="269"/>
      <c r="BI46" s="270"/>
      <c r="BJ46" s="261"/>
      <c r="BK46" s="260"/>
      <c r="BL46" s="135"/>
      <c r="BM46" s="262"/>
      <c r="BN46" s="263"/>
      <c r="BO46" s="264"/>
      <c r="BP46" s="265"/>
      <c r="BQ46" s="266"/>
      <c r="BR46" s="267"/>
      <c r="BS46" s="268"/>
      <c r="BT46" s="269"/>
      <c r="BU46" s="270"/>
      <c r="BV46" s="261"/>
      <c r="BW46" s="260"/>
      <c r="BX46" s="135"/>
      <c r="BY46" s="262"/>
      <c r="BZ46" s="263"/>
      <c r="CA46" s="264"/>
      <c r="CB46" s="289"/>
      <c r="CC46" s="266"/>
      <c r="CD46" s="267"/>
      <c r="CE46" s="268"/>
      <c r="CF46" s="269"/>
      <c r="CG46" s="270"/>
      <c r="CH46" s="261"/>
      <c r="CI46" s="260"/>
      <c r="CJ46" s="135"/>
      <c r="CK46" s="262"/>
      <c r="CL46" s="263"/>
      <c r="CM46" s="264"/>
      <c r="CN46" s="289"/>
      <c r="CO46" s="266"/>
      <c r="CP46" s="267"/>
      <c r="CQ46" s="268"/>
      <c r="CR46" s="269"/>
      <c r="CS46" s="270"/>
      <c r="CT46" s="261"/>
      <c r="CU46" s="260"/>
      <c r="CV46" s="135"/>
    </row>
    <row r="47" spans="1:100" ht="13.5" customHeight="1">
      <c r="A47" s="259"/>
      <c r="B47" s="260" t="s">
        <v>999</v>
      </c>
      <c r="D47" s="135"/>
      <c r="E47" s="262"/>
      <c r="F47" s="263"/>
      <c r="G47" s="264"/>
      <c r="H47" s="265"/>
      <c r="I47" s="266"/>
      <c r="J47" s="267"/>
      <c r="K47" s="268"/>
      <c r="L47" s="269"/>
      <c r="M47" s="270"/>
      <c r="O47" s="260"/>
      <c r="P47" s="135"/>
      <c r="Q47" s="262"/>
      <c r="R47" s="263"/>
      <c r="S47" s="264"/>
      <c r="T47" s="265"/>
      <c r="U47" s="266"/>
      <c r="V47" s="267"/>
      <c r="W47" s="268"/>
      <c r="X47" s="269"/>
      <c r="Y47" s="270"/>
      <c r="Z47" s="261"/>
      <c r="AA47" s="260"/>
      <c r="AB47" s="135"/>
      <c r="AC47" s="262"/>
      <c r="AD47" s="263"/>
      <c r="AE47" s="264"/>
      <c r="AF47" s="265"/>
      <c r="AG47" s="266"/>
      <c r="AH47" s="267"/>
      <c r="AI47" s="268"/>
      <c r="AJ47" s="269"/>
      <c r="AK47" s="270"/>
      <c r="AL47" s="261"/>
      <c r="AM47" s="260"/>
      <c r="AN47" s="135"/>
      <c r="AO47" s="262"/>
      <c r="AP47" s="263"/>
      <c r="AQ47" s="264"/>
      <c r="AR47" s="265"/>
      <c r="AS47" s="266"/>
      <c r="AT47" s="267"/>
      <c r="AU47" s="268"/>
      <c r="AV47" s="269"/>
      <c r="AW47" s="270"/>
      <c r="AX47" s="261"/>
      <c r="AY47" s="260"/>
      <c r="AZ47" s="135"/>
      <c r="BA47" s="262"/>
      <c r="BB47" s="263"/>
      <c r="BC47" s="264"/>
      <c r="BD47" s="265"/>
      <c r="BE47" s="266"/>
      <c r="BF47" s="267"/>
      <c r="BG47" s="268"/>
      <c r="BH47" s="269"/>
      <c r="BI47" s="270"/>
      <c r="BJ47" s="261"/>
      <c r="BK47" s="260"/>
      <c r="BL47" s="135"/>
      <c r="BM47" s="262"/>
      <c r="BN47" s="263"/>
      <c r="BO47" s="264"/>
      <c r="BP47" s="265"/>
      <c r="BQ47" s="266"/>
      <c r="BR47" s="267"/>
      <c r="BS47" s="268"/>
      <c r="BT47" s="269"/>
      <c r="BU47" s="270"/>
      <c r="BV47" s="261"/>
      <c r="BW47" s="260"/>
      <c r="BX47" s="135"/>
      <c r="BY47" s="262"/>
      <c r="BZ47" s="263"/>
      <c r="CA47" s="289"/>
      <c r="CB47" s="264"/>
      <c r="CC47" s="266"/>
      <c r="CD47" s="267"/>
      <c r="CE47" s="268"/>
      <c r="CF47" s="269"/>
      <c r="CG47" s="270"/>
      <c r="CH47" s="261"/>
      <c r="CI47" s="260"/>
      <c r="CJ47" s="135"/>
      <c r="CK47" s="262"/>
      <c r="CL47" s="263"/>
      <c r="CM47" s="289"/>
      <c r="CN47" s="264"/>
      <c r="CO47" s="266"/>
      <c r="CP47" s="267"/>
      <c r="CQ47" s="268"/>
      <c r="CR47" s="269"/>
      <c r="CS47" s="270"/>
      <c r="CT47" s="261"/>
      <c r="CU47" s="260"/>
      <c r="CV47" s="135"/>
    </row>
    <row r="48" spans="1:100" ht="13.5" customHeight="1">
      <c r="A48" s="259"/>
      <c r="B48" s="260" t="s">
        <v>999</v>
      </c>
      <c r="D48" s="135"/>
      <c r="E48" s="262"/>
      <c r="F48" s="263"/>
      <c r="G48" s="264"/>
      <c r="H48" s="265"/>
      <c r="I48" s="266"/>
      <c r="J48" s="267"/>
      <c r="K48" s="268"/>
      <c r="L48" s="269"/>
      <c r="M48" s="270"/>
      <c r="O48" s="260"/>
      <c r="P48" s="135"/>
      <c r="Q48" s="262"/>
      <c r="R48" s="263"/>
      <c r="S48" s="264"/>
      <c r="T48" s="265"/>
      <c r="U48" s="266"/>
      <c r="V48" s="267"/>
      <c r="W48" s="268"/>
      <c r="X48" s="269"/>
      <c r="Y48" s="270"/>
      <c r="Z48" s="261"/>
      <c r="AA48" s="260"/>
      <c r="AB48" s="135"/>
      <c r="AC48" s="262"/>
      <c r="AD48" s="263"/>
      <c r="AE48" s="264"/>
      <c r="AF48" s="265"/>
      <c r="AG48" s="266"/>
      <c r="AH48" s="267"/>
      <c r="AI48" s="268"/>
      <c r="AJ48" s="269"/>
      <c r="AK48" s="270"/>
      <c r="AL48" s="261"/>
      <c r="AM48" s="260"/>
      <c r="AN48" s="135"/>
      <c r="AO48" s="262"/>
      <c r="AP48" s="263"/>
      <c r="AQ48" s="264"/>
      <c r="AR48" s="265"/>
      <c r="AS48" s="266"/>
      <c r="AT48" s="267"/>
      <c r="AU48" s="268"/>
      <c r="AV48" s="269"/>
      <c r="AW48" s="270"/>
      <c r="AX48" s="261"/>
      <c r="AY48" s="260"/>
      <c r="AZ48" s="135"/>
      <c r="BA48" s="262"/>
      <c r="BB48" s="263"/>
      <c r="BC48" s="264"/>
      <c r="BD48" s="265"/>
      <c r="BE48" s="266"/>
      <c r="BF48" s="267"/>
      <c r="BG48" s="268"/>
      <c r="BH48" s="269"/>
      <c r="BI48" s="270"/>
      <c r="BJ48" s="261"/>
      <c r="BK48" s="260"/>
      <c r="BL48" s="135"/>
      <c r="BM48" s="262"/>
      <c r="BN48" s="263"/>
      <c r="BO48" s="264"/>
      <c r="BP48" s="265"/>
      <c r="BQ48" s="266"/>
      <c r="BR48" s="267"/>
      <c r="BS48" s="268"/>
      <c r="BT48" s="269"/>
      <c r="BU48" s="270"/>
      <c r="BV48" s="261"/>
      <c r="BW48" s="260"/>
      <c r="BX48" s="135"/>
      <c r="BY48" s="262"/>
      <c r="BZ48" s="263"/>
      <c r="CA48" s="264"/>
      <c r="CB48" s="264"/>
      <c r="CC48" s="266"/>
      <c r="CD48" s="267"/>
      <c r="CE48" s="268"/>
      <c r="CF48" s="269"/>
      <c r="CG48" s="270"/>
      <c r="CH48" s="261"/>
      <c r="CI48" s="260"/>
      <c r="CJ48" s="135"/>
      <c r="CK48" s="262"/>
      <c r="CL48" s="263"/>
      <c r="CM48" s="264"/>
      <c r="CN48" s="264"/>
      <c r="CO48" s="266"/>
      <c r="CP48" s="267"/>
      <c r="CQ48" s="268"/>
      <c r="CR48" s="269"/>
      <c r="CS48" s="270"/>
      <c r="CT48" s="261"/>
      <c r="CU48" s="260"/>
      <c r="CV48" s="135"/>
    </row>
    <row r="49" spans="1:100" ht="13.5" customHeight="1">
      <c r="A49" s="259"/>
      <c r="B49" s="260" t="s">
        <v>997</v>
      </c>
      <c r="D49" s="135"/>
      <c r="E49" s="262">
        <v>33239</v>
      </c>
      <c r="F49" s="263" t="s">
        <v>320</v>
      </c>
      <c r="G49" s="264">
        <v>32528</v>
      </c>
      <c r="H49" s="265">
        <v>33989</v>
      </c>
      <c r="I49" s="266" t="s">
        <v>608</v>
      </c>
      <c r="J49" s="267">
        <v>1943</v>
      </c>
      <c r="K49" s="268" t="s">
        <v>327</v>
      </c>
      <c r="L49" s="269" t="s">
        <v>297</v>
      </c>
      <c r="M49" s="270" t="s">
        <v>609</v>
      </c>
      <c r="O49" s="260"/>
      <c r="P49" s="135" t="s">
        <v>610</v>
      </c>
      <c r="Q49" s="262">
        <v>33989</v>
      </c>
      <c r="R49" s="263" t="s">
        <v>321</v>
      </c>
      <c r="S49" s="264">
        <v>33989</v>
      </c>
      <c r="T49" s="265">
        <v>34513</v>
      </c>
      <c r="U49" s="266" t="s">
        <v>611</v>
      </c>
      <c r="V49" s="267">
        <v>1938</v>
      </c>
      <c r="W49" s="268" t="s">
        <v>327</v>
      </c>
      <c r="X49" s="269" t="s">
        <v>296</v>
      </c>
      <c r="Y49" s="270" t="s">
        <v>612</v>
      </c>
      <c r="Z49" s="261"/>
      <c r="AA49" s="260" t="s">
        <v>354</v>
      </c>
      <c r="AB49" s="135" t="s">
        <v>611</v>
      </c>
      <c r="AC49" s="262">
        <v>35431</v>
      </c>
      <c r="AD49" s="263" t="s">
        <v>322</v>
      </c>
      <c r="AE49" s="264">
        <v>35450</v>
      </c>
      <c r="AF49" s="265">
        <v>35899</v>
      </c>
      <c r="AG49" s="266" t="s">
        <v>615</v>
      </c>
      <c r="AH49" s="267">
        <v>1949</v>
      </c>
      <c r="AI49" s="268" t="s">
        <v>327</v>
      </c>
      <c r="AJ49" s="269" t="s">
        <v>296</v>
      </c>
      <c r="AK49" s="270" t="s">
        <v>616</v>
      </c>
      <c r="AL49" s="261"/>
      <c r="AM49" s="260" t="s">
        <v>385</v>
      </c>
      <c r="AN49" s="135" t="s">
        <v>617</v>
      </c>
      <c r="AO49" s="262">
        <v>36911</v>
      </c>
      <c r="AP49" s="263" t="s">
        <v>323</v>
      </c>
      <c r="AQ49" s="264">
        <v>36911</v>
      </c>
      <c r="AR49" s="265">
        <v>37778</v>
      </c>
      <c r="AS49" s="266" t="s">
        <v>620</v>
      </c>
      <c r="AT49" s="267">
        <v>1949</v>
      </c>
      <c r="AU49" s="268" t="s">
        <v>327</v>
      </c>
      <c r="AV49" s="269" t="s">
        <v>297</v>
      </c>
      <c r="AW49" s="270" t="s">
        <v>621</v>
      </c>
      <c r="AX49" s="261"/>
      <c r="AY49" s="260"/>
      <c r="AZ49" s="135" t="s">
        <v>622</v>
      </c>
      <c r="BA49" s="262">
        <v>38372</v>
      </c>
      <c r="BB49" s="263" t="s">
        <v>324</v>
      </c>
      <c r="BC49" s="264">
        <v>38372</v>
      </c>
      <c r="BD49" s="265">
        <v>38821</v>
      </c>
      <c r="BE49" s="266" t="s">
        <v>623</v>
      </c>
      <c r="BF49" s="267">
        <v>1955</v>
      </c>
      <c r="BG49" s="268" t="s">
        <v>327</v>
      </c>
      <c r="BH49" s="269" t="s">
        <v>297</v>
      </c>
      <c r="BI49" s="270" t="s">
        <v>626</v>
      </c>
      <c r="BJ49" s="261"/>
      <c r="BK49" s="260" t="s">
        <v>628</v>
      </c>
      <c r="BL49" s="135" t="s">
        <v>627</v>
      </c>
      <c r="BM49" s="262">
        <v>39833</v>
      </c>
      <c r="BN49" s="263" t="s">
        <v>325</v>
      </c>
      <c r="BO49" s="264">
        <v>39833</v>
      </c>
      <c r="BP49" s="264">
        <v>40389</v>
      </c>
      <c r="BQ49" s="266" t="s">
        <v>635</v>
      </c>
      <c r="BR49" s="267">
        <v>1968</v>
      </c>
      <c r="BS49" s="268" t="s">
        <v>327</v>
      </c>
      <c r="BT49" s="269" t="s">
        <v>296</v>
      </c>
      <c r="BU49" s="270" t="s">
        <v>636</v>
      </c>
      <c r="BV49" s="261"/>
      <c r="BW49" s="260"/>
      <c r="BX49" s="135" t="s">
        <v>637</v>
      </c>
      <c r="BY49" s="262">
        <f t="shared" ref="BY49:BY74" si="11">IF(CC49="","",BY$3)</f>
        <v>42663</v>
      </c>
      <c r="BZ49" s="263" t="str">
        <f t="shared" ref="BZ49:BZ74" si="12">IF(CC49="","",BY$1)</f>
        <v>Obama II</v>
      </c>
      <c r="CA49" s="264">
        <f t="shared" ref="CA49:CA77" si="13">IF(CC49="","",BY$2)</f>
        <v>41294</v>
      </c>
      <c r="CB49" s="289">
        <v>41301</v>
      </c>
      <c r="CC49" s="266" t="str">
        <f t="shared" ref="CC49:CC74" si="14">IF(CJ49="","",IF(ISNUMBER(SEARCH(":",CJ49)),MID(CJ49,FIND(":",CJ49)+2,FIND("(",CJ49)-FIND(":",CJ49)-3),LEFT(CJ49,FIND("(",CJ49)-2)))</f>
        <v>Peter R. Orszag</v>
      </c>
      <c r="CD49" s="267" t="str">
        <f t="shared" ref="CD49:CD74" si="15">IF(CJ49="","",MID(CJ49,FIND("(",CJ49)+1,4))</f>
        <v>1968</v>
      </c>
      <c r="CE49" s="268" t="str">
        <f t="shared" ref="CE49:CE74" si="16">IF(ISNUMBER(SEARCH("*female*",CJ49)),"female",IF(ISNUMBER(SEARCH("*male*",CJ49)),"male",""))</f>
        <v>male</v>
      </c>
      <c r="CF49" s="269" t="str">
        <f t="shared" ref="CF49:CF73" si="17">IF(CJ49="","",IF(ISERROR(MID(CJ49,FIND("male,",CJ49)+6,(FIND(")",CJ49)-(FIND("male,",CJ49)+6))))=TRUE,"missing/error",MID(CJ49,FIND("male,",CJ49)+6,(FIND(")",CJ49)-(FIND("male,",CJ49)+6)))))</f>
        <v>us_dem01</v>
      </c>
      <c r="CG49" s="270" t="str">
        <f t="shared" ref="CG49:CG99" si="18">IF(CC49="","",(MID(CC49,(SEARCH("^^",SUBSTITUTE(CC49," ","^^",LEN(CC49)-LEN(SUBSTITUTE(CC49," ","")))))+1,99)&amp;"_"&amp;LEFT(CC49,FIND(" ",CC49)-1)&amp;"_"&amp;CD49))</f>
        <v>Orszag_Peter_1968</v>
      </c>
      <c r="CH49" s="261" t="str">
        <f t="shared" ref="CH49:CH74" si="19">IF(CJ49="","",IF((LEN(CJ49)-LEN(SUBSTITUTE(CJ49,"male","")))/LEN("male")&gt;1,"!",IF(RIGHT(CJ49,1)=")","",IF(RIGHT(CJ49,2)=") ","",IF(RIGHT(CJ49,2)=").","","!!")))))</f>
        <v/>
      </c>
      <c r="CI49" s="260"/>
      <c r="CJ49" s="288" t="s">
        <v>1035</v>
      </c>
      <c r="CK49" s="262"/>
      <c r="CL49" s="263"/>
      <c r="CM49" s="264"/>
      <c r="CN49" s="289"/>
      <c r="CO49" s="266"/>
      <c r="CP49" s="267"/>
      <c r="CQ49" s="268"/>
      <c r="CR49" s="269"/>
      <c r="CS49" s="270"/>
      <c r="CT49" s="261"/>
      <c r="CU49" s="260"/>
      <c r="CV49" s="288"/>
    </row>
    <row r="50" spans="1:100" ht="13.5" customHeight="1">
      <c r="A50" s="259"/>
      <c r="B50" s="260" t="s">
        <v>997</v>
      </c>
      <c r="D50" s="135"/>
      <c r="E50" s="262"/>
      <c r="F50" s="263"/>
      <c r="G50" s="264"/>
      <c r="H50" s="265" t="s">
        <v>291</v>
      </c>
      <c r="I50" s="266"/>
      <c r="J50" s="267"/>
      <c r="K50" s="268"/>
      <c r="L50" s="269"/>
      <c r="M50" s="270" t="s">
        <v>291</v>
      </c>
      <c r="O50" s="260"/>
      <c r="P50" s="135"/>
      <c r="Q50" s="262">
        <v>33989</v>
      </c>
      <c r="R50" s="263" t="s">
        <v>321</v>
      </c>
      <c r="S50" s="264">
        <v>34513</v>
      </c>
      <c r="T50" s="265">
        <v>35181</v>
      </c>
      <c r="U50" s="266" t="s">
        <v>613</v>
      </c>
      <c r="V50" s="267">
        <v>1931</v>
      </c>
      <c r="W50" s="268" t="s">
        <v>358</v>
      </c>
      <c r="X50" s="269" t="s">
        <v>296</v>
      </c>
      <c r="Y50" s="270" t="s">
        <v>614</v>
      </c>
      <c r="Z50" s="261"/>
      <c r="AA50" s="260"/>
      <c r="AB50" s="135" t="s">
        <v>613</v>
      </c>
      <c r="AC50" s="262">
        <v>35431</v>
      </c>
      <c r="AD50" s="263" t="s">
        <v>322</v>
      </c>
      <c r="AE50" s="264">
        <v>35899</v>
      </c>
      <c r="AF50" s="265">
        <v>36911</v>
      </c>
      <c r="AG50" s="266" t="s">
        <v>618</v>
      </c>
      <c r="AH50" s="267">
        <v>1955</v>
      </c>
      <c r="AI50" s="268" t="s">
        <v>327</v>
      </c>
      <c r="AJ50" s="269" t="s">
        <v>296</v>
      </c>
      <c r="AK50" s="270" t="s">
        <v>619</v>
      </c>
      <c r="AL50" s="261"/>
      <c r="AM50" s="260"/>
      <c r="AN50" s="135"/>
      <c r="AO50" s="262">
        <v>36911</v>
      </c>
      <c r="AP50" s="263" t="s">
        <v>323</v>
      </c>
      <c r="AQ50" s="264">
        <v>37778</v>
      </c>
      <c r="AR50" s="265">
        <v>38372</v>
      </c>
      <c r="AS50" s="266" t="s">
        <v>623</v>
      </c>
      <c r="AT50" s="267">
        <v>1955</v>
      </c>
      <c r="AU50" s="268" t="s">
        <v>327</v>
      </c>
      <c r="AV50" s="269" t="s">
        <v>297</v>
      </c>
      <c r="AW50" s="270" t="s">
        <v>624</v>
      </c>
      <c r="AX50" s="261"/>
      <c r="AY50" s="260"/>
      <c r="AZ50" s="135" t="s">
        <v>625</v>
      </c>
      <c r="BA50" s="262">
        <v>38372</v>
      </c>
      <c r="BB50" s="263" t="s">
        <v>324</v>
      </c>
      <c r="BC50" s="264">
        <v>38821</v>
      </c>
      <c r="BD50" s="265">
        <v>39252</v>
      </c>
      <c r="BE50" s="266" t="s">
        <v>629</v>
      </c>
      <c r="BF50" s="267">
        <v>1955</v>
      </c>
      <c r="BG50" s="268" t="s">
        <v>327</v>
      </c>
      <c r="BH50" s="269" t="s">
        <v>297</v>
      </c>
      <c r="BI50" s="270" t="s">
        <v>630</v>
      </c>
      <c r="BJ50" s="261"/>
      <c r="BK50" s="260" t="s">
        <v>385</v>
      </c>
      <c r="BL50" s="135" t="s">
        <v>631</v>
      </c>
      <c r="BM50" s="262">
        <v>39833</v>
      </c>
      <c r="BN50" s="263" t="s">
        <v>325</v>
      </c>
      <c r="BO50" s="264">
        <v>40389</v>
      </c>
      <c r="BP50" s="265">
        <v>41294</v>
      </c>
      <c r="BQ50" s="266" t="s">
        <v>960</v>
      </c>
      <c r="BR50" s="267">
        <v>1955</v>
      </c>
      <c r="BS50" s="268" t="s">
        <v>327</v>
      </c>
      <c r="BT50" s="269" t="s">
        <v>296</v>
      </c>
      <c r="BU50" s="270" t="s">
        <v>619</v>
      </c>
      <c r="BV50" s="261"/>
      <c r="BW50" s="260"/>
      <c r="BX50" s="135" t="s">
        <v>959</v>
      </c>
      <c r="BY50" s="262">
        <f t="shared" si="11"/>
        <v>42663</v>
      </c>
      <c r="BZ50" s="263" t="str">
        <f t="shared" si="12"/>
        <v>Obama II</v>
      </c>
      <c r="CA50" s="289">
        <v>41301</v>
      </c>
      <c r="CB50" s="264">
        <v>41388</v>
      </c>
      <c r="CC50" s="266" t="str">
        <f t="shared" si="14"/>
        <v>Jeffrey Zients</v>
      </c>
      <c r="CD50" s="267" t="str">
        <f t="shared" si="15"/>
        <v>1946</v>
      </c>
      <c r="CE50" s="268" t="str">
        <f t="shared" si="16"/>
        <v>male</v>
      </c>
      <c r="CF50" s="269" t="str">
        <f t="shared" si="17"/>
        <v>us_dem01</v>
      </c>
      <c r="CG50" s="270" t="str">
        <f t="shared" si="18"/>
        <v>Zients_Jeffrey_1946</v>
      </c>
      <c r="CH50" s="261" t="s">
        <v>1009</v>
      </c>
      <c r="CI50" s="260"/>
      <c r="CJ50" s="135" t="s">
        <v>1036</v>
      </c>
      <c r="CK50" s="262"/>
      <c r="CL50" s="263"/>
      <c r="CM50" s="289"/>
      <c r="CN50" s="264"/>
      <c r="CO50" s="266"/>
      <c r="CP50" s="267"/>
      <c r="CQ50" s="268"/>
      <c r="CR50" s="269"/>
      <c r="CS50" s="270"/>
      <c r="CT50" s="261"/>
      <c r="CU50" s="260"/>
      <c r="CV50" s="135"/>
    </row>
    <row r="51" spans="1:100" ht="13.5" customHeight="1">
      <c r="A51" s="259"/>
      <c r="B51" s="260" t="s">
        <v>997</v>
      </c>
      <c r="D51" s="135"/>
      <c r="E51" s="262"/>
      <c r="F51" s="263"/>
      <c r="G51" s="264"/>
      <c r="H51" s="265"/>
      <c r="I51" s="266"/>
      <c r="J51" s="267"/>
      <c r="K51" s="268"/>
      <c r="L51" s="269"/>
      <c r="M51" s="270"/>
      <c r="O51" s="260"/>
      <c r="P51" s="135"/>
      <c r="Q51" s="262">
        <v>33989</v>
      </c>
      <c r="R51" s="263" t="s">
        <v>321</v>
      </c>
      <c r="S51" s="264">
        <v>35181</v>
      </c>
      <c r="T51" s="265">
        <v>35450</v>
      </c>
      <c r="U51" s="266" t="s">
        <v>615</v>
      </c>
      <c r="V51" s="267">
        <v>1949</v>
      </c>
      <c r="W51" s="268" t="s">
        <v>327</v>
      </c>
      <c r="X51" s="269" t="s">
        <v>296</v>
      </c>
      <c r="Y51" s="270" t="s">
        <v>616</v>
      </c>
      <c r="Z51" s="261"/>
      <c r="AA51" s="260"/>
      <c r="AB51" s="135" t="s">
        <v>617</v>
      </c>
      <c r="AC51" s="262"/>
      <c r="AD51" s="263"/>
      <c r="AE51" s="264"/>
      <c r="AF51" s="265"/>
      <c r="AG51" s="266"/>
      <c r="AH51" s="267"/>
      <c r="AI51" s="268"/>
      <c r="AJ51" s="269"/>
      <c r="AK51" s="270"/>
      <c r="AL51" s="261"/>
      <c r="AM51" s="260"/>
      <c r="AN51" s="135"/>
      <c r="AO51" s="262"/>
      <c r="AP51" s="263"/>
      <c r="AQ51" s="264"/>
      <c r="AR51" s="265"/>
      <c r="AS51" s="266"/>
      <c r="AT51" s="267"/>
      <c r="AU51" s="268"/>
      <c r="AV51" s="269"/>
      <c r="AW51" s="270"/>
      <c r="AX51" s="261"/>
      <c r="AY51" s="260"/>
      <c r="AZ51" s="135"/>
      <c r="BA51" s="262">
        <v>38372</v>
      </c>
      <c r="BB51" s="263" t="s">
        <v>324</v>
      </c>
      <c r="BC51" s="264">
        <v>39252</v>
      </c>
      <c r="BD51" s="265">
        <v>39833</v>
      </c>
      <c r="BE51" s="266" t="s">
        <v>632</v>
      </c>
      <c r="BF51" s="267">
        <v>1960</v>
      </c>
      <c r="BG51" s="268" t="s">
        <v>327</v>
      </c>
      <c r="BH51" s="269" t="s">
        <v>297</v>
      </c>
      <c r="BI51" s="270" t="s">
        <v>633</v>
      </c>
      <c r="BJ51" s="261"/>
      <c r="BK51" s="260"/>
      <c r="BL51" s="135" t="s">
        <v>634</v>
      </c>
      <c r="BM51" s="262"/>
      <c r="BN51" s="263"/>
      <c r="BO51" s="264"/>
      <c r="BP51" s="265"/>
      <c r="BQ51" s="266"/>
      <c r="BR51" s="267"/>
      <c r="BS51" s="268"/>
      <c r="BT51" s="269"/>
      <c r="BU51" s="270"/>
      <c r="BV51" s="261"/>
      <c r="BW51" s="260"/>
      <c r="BX51" s="135"/>
      <c r="BY51" s="262">
        <f t="shared" si="11"/>
        <v>42663</v>
      </c>
      <c r="BZ51" s="263" t="str">
        <f t="shared" si="12"/>
        <v>Obama II</v>
      </c>
      <c r="CA51" s="264">
        <v>41388</v>
      </c>
      <c r="CB51" s="264">
        <v>41799</v>
      </c>
      <c r="CC51" s="266" t="str">
        <f t="shared" si="14"/>
        <v>Sylvia Matthew Burwell</v>
      </c>
      <c r="CD51" s="267" t="str">
        <f t="shared" si="15"/>
        <v>1965</v>
      </c>
      <c r="CE51" s="268" t="str">
        <f t="shared" si="16"/>
        <v>female</v>
      </c>
      <c r="CF51" s="269" t="str">
        <f t="shared" si="17"/>
        <v>us_dem01</v>
      </c>
      <c r="CG51" s="270" t="str">
        <f t="shared" si="18"/>
        <v>Burwell_Sylvia_1965</v>
      </c>
      <c r="CH51" s="261" t="str">
        <f t="shared" ref="CH51" si="20">IF(CJ51="","",IF((LEN(CJ51)-LEN(SUBSTITUTE(CJ51,"male","")))/LEN("male")&gt;1,"!",IF(RIGHT(CJ51,1)=")","",IF(RIGHT(CJ51,2)=") ","",IF(RIGHT(CJ51,2)=").","","!!")))))</f>
        <v/>
      </c>
      <c r="CI51" s="260"/>
      <c r="CJ51" s="135" t="s">
        <v>1056</v>
      </c>
      <c r="CK51" s="262"/>
      <c r="CL51" s="263"/>
      <c r="CM51" s="264"/>
      <c r="CN51" s="264"/>
      <c r="CO51" s="266"/>
      <c r="CP51" s="267"/>
      <c r="CQ51" s="268"/>
      <c r="CR51" s="269"/>
      <c r="CS51" s="270"/>
      <c r="CT51" s="261"/>
      <c r="CU51" s="260"/>
      <c r="CV51" s="135"/>
    </row>
    <row r="52" spans="1:100" ht="13.5" customHeight="1">
      <c r="A52" s="259"/>
      <c r="B52" s="260" t="s">
        <v>997</v>
      </c>
      <c r="D52" s="135"/>
      <c r="E52" s="262"/>
      <c r="F52" s="263"/>
      <c r="G52" s="264"/>
      <c r="H52" s="265"/>
      <c r="I52" s="266"/>
      <c r="J52" s="267"/>
      <c r="K52" s="268"/>
      <c r="L52" s="269"/>
      <c r="M52" s="270"/>
      <c r="O52" s="260"/>
      <c r="P52" s="135"/>
      <c r="Q52" s="262"/>
      <c r="R52" s="263"/>
      <c r="S52" s="264"/>
      <c r="T52" s="265"/>
      <c r="U52" s="266"/>
      <c r="V52" s="267"/>
      <c r="W52" s="268"/>
      <c r="X52" s="269"/>
      <c r="Y52" s="270"/>
      <c r="Z52" s="261"/>
      <c r="AA52" s="260"/>
      <c r="AB52" s="135"/>
      <c r="AC52" s="262"/>
      <c r="AD52" s="263"/>
      <c r="AE52" s="264"/>
      <c r="AF52" s="265"/>
      <c r="AG52" s="266"/>
      <c r="AH52" s="267"/>
      <c r="AI52" s="268"/>
      <c r="AJ52" s="269"/>
      <c r="AK52" s="270"/>
      <c r="AL52" s="261"/>
      <c r="AM52" s="260"/>
      <c r="AN52" s="135"/>
      <c r="AO52" s="262"/>
      <c r="AP52" s="263"/>
      <c r="AQ52" s="264"/>
      <c r="AR52" s="265"/>
      <c r="AS52" s="266"/>
      <c r="AT52" s="267"/>
      <c r="AU52" s="268"/>
      <c r="AV52" s="269"/>
      <c r="AW52" s="270"/>
      <c r="AX52" s="261"/>
      <c r="AY52" s="260"/>
      <c r="AZ52" s="135"/>
      <c r="BA52" s="262"/>
      <c r="BB52" s="263"/>
      <c r="BC52" s="264"/>
      <c r="BD52" s="265"/>
      <c r="BE52" s="266"/>
      <c r="BF52" s="267"/>
      <c r="BG52" s="268"/>
      <c r="BH52" s="269"/>
      <c r="BI52" s="270"/>
      <c r="BJ52" s="261"/>
      <c r="BK52" s="260"/>
      <c r="BL52" s="135"/>
      <c r="BM52" s="262"/>
      <c r="BN52" s="263"/>
      <c r="BO52" s="264"/>
      <c r="BP52" s="265"/>
      <c r="BQ52" s="266"/>
      <c r="BR52" s="267"/>
      <c r="BS52" s="268"/>
      <c r="BT52" s="269"/>
      <c r="BU52" s="270"/>
      <c r="BV52" s="261"/>
      <c r="BW52" s="260"/>
      <c r="BX52" s="135"/>
      <c r="BY52" s="262">
        <f t="shared" si="11"/>
        <v>42663</v>
      </c>
      <c r="BZ52" s="263" t="str">
        <f t="shared" si="12"/>
        <v>Obama II</v>
      </c>
      <c r="CA52" s="264">
        <v>41799</v>
      </c>
      <c r="CB52" s="264">
        <v>41848</v>
      </c>
      <c r="CC52" s="266" t="str">
        <f t="shared" si="14"/>
        <v>Brian Deese</v>
      </c>
      <c r="CD52" s="267" t="str">
        <f t="shared" si="15"/>
        <v>1978</v>
      </c>
      <c r="CE52" s="268" t="str">
        <f t="shared" si="16"/>
        <v>male</v>
      </c>
      <c r="CF52" s="269" t="str">
        <f t="shared" si="17"/>
        <v>us_dem01</v>
      </c>
      <c r="CG52" s="270" t="str">
        <f t="shared" si="18"/>
        <v>Deese_Brian_1978</v>
      </c>
      <c r="CH52" s="261" t="s">
        <v>1009</v>
      </c>
      <c r="CI52" s="260"/>
      <c r="CJ52" s="135" t="s">
        <v>1037</v>
      </c>
      <c r="CK52" s="262"/>
      <c r="CL52" s="263"/>
      <c r="CM52" s="264"/>
      <c r="CN52" s="264"/>
      <c r="CO52" s="266"/>
      <c r="CP52" s="267"/>
      <c r="CQ52" s="268"/>
      <c r="CR52" s="269"/>
      <c r="CS52" s="270"/>
      <c r="CT52" s="261"/>
      <c r="CU52" s="260"/>
      <c r="CV52" s="135"/>
    </row>
    <row r="53" spans="1:100" ht="13.5" customHeight="1">
      <c r="A53" s="259"/>
      <c r="B53" s="260" t="s">
        <v>997</v>
      </c>
      <c r="D53" s="135"/>
      <c r="E53" s="262"/>
      <c r="F53" s="263"/>
      <c r="G53" s="264"/>
      <c r="H53" s="265"/>
      <c r="I53" s="266"/>
      <c r="J53" s="267"/>
      <c r="K53" s="268"/>
      <c r="L53" s="269"/>
      <c r="M53" s="270"/>
      <c r="O53" s="260"/>
      <c r="P53" s="135"/>
      <c r="Q53" s="262"/>
      <c r="R53" s="263"/>
      <c r="S53" s="264"/>
      <c r="T53" s="265"/>
      <c r="U53" s="266"/>
      <c r="V53" s="267"/>
      <c r="W53" s="268"/>
      <c r="X53" s="269"/>
      <c r="Y53" s="270"/>
      <c r="Z53" s="261"/>
      <c r="AA53" s="260"/>
      <c r="AB53" s="135"/>
      <c r="AC53" s="262"/>
      <c r="AD53" s="263"/>
      <c r="AE53" s="264"/>
      <c r="AF53" s="265"/>
      <c r="AG53" s="266"/>
      <c r="AH53" s="267"/>
      <c r="AI53" s="268"/>
      <c r="AJ53" s="269"/>
      <c r="AK53" s="270"/>
      <c r="AL53" s="261"/>
      <c r="AM53" s="260"/>
      <c r="AN53" s="135"/>
      <c r="AO53" s="262"/>
      <c r="AP53" s="263"/>
      <c r="AQ53" s="264"/>
      <c r="AR53" s="265"/>
      <c r="AS53" s="266"/>
      <c r="AT53" s="267"/>
      <c r="AU53" s="268"/>
      <c r="AV53" s="269"/>
      <c r="AW53" s="270"/>
      <c r="AX53" s="261"/>
      <c r="AY53" s="260"/>
      <c r="AZ53" s="135"/>
      <c r="BA53" s="262"/>
      <c r="BB53" s="263"/>
      <c r="BC53" s="264"/>
      <c r="BD53" s="265"/>
      <c r="BE53" s="266"/>
      <c r="BF53" s="267"/>
      <c r="BG53" s="268"/>
      <c r="BH53" s="269"/>
      <c r="BI53" s="270"/>
      <c r="BJ53" s="261"/>
      <c r="BK53" s="260"/>
      <c r="BL53" s="135"/>
      <c r="BM53" s="262"/>
      <c r="BN53" s="263"/>
      <c r="BO53" s="264"/>
      <c r="BP53" s="265"/>
      <c r="BQ53" s="266"/>
      <c r="BR53" s="267"/>
      <c r="BS53" s="268"/>
      <c r="BT53" s="269"/>
      <c r="BU53" s="270"/>
      <c r="BV53" s="261"/>
      <c r="BW53" s="260"/>
      <c r="BX53" s="135"/>
      <c r="BY53" s="262">
        <f t="shared" si="11"/>
        <v>42663</v>
      </c>
      <c r="BZ53" s="263" t="str">
        <f t="shared" si="12"/>
        <v>Obama II</v>
      </c>
      <c r="CA53" s="264">
        <v>41848</v>
      </c>
      <c r="CB53" s="317">
        <f t="shared" ref="CB53:CB79" si="21">IF(CC53="","",BY$3)</f>
        <v>42663</v>
      </c>
      <c r="CC53" s="266" t="str">
        <f t="shared" si="14"/>
        <v>Shaun L. S. Donovan</v>
      </c>
      <c r="CD53" s="267" t="str">
        <f t="shared" si="15"/>
        <v>1966</v>
      </c>
      <c r="CE53" s="268" t="str">
        <f t="shared" si="16"/>
        <v>male</v>
      </c>
      <c r="CF53" s="269" t="str">
        <f t="shared" si="17"/>
        <v>us_dem01</v>
      </c>
      <c r="CG53" s="270" t="str">
        <f t="shared" si="18"/>
        <v>Donovan_Shaun_1966</v>
      </c>
      <c r="CH53" s="261" t="str">
        <f t="shared" ref="CH53" si="22">IF(CJ53="","",IF((LEN(CJ53)-LEN(SUBSTITUTE(CJ53,"male","")))/LEN("male")&gt;1,"!",IF(RIGHT(CJ53,1)=")","",IF(RIGHT(CJ53,2)=") ","",IF(RIGHT(CJ53,2)=").","","!!")))))</f>
        <v/>
      </c>
      <c r="CI53" s="260"/>
      <c r="CJ53" s="135" t="s">
        <v>1025</v>
      </c>
      <c r="CK53" s="262"/>
      <c r="CL53" s="263"/>
      <c r="CM53" s="264"/>
      <c r="CN53" s="264"/>
      <c r="CO53" s="266"/>
      <c r="CP53" s="267"/>
      <c r="CQ53" s="268"/>
      <c r="CR53" s="269"/>
      <c r="CS53" s="270"/>
      <c r="CT53" s="261"/>
      <c r="CU53" s="260"/>
      <c r="CV53" s="135"/>
    </row>
    <row r="54" spans="1:100" ht="13.5" customHeight="1">
      <c r="A54" s="259"/>
      <c r="B54" s="260" t="s">
        <v>998</v>
      </c>
      <c r="D54" s="135"/>
      <c r="E54" s="262">
        <v>33239</v>
      </c>
      <c r="F54" s="263" t="s">
        <v>320</v>
      </c>
      <c r="G54" s="264">
        <v>32528</v>
      </c>
      <c r="H54" s="265">
        <v>33989</v>
      </c>
      <c r="I54" s="266" t="s">
        <v>638</v>
      </c>
      <c r="J54" s="267">
        <v>1934</v>
      </c>
      <c r="K54" s="268" t="s">
        <v>358</v>
      </c>
      <c r="L54" s="269" t="s">
        <v>297</v>
      </c>
      <c r="M54" s="270" t="s">
        <v>639</v>
      </c>
      <c r="O54" s="260"/>
      <c r="P54" s="135" t="s">
        <v>640</v>
      </c>
      <c r="Q54" s="262">
        <v>33989</v>
      </c>
      <c r="R54" s="263" t="s">
        <v>321</v>
      </c>
      <c r="S54" s="264">
        <v>33989</v>
      </c>
      <c r="T54" s="265">
        <v>35167</v>
      </c>
      <c r="U54" s="266" t="s">
        <v>641</v>
      </c>
      <c r="V54" s="267">
        <v>1939</v>
      </c>
      <c r="W54" s="268" t="s">
        <v>327</v>
      </c>
      <c r="X54" s="269" t="s">
        <v>296</v>
      </c>
      <c r="Y54" s="270" t="s">
        <v>642</v>
      </c>
      <c r="Z54" s="261"/>
      <c r="AA54" s="260"/>
      <c r="AB54" s="135" t="s">
        <v>641</v>
      </c>
      <c r="AC54" s="262">
        <v>35431</v>
      </c>
      <c r="AD54" s="263" t="s">
        <v>322</v>
      </c>
      <c r="AE54" s="264">
        <v>35450</v>
      </c>
      <c r="AF54" s="265">
        <v>36911</v>
      </c>
      <c r="AG54" s="266" t="s">
        <v>643</v>
      </c>
      <c r="AH54" s="267">
        <v>1950</v>
      </c>
      <c r="AI54" s="268" t="s">
        <v>358</v>
      </c>
      <c r="AJ54" s="269" t="s">
        <v>296</v>
      </c>
      <c r="AK54" s="270" t="s">
        <v>644</v>
      </c>
      <c r="AL54" s="261"/>
      <c r="AM54" s="260"/>
      <c r="AN54" s="135" t="s">
        <v>645</v>
      </c>
      <c r="AO54" s="262">
        <v>36911</v>
      </c>
      <c r="AP54" s="263" t="s">
        <v>323</v>
      </c>
      <c r="AQ54" s="264">
        <v>36911</v>
      </c>
      <c r="AR54" s="265">
        <v>38372</v>
      </c>
      <c r="AS54" s="266" t="s">
        <v>646</v>
      </c>
      <c r="AT54" s="267">
        <v>1953</v>
      </c>
      <c r="AU54" s="268" t="s">
        <v>327</v>
      </c>
      <c r="AV54" s="269" t="s">
        <v>297</v>
      </c>
      <c r="AW54" s="270" t="s">
        <v>647</v>
      </c>
      <c r="AX54" s="261"/>
      <c r="AY54" s="260"/>
      <c r="AZ54" s="135" t="s">
        <v>648</v>
      </c>
      <c r="BA54" s="262">
        <v>38372</v>
      </c>
      <c r="BB54" s="263" t="s">
        <v>324</v>
      </c>
      <c r="BC54" s="264">
        <v>38372</v>
      </c>
      <c r="BD54" s="265">
        <v>38825</v>
      </c>
      <c r="BE54" s="266" t="s">
        <v>646</v>
      </c>
      <c r="BF54" s="267">
        <v>1953</v>
      </c>
      <c r="BG54" s="268" t="s">
        <v>327</v>
      </c>
      <c r="BH54" s="269" t="s">
        <v>297</v>
      </c>
      <c r="BI54" s="270" t="s">
        <v>647</v>
      </c>
      <c r="BJ54" s="261"/>
      <c r="BK54" s="260" t="s">
        <v>650</v>
      </c>
      <c r="BL54" s="135" t="s">
        <v>649</v>
      </c>
      <c r="BM54" s="262">
        <v>39833</v>
      </c>
      <c r="BN54" s="263" t="s">
        <v>325</v>
      </c>
      <c r="BO54" s="264">
        <v>39833</v>
      </c>
      <c r="BP54" s="265">
        <v>41294</v>
      </c>
      <c r="BQ54" s="266" t="s">
        <v>654</v>
      </c>
      <c r="BR54" s="267">
        <v>1954</v>
      </c>
      <c r="BS54" s="268" t="s">
        <v>327</v>
      </c>
      <c r="BT54" s="269" t="s">
        <v>296</v>
      </c>
      <c r="BU54" s="270" t="s">
        <v>655</v>
      </c>
      <c r="BV54" s="261"/>
      <c r="BW54" s="260"/>
      <c r="BX54" s="135" t="s">
        <v>656</v>
      </c>
      <c r="BY54" s="262">
        <f t="shared" si="11"/>
        <v>42663</v>
      </c>
      <c r="BZ54" s="263" t="str">
        <f t="shared" si="12"/>
        <v>Obama II</v>
      </c>
      <c r="CA54" s="264">
        <f t="shared" si="13"/>
        <v>41294</v>
      </c>
      <c r="CB54" s="289">
        <v>41348</v>
      </c>
      <c r="CC54" s="266" t="str">
        <f t="shared" si="14"/>
        <v>Ronald Kirk</v>
      </c>
      <c r="CD54" s="267" t="str">
        <f t="shared" si="15"/>
        <v>1954</v>
      </c>
      <c r="CE54" s="268" t="str">
        <f t="shared" si="16"/>
        <v>male</v>
      </c>
      <c r="CF54" s="269" t="str">
        <f t="shared" si="17"/>
        <v>us_dem01</v>
      </c>
      <c r="CG54" s="270" t="str">
        <f t="shared" si="18"/>
        <v>Kirk_Ronald_1954</v>
      </c>
      <c r="CH54" s="261" t="str">
        <f t="shared" si="19"/>
        <v/>
      </c>
      <c r="CI54" s="260"/>
      <c r="CJ54" s="288" t="s">
        <v>1038</v>
      </c>
      <c r="CK54" s="262"/>
      <c r="CL54" s="263"/>
      <c r="CM54" s="264"/>
      <c r="CN54" s="289"/>
      <c r="CO54" s="266"/>
      <c r="CP54" s="267"/>
      <c r="CQ54" s="268"/>
      <c r="CR54" s="269"/>
      <c r="CS54" s="270"/>
      <c r="CT54" s="261"/>
      <c r="CU54" s="260"/>
      <c r="CV54" s="288"/>
    </row>
    <row r="55" spans="1:100" ht="13.5" customHeight="1">
      <c r="A55" s="259"/>
      <c r="B55" s="260" t="s">
        <v>998</v>
      </c>
      <c r="D55" s="135"/>
      <c r="E55" s="262"/>
      <c r="F55" s="263"/>
      <c r="G55" s="264"/>
      <c r="H55" s="265" t="s">
        <v>291</v>
      </c>
      <c r="I55" s="266"/>
      <c r="J55" s="267"/>
      <c r="K55" s="268"/>
      <c r="L55" s="269"/>
      <c r="M55" s="270" t="s">
        <v>291</v>
      </c>
      <c r="O55" s="260"/>
      <c r="P55" s="135"/>
      <c r="Q55" s="262">
        <v>33989</v>
      </c>
      <c r="R55" s="263" t="s">
        <v>321</v>
      </c>
      <c r="S55" s="264">
        <v>35167</v>
      </c>
      <c r="T55" s="265">
        <v>35450</v>
      </c>
      <c r="U55" s="266" t="s">
        <v>643</v>
      </c>
      <c r="V55" s="267">
        <v>1950</v>
      </c>
      <c r="W55" s="268" t="s">
        <v>358</v>
      </c>
      <c r="X55" s="269" t="s">
        <v>296</v>
      </c>
      <c r="Y55" s="270" t="s">
        <v>644</v>
      </c>
      <c r="Z55" s="261"/>
      <c r="AA55" s="260"/>
      <c r="AB55" s="135"/>
      <c r="AC55" s="262"/>
      <c r="AD55" s="263"/>
      <c r="AE55" s="264"/>
      <c r="AF55" s="265" t="s">
        <v>291</v>
      </c>
      <c r="AG55" s="266"/>
      <c r="AH55" s="267"/>
      <c r="AI55" s="268"/>
      <c r="AJ55" s="269"/>
      <c r="AK55" s="270" t="s">
        <v>291</v>
      </c>
      <c r="AL55" s="261"/>
      <c r="AM55" s="260"/>
      <c r="AN55" s="135"/>
      <c r="AO55" s="262"/>
      <c r="AP55" s="263"/>
      <c r="AQ55" s="264"/>
      <c r="AR55" s="265" t="s">
        <v>291</v>
      </c>
      <c r="AS55" s="266"/>
      <c r="AT55" s="267"/>
      <c r="AU55" s="268"/>
      <c r="AV55" s="269"/>
      <c r="AW55" s="270" t="s">
        <v>291</v>
      </c>
      <c r="AX55" s="261"/>
      <c r="AY55" s="260"/>
      <c r="AZ55" s="135"/>
      <c r="BA55" s="262">
        <v>38372</v>
      </c>
      <c r="BB55" s="263" t="s">
        <v>324</v>
      </c>
      <c r="BC55" s="264">
        <v>38825</v>
      </c>
      <c r="BD55" s="265">
        <v>39833</v>
      </c>
      <c r="BE55" s="266" t="s">
        <v>651</v>
      </c>
      <c r="BF55" s="267">
        <v>1955</v>
      </c>
      <c r="BG55" s="268" t="s">
        <v>358</v>
      </c>
      <c r="BH55" s="269" t="s">
        <v>297</v>
      </c>
      <c r="BI55" s="270" t="s">
        <v>652</v>
      </c>
      <c r="BJ55" s="261"/>
      <c r="BK55" s="260"/>
      <c r="BL55" s="135" t="s">
        <v>653</v>
      </c>
      <c r="BM55" s="262"/>
      <c r="BN55" s="263"/>
      <c r="BO55" s="264"/>
      <c r="BP55" s="265"/>
      <c r="BQ55" s="266"/>
      <c r="BR55" s="267"/>
      <c r="BS55" s="268"/>
      <c r="BT55" s="269"/>
      <c r="BU55" s="270" t="s">
        <v>291</v>
      </c>
      <c r="BV55" s="261"/>
      <c r="BW55" s="260"/>
      <c r="BX55" s="135"/>
      <c r="BY55" s="262">
        <f t="shared" si="11"/>
        <v>42663</v>
      </c>
      <c r="BZ55" s="263" t="str">
        <f t="shared" si="12"/>
        <v>Obama II</v>
      </c>
      <c r="CA55" s="289">
        <v>41348</v>
      </c>
      <c r="CB55" s="289">
        <v>41444</v>
      </c>
      <c r="CC55" s="266" t="str">
        <f t="shared" si="14"/>
        <v>Miriam Sapiro</v>
      </c>
      <c r="CD55" s="267" t="str">
        <f t="shared" si="15"/>
        <v>1960</v>
      </c>
      <c r="CE55" s="268" t="str">
        <f t="shared" si="16"/>
        <v>female</v>
      </c>
      <c r="CF55" s="269" t="str">
        <f t="shared" si="17"/>
        <v>us_dem01</v>
      </c>
      <c r="CG55" s="270" t="str">
        <f t="shared" si="18"/>
        <v>Sapiro_Miriam_1960</v>
      </c>
      <c r="CH55" s="261" t="s">
        <v>1009</v>
      </c>
      <c r="CI55" s="260"/>
      <c r="CJ55" s="135" t="s">
        <v>1039</v>
      </c>
      <c r="CK55" s="262"/>
      <c r="CL55" s="263"/>
      <c r="CM55" s="289"/>
      <c r="CN55" s="289"/>
      <c r="CO55" s="266"/>
      <c r="CP55" s="267"/>
      <c r="CQ55" s="268"/>
      <c r="CR55" s="269"/>
      <c r="CS55" s="270"/>
      <c r="CT55" s="261"/>
      <c r="CU55" s="260"/>
      <c r="CV55" s="135"/>
    </row>
    <row r="56" spans="1:100" ht="13.5" customHeight="1">
      <c r="A56" s="259"/>
      <c r="B56" s="260" t="s">
        <v>998</v>
      </c>
      <c r="D56" s="135"/>
      <c r="E56" s="262"/>
      <c r="F56" s="263"/>
      <c r="G56" s="264"/>
      <c r="H56" s="265"/>
      <c r="I56" s="266"/>
      <c r="J56" s="267"/>
      <c r="K56" s="268"/>
      <c r="L56" s="269"/>
      <c r="M56" s="270"/>
      <c r="O56" s="260"/>
      <c r="P56" s="135"/>
      <c r="Q56" s="262"/>
      <c r="R56" s="263"/>
      <c r="S56" s="264"/>
      <c r="T56" s="265"/>
      <c r="U56" s="266"/>
      <c r="V56" s="267"/>
      <c r="W56" s="268"/>
      <c r="X56" s="269"/>
      <c r="Y56" s="270"/>
      <c r="Z56" s="261"/>
      <c r="AA56" s="260"/>
      <c r="AB56" s="135"/>
      <c r="AC56" s="262"/>
      <c r="AD56" s="263"/>
      <c r="AE56" s="264"/>
      <c r="AF56" s="265"/>
      <c r="AG56" s="266"/>
      <c r="AH56" s="267"/>
      <c r="AI56" s="268"/>
      <c r="AJ56" s="269"/>
      <c r="AK56" s="270"/>
      <c r="AL56" s="261"/>
      <c r="AM56" s="260"/>
      <c r="AN56" s="135"/>
      <c r="AO56" s="262"/>
      <c r="AP56" s="263"/>
      <c r="AQ56" s="264"/>
      <c r="AR56" s="265"/>
      <c r="AS56" s="266"/>
      <c r="AT56" s="267"/>
      <c r="AU56" s="268"/>
      <c r="AV56" s="269"/>
      <c r="AW56" s="270"/>
      <c r="AX56" s="261"/>
      <c r="AY56" s="260"/>
      <c r="AZ56" s="135"/>
      <c r="BA56" s="262"/>
      <c r="BB56" s="263"/>
      <c r="BC56" s="264"/>
      <c r="BD56" s="265"/>
      <c r="BE56" s="266"/>
      <c r="BF56" s="267"/>
      <c r="BG56" s="268"/>
      <c r="BH56" s="269"/>
      <c r="BI56" s="270"/>
      <c r="BJ56" s="261"/>
      <c r="BK56" s="260"/>
      <c r="BL56" s="135"/>
      <c r="BM56" s="262"/>
      <c r="BN56" s="263"/>
      <c r="BO56" s="264"/>
      <c r="BP56" s="265"/>
      <c r="BQ56" s="266"/>
      <c r="BR56" s="267"/>
      <c r="BS56" s="268"/>
      <c r="BT56" s="269"/>
      <c r="BU56" s="270"/>
      <c r="BV56" s="261"/>
      <c r="BW56" s="260"/>
      <c r="BX56" s="135"/>
      <c r="BY56" s="262">
        <f t="shared" si="11"/>
        <v>42663</v>
      </c>
      <c r="BZ56" s="263" t="str">
        <f t="shared" si="12"/>
        <v>Obama II</v>
      </c>
      <c r="CA56" s="289">
        <v>41444</v>
      </c>
      <c r="CB56" s="264">
        <f t="shared" si="21"/>
        <v>42663</v>
      </c>
      <c r="CC56" s="266" t="str">
        <f t="shared" si="14"/>
        <v>Michael Froman</v>
      </c>
      <c r="CD56" s="267" t="str">
        <f t="shared" si="15"/>
        <v>1962</v>
      </c>
      <c r="CE56" s="268" t="str">
        <f t="shared" si="16"/>
        <v>male</v>
      </c>
      <c r="CF56" s="269" t="str">
        <f t="shared" si="17"/>
        <v>us_dem01</v>
      </c>
      <c r="CG56" s="270" t="str">
        <f t="shared" si="18"/>
        <v>Froman_Michael_1962</v>
      </c>
      <c r="CH56" s="261" t="str">
        <f t="shared" ref="CH56" si="23">IF(CJ56="","",IF((LEN(CJ56)-LEN(SUBSTITUTE(CJ56,"male","")))/LEN("male")&gt;1,"!",IF(RIGHT(CJ56,1)=")","",IF(RIGHT(CJ56,2)=") ","",IF(RIGHT(CJ56,2)=").","","!!")))))</f>
        <v/>
      </c>
      <c r="CI56" s="260"/>
      <c r="CJ56" s="135" t="s">
        <v>1040</v>
      </c>
      <c r="CK56" s="262"/>
      <c r="CL56" s="263"/>
      <c r="CM56" s="289"/>
      <c r="CN56" s="264"/>
      <c r="CO56" s="266"/>
      <c r="CP56" s="267"/>
      <c r="CQ56" s="268"/>
      <c r="CR56" s="269"/>
      <c r="CS56" s="270"/>
      <c r="CT56" s="261"/>
      <c r="CU56" s="260"/>
      <c r="CV56" s="135"/>
    </row>
    <row r="57" spans="1:100" ht="13.5" customHeight="1">
      <c r="A57" s="259"/>
      <c r="B57" s="260" t="s">
        <v>1000</v>
      </c>
      <c r="D57" s="135"/>
      <c r="E57" s="262">
        <v>33239</v>
      </c>
      <c r="F57" s="263" t="s">
        <v>320</v>
      </c>
      <c r="G57" s="264">
        <v>32528</v>
      </c>
      <c r="H57" s="264">
        <v>33588</v>
      </c>
      <c r="I57" s="266" t="s">
        <v>665</v>
      </c>
      <c r="J57" s="267">
        <v>1939</v>
      </c>
      <c r="K57" s="268" t="s">
        <v>327</v>
      </c>
      <c r="L57" s="269" t="s">
        <v>297</v>
      </c>
      <c r="M57" s="270" t="s">
        <v>666</v>
      </c>
      <c r="O57" s="260"/>
      <c r="P57" s="135" t="s">
        <v>667</v>
      </c>
      <c r="Q57" s="262">
        <v>33989</v>
      </c>
      <c r="R57" s="263" t="s">
        <v>321</v>
      </c>
      <c r="S57" s="264">
        <v>33989</v>
      </c>
      <c r="T57" s="265">
        <v>34513</v>
      </c>
      <c r="U57" s="266" t="s">
        <v>668</v>
      </c>
      <c r="V57" s="267">
        <v>1946</v>
      </c>
      <c r="W57" s="268" t="s">
        <v>327</v>
      </c>
      <c r="X57" s="269" t="s">
        <v>296</v>
      </c>
      <c r="Y57" s="270" t="s">
        <v>669</v>
      </c>
      <c r="Z57" s="261"/>
      <c r="AA57" s="260" t="s">
        <v>354</v>
      </c>
      <c r="AB57" s="135" t="s">
        <v>668</v>
      </c>
      <c r="AC57" s="262">
        <v>35431</v>
      </c>
      <c r="AD57" s="263" t="s">
        <v>322</v>
      </c>
      <c r="AE57" s="264">
        <v>35450</v>
      </c>
      <c r="AF57" s="265" t="s">
        <v>674</v>
      </c>
      <c r="AG57" s="266" t="s">
        <v>670</v>
      </c>
      <c r="AH57" s="267">
        <v>1945</v>
      </c>
      <c r="AI57" s="268" t="s">
        <v>327</v>
      </c>
      <c r="AJ57" s="269" t="s">
        <v>296</v>
      </c>
      <c r="AK57" s="270" t="s">
        <v>671</v>
      </c>
      <c r="AL57" s="261"/>
      <c r="AM57" s="260" t="s">
        <v>385</v>
      </c>
      <c r="AN57" s="135" t="s">
        <v>673</v>
      </c>
      <c r="AO57" s="262">
        <v>36911</v>
      </c>
      <c r="AP57" s="263" t="s">
        <v>323</v>
      </c>
      <c r="AQ57" s="264">
        <v>36911</v>
      </c>
      <c r="AR57" s="265">
        <v>38372</v>
      </c>
      <c r="AS57" s="266" t="s">
        <v>677</v>
      </c>
      <c r="AT57" s="267">
        <v>1947</v>
      </c>
      <c r="AU57" s="268" t="s">
        <v>327</v>
      </c>
      <c r="AV57" s="269" t="s">
        <v>297</v>
      </c>
      <c r="AW57" s="270" t="s">
        <v>535</v>
      </c>
      <c r="AX57" s="261"/>
      <c r="AY57" s="260"/>
      <c r="AZ57" s="135" t="s">
        <v>678</v>
      </c>
      <c r="BA57" s="262">
        <v>38372</v>
      </c>
      <c r="BB57" s="263" t="s">
        <v>324</v>
      </c>
      <c r="BC57" s="264">
        <v>38372</v>
      </c>
      <c r="BD57" s="265">
        <v>38804</v>
      </c>
      <c r="BE57" s="266" t="s">
        <v>679</v>
      </c>
      <c r="BF57" s="267">
        <v>1947</v>
      </c>
      <c r="BG57" s="268" t="s">
        <v>327</v>
      </c>
      <c r="BH57" s="269" t="s">
        <v>297</v>
      </c>
      <c r="BI57" s="270" t="s">
        <v>535</v>
      </c>
      <c r="BJ57" s="261"/>
      <c r="BK57" s="260" t="s">
        <v>385</v>
      </c>
      <c r="BL57" s="135" t="s">
        <v>680</v>
      </c>
      <c r="BM57" s="262">
        <v>39833</v>
      </c>
      <c r="BN57" s="263" t="s">
        <v>325</v>
      </c>
      <c r="BO57" s="264">
        <v>39833</v>
      </c>
      <c r="BP57" s="265">
        <v>40453</v>
      </c>
      <c r="BQ57" s="266" t="s">
        <v>682</v>
      </c>
      <c r="BR57" s="267">
        <v>1959</v>
      </c>
      <c r="BS57" s="268" t="s">
        <v>327</v>
      </c>
      <c r="BT57" s="269" t="s">
        <v>296</v>
      </c>
      <c r="BU57" s="270" t="s">
        <v>683</v>
      </c>
      <c r="BV57" s="261"/>
      <c r="BW57" s="260"/>
      <c r="BX57" s="135" t="s">
        <v>684</v>
      </c>
      <c r="BY57" s="262">
        <f t="shared" si="11"/>
        <v>42663</v>
      </c>
      <c r="BZ57" s="263" t="str">
        <f t="shared" si="12"/>
        <v>Obama II</v>
      </c>
      <c r="CA57" s="264">
        <f t="shared" si="13"/>
        <v>41294</v>
      </c>
      <c r="CB57" s="289">
        <v>41299</v>
      </c>
      <c r="CC57" s="266" t="str">
        <f t="shared" si="14"/>
        <v>Jack Lew</v>
      </c>
      <c r="CD57" s="267" t="str">
        <f t="shared" si="15"/>
        <v>1955</v>
      </c>
      <c r="CE57" s="268" t="str">
        <f t="shared" si="16"/>
        <v>male</v>
      </c>
      <c r="CF57" s="269" t="str">
        <f t="shared" si="17"/>
        <v>us_dem01</v>
      </c>
      <c r="CG57" s="270" t="str">
        <f t="shared" si="18"/>
        <v>Lew_Jack_1955</v>
      </c>
      <c r="CH57" s="261" t="str">
        <f t="shared" si="19"/>
        <v/>
      </c>
      <c r="CI57" s="260"/>
      <c r="CJ57" s="135" t="s">
        <v>1044</v>
      </c>
      <c r="CK57" s="262">
        <f t="shared" si="0"/>
        <v>42755</v>
      </c>
      <c r="CL57" s="263" t="str">
        <f t="shared" si="1"/>
        <v>Trump I</v>
      </c>
      <c r="CM57" s="264">
        <f t="shared" ref="CM57" si="24">IF(CO57="","",CK$2)</f>
        <v>42755</v>
      </c>
      <c r="CN57" s="289">
        <v>41299</v>
      </c>
      <c r="CO57" s="266" t="str">
        <f t="shared" si="2"/>
        <v>Reince Priebus</v>
      </c>
      <c r="CP57" s="267" t="str">
        <f t="shared" si="3"/>
        <v>1972</v>
      </c>
      <c r="CQ57" s="268" t="str">
        <f t="shared" si="4"/>
        <v>male</v>
      </c>
      <c r="CR57" s="269" t="str">
        <f t="shared" ref="CR57" si="25">IF(CV57="","",IF(ISERROR(MID(CV57,FIND("male,",CV57)+6,(FIND(")",CV57)-(FIND("male,",CV57)+6))))=TRUE,"missing/error",MID(CV57,FIND("male,",CV57)+6,(FIND(")",CV57)-(FIND("male,",CV57)+6)))))</f>
        <v>us_rep01</v>
      </c>
      <c r="CS57" s="270" t="str">
        <f t="shared" ref="CS57" si="26">IF(CO57="","",(MID(CO57,(SEARCH("^^",SUBSTITUTE(CO57," ","^^",LEN(CO57)-LEN(SUBSTITUTE(CO57," ","")))))+1,99)&amp;"_"&amp;LEFT(CO57,FIND(" ",CO57)-1)&amp;"_"&amp;CP57))</f>
        <v>Priebus_Reince_1972</v>
      </c>
      <c r="CT57" s="261" t="str">
        <f t="shared" ref="CT57" si="27">IF(CV57="","",IF((LEN(CV57)-LEN(SUBSTITUTE(CV57,"male","")))/LEN("male")&gt;1,"!",IF(RIGHT(CV57,1)=")","",IF(RIGHT(CV57,2)=") ","",IF(RIGHT(CV57,2)=").","","!!")))))</f>
        <v/>
      </c>
      <c r="CU57" s="260"/>
      <c r="CV57" s="135" t="s">
        <v>1095</v>
      </c>
    </row>
    <row r="58" spans="1:100" ht="13.5" customHeight="1">
      <c r="A58" s="259"/>
      <c r="B58" s="260" t="s">
        <v>1000</v>
      </c>
      <c r="D58" s="135"/>
      <c r="E58" s="262">
        <v>33604</v>
      </c>
      <c r="F58" s="263" t="s">
        <v>320</v>
      </c>
      <c r="G58" s="264">
        <v>33588</v>
      </c>
      <c r="H58" s="265">
        <v>33839</v>
      </c>
      <c r="I58" s="266" t="s">
        <v>519</v>
      </c>
      <c r="J58" s="267">
        <v>1938</v>
      </c>
      <c r="K58" s="268" t="s">
        <v>327</v>
      </c>
      <c r="L58" s="269" t="s">
        <v>297</v>
      </c>
      <c r="M58" s="270" t="s">
        <v>520</v>
      </c>
      <c r="O58" s="260"/>
      <c r="P58" s="135" t="s">
        <v>521</v>
      </c>
      <c r="Q58" s="262"/>
      <c r="R58" s="263"/>
      <c r="S58" s="264">
        <v>34513</v>
      </c>
      <c r="T58" s="265">
        <v>35450</v>
      </c>
      <c r="U58" s="266" t="s">
        <v>611</v>
      </c>
      <c r="V58" s="267">
        <v>1938</v>
      </c>
      <c r="W58" s="268" t="s">
        <v>327</v>
      </c>
      <c r="X58" s="269" t="s">
        <v>296</v>
      </c>
      <c r="Y58" s="270" t="s">
        <v>612</v>
      </c>
      <c r="Z58" s="261"/>
      <c r="AA58" s="260"/>
      <c r="AB58" s="135" t="s">
        <v>611</v>
      </c>
      <c r="AC58" s="262">
        <v>35431</v>
      </c>
      <c r="AD58" s="263" t="s">
        <v>322</v>
      </c>
      <c r="AE58" s="264">
        <v>36088</v>
      </c>
      <c r="AF58" s="265">
        <v>36911</v>
      </c>
      <c r="AG58" s="266" t="s">
        <v>675</v>
      </c>
      <c r="AH58" s="267">
        <v>1949</v>
      </c>
      <c r="AI58" s="268" t="s">
        <v>327</v>
      </c>
      <c r="AJ58" s="269" t="s">
        <v>296</v>
      </c>
      <c r="AK58" s="270" t="s">
        <v>676</v>
      </c>
      <c r="AL58" s="261"/>
      <c r="AM58" s="260"/>
      <c r="AN58" s="135"/>
      <c r="AO58" s="262"/>
      <c r="AP58" s="263"/>
      <c r="AQ58" s="264"/>
      <c r="AR58" s="265" t="s">
        <v>291</v>
      </c>
      <c r="AS58" s="266"/>
      <c r="AT58" s="267"/>
      <c r="AU58" s="268"/>
      <c r="AV58" s="269"/>
      <c r="AW58" s="270" t="s">
        <v>291</v>
      </c>
      <c r="AX58" s="261"/>
      <c r="AY58" s="260"/>
      <c r="AZ58" s="135"/>
      <c r="BA58" s="262">
        <v>38372</v>
      </c>
      <c r="BB58" s="263" t="s">
        <v>324</v>
      </c>
      <c r="BC58" s="264">
        <v>38821</v>
      </c>
      <c r="BD58" s="265">
        <v>39833</v>
      </c>
      <c r="BE58" s="266" t="s">
        <v>623</v>
      </c>
      <c r="BF58" s="267">
        <v>1955</v>
      </c>
      <c r="BG58" s="268" t="s">
        <v>327</v>
      </c>
      <c r="BH58" s="269" t="s">
        <v>297</v>
      </c>
      <c r="BI58" s="270" t="s">
        <v>626</v>
      </c>
      <c r="BJ58" s="261"/>
      <c r="BK58" s="260"/>
      <c r="BL58" s="135" t="s">
        <v>681</v>
      </c>
      <c r="BM58" s="262">
        <v>39833</v>
      </c>
      <c r="BN58" s="263" t="s">
        <v>325</v>
      </c>
      <c r="BO58" s="265">
        <v>40453</v>
      </c>
      <c r="BP58" s="265">
        <v>40556</v>
      </c>
      <c r="BQ58" s="266" t="s">
        <v>961</v>
      </c>
      <c r="BR58" s="267">
        <v>1959</v>
      </c>
      <c r="BS58" s="268" t="s">
        <v>327</v>
      </c>
      <c r="BT58" s="269" t="s">
        <v>296</v>
      </c>
      <c r="BU58" s="270" t="s">
        <v>962</v>
      </c>
      <c r="BV58" s="261" t="s">
        <v>970</v>
      </c>
      <c r="BW58" s="260" t="s">
        <v>970</v>
      </c>
      <c r="BX58" s="135" t="s">
        <v>963</v>
      </c>
      <c r="BY58" s="262">
        <f t="shared" si="11"/>
        <v>42663</v>
      </c>
      <c r="BZ58" s="263" t="str">
        <f t="shared" si="12"/>
        <v>Obama II</v>
      </c>
      <c r="CA58" s="289">
        <v>41299</v>
      </c>
      <c r="CB58" s="264">
        <f t="shared" si="21"/>
        <v>42663</v>
      </c>
      <c r="CC58" s="266" t="str">
        <f t="shared" si="14"/>
        <v>Denis McDonough</v>
      </c>
      <c r="CD58" s="267" t="str">
        <f t="shared" si="15"/>
        <v>1969</v>
      </c>
      <c r="CE58" s="268" t="str">
        <f t="shared" si="16"/>
        <v>male</v>
      </c>
      <c r="CF58" s="269" t="str">
        <f t="shared" si="17"/>
        <v>us_dem01</v>
      </c>
      <c r="CG58" s="270" t="str">
        <f t="shared" si="18"/>
        <v>McDonough_Denis_1969</v>
      </c>
      <c r="CH58" s="261" t="str">
        <f t="shared" si="19"/>
        <v/>
      </c>
      <c r="CI58" s="260"/>
      <c r="CJ58" s="135" t="s">
        <v>1045</v>
      </c>
      <c r="CK58" s="262"/>
      <c r="CL58" s="263"/>
      <c r="CM58" s="289"/>
      <c r="CN58" s="264"/>
      <c r="CO58" s="266"/>
      <c r="CP58" s="267"/>
      <c r="CQ58" s="268"/>
      <c r="CR58" s="269"/>
      <c r="CS58" s="270"/>
      <c r="CT58" s="261"/>
      <c r="CU58" s="260"/>
      <c r="CV58" s="135"/>
    </row>
    <row r="59" spans="1:100" ht="13.5" customHeight="1">
      <c r="A59" s="259"/>
      <c r="B59" s="260" t="s">
        <v>1000</v>
      </c>
      <c r="D59" s="135"/>
      <c r="E59" s="262">
        <v>33604</v>
      </c>
      <c r="F59" s="263" t="s">
        <v>320</v>
      </c>
      <c r="G59" s="264">
        <v>33840</v>
      </c>
      <c r="H59" s="265">
        <v>33989</v>
      </c>
      <c r="I59" s="266" t="s">
        <v>352</v>
      </c>
      <c r="J59" s="267">
        <v>1930</v>
      </c>
      <c r="K59" s="268" t="s">
        <v>327</v>
      </c>
      <c r="L59" s="269" t="s">
        <v>297</v>
      </c>
      <c r="M59" s="270" t="s">
        <v>353</v>
      </c>
      <c r="O59" s="260"/>
      <c r="P59" s="135"/>
      <c r="Q59" s="262"/>
      <c r="R59" s="263"/>
      <c r="S59" s="264"/>
      <c r="T59" s="265"/>
      <c r="U59" s="266" t="s">
        <v>670</v>
      </c>
      <c r="V59" s="267">
        <v>1945</v>
      </c>
      <c r="W59" s="268" t="s">
        <v>327</v>
      </c>
      <c r="X59" s="269" t="s">
        <v>296</v>
      </c>
      <c r="Y59" s="270" t="s">
        <v>671</v>
      </c>
      <c r="Z59" s="261"/>
      <c r="AA59" s="260"/>
      <c r="AB59" s="135" t="s">
        <v>672</v>
      </c>
      <c r="AC59" s="262"/>
      <c r="AD59" s="263"/>
      <c r="AE59" s="264"/>
      <c r="AF59" s="265"/>
      <c r="AG59" s="266"/>
      <c r="AH59" s="267"/>
      <c r="AI59" s="268"/>
      <c r="AJ59" s="269"/>
      <c r="AK59" s="270"/>
      <c r="AL59" s="261"/>
      <c r="AM59" s="260"/>
      <c r="AN59" s="135"/>
      <c r="AO59" s="262"/>
      <c r="AP59" s="263"/>
      <c r="AQ59" s="264"/>
      <c r="AR59" s="265"/>
      <c r="AS59" s="266"/>
      <c r="AT59" s="267"/>
      <c r="AU59" s="268"/>
      <c r="AV59" s="269"/>
      <c r="AW59" s="270"/>
      <c r="AX59" s="261"/>
      <c r="AY59" s="260"/>
      <c r="AZ59" s="135"/>
      <c r="BA59" s="262"/>
      <c r="BB59" s="263"/>
      <c r="BC59" s="264"/>
      <c r="BD59" s="265"/>
      <c r="BE59" s="266"/>
      <c r="BF59" s="267"/>
      <c r="BG59" s="268"/>
      <c r="BH59" s="269"/>
      <c r="BI59" s="270"/>
      <c r="BJ59" s="261"/>
      <c r="BK59" s="260"/>
      <c r="BL59" s="135"/>
      <c r="BM59" s="262">
        <v>39833</v>
      </c>
      <c r="BN59" s="263" t="s">
        <v>325</v>
      </c>
      <c r="BO59" s="265">
        <v>40556</v>
      </c>
      <c r="BP59" s="264">
        <v>40935</v>
      </c>
      <c r="BQ59" s="266" t="str">
        <f>IF(BX59="","",IF(ISNUMBER(SEARCH(":",BX59)),MID(BX59,FIND(":",BX59)+2,FIND("(",BX59)-FIND(":",BX59)-3),LEFT(BX59,FIND("(",BX59)-2)))</f>
        <v>Bill Daley</v>
      </c>
      <c r="BR59" s="267" t="str">
        <f>IF(BX59="","",MID(BX59,FIND("(",BX59)+1,4))</f>
        <v>1948</v>
      </c>
      <c r="BS59" s="268" t="str">
        <f>IF(ISNUMBER(SEARCH("*female*",BX59)),"female",IF(ISNUMBER(SEARCH("*male*",BX59)),"male",""))</f>
        <v>male</v>
      </c>
      <c r="BT59" s="269" t="s">
        <v>296</v>
      </c>
      <c r="BU59" s="270" t="str">
        <f>IF(BQ59="","",(MID(BQ59,(SEARCH("^^",SUBSTITUTE(BQ59," ","^^",LEN(BQ59)-LEN(SUBSTITUTE(BQ59," ","")))))+1,99)&amp;"_"&amp;LEFT(BQ59,FIND(" ",BQ59)-1)&amp;"_"&amp;BR59))</f>
        <v>Daley_Bill_1948</v>
      </c>
      <c r="BV59" s="261"/>
      <c r="BW59" s="260"/>
      <c r="BX59" s="135" t="s">
        <v>971</v>
      </c>
      <c r="BY59" s="262"/>
      <c r="BZ59" s="263"/>
      <c r="CA59" s="264" t="str">
        <f t="shared" si="13"/>
        <v/>
      </c>
      <c r="CB59" s="264" t="str">
        <f t="shared" si="21"/>
        <v/>
      </c>
      <c r="CC59" s="266"/>
      <c r="CD59" s="267"/>
      <c r="CE59" s="268"/>
      <c r="CF59" s="269"/>
      <c r="CG59" s="270"/>
      <c r="CH59" s="261"/>
      <c r="CI59" s="260"/>
      <c r="CJ59" s="135"/>
      <c r="CK59" s="262"/>
      <c r="CL59" s="263"/>
      <c r="CM59" s="264"/>
      <c r="CN59" s="264"/>
      <c r="CO59" s="266"/>
      <c r="CP59" s="267"/>
      <c r="CQ59" s="268"/>
      <c r="CR59" s="269"/>
      <c r="CS59" s="270"/>
      <c r="CT59" s="261"/>
      <c r="CU59" s="260"/>
      <c r="CV59" s="135"/>
    </row>
    <row r="60" spans="1:100" ht="13.5" customHeight="1">
      <c r="A60" s="259"/>
      <c r="B60" s="260" t="s">
        <v>1000</v>
      </c>
      <c r="D60" s="135"/>
      <c r="E60" s="262"/>
      <c r="F60" s="263"/>
      <c r="G60" s="264"/>
      <c r="H60" s="265"/>
      <c r="I60" s="266"/>
      <c r="J60" s="267"/>
      <c r="K60" s="268"/>
      <c r="L60" s="269"/>
      <c r="M60" s="270"/>
      <c r="O60" s="260"/>
      <c r="P60" s="135"/>
      <c r="Q60" s="262"/>
      <c r="R60" s="263"/>
      <c r="S60" s="264"/>
      <c r="T60" s="265"/>
      <c r="U60" s="266"/>
      <c r="V60" s="267"/>
      <c r="W60" s="268"/>
      <c r="X60" s="269"/>
      <c r="Y60" s="270"/>
      <c r="Z60" s="261"/>
      <c r="AA60" s="260"/>
      <c r="AB60" s="135"/>
      <c r="AC60" s="262"/>
      <c r="AD60" s="263"/>
      <c r="AE60" s="264"/>
      <c r="AF60" s="265"/>
      <c r="AG60" s="266"/>
      <c r="AH60" s="267"/>
      <c r="AI60" s="268"/>
      <c r="AJ60" s="269"/>
      <c r="AK60" s="270"/>
      <c r="AL60" s="261"/>
      <c r="AM60" s="260"/>
      <c r="AN60" s="135"/>
      <c r="AO60" s="262"/>
      <c r="AP60" s="263"/>
      <c r="AQ60" s="264"/>
      <c r="AR60" s="265"/>
      <c r="AS60" s="266"/>
      <c r="AT60" s="267"/>
      <c r="AU60" s="268"/>
      <c r="AV60" s="269"/>
      <c r="AW60" s="270"/>
      <c r="AX60" s="261"/>
      <c r="AY60" s="260"/>
      <c r="AZ60" s="135"/>
      <c r="BA60" s="262"/>
      <c r="BB60" s="263"/>
      <c r="BC60" s="264"/>
      <c r="BD60" s="265"/>
      <c r="BE60" s="266"/>
      <c r="BF60" s="267"/>
      <c r="BG60" s="268"/>
      <c r="BH60" s="269"/>
      <c r="BI60" s="270"/>
      <c r="BJ60" s="261"/>
      <c r="BK60" s="260"/>
      <c r="BL60" s="135"/>
      <c r="BM60" s="262">
        <v>39833</v>
      </c>
      <c r="BN60" s="263" t="str">
        <f>IF(BQ60="","",BM$1)</f>
        <v>Obama I</v>
      </c>
      <c r="BO60" s="264">
        <v>40935</v>
      </c>
      <c r="BP60" s="264">
        <f>IF(BQ60="","",BM$3)</f>
        <v>41294</v>
      </c>
      <c r="BQ60" s="266" t="str">
        <f>IF(BX60="","",IF(ISNUMBER(SEARCH(":",BX60)),MID(BX60,FIND(":",BX60)+2,FIND("(",BX60)-FIND(":",BX60)-3),LEFT(BX60,FIND("(",BX60)-2)))</f>
        <v>Jacob Lew</v>
      </c>
      <c r="BR60" s="267" t="str">
        <f>IF(BX60="","",MID(BX60,FIND("(",BX60)+1,4))</f>
        <v>1955</v>
      </c>
      <c r="BS60" s="268" t="str">
        <f>IF(ISNUMBER(SEARCH("*female*",BX60)),"female",IF(ISNUMBER(SEARCH("*male*",BX60)),"male",""))</f>
        <v>male</v>
      </c>
      <c r="BT60" s="269" t="s">
        <v>296</v>
      </c>
      <c r="BU60" s="270" t="str">
        <f>IF(BQ60="","",(MID(BQ60,(SEARCH("^^",SUBSTITUTE(BQ60," ","^^",LEN(BQ60)-LEN(SUBSTITUTE(BQ60," ","")))))+1,99)&amp;"_"&amp;LEFT(BQ60,FIND(" ",BQ60)-1)&amp;"_"&amp;BR60))</f>
        <v>Lew_Jacob_1955</v>
      </c>
      <c r="BV60" s="261"/>
      <c r="BW60" s="260"/>
      <c r="BX60" s="135" t="s">
        <v>959</v>
      </c>
      <c r="BY60" s="262"/>
      <c r="BZ60" s="263"/>
      <c r="CA60" s="264" t="str">
        <f t="shared" si="13"/>
        <v/>
      </c>
      <c r="CB60" s="264" t="str">
        <f t="shared" si="21"/>
        <v/>
      </c>
      <c r="CC60" s="266"/>
      <c r="CD60" s="267"/>
      <c r="CE60" s="268"/>
      <c r="CF60" s="269"/>
      <c r="CG60" s="270"/>
      <c r="CH60" s="261"/>
      <c r="CI60" s="260"/>
      <c r="CJ60" s="135"/>
      <c r="CK60" s="262"/>
      <c r="CL60" s="263"/>
      <c r="CM60" s="264" t="str">
        <f t="shared" ref="CM60:CM66" si="28">IF(CO60="","",CK$2)</f>
        <v/>
      </c>
      <c r="CN60" s="264" t="str">
        <f t="shared" ref="CN60:CN66" si="29">IF(CO60="","",CK$3)</f>
        <v/>
      </c>
      <c r="CO60" s="266"/>
      <c r="CP60" s="267"/>
      <c r="CQ60" s="268"/>
      <c r="CR60" s="269"/>
      <c r="CS60" s="270"/>
      <c r="CT60" s="261"/>
      <c r="CU60" s="260"/>
      <c r="CV60" s="135"/>
    </row>
    <row r="61" spans="1:100" ht="13.5" customHeight="1">
      <c r="A61" s="259"/>
      <c r="B61" s="260" t="s">
        <v>1001</v>
      </c>
      <c r="D61" s="135"/>
      <c r="E61" s="262">
        <v>33239</v>
      </c>
      <c r="F61" s="263" t="s">
        <v>320</v>
      </c>
      <c r="G61" s="264">
        <v>32528</v>
      </c>
      <c r="H61" s="265">
        <v>33481</v>
      </c>
      <c r="I61" s="266" t="s">
        <v>685</v>
      </c>
      <c r="J61" s="267">
        <v>1924</v>
      </c>
      <c r="K61" s="268" t="s">
        <v>327</v>
      </c>
      <c r="L61" s="269" t="s">
        <v>297</v>
      </c>
      <c r="M61" s="270" t="s">
        <v>686</v>
      </c>
      <c r="O61" s="260"/>
      <c r="P61" s="135" t="s">
        <v>687</v>
      </c>
      <c r="Q61" s="262">
        <v>33989</v>
      </c>
      <c r="R61" s="263" t="s">
        <v>321</v>
      </c>
      <c r="S61" s="264">
        <v>33989</v>
      </c>
      <c r="T61" s="265">
        <v>34696</v>
      </c>
      <c r="U61" s="266" t="s">
        <v>690</v>
      </c>
      <c r="V61" s="267">
        <v>1941</v>
      </c>
      <c r="W61" s="268" t="s">
        <v>327</v>
      </c>
      <c r="X61" s="269" t="s">
        <v>296</v>
      </c>
      <c r="Y61" s="270" t="s">
        <v>691</v>
      </c>
      <c r="Z61" s="261"/>
      <c r="AA61" s="260" t="s">
        <v>692</v>
      </c>
      <c r="AB61" s="135" t="s">
        <v>690</v>
      </c>
      <c r="AC61" s="262">
        <v>35431</v>
      </c>
      <c r="AD61" s="263" t="s">
        <v>322</v>
      </c>
      <c r="AE61" s="264">
        <v>35450</v>
      </c>
      <c r="AF61" s="265">
        <v>36911</v>
      </c>
      <c r="AG61" s="266" t="s">
        <v>693</v>
      </c>
      <c r="AH61" s="267">
        <v>1953</v>
      </c>
      <c r="AI61" s="268" t="s">
        <v>327</v>
      </c>
      <c r="AJ61" s="269" t="s">
        <v>296</v>
      </c>
      <c r="AK61" s="270" t="s">
        <v>696</v>
      </c>
      <c r="AL61" s="261"/>
      <c r="AM61" s="260"/>
      <c r="AN61" s="135" t="s">
        <v>694</v>
      </c>
      <c r="AO61" s="262">
        <v>36911</v>
      </c>
      <c r="AP61" s="263" t="s">
        <v>323</v>
      </c>
      <c r="AQ61" s="264">
        <v>36911</v>
      </c>
      <c r="AR61" s="265">
        <v>38141</v>
      </c>
      <c r="AS61" s="266" t="s">
        <v>695</v>
      </c>
      <c r="AT61" s="267">
        <v>1953</v>
      </c>
      <c r="AU61" s="268" t="s">
        <v>327</v>
      </c>
      <c r="AV61" s="269" t="s">
        <v>296</v>
      </c>
      <c r="AW61" s="270" t="s">
        <v>696</v>
      </c>
      <c r="AX61" s="261"/>
      <c r="AY61" s="260" t="s">
        <v>385</v>
      </c>
      <c r="AZ61" s="135" t="s">
        <v>694</v>
      </c>
      <c r="BA61" s="262">
        <v>38372</v>
      </c>
      <c r="BB61" s="263" t="s">
        <v>324</v>
      </c>
      <c r="BC61" s="264">
        <v>38372</v>
      </c>
      <c r="BD61" s="265">
        <v>39833</v>
      </c>
      <c r="BE61" s="266" t="s">
        <v>697</v>
      </c>
      <c r="BF61" s="267">
        <v>1938</v>
      </c>
      <c r="BG61" s="268" t="s">
        <v>327</v>
      </c>
      <c r="BH61" s="269" t="s">
        <v>297</v>
      </c>
      <c r="BI61" s="270" t="s">
        <v>698</v>
      </c>
      <c r="BJ61" s="261"/>
      <c r="BK61" s="260"/>
      <c r="BL61" s="135" t="s">
        <v>699</v>
      </c>
      <c r="BM61" s="262"/>
      <c r="BN61" s="263"/>
      <c r="BO61" s="264"/>
      <c r="BP61" s="265"/>
      <c r="BQ61" s="266"/>
      <c r="BR61" s="267"/>
      <c r="BS61" s="268"/>
      <c r="BT61" s="269"/>
      <c r="BU61" s="270" t="s">
        <v>291</v>
      </c>
      <c r="BV61" s="261"/>
      <c r="BW61" s="260"/>
      <c r="BX61" s="135"/>
      <c r="BY61" s="262" t="str">
        <f t="shared" si="11"/>
        <v/>
      </c>
      <c r="BZ61" s="263" t="str">
        <f t="shared" si="12"/>
        <v/>
      </c>
      <c r="CA61" s="264" t="str">
        <f t="shared" si="13"/>
        <v/>
      </c>
      <c r="CB61" s="264" t="str">
        <f t="shared" si="21"/>
        <v/>
      </c>
      <c r="CC61" s="266" t="str">
        <f t="shared" si="14"/>
        <v/>
      </c>
      <c r="CD61" s="267" t="str">
        <f t="shared" si="15"/>
        <v/>
      </c>
      <c r="CE61" s="268" t="str">
        <f t="shared" si="16"/>
        <v/>
      </c>
      <c r="CF61" s="269" t="str">
        <f t="shared" si="17"/>
        <v/>
      </c>
      <c r="CG61" s="270" t="str">
        <f t="shared" si="18"/>
        <v/>
      </c>
      <c r="CH61" s="261" t="str">
        <f t="shared" si="19"/>
        <v/>
      </c>
      <c r="CI61" s="260"/>
      <c r="CJ61" s="135"/>
      <c r="CK61" s="262">
        <f t="shared" ref="CK61:CK66" si="30">IF(CO61="","",CK$3)</f>
        <v>42755</v>
      </c>
      <c r="CL61" s="263" t="str">
        <f t="shared" ref="CL61:CL66" si="31">IF(CO61="","",CK$1)</f>
        <v>Trump I</v>
      </c>
      <c r="CM61" s="264">
        <f t="shared" si="28"/>
        <v>42755</v>
      </c>
      <c r="CN61" s="264">
        <f t="shared" si="29"/>
        <v>42755</v>
      </c>
      <c r="CO61" s="266" t="str">
        <f t="shared" ref="CO61:CO66" si="32">IF(CV61="","",IF(ISNUMBER(SEARCH(":",CV61)),MID(CV61,FIND(":",CV61)+2,FIND("(",CV61)-FIND(":",CV61)-3),LEFT(CV61,FIND("(",CV61)-2)))</f>
        <v>Mike Pompeo</v>
      </c>
      <c r="CP61" s="267" t="str">
        <f t="shared" ref="CP61:CP66" si="33">IF(CV61="","",MID(CV61,FIND("(",CV61)+1,4))</f>
        <v>1963</v>
      </c>
      <c r="CQ61" s="268" t="str">
        <f t="shared" ref="CQ61:CQ66" si="34">IF(ISNUMBER(SEARCH("*female*",CV61)),"female",IF(ISNUMBER(SEARCH("*male*",CV61)),"male",""))</f>
        <v>male</v>
      </c>
      <c r="CR61" s="269" t="str">
        <f t="shared" ref="CR61:CR66" si="35">IF(CV61="","",IF(ISERROR(MID(CV61,FIND("male,",CV61)+6,(FIND(")",CV61)-(FIND("male,",CV61)+6))))=TRUE,"missing/error",MID(CV61,FIND("male,",CV61)+6,(FIND(")",CV61)-(FIND("male,",CV61)+6)))))</f>
        <v>us_rep01</v>
      </c>
      <c r="CS61" s="270" t="str">
        <f t="shared" ref="CS61:CS66" si="36">IF(CO61="","",(MID(CO61,(SEARCH("^^",SUBSTITUTE(CO61," ","^^",LEN(CO61)-LEN(SUBSTITUTE(CO61," ","")))))+1,99)&amp;"_"&amp;LEFT(CO61,FIND(" ",CO61)-1)&amp;"_"&amp;CP61))</f>
        <v>Pompeo_Mike_1963</v>
      </c>
      <c r="CT61" s="261" t="str">
        <f t="shared" ref="CT61:CT66" si="37">IF(CV61="","",IF((LEN(CV61)-LEN(SUBSTITUTE(CV61,"male","")))/LEN("male")&gt;1,"!",IF(RIGHT(CV61,1)=")","",IF(RIGHT(CV61,2)=") ","",IF(RIGHT(CV61,2)=").","","!!")))))</f>
        <v/>
      </c>
      <c r="CU61" s="260"/>
      <c r="CV61" s="135" t="s">
        <v>1093</v>
      </c>
    </row>
    <row r="62" spans="1:100" ht="13.5" customHeight="1">
      <c r="A62" s="259"/>
      <c r="B62" s="260" t="s">
        <v>1001</v>
      </c>
      <c r="D62" s="135"/>
      <c r="E62" s="262"/>
      <c r="F62" s="263"/>
      <c r="G62" s="264">
        <v>33548</v>
      </c>
      <c r="H62" s="265">
        <v>33989</v>
      </c>
      <c r="I62" s="266" t="s">
        <v>688</v>
      </c>
      <c r="J62" s="267">
        <v>1943</v>
      </c>
      <c r="K62" s="268" t="s">
        <v>327</v>
      </c>
      <c r="L62" s="269" t="s">
        <v>297</v>
      </c>
      <c r="M62" s="270" t="s">
        <v>405</v>
      </c>
      <c r="O62" s="260"/>
      <c r="P62" s="135" t="s">
        <v>689</v>
      </c>
      <c r="Q62" s="262">
        <v>33989</v>
      </c>
      <c r="R62" s="263" t="s">
        <v>321</v>
      </c>
      <c r="S62" s="264">
        <v>34913</v>
      </c>
      <c r="T62" s="265">
        <v>34975</v>
      </c>
      <c r="U62" s="266" t="s">
        <v>700</v>
      </c>
      <c r="V62" s="267">
        <v>1937</v>
      </c>
      <c r="W62" s="268" t="s">
        <v>327</v>
      </c>
      <c r="X62" s="269" t="s">
        <v>296</v>
      </c>
      <c r="Y62" s="270" t="s">
        <v>701</v>
      </c>
      <c r="Z62" s="261" t="s">
        <v>1009</v>
      </c>
      <c r="AA62" s="260"/>
      <c r="AB62" s="135" t="s">
        <v>700</v>
      </c>
      <c r="AC62" s="262"/>
      <c r="AD62" s="263"/>
      <c r="AE62" s="264"/>
      <c r="AF62" s="265" t="s">
        <v>291</v>
      </c>
      <c r="AG62" s="266"/>
      <c r="AH62" s="267"/>
      <c r="AI62" s="268"/>
      <c r="AJ62" s="269"/>
      <c r="AK62" s="270" t="s">
        <v>291</v>
      </c>
      <c r="AL62" s="261"/>
      <c r="AM62" s="260"/>
      <c r="AN62" s="135"/>
      <c r="AO62" s="262">
        <v>36911</v>
      </c>
      <c r="AP62" s="263" t="s">
        <v>323</v>
      </c>
      <c r="AQ62" s="264">
        <v>38208</v>
      </c>
      <c r="AR62" s="265">
        <v>38372</v>
      </c>
      <c r="AS62" s="266" t="s">
        <v>697</v>
      </c>
      <c r="AT62" s="267">
        <v>1938</v>
      </c>
      <c r="AU62" s="268" t="s">
        <v>327</v>
      </c>
      <c r="AV62" s="269" t="s">
        <v>297</v>
      </c>
      <c r="AW62" s="270" t="s">
        <v>698</v>
      </c>
      <c r="AX62" s="261"/>
      <c r="AY62" s="260"/>
      <c r="AZ62" s="135"/>
      <c r="BA62" s="262"/>
      <c r="BB62" s="263"/>
      <c r="BC62" s="264"/>
      <c r="BD62" s="265" t="s">
        <v>291</v>
      </c>
      <c r="BE62" s="266"/>
      <c r="BF62" s="267"/>
      <c r="BG62" s="268"/>
      <c r="BH62" s="269"/>
      <c r="BI62" s="270" t="s">
        <v>291</v>
      </c>
      <c r="BJ62" s="261"/>
      <c r="BK62" s="260"/>
      <c r="BL62" s="135"/>
      <c r="BM62" s="262"/>
      <c r="BN62" s="263"/>
      <c r="BO62" s="264"/>
      <c r="BP62" s="265"/>
      <c r="BQ62" s="266"/>
      <c r="BR62" s="267"/>
      <c r="BS62" s="268"/>
      <c r="BT62" s="269"/>
      <c r="BU62" s="270" t="s">
        <v>291</v>
      </c>
      <c r="BV62" s="261"/>
      <c r="BW62" s="260"/>
      <c r="BX62" s="135"/>
      <c r="BY62" s="262" t="str">
        <f t="shared" si="11"/>
        <v/>
      </c>
      <c r="BZ62" s="263" t="str">
        <f t="shared" si="12"/>
        <v/>
      </c>
      <c r="CA62" s="264" t="str">
        <f t="shared" si="13"/>
        <v/>
      </c>
      <c r="CB62" s="264" t="str">
        <f t="shared" si="21"/>
        <v/>
      </c>
      <c r="CC62" s="266" t="str">
        <f t="shared" si="14"/>
        <v/>
      </c>
      <c r="CD62" s="267" t="str">
        <f t="shared" si="15"/>
        <v/>
      </c>
      <c r="CE62" s="268" t="str">
        <f t="shared" si="16"/>
        <v/>
      </c>
      <c r="CF62" s="269" t="str">
        <f t="shared" si="17"/>
        <v/>
      </c>
      <c r="CG62" s="270" t="str">
        <f t="shared" si="18"/>
        <v/>
      </c>
      <c r="CH62" s="261" t="str">
        <f t="shared" si="19"/>
        <v/>
      </c>
      <c r="CI62" s="260"/>
      <c r="CJ62" s="135"/>
      <c r="CK62" s="262" t="str">
        <f t="shared" si="30"/>
        <v/>
      </c>
      <c r="CL62" s="263" t="str">
        <f t="shared" si="31"/>
        <v/>
      </c>
      <c r="CM62" s="264" t="str">
        <f t="shared" si="28"/>
        <v/>
      </c>
      <c r="CN62" s="264" t="str">
        <f t="shared" si="29"/>
        <v/>
      </c>
      <c r="CO62" s="266" t="str">
        <f t="shared" si="32"/>
        <v/>
      </c>
      <c r="CP62" s="267" t="str">
        <f t="shared" si="33"/>
        <v/>
      </c>
      <c r="CQ62" s="268" t="str">
        <f t="shared" si="34"/>
        <v/>
      </c>
      <c r="CR62" s="269" t="str">
        <f t="shared" si="35"/>
        <v/>
      </c>
      <c r="CS62" s="270" t="str">
        <f t="shared" si="36"/>
        <v/>
      </c>
      <c r="CT62" s="261" t="str">
        <f t="shared" si="37"/>
        <v/>
      </c>
      <c r="CU62" s="260"/>
      <c r="CV62" s="135"/>
    </row>
    <row r="63" spans="1:100" ht="13.5" customHeight="1">
      <c r="A63" s="259"/>
      <c r="B63" s="260" t="s">
        <v>1001</v>
      </c>
      <c r="D63" s="135"/>
      <c r="E63" s="262"/>
      <c r="F63" s="263"/>
      <c r="G63" s="264"/>
      <c r="H63" s="265" t="s">
        <v>291</v>
      </c>
      <c r="I63" s="266"/>
      <c r="J63" s="267"/>
      <c r="K63" s="268"/>
      <c r="L63" s="269"/>
      <c r="M63" s="270" t="s">
        <v>291</v>
      </c>
      <c r="O63" s="260"/>
      <c r="P63" s="135"/>
      <c r="Q63" s="262">
        <v>33989</v>
      </c>
      <c r="R63" s="263" t="s">
        <v>321</v>
      </c>
      <c r="S63" s="264">
        <v>34975</v>
      </c>
      <c r="T63" s="265">
        <v>35450</v>
      </c>
      <c r="U63" s="266" t="s">
        <v>702</v>
      </c>
      <c r="V63" s="267">
        <v>1938</v>
      </c>
      <c r="W63" s="268" t="s">
        <v>703</v>
      </c>
      <c r="X63" s="269" t="s">
        <v>296</v>
      </c>
      <c r="Y63" s="270" t="s">
        <v>704</v>
      </c>
      <c r="Z63" s="261"/>
      <c r="AA63" s="260"/>
      <c r="AB63" s="135" t="s">
        <v>705</v>
      </c>
      <c r="AC63" s="262"/>
      <c r="AD63" s="263"/>
      <c r="AE63" s="264"/>
      <c r="AF63" s="265" t="s">
        <v>291</v>
      </c>
      <c r="AG63" s="266"/>
      <c r="AH63" s="267"/>
      <c r="AI63" s="268"/>
      <c r="AJ63" s="269"/>
      <c r="AK63" s="270" t="s">
        <v>291</v>
      </c>
      <c r="AL63" s="261"/>
      <c r="AM63" s="260"/>
      <c r="AN63" s="135"/>
      <c r="AO63" s="262"/>
      <c r="AP63" s="263"/>
      <c r="AQ63" s="264"/>
      <c r="AR63" s="265" t="s">
        <v>291</v>
      </c>
      <c r="AS63" s="266"/>
      <c r="AT63" s="267"/>
      <c r="AU63" s="268"/>
      <c r="AV63" s="269"/>
      <c r="AW63" s="270" t="s">
        <v>291</v>
      </c>
      <c r="AX63" s="261"/>
      <c r="AY63" s="260"/>
      <c r="AZ63" s="135"/>
      <c r="BA63" s="262"/>
      <c r="BB63" s="263"/>
      <c r="BC63" s="264"/>
      <c r="BD63" s="265" t="s">
        <v>291</v>
      </c>
      <c r="BE63" s="266"/>
      <c r="BF63" s="267"/>
      <c r="BG63" s="268"/>
      <c r="BH63" s="269"/>
      <c r="BI63" s="270" t="s">
        <v>291</v>
      </c>
      <c r="BJ63" s="261"/>
      <c r="BK63" s="260"/>
      <c r="BL63" s="135"/>
      <c r="BM63" s="262"/>
      <c r="BN63" s="263"/>
      <c r="BO63" s="264"/>
      <c r="BP63" s="265"/>
      <c r="BQ63" s="266"/>
      <c r="BR63" s="267"/>
      <c r="BS63" s="268"/>
      <c r="BT63" s="269"/>
      <c r="BU63" s="270" t="s">
        <v>291</v>
      </c>
      <c r="BV63" s="261"/>
      <c r="BW63" s="260"/>
      <c r="BX63" s="135"/>
      <c r="BY63" s="262" t="str">
        <f t="shared" si="11"/>
        <v/>
      </c>
      <c r="BZ63" s="263" t="str">
        <f t="shared" si="12"/>
        <v/>
      </c>
      <c r="CA63" s="264" t="str">
        <f t="shared" si="13"/>
        <v/>
      </c>
      <c r="CB63" s="264" t="str">
        <f t="shared" si="21"/>
        <v/>
      </c>
      <c r="CC63" s="266" t="str">
        <f t="shared" si="14"/>
        <v/>
      </c>
      <c r="CD63" s="267" t="str">
        <f t="shared" si="15"/>
        <v/>
      </c>
      <c r="CE63" s="268" t="str">
        <f t="shared" si="16"/>
        <v/>
      </c>
      <c r="CF63" s="269" t="str">
        <f t="shared" si="17"/>
        <v/>
      </c>
      <c r="CG63" s="270" t="str">
        <f t="shared" si="18"/>
        <v/>
      </c>
      <c r="CH63" s="261" t="str">
        <f t="shared" si="19"/>
        <v/>
      </c>
      <c r="CI63" s="260"/>
      <c r="CJ63" s="135"/>
      <c r="CK63" s="262" t="str">
        <f t="shared" si="30"/>
        <v/>
      </c>
      <c r="CL63" s="263" t="str">
        <f t="shared" si="31"/>
        <v/>
      </c>
      <c r="CM63" s="264" t="str">
        <f t="shared" si="28"/>
        <v/>
      </c>
      <c r="CN63" s="264" t="str">
        <f t="shared" si="29"/>
        <v/>
      </c>
      <c r="CO63" s="266" t="str">
        <f t="shared" si="32"/>
        <v/>
      </c>
      <c r="CP63" s="267" t="str">
        <f t="shared" si="33"/>
        <v/>
      </c>
      <c r="CQ63" s="268" t="str">
        <f t="shared" si="34"/>
        <v/>
      </c>
      <c r="CR63" s="269" t="str">
        <f t="shared" si="35"/>
        <v/>
      </c>
      <c r="CS63" s="270" t="str">
        <f t="shared" si="36"/>
        <v/>
      </c>
      <c r="CT63" s="261" t="str">
        <f t="shared" si="37"/>
        <v/>
      </c>
      <c r="CU63" s="260"/>
      <c r="CV63" s="135"/>
    </row>
    <row r="64" spans="1:100" ht="13.5" customHeight="1">
      <c r="A64" s="259"/>
      <c r="B64" s="260" t="s">
        <v>1007</v>
      </c>
      <c r="C64" s="260"/>
      <c r="E64" s="262"/>
      <c r="F64" s="263"/>
      <c r="G64" s="264"/>
      <c r="H64" s="265"/>
      <c r="I64" s="266"/>
      <c r="J64" s="267"/>
      <c r="K64" s="268"/>
      <c r="L64" s="269"/>
      <c r="M64" s="270" t="s">
        <v>291</v>
      </c>
      <c r="O64" s="260"/>
      <c r="P64" s="135"/>
      <c r="Q64" s="262"/>
      <c r="R64" s="263"/>
      <c r="S64" s="264"/>
      <c r="T64" s="265"/>
      <c r="U64" s="266"/>
      <c r="V64" s="267"/>
      <c r="W64" s="268"/>
      <c r="X64" s="269"/>
      <c r="Y64" s="270" t="s">
        <v>291</v>
      </c>
      <c r="Z64" s="261"/>
      <c r="AA64" s="260"/>
      <c r="AB64" s="135"/>
      <c r="AC64" s="262"/>
      <c r="AD64" s="263"/>
      <c r="AE64" s="264"/>
      <c r="AF64" s="265"/>
      <c r="AG64" s="266"/>
      <c r="AH64" s="267"/>
      <c r="AI64" s="268"/>
      <c r="AJ64" s="269"/>
      <c r="AK64" s="270" t="s">
        <v>291</v>
      </c>
      <c r="AL64" s="261"/>
      <c r="AM64" s="260"/>
      <c r="AN64" s="135"/>
      <c r="AO64" s="262"/>
      <c r="AP64" s="263"/>
      <c r="AQ64" s="264"/>
      <c r="AR64" s="265"/>
      <c r="AS64" s="266"/>
      <c r="AT64" s="267"/>
      <c r="AU64" s="268"/>
      <c r="AV64" s="269"/>
      <c r="AW64" s="270" t="s">
        <v>291</v>
      </c>
      <c r="AX64" s="261"/>
      <c r="AY64" s="260"/>
      <c r="AZ64" s="135"/>
      <c r="BA64" s="262">
        <v>38372</v>
      </c>
      <c r="BB64" s="263" t="s">
        <v>324</v>
      </c>
      <c r="BC64" s="264">
        <v>38372</v>
      </c>
      <c r="BD64" s="265">
        <v>39126</v>
      </c>
      <c r="BE64" s="266" t="s">
        <v>741</v>
      </c>
      <c r="BF64" s="267">
        <v>1939</v>
      </c>
      <c r="BG64" s="268" t="s">
        <v>327</v>
      </c>
      <c r="BH64" s="269" t="s">
        <v>297</v>
      </c>
      <c r="BI64" s="270" t="s">
        <v>742</v>
      </c>
      <c r="BJ64" s="261"/>
      <c r="BK64" s="260"/>
      <c r="BL64" s="135" t="s">
        <v>761</v>
      </c>
      <c r="BM64" s="262">
        <v>39833</v>
      </c>
      <c r="BN64" s="263" t="s">
        <v>325</v>
      </c>
      <c r="BO64" s="264"/>
      <c r="BP64" s="265"/>
      <c r="BQ64" s="266"/>
      <c r="BR64" s="267"/>
      <c r="BS64" s="268"/>
      <c r="BT64" s="269"/>
      <c r="BU64" s="270" t="s">
        <v>291</v>
      </c>
      <c r="BV64" s="261"/>
      <c r="BW64" s="260"/>
      <c r="BX64" s="135"/>
      <c r="BY64" s="262" t="str">
        <f>IF(CC64="","",BY$3)</f>
        <v/>
      </c>
      <c r="BZ64" s="263" t="str">
        <f>IF(CC64="","",BY$1)</f>
        <v/>
      </c>
      <c r="CA64" s="264" t="str">
        <f>IF(CC64="","",BY$2)</f>
        <v/>
      </c>
      <c r="CB64" s="264" t="str">
        <f>IF(CC64="","",BY$3)</f>
        <v/>
      </c>
      <c r="CC64" s="266" t="str">
        <f>IF(CJ64="","",IF(ISNUMBER(SEARCH(":",CJ64)),MID(CJ64,FIND(":",CJ64)+2,FIND("(",CJ64)-FIND(":",CJ64)-3),LEFT(CJ64,FIND("(",CJ64)-2)))</f>
        <v/>
      </c>
      <c r="CD64" s="267" t="str">
        <f>IF(CJ64="","",MID(CJ64,FIND("(",CJ64)+1,4))</f>
        <v/>
      </c>
      <c r="CE64" s="268" t="str">
        <f>IF(ISNUMBER(SEARCH("*female*",CJ64)),"female",IF(ISNUMBER(SEARCH("*male*",CJ64)),"male",""))</f>
        <v/>
      </c>
      <c r="CF64" s="269" t="str">
        <f>IF(CJ64="","",IF(ISERROR(MID(CJ64,FIND("male,",CJ64)+6,(FIND(")",CJ64)-(FIND("male,",CJ64)+6))))=TRUE,"missing/error",MID(CJ64,FIND("male,",CJ64)+6,(FIND(")",CJ64)-(FIND("male,",CJ64)+6)))))</f>
        <v/>
      </c>
      <c r="CG64" s="270" t="str">
        <f>IF(CC64="","",(MID(CC64,(SEARCH("^^",SUBSTITUTE(CC64," ","^^",LEN(CC64)-LEN(SUBSTITUTE(CC64," ","")))))+1,99)&amp;"_"&amp;LEFT(CC64,FIND(" ",CC64)-1)&amp;"_"&amp;CD64))</f>
        <v/>
      </c>
      <c r="CH64" s="261" t="str">
        <f>IF(CJ64="","",IF((LEN(CJ64)-LEN(SUBSTITUTE(CJ64,"male","")))/LEN("male")&gt;1,"!",IF(RIGHT(CJ64,1)=")","",IF(RIGHT(CJ64,2)=") ","",IF(RIGHT(CJ64,2)=").","","!!")))))</f>
        <v/>
      </c>
      <c r="CI64" s="260"/>
      <c r="CJ64" s="135"/>
      <c r="CK64" s="262"/>
      <c r="CL64" s="263"/>
      <c r="CM64" s="264" t="str">
        <f>IF(CO64="","",CK$2)</f>
        <v/>
      </c>
      <c r="CN64" s="264" t="str">
        <f>IF(CO64="","",CK$3)</f>
        <v/>
      </c>
      <c r="CO64" s="266" t="str">
        <f>IF(CV64="","",IF(ISNUMBER(SEARCH(":",CV64)),MID(CV64,FIND(":",CV64)+2,FIND("(",CV64)-FIND(":",CV64)-3),LEFT(CV64,FIND("(",CV64)-2)))</f>
        <v/>
      </c>
      <c r="CP64" s="267" t="str">
        <f>IF(CV64="","",MID(CV64,FIND("(",CV64)+1,4))</f>
        <v/>
      </c>
      <c r="CQ64" s="268" t="str">
        <f>IF(ISNUMBER(SEARCH("*female*",CV64)),"female",IF(ISNUMBER(SEARCH("*male*",CV64)),"male",""))</f>
        <v/>
      </c>
      <c r="CR64" s="269" t="str">
        <f>IF(CV64="","",IF(ISERROR(MID(CV64,FIND("male,",CV64)+6,(FIND(")",CV64)-(FIND("male,",CV64)+6))))=TRUE,"missing/error",MID(CV64,FIND("male,",CV64)+6,(FIND(")",CV64)-(FIND("male,",CV64)+6)))))</f>
        <v/>
      </c>
      <c r="CS64" s="270" t="str">
        <f>IF(CO64="","",(MID(CO64,(SEARCH("^^",SUBSTITUTE(CO64," ","^^",LEN(CO64)-LEN(SUBSTITUTE(CO64," ","")))))+1,99)&amp;"_"&amp;LEFT(CO64,FIND(" ",CO64)-1)&amp;"_"&amp;CP64))</f>
        <v/>
      </c>
      <c r="CT64" s="261" t="str">
        <f>IF(CV64="","",IF((LEN(CV64)-LEN(SUBSTITUTE(CV64,"male","")))/LEN("male")&gt;1,"!",IF(RIGHT(CV64,1)=")","",IF(RIGHT(CV64,2)=") ","",IF(RIGHT(CV64,2)=").","","!!")))))</f>
        <v/>
      </c>
      <c r="CU64" s="260"/>
      <c r="CV64" s="135"/>
    </row>
    <row r="65" spans="1:100" ht="13.5" customHeight="1">
      <c r="A65" s="259"/>
      <c r="B65" s="260" t="s">
        <v>1007</v>
      </c>
      <c r="C65" s="260"/>
      <c r="E65" s="262"/>
      <c r="F65" s="263"/>
      <c r="G65" s="264"/>
      <c r="H65" s="265"/>
      <c r="I65" s="266"/>
      <c r="J65" s="267"/>
      <c r="K65" s="268"/>
      <c r="L65" s="269"/>
      <c r="M65" s="270"/>
      <c r="O65" s="260"/>
      <c r="P65" s="135"/>
      <c r="Q65" s="262"/>
      <c r="R65" s="263"/>
      <c r="S65" s="264"/>
      <c r="T65" s="265"/>
      <c r="U65" s="266"/>
      <c r="V65" s="267"/>
      <c r="W65" s="268"/>
      <c r="X65" s="269"/>
      <c r="Y65" s="270"/>
      <c r="Z65" s="261"/>
      <c r="AA65" s="260"/>
      <c r="AB65" s="135"/>
      <c r="AC65" s="262"/>
      <c r="AD65" s="263"/>
      <c r="AE65" s="264"/>
      <c r="AF65" s="265"/>
      <c r="AG65" s="266"/>
      <c r="AH65" s="267"/>
      <c r="AI65" s="268"/>
      <c r="AJ65" s="269"/>
      <c r="AK65" s="270"/>
      <c r="AL65" s="261"/>
      <c r="AM65" s="260"/>
      <c r="AN65" s="135"/>
      <c r="AO65" s="262"/>
      <c r="AP65" s="263"/>
      <c r="AQ65" s="264"/>
      <c r="AR65" s="265"/>
      <c r="AS65" s="266"/>
      <c r="AT65" s="267"/>
      <c r="AU65" s="268"/>
      <c r="AV65" s="269"/>
      <c r="AW65" s="270"/>
      <c r="AX65" s="261"/>
      <c r="AY65" s="260"/>
      <c r="AZ65" s="135"/>
      <c r="BA65" s="262">
        <v>38372</v>
      </c>
      <c r="BB65" s="263" t="s">
        <v>324</v>
      </c>
      <c r="BC65" s="265">
        <v>39126</v>
      </c>
      <c r="BD65" s="265">
        <v>39833</v>
      </c>
      <c r="BE65" s="266" t="s">
        <v>1113</v>
      </c>
      <c r="BF65" s="267">
        <v>1943</v>
      </c>
      <c r="BG65" s="268" t="s">
        <v>327</v>
      </c>
      <c r="BH65" s="269" t="s">
        <v>297</v>
      </c>
      <c r="BI65" s="270" t="s">
        <v>1114</v>
      </c>
      <c r="BJ65" s="261"/>
      <c r="BK65" s="260"/>
      <c r="BL65" s="135"/>
      <c r="BM65" s="262"/>
      <c r="BN65" s="263"/>
      <c r="BO65" s="264"/>
      <c r="BP65" s="265"/>
      <c r="BQ65" s="266"/>
      <c r="BR65" s="267"/>
      <c r="BS65" s="268"/>
      <c r="BT65" s="269"/>
      <c r="BU65" s="270"/>
      <c r="BV65" s="261"/>
      <c r="BW65" s="260"/>
      <c r="BX65" s="135"/>
      <c r="BY65" s="262"/>
      <c r="BZ65" s="263"/>
      <c r="CA65" s="264"/>
      <c r="CB65" s="264"/>
      <c r="CC65" s="266"/>
      <c r="CD65" s="267"/>
      <c r="CE65" s="268"/>
      <c r="CF65" s="269"/>
      <c r="CG65" s="270"/>
      <c r="CH65" s="261"/>
      <c r="CI65" s="260"/>
      <c r="CJ65" s="135"/>
      <c r="CK65" s="262"/>
      <c r="CL65" s="263"/>
      <c r="CM65" s="264"/>
      <c r="CN65" s="264"/>
      <c r="CO65" s="266"/>
      <c r="CP65" s="267"/>
      <c r="CQ65" s="268"/>
      <c r="CR65" s="269"/>
      <c r="CS65" s="270"/>
      <c r="CT65" s="261"/>
      <c r="CU65" s="260"/>
      <c r="CV65" s="135"/>
    </row>
    <row r="66" spans="1:100" ht="13.5" customHeight="1">
      <c r="A66" s="259"/>
      <c r="B66" s="260" t="s">
        <v>1002</v>
      </c>
      <c r="D66" s="135"/>
      <c r="E66" s="262">
        <v>33239</v>
      </c>
      <c r="F66" s="263" t="s">
        <v>320</v>
      </c>
      <c r="G66" s="264">
        <v>32528</v>
      </c>
      <c r="H66" s="265">
        <v>33989</v>
      </c>
      <c r="I66" s="266" t="s">
        <v>706</v>
      </c>
      <c r="J66" s="267">
        <v>1925</v>
      </c>
      <c r="K66" s="268" t="s">
        <v>327</v>
      </c>
      <c r="L66" s="269" t="s">
        <v>297</v>
      </c>
      <c r="M66" s="270" t="s">
        <v>707</v>
      </c>
      <c r="O66" s="260"/>
      <c r="P66" s="135" t="s">
        <v>708</v>
      </c>
      <c r="Q66" s="262">
        <v>33989</v>
      </c>
      <c r="R66" s="263" t="s">
        <v>321</v>
      </c>
      <c r="S66" s="264">
        <v>33989</v>
      </c>
      <c r="T66" s="265">
        <v>35450</v>
      </c>
      <c r="U66" s="266" t="s">
        <v>709</v>
      </c>
      <c r="V66" s="267">
        <v>1939</v>
      </c>
      <c r="W66" s="268" t="s">
        <v>327</v>
      </c>
      <c r="X66" s="269" t="s">
        <v>296</v>
      </c>
      <c r="Y66" s="270" t="s">
        <v>710</v>
      </c>
      <c r="Z66" s="261"/>
      <c r="AA66" s="260"/>
      <c r="AB66" s="135" t="s">
        <v>709</v>
      </c>
      <c r="AC66" s="262">
        <v>35431</v>
      </c>
      <c r="AD66" s="263" t="s">
        <v>322</v>
      </c>
      <c r="AE66" s="264">
        <v>35450</v>
      </c>
      <c r="AF66" s="265">
        <v>36911</v>
      </c>
      <c r="AG66" s="266" t="s">
        <v>711</v>
      </c>
      <c r="AH66" s="267">
        <v>1945</v>
      </c>
      <c r="AI66" s="268" t="s">
        <v>327</v>
      </c>
      <c r="AJ66" s="269" t="s">
        <v>296</v>
      </c>
      <c r="AK66" s="270" t="s">
        <v>712</v>
      </c>
      <c r="AL66" s="261"/>
      <c r="AM66" s="260"/>
      <c r="AN66" s="135" t="s">
        <v>713</v>
      </c>
      <c r="AO66" s="262">
        <v>36911</v>
      </c>
      <c r="AP66" s="263" t="s">
        <v>323</v>
      </c>
      <c r="AQ66" s="264">
        <v>36911</v>
      </c>
      <c r="AR66" s="265">
        <v>38372</v>
      </c>
      <c r="AS66" s="266" t="s">
        <v>363</v>
      </c>
      <c r="AT66" s="267">
        <v>1954</v>
      </c>
      <c r="AU66" s="268" t="s">
        <v>436</v>
      </c>
      <c r="AV66" s="269" t="s">
        <v>297</v>
      </c>
      <c r="AW66" s="270" t="s">
        <v>364</v>
      </c>
      <c r="AX66" s="261"/>
      <c r="AY66" s="260"/>
      <c r="AZ66" s="135" t="s">
        <v>714</v>
      </c>
      <c r="BA66" s="262">
        <v>38372</v>
      </c>
      <c r="BB66" s="263" t="s">
        <v>324</v>
      </c>
      <c r="BC66" s="264">
        <v>38372</v>
      </c>
      <c r="BD66" s="265">
        <v>39833</v>
      </c>
      <c r="BE66" s="266" t="s">
        <v>715</v>
      </c>
      <c r="BF66" s="267">
        <v>1947</v>
      </c>
      <c r="BG66" s="268" t="s">
        <v>327</v>
      </c>
      <c r="BH66" s="269" t="s">
        <v>297</v>
      </c>
      <c r="BI66" s="270" t="s">
        <v>716</v>
      </c>
      <c r="BJ66" s="261"/>
      <c r="BK66" s="260"/>
      <c r="BL66" s="135" t="s">
        <v>717</v>
      </c>
      <c r="BM66" s="262"/>
      <c r="BN66" s="263"/>
      <c r="BO66" s="264"/>
      <c r="BP66" s="265"/>
      <c r="BQ66" s="266"/>
      <c r="BR66" s="267"/>
      <c r="BS66" s="268"/>
      <c r="BT66" s="269"/>
      <c r="BU66" s="270" t="s">
        <v>291</v>
      </c>
      <c r="BV66" s="261"/>
      <c r="BW66" s="260"/>
      <c r="BX66" s="135"/>
      <c r="BY66" s="262" t="str">
        <f t="shared" si="11"/>
        <v/>
      </c>
      <c r="BZ66" s="263" t="str">
        <f t="shared" si="12"/>
        <v/>
      </c>
      <c r="CA66" s="264" t="str">
        <f t="shared" si="13"/>
        <v/>
      </c>
      <c r="CB66" s="264" t="str">
        <f t="shared" si="21"/>
        <v/>
      </c>
      <c r="CC66" s="266" t="str">
        <f t="shared" si="14"/>
        <v/>
      </c>
      <c r="CD66" s="267" t="str">
        <f t="shared" si="15"/>
        <v/>
      </c>
      <c r="CE66" s="268" t="str">
        <f t="shared" si="16"/>
        <v/>
      </c>
      <c r="CF66" s="269" t="str">
        <f t="shared" si="17"/>
        <v/>
      </c>
      <c r="CG66" s="270" t="str">
        <f t="shared" si="18"/>
        <v/>
      </c>
      <c r="CH66" s="261" t="str">
        <f t="shared" si="19"/>
        <v/>
      </c>
      <c r="CI66" s="260"/>
      <c r="CJ66" s="135"/>
      <c r="CK66" s="262">
        <f t="shared" si="30"/>
        <v>42755</v>
      </c>
      <c r="CL66" s="263" t="str">
        <f t="shared" si="31"/>
        <v>Trump I</v>
      </c>
      <c r="CM66" s="264">
        <f t="shared" si="28"/>
        <v>42755</v>
      </c>
      <c r="CN66" s="264">
        <f t="shared" si="29"/>
        <v>42755</v>
      </c>
      <c r="CO66" s="266" t="str">
        <f t="shared" si="32"/>
        <v>Michael T. Flynn</v>
      </c>
      <c r="CP66" s="267" t="str">
        <f t="shared" si="33"/>
        <v>1958</v>
      </c>
      <c r="CQ66" s="268" t="str">
        <f t="shared" si="34"/>
        <v>male</v>
      </c>
      <c r="CR66" s="269" t="str">
        <f t="shared" si="35"/>
        <v>us_rep01</v>
      </c>
      <c r="CS66" s="270" t="str">
        <f t="shared" si="36"/>
        <v>Flynn_Michael_1958</v>
      </c>
      <c r="CT66" s="261" t="str">
        <f t="shared" si="37"/>
        <v/>
      </c>
      <c r="CU66" s="260"/>
      <c r="CV66" s="135" t="s">
        <v>1094</v>
      </c>
    </row>
    <row r="67" spans="1:100" ht="13.5" customHeight="1">
      <c r="A67" s="259"/>
      <c r="B67" s="260" t="s">
        <v>1006</v>
      </c>
      <c r="C67" s="260"/>
      <c r="E67" s="262">
        <v>33239</v>
      </c>
      <c r="F67" s="263" t="s">
        <v>320</v>
      </c>
      <c r="G67" s="264">
        <v>32580</v>
      </c>
      <c r="H67" s="265">
        <v>33220</v>
      </c>
      <c r="I67" s="266" t="s">
        <v>1141</v>
      </c>
      <c r="J67" s="267">
        <v>1943</v>
      </c>
      <c r="K67" s="268" t="s">
        <v>327</v>
      </c>
      <c r="L67" s="269" t="s">
        <v>297</v>
      </c>
      <c r="M67" s="270" t="s">
        <v>1142</v>
      </c>
      <c r="O67" s="260"/>
      <c r="P67" s="135" t="s">
        <v>1143</v>
      </c>
      <c r="Q67" s="262">
        <v>33989</v>
      </c>
      <c r="R67" s="263" t="s">
        <v>321</v>
      </c>
      <c r="S67" s="264">
        <v>33989</v>
      </c>
      <c r="T67" s="265">
        <v>34169</v>
      </c>
      <c r="U67" s="266" t="s">
        <v>758</v>
      </c>
      <c r="V67" s="267">
        <v>1952</v>
      </c>
      <c r="W67" s="268" t="s">
        <v>327</v>
      </c>
      <c r="X67" s="269" t="s">
        <v>296</v>
      </c>
      <c r="Y67" s="270" t="s">
        <v>759</v>
      </c>
      <c r="Z67" s="261" t="s">
        <v>1009</v>
      </c>
      <c r="AA67" s="260"/>
      <c r="AB67" s="135" t="s">
        <v>1117</v>
      </c>
      <c r="AC67" s="262">
        <v>35431</v>
      </c>
      <c r="AD67" s="263" t="s">
        <v>322</v>
      </c>
      <c r="AE67" s="264">
        <v>35450</v>
      </c>
      <c r="AF67" s="265">
        <v>36911</v>
      </c>
      <c r="AG67" s="266" t="s">
        <v>1118</v>
      </c>
      <c r="AH67" s="267">
        <v>1942</v>
      </c>
      <c r="AI67" s="268" t="s">
        <v>327</v>
      </c>
      <c r="AJ67" s="269" t="s">
        <v>296</v>
      </c>
      <c r="AK67" s="270" t="s">
        <v>1119</v>
      </c>
      <c r="AL67" s="261"/>
      <c r="AM67" s="260"/>
      <c r="AN67" s="135"/>
      <c r="AO67" s="262">
        <v>36911</v>
      </c>
      <c r="AP67" s="263" t="s">
        <v>323</v>
      </c>
      <c r="AQ67" s="264">
        <v>38372</v>
      </c>
      <c r="AR67" s="265">
        <v>39833</v>
      </c>
      <c r="AS67" s="266" t="s">
        <v>758</v>
      </c>
      <c r="AT67" s="267">
        <v>1952</v>
      </c>
      <c r="AU67" s="268" t="s">
        <v>327</v>
      </c>
      <c r="AV67" s="269" t="s">
        <v>297</v>
      </c>
      <c r="AW67" s="270" t="s">
        <v>759</v>
      </c>
      <c r="AX67" s="261"/>
      <c r="AY67" s="260"/>
      <c r="AZ67" s="135" t="s">
        <v>760</v>
      </c>
      <c r="BA67" s="262">
        <v>38372</v>
      </c>
      <c r="BB67" s="263" t="s">
        <v>324</v>
      </c>
      <c r="BC67" s="264">
        <v>38372</v>
      </c>
      <c r="BD67" s="265">
        <v>39833</v>
      </c>
      <c r="BE67" s="266" t="s">
        <v>758</v>
      </c>
      <c r="BF67" s="267">
        <v>1952</v>
      </c>
      <c r="BG67" s="268" t="s">
        <v>327</v>
      </c>
      <c r="BH67" s="269" t="s">
        <v>297</v>
      </c>
      <c r="BI67" s="270" t="s">
        <v>759</v>
      </c>
      <c r="BJ67" s="261"/>
      <c r="BK67" s="260"/>
      <c r="BL67" s="135" t="s">
        <v>760</v>
      </c>
      <c r="BM67" s="262">
        <v>39833</v>
      </c>
      <c r="BN67" s="263" t="s">
        <v>325</v>
      </c>
      <c r="BO67" s="264"/>
      <c r="BP67" s="265"/>
      <c r="BQ67" s="266"/>
      <c r="BR67" s="267"/>
      <c r="BS67" s="268"/>
      <c r="BT67" s="269"/>
      <c r="BU67" s="270" t="s">
        <v>291</v>
      </c>
      <c r="BV67" s="261"/>
      <c r="BW67" s="260"/>
      <c r="BX67" s="135"/>
      <c r="BY67" s="262" t="str">
        <f>IF(CC67="","",BY$3)</f>
        <v/>
      </c>
      <c r="BZ67" s="263" t="str">
        <f>IF(CC67="","",BY$1)</f>
        <v/>
      </c>
      <c r="CA67" s="264" t="str">
        <f>IF(CC67="","",BY$2)</f>
        <v/>
      </c>
      <c r="CB67" s="264" t="str">
        <f>IF(CC67="","",BY$3)</f>
        <v/>
      </c>
      <c r="CC67" s="266" t="str">
        <f>IF(CJ67="","",IF(ISNUMBER(SEARCH(":",CJ67)),MID(CJ67,FIND(":",CJ67)+2,FIND("(",CJ67)-FIND(":",CJ67)-3),LEFT(CJ67,FIND("(",CJ67)-2)))</f>
        <v/>
      </c>
      <c r="CD67" s="267" t="str">
        <f>IF(CJ67="","",MID(CJ67,FIND("(",CJ67)+1,4))</f>
        <v/>
      </c>
      <c r="CE67" s="268" t="str">
        <f>IF(ISNUMBER(SEARCH("*female*",CJ67)),"female",IF(ISNUMBER(SEARCH("*male*",CJ67)),"male",""))</f>
        <v/>
      </c>
      <c r="CF67" s="269" t="str">
        <f>IF(CJ67="","",IF(ISERROR(MID(CJ67,FIND("male,",CJ67)+6,(FIND(")",CJ67)-(FIND("male,",CJ67)+6))))=TRUE,"missing/error",MID(CJ67,FIND("male,",CJ67)+6,(FIND(")",CJ67)-(FIND("male,",CJ67)+6)))))</f>
        <v/>
      </c>
      <c r="CG67" s="270" t="str">
        <f>IF(CC67="","",(MID(CC67,(SEARCH("^^",SUBSTITUTE(CC67," ","^^",LEN(CC67)-LEN(SUBSTITUTE(CC67," ","")))))+1,99)&amp;"_"&amp;LEFT(CC67,FIND(" ",CC67)-1)&amp;"_"&amp;CD67))</f>
        <v/>
      </c>
      <c r="CH67" s="261" t="str">
        <f>IF(CJ67="","",IF((LEN(CJ67)-LEN(SUBSTITUTE(CJ67,"male","")))/LEN("male")&gt;1,"!",IF(RIGHT(CJ67,1)=")","",IF(RIGHT(CJ67,2)=") ","",IF(RIGHT(CJ67,2)=").","","!!")))))</f>
        <v/>
      </c>
      <c r="CI67" s="260"/>
      <c r="CJ67" s="135"/>
      <c r="CK67" s="262"/>
      <c r="CL67" s="263"/>
      <c r="CM67" s="264"/>
      <c r="CN67" s="264"/>
      <c r="CO67" s="266"/>
      <c r="CP67" s="267"/>
      <c r="CQ67" s="268"/>
      <c r="CR67" s="269"/>
      <c r="CS67" s="270"/>
      <c r="CT67" s="261"/>
      <c r="CU67" s="260"/>
      <c r="CV67" s="135"/>
    </row>
    <row r="68" spans="1:100" ht="13.5" customHeight="1">
      <c r="A68" s="259"/>
      <c r="B68" s="260" t="s">
        <v>1006</v>
      </c>
      <c r="C68" s="260"/>
      <c r="E68" s="262">
        <v>33239</v>
      </c>
      <c r="F68" s="263" t="s">
        <v>320</v>
      </c>
      <c r="G68" s="264">
        <v>33325</v>
      </c>
      <c r="H68" s="265">
        <v>33989</v>
      </c>
      <c r="I68" s="266" t="s">
        <v>1144</v>
      </c>
      <c r="J68" s="267">
        <v>1934</v>
      </c>
      <c r="K68" s="268" t="s">
        <v>327</v>
      </c>
      <c r="L68" s="269" t="s">
        <v>297</v>
      </c>
      <c r="M68" s="270" t="s">
        <v>1145</v>
      </c>
      <c r="O68" s="260"/>
      <c r="P68" s="135" t="s">
        <v>1146</v>
      </c>
      <c r="Q68" s="262">
        <v>33989</v>
      </c>
      <c r="R68" s="263" t="s">
        <v>321</v>
      </c>
      <c r="S68" s="264">
        <v>34169</v>
      </c>
      <c r="T68" s="265">
        <v>35084</v>
      </c>
      <c r="U68" s="266" t="s">
        <v>1115</v>
      </c>
      <c r="V68" s="267">
        <v>1937</v>
      </c>
      <c r="W68" s="268" t="s">
        <v>327</v>
      </c>
      <c r="X68" s="269" t="s">
        <v>296</v>
      </c>
      <c r="Y68" s="270" t="s">
        <v>1116</v>
      </c>
      <c r="Z68" s="261"/>
      <c r="AA68" s="260"/>
      <c r="AB68" s="135" t="s">
        <v>1120</v>
      </c>
      <c r="AC68" s="262"/>
      <c r="AD68" s="263"/>
      <c r="AE68" s="264"/>
      <c r="AF68" s="265"/>
      <c r="AG68" s="266"/>
      <c r="AH68" s="267"/>
      <c r="AI68" s="268"/>
      <c r="AJ68" s="269"/>
      <c r="AK68" s="270"/>
      <c r="AL68" s="261"/>
      <c r="AM68" s="260"/>
      <c r="AN68" s="135"/>
      <c r="AO68" s="262"/>
      <c r="AP68" s="263"/>
      <c r="AQ68" s="264"/>
      <c r="AR68" s="265"/>
      <c r="AS68" s="266"/>
      <c r="AT68" s="267"/>
      <c r="AU68" s="268"/>
      <c r="AV68" s="269"/>
      <c r="AW68" s="270"/>
      <c r="AX68" s="261"/>
      <c r="AY68" s="260"/>
      <c r="AZ68" s="135"/>
      <c r="BA68" s="262"/>
      <c r="BB68" s="263"/>
      <c r="BC68" s="264"/>
      <c r="BD68" s="265"/>
      <c r="BE68" s="266"/>
      <c r="BF68" s="267"/>
      <c r="BG68" s="268"/>
      <c r="BH68" s="269"/>
      <c r="BI68" s="270"/>
      <c r="BJ68" s="261"/>
      <c r="BK68" s="260"/>
      <c r="BL68" s="135"/>
      <c r="BM68" s="262"/>
      <c r="BN68" s="263"/>
      <c r="BO68" s="264"/>
      <c r="BP68" s="265"/>
      <c r="BQ68" s="266"/>
      <c r="BR68" s="267"/>
      <c r="BS68" s="268"/>
      <c r="BT68" s="269"/>
      <c r="BU68" s="270"/>
      <c r="BV68" s="261"/>
      <c r="BW68" s="260"/>
      <c r="BX68" s="135"/>
      <c r="BY68" s="262"/>
      <c r="BZ68" s="263"/>
      <c r="CA68" s="264"/>
      <c r="CB68" s="264"/>
      <c r="CC68" s="266"/>
      <c r="CD68" s="267"/>
      <c r="CE68" s="268"/>
      <c r="CF68" s="269"/>
      <c r="CG68" s="270"/>
      <c r="CH68" s="261"/>
      <c r="CI68" s="260"/>
      <c r="CJ68" s="135"/>
      <c r="CK68" s="262"/>
      <c r="CL68" s="263"/>
      <c r="CM68" s="264"/>
      <c r="CN68" s="264"/>
      <c r="CO68" s="266"/>
      <c r="CP68" s="267"/>
      <c r="CQ68" s="268"/>
      <c r="CR68" s="269"/>
      <c r="CS68" s="270"/>
      <c r="CT68" s="261"/>
      <c r="CU68" s="260"/>
      <c r="CV68" s="135"/>
    </row>
    <row r="69" spans="1:100" ht="13.5" customHeight="1">
      <c r="A69" s="259"/>
      <c r="B69" s="260" t="s">
        <v>1006</v>
      </c>
      <c r="C69" s="260"/>
      <c r="E69" s="262"/>
      <c r="F69" s="263"/>
      <c r="G69" s="264"/>
      <c r="H69" s="265"/>
      <c r="I69" s="266"/>
      <c r="J69" s="267"/>
      <c r="K69" s="268"/>
      <c r="L69" s="269"/>
      <c r="M69" s="270"/>
      <c r="O69" s="260"/>
      <c r="P69" s="135"/>
      <c r="Q69" s="262">
        <v>33989</v>
      </c>
      <c r="R69" s="263" t="s">
        <v>321</v>
      </c>
      <c r="S69" s="264">
        <v>35124</v>
      </c>
      <c r="T69" s="265">
        <v>35450</v>
      </c>
      <c r="U69" s="266" t="s">
        <v>1118</v>
      </c>
      <c r="V69" s="267">
        <v>1942</v>
      </c>
      <c r="W69" s="268" t="s">
        <v>327</v>
      </c>
      <c r="X69" s="269" t="s">
        <v>296</v>
      </c>
      <c r="Y69" s="270" t="s">
        <v>1119</v>
      </c>
      <c r="Z69" s="261"/>
      <c r="AA69" s="260"/>
      <c r="AB69" s="135"/>
      <c r="AC69" s="262"/>
      <c r="AD69" s="263"/>
      <c r="AE69" s="264"/>
      <c r="AF69" s="265"/>
      <c r="AG69" s="266"/>
      <c r="AH69" s="267"/>
      <c r="AI69" s="268"/>
      <c r="AJ69" s="269"/>
      <c r="AK69" s="270"/>
      <c r="AL69" s="261"/>
      <c r="AM69" s="260"/>
      <c r="AN69" s="135"/>
      <c r="AO69" s="262"/>
      <c r="AP69" s="263"/>
      <c r="AQ69" s="264"/>
      <c r="AR69" s="265"/>
      <c r="AS69" s="266"/>
      <c r="AT69" s="267"/>
      <c r="AU69" s="268"/>
      <c r="AV69" s="269"/>
      <c r="AW69" s="270"/>
      <c r="AX69" s="261"/>
      <c r="AY69" s="260"/>
      <c r="AZ69" s="135"/>
      <c r="BA69" s="262"/>
      <c r="BB69" s="263"/>
      <c r="BC69" s="264"/>
      <c r="BD69" s="265"/>
      <c r="BE69" s="266"/>
      <c r="BF69" s="267"/>
      <c r="BG69" s="268"/>
      <c r="BH69" s="269"/>
      <c r="BI69" s="270"/>
      <c r="BJ69" s="261"/>
      <c r="BK69" s="260"/>
      <c r="BL69" s="135"/>
      <c r="BM69" s="262"/>
      <c r="BN69" s="263"/>
      <c r="BO69" s="264"/>
      <c r="BP69" s="265"/>
      <c r="BQ69" s="266"/>
      <c r="BR69" s="267"/>
      <c r="BS69" s="268"/>
      <c r="BT69" s="269"/>
      <c r="BU69" s="270"/>
      <c r="BV69" s="261"/>
      <c r="BW69" s="260"/>
      <c r="BX69" s="135"/>
      <c r="BY69" s="262"/>
      <c r="BZ69" s="263"/>
      <c r="CA69" s="264"/>
      <c r="CB69" s="264"/>
      <c r="CC69" s="266"/>
      <c r="CD69" s="267"/>
      <c r="CE69" s="268"/>
      <c r="CF69" s="269"/>
      <c r="CG69" s="270"/>
      <c r="CH69" s="261"/>
      <c r="CI69" s="260"/>
      <c r="CJ69" s="135"/>
      <c r="CK69" s="262"/>
      <c r="CL69" s="263"/>
      <c r="CM69" s="264"/>
      <c r="CN69" s="264"/>
      <c r="CO69" s="266"/>
      <c r="CP69" s="267"/>
      <c r="CQ69" s="268"/>
      <c r="CR69" s="269"/>
      <c r="CS69" s="270"/>
      <c r="CT69" s="261"/>
      <c r="CU69" s="260"/>
      <c r="CV69" s="135"/>
    </row>
    <row r="70" spans="1:100" ht="13.5" customHeight="1">
      <c r="A70" s="259"/>
      <c r="B70" s="260" t="s">
        <v>1003</v>
      </c>
      <c r="D70" s="135"/>
      <c r="E70" s="262"/>
      <c r="F70" s="263"/>
      <c r="G70" s="264"/>
      <c r="H70" s="265"/>
      <c r="I70" s="266"/>
      <c r="J70" s="267"/>
      <c r="K70" s="268"/>
      <c r="L70" s="269"/>
      <c r="M70" s="270" t="s">
        <v>291</v>
      </c>
      <c r="O70" s="260"/>
      <c r="P70" s="135"/>
      <c r="Q70" s="262">
        <v>33989</v>
      </c>
      <c r="R70" s="263" t="s">
        <v>321</v>
      </c>
      <c r="S70" s="264">
        <v>33989</v>
      </c>
      <c r="T70" s="265">
        <v>34751</v>
      </c>
      <c r="U70" s="266" t="s">
        <v>718</v>
      </c>
      <c r="V70" s="267">
        <v>1948</v>
      </c>
      <c r="W70" s="268" t="s">
        <v>358</v>
      </c>
      <c r="X70" s="269" t="s">
        <v>296</v>
      </c>
      <c r="Y70" s="270" t="s">
        <v>719</v>
      </c>
      <c r="Z70" s="261"/>
      <c r="AA70" s="260" t="s">
        <v>720</v>
      </c>
      <c r="AB70" s="135" t="s">
        <v>718</v>
      </c>
      <c r="AC70" s="262">
        <v>35431</v>
      </c>
      <c r="AD70" s="263" t="s">
        <v>322</v>
      </c>
      <c r="AE70" s="264">
        <v>35065</v>
      </c>
      <c r="AF70" s="265">
        <v>35479</v>
      </c>
      <c r="AG70" s="266" t="s">
        <v>732</v>
      </c>
      <c r="AH70" s="267">
        <v>1943</v>
      </c>
      <c r="AI70" s="268" t="s">
        <v>327</v>
      </c>
      <c r="AJ70" s="269" t="s">
        <v>296</v>
      </c>
      <c r="AK70" s="270" t="s">
        <v>733</v>
      </c>
      <c r="AL70" s="261" t="s">
        <v>979</v>
      </c>
      <c r="AM70" s="260"/>
      <c r="AN70" s="135" t="s">
        <v>732</v>
      </c>
      <c r="AO70" s="262">
        <v>36911</v>
      </c>
      <c r="AP70" s="263" t="s">
        <v>323</v>
      </c>
      <c r="AQ70" s="264">
        <v>36911</v>
      </c>
      <c r="AR70" s="265">
        <v>37679</v>
      </c>
      <c r="AS70" s="266" t="s">
        <v>724</v>
      </c>
      <c r="AT70" s="267">
        <v>1958</v>
      </c>
      <c r="AU70" s="268" t="s">
        <v>327</v>
      </c>
      <c r="AV70" s="269" t="s">
        <v>297</v>
      </c>
      <c r="AW70" s="270" t="s">
        <v>725</v>
      </c>
      <c r="AX70" s="261"/>
      <c r="AY70" s="260" t="s">
        <v>385</v>
      </c>
      <c r="AZ70" s="135" t="s">
        <v>726</v>
      </c>
      <c r="BA70" s="319">
        <v>38372</v>
      </c>
      <c r="BB70" s="320" t="s">
        <v>324</v>
      </c>
      <c r="BC70" s="321">
        <v>38406</v>
      </c>
      <c r="BD70" s="322">
        <v>38513</v>
      </c>
      <c r="BE70" s="323" t="s">
        <v>1100</v>
      </c>
      <c r="BF70" s="324">
        <v>1949</v>
      </c>
      <c r="BG70" s="325" t="s">
        <v>327</v>
      </c>
      <c r="BH70" s="326" t="s">
        <v>297</v>
      </c>
      <c r="BI70" s="327" t="s">
        <v>1103</v>
      </c>
      <c r="BJ70" s="328"/>
      <c r="BK70" s="318"/>
      <c r="BL70" s="329"/>
      <c r="BM70" s="262">
        <v>39833</v>
      </c>
      <c r="BN70" s="263" t="s">
        <v>325</v>
      </c>
      <c r="BO70" s="264">
        <v>39833</v>
      </c>
      <c r="BP70" s="265">
        <v>40424</v>
      </c>
      <c r="BQ70" s="266" t="s">
        <v>729</v>
      </c>
      <c r="BR70" s="267">
        <v>1958</v>
      </c>
      <c r="BS70" s="268" t="s">
        <v>358</v>
      </c>
      <c r="BT70" s="269" t="s">
        <v>296</v>
      </c>
      <c r="BU70" s="270" t="s">
        <v>730</v>
      </c>
      <c r="BV70" s="261"/>
      <c r="BW70" s="260"/>
      <c r="BX70" s="135" t="s">
        <v>731</v>
      </c>
      <c r="BY70" s="262">
        <f t="shared" si="11"/>
        <v>42663</v>
      </c>
      <c r="BZ70" s="263" t="str">
        <f t="shared" si="12"/>
        <v>Obama II</v>
      </c>
      <c r="CA70" s="264">
        <f t="shared" si="13"/>
        <v>41294</v>
      </c>
      <c r="CB70" s="289">
        <v>41487</v>
      </c>
      <c r="CC70" s="266" t="str">
        <f t="shared" si="14"/>
        <v>Alan B. Krueger</v>
      </c>
      <c r="CD70" s="267" t="str">
        <f t="shared" si="15"/>
        <v>1960</v>
      </c>
      <c r="CE70" s="268" t="str">
        <f t="shared" si="16"/>
        <v>male</v>
      </c>
      <c r="CF70" s="269" t="str">
        <f t="shared" si="17"/>
        <v>us_dem01</v>
      </c>
      <c r="CG70" s="270" t="str">
        <f t="shared" si="18"/>
        <v>Krueger_Alan_1960</v>
      </c>
      <c r="CH70" s="261" t="str">
        <f t="shared" si="19"/>
        <v/>
      </c>
      <c r="CI70" s="260"/>
      <c r="CJ70" s="288" t="s">
        <v>1059</v>
      </c>
      <c r="CK70" s="262"/>
      <c r="CL70" s="263"/>
      <c r="CM70" s="264"/>
      <c r="CN70" s="289"/>
      <c r="CO70" s="266"/>
      <c r="CP70" s="267"/>
      <c r="CQ70" s="268"/>
      <c r="CR70" s="269"/>
      <c r="CS70" s="270"/>
      <c r="CT70" s="261"/>
      <c r="CU70" s="260"/>
      <c r="CV70" s="288"/>
    </row>
    <row r="71" spans="1:100" ht="13.5" customHeight="1">
      <c r="A71" s="259"/>
      <c r="B71" s="260" t="s">
        <v>1003</v>
      </c>
      <c r="D71" s="135"/>
      <c r="E71" s="262"/>
      <c r="F71" s="263"/>
      <c r="G71" s="264"/>
      <c r="H71" s="265"/>
      <c r="I71" s="266"/>
      <c r="J71" s="267"/>
      <c r="K71" s="268"/>
      <c r="L71" s="269"/>
      <c r="M71" s="270" t="s">
        <v>291</v>
      </c>
      <c r="O71" s="260"/>
      <c r="P71" s="135"/>
      <c r="Q71" s="262">
        <v>33989</v>
      </c>
      <c r="R71" s="263" t="s">
        <v>321</v>
      </c>
      <c r="S71" s="264">
        <v>34878</v>
      </c>
      <c r="T71" s="265">
        <v>35450</v>
      </c>
      <c r="U71" s="266" t="s">
        <v>732</v>
      </c>
      <c r="V71" s="267">
        <v>1943</v>
      </c>
      <c r="W71" s="268" t="s">
        <v>327</v>
      </c>
      <c r="X71" s="269" t="s">
        <v>296</v>
      </c>
      <c r="Y71" s="270" t="s">
        <v>733</v>
      </c>
      <c r="Z71" s="261"/>
      <c r="AA71" s="260"/>
      <c r="AB71" s="135" t="s">
        <v>732</v>
      </c>
      <c r="AC71" s="262">
        <v>35431</v>
      </c>
      <c r="AD71" s="263" t="s">
        <v>322</v>
      </c>
      <c r="AE71" s="264">
        <v>35450</v>
      </c>
      <c r="AF71" s="265">
        <v>36375</v>
      </c>
      <c r="AG71" s="266" t="s">
        <v>721</v>
      </c>
      <c r="AH71" s="267">
        <v>1946</v>
      </c>
      <c r="AI71" s="268" t="s">
        <v>358</v>
      </c>
      <c r="AJ71" s="269" t="s">
        <v>296</v>
      </c>
      <c r="AK71" s="270" t="s">
        <v>722</v>
      </c>
      <c r="AL71" s="261"/>
      <c r="AM71" s="260" t="s">
        <v>385</v>
      </c>
      <c r="AN71" s="135" t="s">
        <v>723</v>
      </c>
      <c r="AO71" s="262">
        <v>36911</v>
      </c>
      <c r="AP71" s="263" t="s">
        <v>323</v>
      </c>
      <c r="AQ71" s="264">
        <v>37739</v>
      </c>
      <c r="AR71" s="265">
        <v>38372</v>
      </c>
      <c r="AS71" s="266" t="s">
        <v>727</v>
      </c>
      <c r="AT71" s="267">
        <v>1958</v>
      </c>
      <c r="AU71" s="268" t="s">
        <v>327</v>
      </c>
      <c r="AV71" s="269" t="s">
        <v>297</v>
      </c>
      <c r="AW71" s="270" t="s">
        <v>728</v>
      </c>
      <c r="AX71" s="261"/>
      <c r="AY71" s="260"/>
      <c r="AZ71" s="135"/>
      <c r="BA71" s="319">
        <v>38372</v>
      </c>
      <c r="BB71" s="320" t="s">
        <v>324</v>
      </c>
      <c r="BC71" s="322">
        <v>38524</v>
      </c>
      <c r="BD71" s="322">
        <v>38748</v>
      </c>
      <c r="BE71" s="323" t="s">
        <v>1101</v>
      </c>
      <c r="BF71" s="324">
        <v>1953</v>
      </c>
      <c r="BG71" s="325" t="s">
        <v>327</v>
      </c>
      <c r="BH71" s="326" t="s">
        <v>297</v>
      </c>
      <c r="BI71" s="327" t="s">
        <v>1104</v>
      </c>
      <c r="BJ71" s="328"/>
      <c r="BK71" s="318"/>
      <c r="BL71" s="329"/>
      <c r="BM71" s="262">
        <v>39833</v>
      </c>
      <c r="BN71" s="263" t="s">
        <v>325</v>
      </c>
      <c r="BO71" s="265">
        <v>40424</v>
      </c>
      <c r="BP71" s="265">
        <v>40700</v>
      </c>
      <c r="BQ71" s="266" t="s">
        <v>965</v>
      </c>
      <c r="BR71" s="267">
        <v>1969</v>
      </c>
      <c r="BS71" s="268" t="s">
        <v>327</v>
      </c>
      <c r="BT71" s="269" t="s">
        <v>296</v>
      </c>
      <c r="BU71" s="270" t="s">
        <v>966</v>
      </c>
      <c r="BV71" s="261"/>
      <c r="BW71" s="260"/>
      <c r="BX71" s="135" t="s">
        <v>964</v>
      </c>
      <c r="BY71" s="262">
        <f t="shared" si="11"/>
        <v>42663</v>
      </c>
      <c r="BZ71" s="263" t="str">
        <f t="shared" si="12"/>
        <v>Obama II</v>
      </c>
      <c r="CA71" s="289">
        <v>41487</v>
      </c>
      <c r="CB71" s="264">
        <f t="shared" si="21"/>
        <v>42663</v>
      </c>
      <c r="CC71" s="266" t="str">
        <f t="shared" si="14"/>
        <v>Jason Furman</v>
      </c>
      <c r="CD71" s="267" t="str">
        <f t="shared" si="15"/>
        <v>1970</v>
      </c>
      <c r="CE71" s="268" t="str">
        <f t="shared" si="16"/>
        <v>male</v>
      </c>
      <c r="CF71" s="269" t="str">
        <f t="shared" si="17"/>
        <v>us_dem01</v>
      </c>
      <c r="CG71" s="270" t="str">
        <f t="shared" si="18"/>
        <v>Furman_Jason_1970</v>
      </c>
      <c r="CH71" s="261" t="str">
        <f t="shared" si="19"/>
        <v/>
      </c>
      <c r="CI71" s="260"/>
      <c r="CJ71" s="288" t="s">
        <v>1060</v>
      </c>
      <c r="CK71" s="262"/>
      <c r="CL71" s="263"/>
      <c r="CM71" s="289"/>
      <c r="CN71" s="264"/>
      <c r="CO71" s="266"/>
      <c r="CP71" s="267"/>
      <c r="CQ71" s="268"/>
      <c r="CR71" s="269"/>
      <c r="CS71" s="270"/>
      <c r="CT71" s="261"/>
      <c r="CU71" s="260"/>
      <c r="CV71" s="288"/>
    </row>
    <row r="72" spans="1:100" ht="13.5" customHeight="1">
      <c r="A72" s="259"/>
      <c r="B72" s="260" t="s">
        <v>1003</v>
      </c>
      <c r="D72" s="135"/>
      <c r="E72" s="262"/>
      <c r="F72" s="263"/>
      <c r="G72" s="264"/>
      <c r="H72" s="265"/>
      <c r="I72" s="266"/>
      <c r="J72" s="267"/>
      <c r="K72" s="268"/>
      <c r="L72" s="269"/>
      <c r="M72" s="270"/>
      <c r="O72" s="260"/>
      <c r="P72" s="135"/>
      <c r="Q72" s="262"/>
      <c r="R72" s="263"/>
      <c r="S72" s="264"/>
      <c r="T72" s="265"/>
      <c r="U72" s="266"/>
      <c r="V72" s="267"/>
      <c r="W72" s="268"/>
      <c r="X72" s="269"/>
      <c r="Y72" s="270"/>
      <c r="Z72" s="261"/>
      <c r="AA72" s="260"/>
      <c r="AB72" s="135"/>
      <c r="AC72" s="262">
        <v>35431</v>
      </c>
      <c r="AD72" s="263" t="s">
        <v>322</v>
      </c>
      <c r="AE72" s="264">
        <v>36384</v>
      </c>
      <c r="AF72" s="265">
        <v>36911</v>
      </c>
      <c r="AG72" s="266" t="s">
        <v>734</v>
      </c>
      <c r="AH72" s="267">
        <v>1945</v>
      </c>
      <c r="AI72" s="268" t="s">
        <v>327</v>
      </c>
      <c r="AJ72" s="269" t="s">
        <v>296</v>
      </c>
      <c r="AK72" s="270" t="s">
        <v>735</v>
      </c>
      <c r="AL72" s="261"/>
      <c r="AM72" s="260"/>
      <c r="AN72" s="135"/>
      <c r="AO72" s="262"/>
      <c r="AP72" s="263"/>
      <c r="AQ72" s="264"/>
      <c r="AR72" s="265"/>
      <c r="AS72" s="266"/>
      <c r="AT72" s="267"/>
      <c r="AU72" s="268"/>
      <c r="AV72" s="269"/>
      <c r="AW72" s="270"/>
      <c r="AX72" s="261"/>
      <c r="AY72" s="260"/>
      <c r="AZ72" s="135"/>
      <c r="BA72" s="319">
        <v>38372</v>
      </c>
      <c r="BB72" s="320" t="s">
        <v>324</v>
      </c>
      <c r="BC72" s="321">
        <v>39140</v>
      </c>
      <c r="BD72" s="322">
        <v>39833</v>
      </c>
      <c r="BE72" s="323" t="s">
        <v>1102</v>
      </c>
      <c r="BF72" s="324">
        <v>1948</v>
      </c>
      <c r="BG72" s="325" t="s">
        <v>327</v>
      </c>
      <c r="BH72" s="326" t="s">
        <v>297</v>
      </c>
      <c r="BI72" s="327" t="s">
        <v>1105</v>
      </c>
      <c r="BJ72" s="328"/>
      <c r="BK72" s="318"/>
      <c r="BL72" s="329"/>
      <c r="BM72" s="262">
        <f>IF(BQ72="","",BM$3)</f>
        <v>41294</v>
      </c>
      <c r="BN72" s="263" t="str">
        <f>IF(BQ72="","",BM$1)</f>
        <v>Obama I</v>
      </c>
      <c r="BO72" s="265">
        <v>40850</v>
      </c>
      <c r="BP72" s="264">
        <f>IF(BQ72="","",BM$3)</f>
        <v>41294</v>
      </c>
      <c r="BQ72" s="266" t="str">
        <f>IF(BX72="","",IF(ISNUMBER(SEARCH(":",BX72)),MID(BX72,FIND(":",BX72)+2,FIND("(",BX72)-FIND(":",BX72)-3),LEFT(BX72,FIND("(",BX72)-2)))</f>
        <v>Alan Krueger</v>
      </c>
      <c r="BR72" s="267" t="str">
        <f>IF(BX72="","",MID(BX72,FIND("(",BX72)+1,4))</f>
        <v>1960</v>
      </c>
      <c r="BS72" s="268" t="str">
        <f>IF(ISNUMBER(SEARCH("*female*",BX72)),"female",IF(ISNUMBER(SEARCH("*male*",BX72)),"male",""))</f>
        <v>male</v>
      </c>
      <c r="BT72" s="269" t="s">
        <v>296</v>
      </c>
      <c r="BU72" s="270" t="str">
        <f>IF(BQ72="","",(MID(BQ72,(SEARCH("^^",SUBSTITUTE(BQ72," ","^^",LEN(BQ72)-LEN(SUBSTITUTE(BQ72," ","")))))+1,99)&amp;"_"&amp;LEFT(BQ72,FIND(" ",BQ72)-1)&amp;"_"&amp;BR72))</f>
        <v>Krueger_Alan_1960</v>
      </c>
      <c r="BV72" s="261"/>
      <c r="BW72" s="260"/>
      <c r="BX72" s="135" t="s">
        <v>972</v>
      </c>
      <c r="BY72" s="262"/>
      <c r="BZ72" s="263"/>
      <c r="CA72" s="264" t="str">
        <f t="shared" si="13"/>
        <v/>
      </c>
      <c r="CB72" s="264" t="str">
        <f t="shared" si="21"/>
        <v/>
      </c>
      <c r="CC72" s="266"/>
      <c r="CD72" s="267"/>
      <c r="CE72" s="268"/>
      <c r="CF72" s="269"/>
      <c r="CG72" s="270"/>
      <c r="CH72" s="261"/>
      <c r="CI72" s="260"/>
      <c r="CJ72" s="135"/>
      <c r="CK72" s="262"/>
      <c r="CL72" s="263"/>
      <c r="CM72" s="264"/>
      <c r="CN72" s="264"/>
      <c r="CO72" s="266"/>
      <c r="CP72" s="267"/>
      <c r="CQ72" s="268"/>
      <c r="CR72" s="269"/>
      <c r="CS72" s="270"/>
      <c r="CT72" s="261"/>
      <c r="CU72" s="260"/>
      <c r="CV72" s="135"/>
    </row>
    <row r="73" spans="1:100" ht="13.5" customHeight="1">
      <c r="A73" s="259"/>
      <c r="B73" s="260" t="s">
        <v>1004</v>
      </c>
      <c r="D73" s="135"/>
      <c r="E73" s="262">
        <v>33239</v>
      </c>
      <c r="F73" s="263" t="s">
        <v>320</v>
      </c>
      <c r="G73" s="264">
        <v>32568</v>
      </c>
      <c r="H73" s="265">
        <v>33725</v>
      </c>
      <c r="I73" s="266" t="s">
        <v>1136</v>
      </c>
      <c r="J73" s="267">
        <v>1931</v>
      </c>
      <c r="K73" s="268" t="s">
        <v>327</v>
      </c>
      <c r="L73" s="269" t="s">
        <v>297</v>
      </c>
      <c r="M73" s="270" t="s">
        <v>1137</v>
      </c>
      <c r="O73" s="260"/>
      <c r="P73" s="135" t="s">
        <v>1147</v>
      </c>
      <c r="Q73" s="262">
        <v>33989</v>
      </c>
      <c r="R73" s="263" t="s">
        <v>321</v>
      </c>
      <c r="S73" s="264">
        <v>33989</v>
      </c>
      <c r="T73" s="265">
        <v>35450</v>
      </c>
      <c r="U73" s="266" t="s">
        <v>357</v>
      </c>
      <c r="V73" s="267">
        <v>1937</v>
      </c>
      <c r="W73" s="268" t="s">
        <v>358</v>
      </c>
      <c r="X73" s="269" t="s">
        <v>296</v>
      </c>
      <c r="Y73" s="270" t="s">
        <v>359</v>
      </c>
      <c r="Z73" s="261"/>
      <c r="AA73" s="260"/>
      <c r="AB73" s="135" t="s">
        <v>357</v>
      </c>
      <c r="AC73" s="262">
        <v>35431</v>
      </c>
      <c r="AD73" s="263" t="s">
        <v>322</v>
      </c>
      <c r="AE73" s="264">
        <v>35474</v>
      </c>
      <c r="AF73" s="265">
        <v>36025</v>
      </c>
      <c r="AG73" s="266" t="s">
        <v>736</v>
      </c>
      <c r="AH73" s="267">
        <v>1947</v>
      </c>
      <c r="AI73" s="268" t="s">
        <v>327</v>
      </c>
      <c r="AJ73" s="269" t="s">
        <v>296</v>
      </c>
      <c r="AK73" s="270" t="s">
        <v>544</v>
      </c>
      <c r="AL73" s="261"/>
      <c r="AM73" s="260" t="s">
        <v>385</v>
      </c>
      <c r="AN73" s="135" t="s">
        <v>737</v>
      </c>
      <c r="AO73" s="262">
        <v>36911</v>
      </c>
      <c r="AP73" s="263" t="s">
        <v>323</v>
      </c>
      <c r="AQ73" s="264">
        <v>36911</v>
      </c>
      <c r="AR73" s="265">
        <v>38142</v>
      </c>
      <c r="AS73" s="266" t="s">
        <v>741</v>
      </c>
      <c r="AT73" s="267">
        <v>1939</v>
      </c>
      <c r="AU73" s="268" t="s">
        <v>327</v>
      </c>
      <c r="AV73" s="269" t="s">
        <v>297</v>
      </c>
      <c r="AW73" s="270" t="s">
        <v>742</v>
      </c>
      <c r="AX73" s="261"/>
      <c r="AY73" s="260" t="s">
        <v>385</v>
      </c>
      <c r="AZ73" s="135" t="s">
        <v>743</v>
      </c>
      <c r="BA73" s="262">
        <v>38372</v>
      </c>
      <c r="BB73" s="263" t="s">
        <v>324</v>
      </c>
      <c r="BC73" s="264">
        <v>38372</v>
      </c>
      <c r="BD73" s="265">
        <v>38565</v>
      </c>
      <c r="BE73" s="266" t="s">
        <v>746</v>
      </c>
      <c r="BF73" s="267">
        <v>1949</v>
      </c>
      <c r="BG73" s="268" t="s">
        <v>358</v>
      </c>
      <c r="BH73" s="269" t="s">
        <v>297</v>
      </c>
      <c r="BI73" s="270" t="s">
        <v>747</v>
      </c>
      <c r="BJ73" s="261"/>
      <c r="BK73" s="260"/>
      <c r="BL73" s="135" t="s">
        <v>748</v>
      </c>
      <c r="BM73" s="262">
        <v>39833</v>
      </c>
      <c r="BN73" s="263" t="s">
        <v>325</v>
      </c>
      <c r="BO73" s="264">
        <v>39833</v>
      </c>
      <c r="BP73" s="265">
        <v>41294</v>
      </c>
      <c r="BQ73" s="266" t="s">
        <v>749</v>
      </c>
      <c r="BR73" s="267">
        <v>1964</v>
      </c>
      <c r="BS73" s="268" t="s">
        <v>358</v>
      </c>
      <c r="BT73" s="269" t="s">
        <v>296</v>
      </c>
      <c r="BU73" s="270" t="s">
        <v>750</v>
      </c>
      <c r="BV73" s="261"/>
      <c r="BW73" s="260"/>
      <c r="BX73" s="135" t="s">
        <v>751</v>
      </c>
      <c r="BY73" s="262">
        <f t="shared" si="11"/>
        <v>42663</v>
      </c>
      <c r="BZ73" s="263" t="str">
        <f t="shared" si="12"/>
        <v>Obama II</v>
      </c>
      <c r="CA73" s="264">
        <f t="shared" si="13"/>
        <v>41294</v>
      </c>
      <c r="CB73" s="289">
        <v>41456</v>
      </c>
      <c r="CC73" s="266" t="str">
        <f t="shared" si="14"/>
        <v>Susan Rice</v>
      </c>
      <c r="CD73" s="267" t="str">
        <f t="shared" si="15"/>
        <v>1964</v>
      </c>
      <c r="CE73" s="268" t="str">
        <f t="shared" si="16"/>
        <v>female</v>
      </c>
      <c r="CF73" s="269" t="str">
        <f t="shared" si="17"/>
        <v>us_dem01</v>
      </c>
      <c r="CG73" s="270" t="str">
        <f t="shared" si="18"/>
        <v>Rice_Susan_1964</v>
      </c>
      <c r="CH73" s="261" t="str">
        <f t="shared" si="19"/>
        <v/>
      </c>
      <c r="CI73" s="260"/>
      <c r="CJ73" s="288" t="s">
        <v>1046</v>
      </c>
      <c r="CK73" s="262">
        <v>42755</v>
      </c>
      <c r="CL73" s="263" t="s">
        <v>1089</v>
      </c>
      <c r="CM73" s="264">
        <v>42755</v>
      </c>
      <c r="CN73" s="264">
        <v>42755</v>
      </c>
      <c r="CO73" s="266" t="s">
        <v>1181</v>
      </c>
      <c r="CP73" s="267">
        <v>1972</v>
      </c>
      <c r="CQ73" s="268" t="s">
        <v>1182</v>
      </c>
      <c r="CR73" s="269" t="s">
        <v>297</v>
      </c>
      <c r="CS73" s="270" t="s">
        <v>1183</v>
      </c>
      <c r="CT73" s="261"/>
      <c r="CU73" s="260"/>
      <c r="CV73" s="288"/>
    </row>
    <row r="74" spans="1:100" ht="13.5" customHeight="1">
      <c r="A74" s="259"/>
      <c r="B74" s="260" t="s">
        <v>1004</v>
      </c>
      <c r="D74" s="135"/>
      <c r="E74" s="262">
        <v>33239</v>
      </c>
      <c r="F74" s="263" t="s">
        <v>320</v>
      </c>
      <c r="G74" s="264">
        <v>33736</v>
      </c>
      <c r="H74" s="265">
        <v>33989</v>
      </c>
      <c r="I74" s="266" t="s">
        <v>1138</v>
      </c>
      <c r="J74" s="267">
        <v>1928</v>
      </c>
      <c r="K74" s="268" t="s">
        <v>327</v>
      </c>
      <c r="L74" s="269" t="s">
        <v>297</v>
      </c>
      <c r="M74" s="270" t="s">
        <v>1139</v>
      </c>
      <c r="O74" s="260"/>
      <c r="P74" s="135" t="s">
        <v>1140</v>
      </c>
      <c r="Q74" s="262"/>
      <c r="R74" s="263"/>
      <c r="S74" s="264"/>
      <c r="T74" s="265"/>
      <c r="U74" s="266"/>
      <c r="V74" s="267"/>
      <c r="W74" s="268"/>
      <c r="X74" s="269"/>
      <c r="Y74" s="270" t="s">
        <v>291</v>
      </c>
      <c r="Z74" s="261"/>
      <c r="AA74" s="260"/>
      <c r="AB74" s="135"/>
      <c r="AC74" s="262">
        <v>35431</v>
      </c>
      <c r="AD74" s="263" t="s">
        <v>322</v>
      </c>
      <c r="AE74" s="265">
        <v>36025</v>
      </c>
      <c r="AF74" s="265">
        <v>36397</v>
      </c>
      <c r="AG74" s="266" t="s">
        <v>740</v>
      </c>
      <c r="AH74" s="267">
        <v>1942</v>
      </c>
      <c r="AI74" s="268" t="s">
        <v>327</v>
      </c>
      <c r="AJ74" s="269" t="s">
        <v>296</v>
      </c>
      <c r="AK74" s="270" t="s">
        <v>1096</v>
      </c>
      <c r="AL74" s="261" t="s">
        <v>979</v>
      </c>
      <c r="AM74" s="260" t="s">
        <v>1097</v>
      </c>
      <c r="AN74" s="135"/>
      <c r="AO74" s="262">
        <v>36911</v>
      </c>
      <c r="AP74" s="263" t="s">
        <v>323</v>
      </c>
      <c r="AQ74" s="264">
        <v>38142</v>
      </c>
      <c r="AR74" s="265">
        <v>38372</v>
      </c>
      <c r="AS74" s="266" t="s">
        <v>744</v>
      </c>
      <c r="AT74" s="267">
        <v>1936</v>
      </c>
      <c r="AU74" s="268" t="s">
        <v>327</v>
      </c>
      <c r="AV74" s="269" t="s">
        <v>297</v>
      </c>
      <c r="AW74" s="270" t="s">
        <v>745</v>
      </c>
      <c r="AX74" s="261"/>
      <c r="AY74" s="260"/>
      <c r="AZ74" s="135"/>
      <c r="BA74" s="262"/>
      <c r="BB74" s="263"/>
      <c r="BC74" s="264">
        <v>38565</v>
      </c>
      <c r="BD74" s="265">
        <v>39060</v>
      </c>
      <c r="BE74" s="266" t="s">
        <v>1106</v>
      </c>
      <c r="BF74" s="267">
        <v>1948</v>
      </c>
      <c r="BG74" s="268" t="s">
        <v>327</v>
      </c>
      <c r="BH74" s="269" t="s">
        <v>297</v>
      </c>
      <c r="BI74" s="270" t="s">
        <v>1107</v>
      </c>
      <c r="BJ74" s="261"/>
      <c r="BK74" s="260"/>
      <c r="BL74" s="135"/>
      <c r="BM74" s="262"/>
      <c r="BN74" s="263"/>
      <c r="BO74" s="264"/>
      <c r="BP74" s="265"/>
      <c r="BQ74" s="266"/>
      <c r="BR74" s="267"/>
      <c r="BS74" s="268"/>
      <c r="BT74" s="269"/>
      <c r="BU74" s="270" t="s">
        <v>291</v>
      </c>
      <c r="BV74" s="261"/>
      <c r="BW74" s="260"/>
      <c r="BX74" s="135"/>
      <c r="BY74" s="262">
        <f t="shared" si="11"/>
        <v>42663</v>
      </c>
      <c r="BZ74" s="263" t="str">
        <f t="shared" si="12"/>
        <v>Obama II</v>
      </c>
      <c r="CA74" s="289">
        <v>41456</v>
      </c>
      <c r="CB74" s="264">
        <v>41487</v>
      </c>
      <c r="CC74" s="266" t="str">
        <f t="shared" si="14"/>
        <v>Rosemary Di Carlo</v>
      </c>
      <c r="CD74" s="267" t="str">
        <f t="shared" si="15"/>
        <v>1947</v>
      </c>
      <c r="CE74" s="268" t="str">
        <f t="shared" si="16"/>
        <v>female</v>
      </c>
      <c r="CF74" s="269" t="s">
        <v>301</v>
      </c>
      <c r="CG74" s="270" t="str">
        <f t="shared" si="18"/>
        <v>Carlo_Rosemary_1947</v>
      </c>
      <c r="CH74" s="261" t="str">
        <f t="shared" si="19"/>
        <v/>
      </c>
      <c r="CI74" s="260"/>
      <c r="CJ74" s="288" t="s">
        <v>980</v>
      </c>
      <c r="CK74" s="262"/>
      <c r="CL74" s="263"/>
      <c r="CM74" s="289"/>
      <c r="CN74" s="264"/>
      <c r="CO74" s="266"/>
      <c r="CP74" s="267"/>
      <c r="CQ74" s="268"/>
      <c r="CR74" s="269"/>
      <c r="CS74" s="270"/>
      <c r="CT74" s="261"/>
      <c r="CU74" s="260"/>
      <c r="CV74" s="288"/>
    </row>
    <row r="75" spans="1:100" ht="13.5" customHeight="1">
      <c r="A75" s="259"/>
      <c r="B75" s="260" t="s">
        <v>1004</v>
      </c>
      <c r="D75" s="135"/>
      <c r="E75" s="262"/>
      <c r="F75" s="263"/>
      <c r="G75" s="264"/>
      <c r="H75" s="265"/>
      <c r="I75" s="266"/>
      <c r="J75" s="267"/>
      <c r="K75" s="268"/>
      <c r="L75" s="269"/>
      <c r="M75" s="270"/>
      <c r="O75" s="260"/>
      <c r="P75" s="135"/>
      <c r="Q75" s="262"/>
      <c r="R75" s="263"/>
      <c r="S75" s="264"/>
      <c r="T75" s="265"/>
      <c r="U75" s="266"/>
      <c r="V75" s="267"/>
      <c r="W75" s="268"/>
      <c r="X75" s="269"/>
      <c r="Y75" s="270"/>
      <c r="Z75" s="261"/>
      <c r="AA75" s="260"/>
      <c r="AB75" s="135"/>
      <c r="AC75" s="262">
        <v>35431</v>
      </c>
      <c r="AD75" s="263" t="s">
        <v>322</v>
      </c>
      <c r="AE75" s="265">
        <v>36397</v>
      </c>
      <c r="AF75" s="265">
        <v>36911</v>
      </c>
      <c r="AG75" s="266" t="s">
        <v>738</v>
      </c>
      <c r="AH75" s="267">
        <v>1941</v>
      </c>
      <c r="AI75" s="268" t="s">
        <v>327</v>
      </c>
      <c r="AJ75" s="269" t="s">
        <v>296</v>
      </c>
      <c r="AK75" s="270" t="s">
        <v>739</v>
      </c>
      <c r="AL75" s="261"/>
      <c r="AM75" s="260"/>
      <c r="AN75" s="135"/>
      <c r="AO75" s="262"/>
      <c r="AP75" s="263"/>
      <c r="AQ75" s="264"/>
      <c r="AR75" s="265"/>
      <c r="AS75" s="266"/>
      <c r="AT75" s="267"/>
      <c r="AU75" s="268"/>
      <c r="AV75" s="269"/>
      <c r="AW75" s="270"/>
      <c r="AX75" s="261"/>
      <c r="AY75" s="260"/>
      <c r="AZ75" s="135"/>
      <c r="BA75" s="262"/>
      <c r="BB75" s="263"/>
      <c r="BC75" s="265">
        <v>39060</v>
      </c>
      <c r="BD75" s="265">
        <v>39189</v>
      </c>
      <c r="BE75" s="266" t="s">
        <v>1108</v>
      </c>
      <c r="BF75" s="267">
        <v>1957</v>
      </c>
      <c r="BG75" s="268" t="s">
        <v>327</v>
      </c>
      <c r="BH75" s="269" t="s">
        <v>297</v>
      </c>
      <c r="BI75" s="270" t="s">
        <v>1109</v>
      </c>
      <c r="BJ75" s="261"/>
      <c r="BK75" s="260"/>
      <c r="BL75" s="135" t="s">
        <v>1110</v>
      </c>
      <c r="BM75" s="262"/>
      <c r="BN75" s="263"/>
      <c r="BO75" s="264"/>
      <c r="BP75" s="265"/>
      <c r="BQ75" s="266"/>
      <c r="BR75" s="267"/>
      <c r="BS75" s="268"/>
      <c r="BT75" s="269"/>
      <c r="BU75" s="270"/>
      <c r="BV75" s="261"/>
      <c r="BW75" s="260"/>
      <c r="BX75" s="135"/>
      <c r="BY75" s="262">
        <f t="shared" ref="BY75" si="38">IF(CC75="","",BY$3)</f>
        <v>42663</v>
      </c>
      <c r="BZ75" s="263" t="str">
        <f t="shared" ref="BZ75" si="39">IF(CC75="","",BY$1)</f>
        <v>Obama II</v>
      </c>
      <c r="CA75" s="264">
        <v>41487</v>
      </c>
      <c r="CB75" s="264">
        <f t="shared" si="21"/>
        <v>42663</v>
      </c>
      <c r="CC75" s="266" t="str">
        <f t="shared" ref="CC75" si="40">IF(CJ75="","",IF(ISNUMBER(SEARCH(":",CJ75)),MID(CJ75,FIND(":",CJ75)+2,FIND("(",CJ75)-FIND(":",CJ75)-3),LEFT(CJ75,FIND("(",CJ75)-2)))</f>
        <v>Samantha Power</v>
      </c>
      <c r="CD75" s="267" t="str">
        <f t="shared" ref="CD75" si="41">IF(CJ75="","",MID(CJ75,FIND("(",CJ75)+1,4))</f>
        <v>1970</v>
      </c>
      <c r="CE75" s="268" t="str">
        <f t="shared" ref="CE75" si="42">IF(ISNUMBER(SEARCH("*female*",CJ75)),"female",IF(ISNUMBER(SEARCH("*male*",CJ75)),"male",""))</f>
        <v>female</v>
      </c>
      <c r="CF75" s="269" t="str">
        <f t="shared" ref="CF75" si="43">IF(CJ75="","",IF(ISERROR(MID(CJ75,FIND("male,",CJ75)+6,(FIND(")",CJ75)-(FIND("male,",CJ75)+6))))=TRUE,"missing/error",MID(CJ75,FIND("male,",CJ75)+6,(FIND(")",CJ75)-(FIND("male,",CJ75)+6)))))</f>
        <v>us_dem01</v>
      </c>
      <c r="CG75" s="270" t="str">
        <f t="shared" si="18"/>
        <v>Power_Samantha_1970</v>
      </c>
      <c r="CH75" s="261" t="str">
        <f t="shared" ref="CH75" si="44">IF(CJ75="","",IF((LEN(CJ75)-LEN(SUBSTITUTE(CJ75,"male","")))/LEN("male")&gt;1,"!",IF(RIGHT(CJ75,1)=")","",IF(RIGHT(CJ75,2)=") ","",IF(RIGHT(CJ75,2)=").","","!!")))))</f>
        <v/>
      </c>
      <c r="CI75" s="260"/>
      <c r="CJ75" s="288" t="s">
        <v>1047</v>
      </c>
      <c r="CK75" s="262"/>
      <c r="CL75" s="263"/>
      <c r="CM75" s="264"/>
      <c r="CN75" s="264"/>
      <c r="CO75" s="266"/>
      <c r="CP75" s="267"/>
      <c r="CQ75" s="268"/>
      <c r="CR75" s="269"/>
      <c r="CS75" s="270"/>
      <c r="CT75" s="261"/>
      <c r="CU75" s="260"/>
      <c r="CV75" s="288"/>
    </row>
    <row r="76" spans="1:100" ht="13.5" customHeight="1">
      <c r="A76" s="259"/>
      <c r="B76" s="260" t="s">
        <v>1004</v>
      </c>
      <c r="D76" s="135"/>
      <c r="E76" s="262"/>
      <c r="F76" s="263"/>
      <c r="G76" s="264"/>
      <c r="H76" s="265"/>
      <c r="I76" s="266"/>
      <c r="J76" s="267"/>
      <c r="K76" s="268"/>
      <c r="L76" s="269"/>
      <c r="M76" s="270"/>
      <c r="O76" s="260"/>
      <c r="P76" s="135"/>
      <c r="Q76" s="262"/>
      <c r="R76" s="263"/>
      <c r="S76" s="264"/>
      <c r="T76" s="265"/>
      <c r="U76" s="266"/>
      <c r="V76" s="267"/>
      <c r="W76" s="268"/>
      <c r="X76" s="269"/>
      <c r="Y76" s="270"/>
      <c r="Z76" s="261"/>
      <c r="AA76" s="260"/>
      <c r="AB76" s="135"/>
      <c r="AC76" s="262"/>
      <c r="AD76" s="263"/>
      <c r="AE76" s="265"/>
      <c r="AF76" s="265"/>
      <c r="AG76" s="266"/>
      <c r="AH76" s="267"/>
      <c r="AI76" s="268"/>
      <c r="AJ76" s="269"/>
      <c r="AK76" s="270"/>
      <c r="AL76" s="261"/>
      <c r="AM76" s="260"/>
      <c r="AN76" s="135"/>
      <c r="AO76" s="262"/>
      <c r="AP76" s="263"/>
      <c r="AQ76" s="264"/>
      <c r="AR76" s="265"/>
      <c r="AS76" s="266"/>
      <c r="AT76" s="267"/>
      <c r="AU76" s="268"/>
      <c r="AV76" s="269"/>
      <c r="AW76" s="270"/>
      <c r="AX76" s="261"/>
      <c r="AY76" s="260"/>
      <c r="AZ76" s="135"/>
      <c r="BA76" s="262"/>
      <c r="BB76" s="263"/>
      <c r="BC76" s="265">
        <v>39189</v>
      </c>
      <c r="BD76" s="265">
        <v>39833</v>
      </c>
      <c r="BE76" s="266" t="s">
        <v>1111</v>
      </c>
      <c r="BF76" s="267">
        <v>1951</v>
      </c>
      <c r="BG76" s="268" t="s">
        <v>327</v>
      </c>
      <c r="BH76" s="269" t="s">
        <v>297</v>
      </c>
      <c r="BI76" s="270" t="s">
        <v>1112</v>
      </c>
      <c r="BJ76" s="261"/>
      <c r="BK76" s="260"/>
      <c r="BL76" s="135"/>
      <c r="BM76" s="262"/>
      <c r="BN76" s="263"/>
      <c r="BO76" s="264"/>
      <c r="BP76" s="265"/>
      <c r="BQ76" s="266"/>
      <c r="BR76" s="267"/>
      <c r="BS76" s="268"/>
      <c r="BT76" s="269"/>
      <c r="BU76" s="270"/>
      <c r="BV76" s="261"/>
      <c r="BW76" s="260"/>
      <c r="BX76" s="135"/>
      <c r="BY76" s="262"/>
      <c r="BZ76" s="263"/>
      <c r="CA76" s="264"/>
      <c r="CB76" s="264"/>
      <c r="CC76" s="266"/>
      <c r="CD76" s="267"/>
      <c r="CE76" s="268"/>
      <c r="CF76" s="269"/>
      <c r="CG76" s="270"/>
      <c r="CH76" s="261"/>
      <c r="CI76" s="260"/>
      <c r="CJ76" s="288"/>
      <c r="CK76" s="262"/>
      <c r="CL76" s="263"/>
      <c r="CM76" s="264"/>
      <c r="CN76" s="264"/>
      <c r="CO76" s="266"/>
      <c r="CP76" s="267"/>
      <c r="CQ76" s="268"/>
      <c r="CR76" s="269"/>
      <c r="CS76" s="270"/>
      <c r="CT76" s="261"/>
      <c r="CU76" s="260"/>
      <c r="CV76" s="288"/>
    </row>
    <row r="77" spans="1:100" ht="13.5" customHeight="1">
      <c r="A77" s="259"/>
      <c r="B77" s="260" t="s">
        <v>1005</v>
      </c>
      <c r="D77" s="135"/>
      <c r="E77" s="262">
        <v>33239</v>
      </c>
      <c r="F77" s="263" t="s">
        <v>320</v>
      </c>
      <c r="G77" s="264">
        <v>32547</v>
      </c>
      <c r="H77" s="265">
        <v>33969</v>
      </c>
      <c r="I77" s="266" t="s">
        <v>1133</v>
      </c>
      <c r="J77" s="267">
        <v>1940</v>
      </c>
      <c r="K77" s="268" t="s">
        <v>327</v>
      </c>
      <c r="L77" s="269" t="s">
        <v>297</v>
      </c>
      <c r="M77" s="270" t="s">
        <v>1134</v>
      </c>
      <c r="O77" s="260"/>
      <c r="P77" s="135" t="s">
        <v>1135</v>
      </c>
      <c r="Q77" s="262"/>
      <c r="R77" s="263"/>
      <c r="S77" s="264"/>
      <c r="T77" s="265"/>
      <c r="U77" s="266"/>
      <c r="V77" s="267"/>
      <c r="W77" s="268"/>
      <c r="X77" s="269"/>
      <c r="Y77" s="270" t="s">
        <v>291</v>
      </c>
      <c r="Z77" s="261"/>
      <c r="AA77" s="260"/>
      <c r="AB77" s="135"/>
      <c r="AC77" s="262"/>
      <c r="AD77" s="263"/>
      <c r="AE77" s="264"/>
      <c r="AF77" s="265"/>
      <c r="AG77" s="266"/>
      <c r="AH77" s="267"/>
      <c r="AI77" s="268"/>
      <c r="AJ77" s="269"/>
      <c r="AK77" s="270" t="s">
        <v>291</v>
      </c>
      <c r="AL77" s="261"/>
      <c r="AM77" s="260"/>
      <c r="AN77" s="135"/>
      <c r="AO77" s="262"/>
      <c r="AP77" s="263"/>
      <c r="AQ77" s="264"/>
      <c r="AR77" s="265"/>
      <c r="AS77" s="266"/>
      <c r="AT77" s="267"/>
      <c r="AU77" s="268"/>
      <c r="AV77" s="269"/>
      <c r="AW77" s="270" t="s">
        <v>291</v>
      </c>
      <c r="AX77" s="261"/>
      <c r="AY77" s="260"/>
      <c r="AZ77" s="135"/>
      <c r="BA77" s="262">
        <v>38372</v>
      </c>
      <c r="BB77" s="263" t="s">
        <v>324</v>
      </c>
      <c r="BC77" s="264">
        <v>38372</v>
      </c>
      <c r="BD77" s="265">
        <v>39833</v>
      </c>
      <c r="BE77" s="266" t="s">
        <v>752</v>
      </c>
      <c r="BF77" s="267">
        <v>1951</v>
      </c>
      <c r="BG77" s="268" t="s">
        <v>327</v>
      </c>
      <c r="BH77" s="269" t="s">
        <v>297</v>
      </c>
      <c r="BI77" s="270" t="s">
        <v>753</v>
      </c>
      <c r="BJ77" s="261"/>
      <c r="BK77" s="260"/>
      <c r="BL77" s="135" t="s">
        <v>754</v>
      </c>
      <c r="BM77" s="262">
        <v>39833</v>
      </c>
      <c r="BN77" s="263" t="s">
        <v>325</v>
      </c>
      <c r="BO77" s="264">
        <v>39833</v>
      </c>
      <c r="BP77" s="265">
        <v>41294</v>
      </c>
      <c r="BQ77" s="266" t="s">
        <v>755</v>
      </c>
      <c r="BR77" s="267">
        <v>1962</v>
      </c>
      <c r="BS77" s="268" t="s">
        <v>358</v>
      </c>
      <c r="BT77" s="269" t="s">
        <v>296</v>
      </c>
      <c r="BU77" s="270" t="s">
        <v>756</v>
      </c>
      <c r="BV77" s="261"/>
      <c r="BW77" s="260"/>
      <c r="BX77" s="135" t="s">
        <v>757</v>
      </c>
      <c r="BY77" s="262">
        <f t="shared" ref="BY77:BY164" si="45">IF(CC77="","",BY$3)</f>
        <v>42663</v>
      </c>
      <c r="BZ77" s="263" t="str">
        <f t="shared" ref="BZ77:BZ164" si="46">IF(CC77="","",BY$1)</f>
        <v>Obama II</v>
      </c>
      <c r="CA77" s="264">
        <f t="shared" si="13"/>
        <v>41294</v>
      </c>
      <c r="CB77" s="289">
        <v>41324</v>
      </c>
      <c r="CC77" s="266" t="str">
        <f t="shared" ref="CC77:CC164" si="47">IF(CJ77="","",IF(ISNUMBER(SEARCH(":",CJ77)),MID(CJ77,FIND(":",CJ77)+2,FIND("(",CJ77)-FIND(":",CJ77)-3),LEFT(CJ77,FIND("(",CJ77)-2)))</f>
        <v>Lisa P. Jackson</v>
      </c>
      <c r="CD77" s="267" t="str">
        <f t="shared" ref="CD77:CD164" si="48">IF(CJ77="","",MID(CJ77,FIND("(",CJ77)+1,4))</f>
        <v>1962</v>
      </c>
      <c r="CE77" s="268" t="str">
        <f t="shared" ref="CE77:CE164" si="49">IF(ISNUMBER(SEARCH("*female*",CJ77)),"female",IF(ISNUMBER(SEARCH("*male*",CJ77)),"male",""))</f>
        <v>female</v>
      </c>
      <c r="CF77" s="269" t="str">
        <f t="shared" ref="CF77:CF164" si="50">IF(CJ77="","",IF(ISERROR(MID(CJ77,FIND("male,",CJ77)+6,(FIND(")",CJ77)-(FIND("male,",CJ77)+6))))=TRUE,"missing/error",MID(CJ77,FIND("male,",CJ77)+6,(FIND(")",CJ77)-(FIND("male,",CJ77)+6)))))</f>
        <v>us_dem01</v>
      </c>
      <c r="CG77" s="270" t="str">
        <f t="shared" si="18"/>
        <v>Jackson_Lisa_1962</v>
      </c>
      <c r="CH77" s="261" t="str">
        <f t="shared" ref="CH77:CH164" si="51">IF(CJ77="","",IF((LEN(CJ77)-LEN(SUBSTITUTE(CJ77,"male","")))/LEN("male")&gt;1,"!",IF(RIGHT(CJ77,1)=")","",IF(RIGHT(CJ77,2)=") ","",IF(RIGHT(CJ77,2)=").","","!!")))))</f>
        <v/>
      </c>
      <c r="CI77" s="260"/>
      <c r="CJ77" s="135" t="s">
        <v>1048</v>
      </c>
      <c r="CK77" s="262"/>
      <c r="CL77" s="263"/>
      <c r="CM77" s="264"/>
      <c r="CN77" s="289"/>
      <c r="CO77" s="266"/>
      <c r="CP77" s="267"/>
      <c r="CQ77" s="268"/>
      <c r="CR77" s="269"/>
      <c r="CS77" s="270"/>
      <c r="CT77" s="261"/>
      <c r="CU77" s="260"/>
      <c r="CV77" s="135"/>
    </row>
    <row r="78" spans="1:100" ht="13.5" customHeight="1">
      <c r="A78" s="259"/>
      <c r="B78" s="260" t="s">
        <v>1005</v>
      </c>
      <c r="D78" s="135"/>
      <c r="E78" s="262"/>
      <c r="F78" s="263"/>
      <c r="G78" s="264"/>
      <c r="H78" s="265"/>
      <c r="I78" s="266"/>
      <c r="J78" s="267"/>
      <c r="K78" s="268"/>
      <c r="L78" s="269"/>
      <c r="M78" s="270"/>
      <c r="O78" s="260"/>
      <c r="P78" s="135"/>
      <c r="Q78" s="262"/>
      <c r="R78" s="263"/>
      <c r="S78" s="264"/>
      <c r="T78" s="265"/>
      <c r="U78" s="266"/>
      <c r="V78" s="267"/>
      <c r="W78" s="268"/>
      <c r="X78" s="269"/>
      <c r="Y78" s="270"/>
      <c r="Z78" s="261"/>
      <c r="AA78" s="260"/>
      <c r="AB78" s="135"/>
      <c r="AC78" s="262"/>
      <c r="AD78" s="263"/>
      <c r="AE78" s="264"/>
      <c r="AF78" s="265"/>
      <c r="AG78" s="266"/>
      <c r="AH78" s="267"/>
      <c r="AI78" s="268"/>
      <c r="AJ78" s="269"/>
      <c r="AK78" s="270"/>
      <c r="AL78" s="261"/>
      <c r="AM78" s="260"/>
      <c r="AN78" s="135"/>
      <c r="AO78" s="262"/>
      <c r="AP78" s="263"/>
      <c r="AQ78" s="264"/>
      <c r="AR78" s="265"/>
      <c r="AS78" s="266"/>
      <c r="AT78" s="267"/>
      <c r="AU78" s="268"/>
      <c r="AV78" s="269"/>
      <c r="AW78" s="270"/>
      <c r="AX78" s="261"/>
      <c r="AY78" s="260"/>
      <c r="AZ78" s="135"/>
      <c r="BA78" s="262"/>
      <c r="BB78" s="263"/>
      <c r="BC78" s="264"/>
      <c r="BD78" s="265"/>
      <c r="BE78" s="266"/>
      <c r="BF78" s="267"/>
      <c r="BG78" s="268"/>
      <c r="BH78" s="269"/>
      <c r="BI78" s="270"/>
      <c r="BJ78" s="261"/>
      <c r="BK78" s="260"/>
      <c r="BL78" s="135"/>
      <c r="BM78" s="262"/>
      <c r="BN78" s="263"/>
      <c r="BO78" s="264"/>
      <c r="BP78" s="265"/>
      <c r="BQ78" s="266"/>
      <c r="BR78" s="267"/>
      <c r="BS78" s="268"/>
      <c r="BT78" s="269"/>
      <c r="BU78" s="270"/>
      <c r="BV78" s="261"/>
      <c r="BW78" s="260"/>
      <c r="BX78" s="135"/>
      <c r="BY78" s="262">
        <f t="shared" si="45"/>
        <v>42663</v>
      </c>
      <c r="BZ78" s="263" t="str">
        <f t="shared" si="46"/>
        <v>Obama II</v>
      </c>
      <c r="CA78" s="289">
        <v>41324</v>
      </c>
      <c r="CB78" s="264">
        <v>41473</v>
      </c>
      <c r="CC78" s="266" t="str">
        <f t="shared" si="47"/>
        <v>Robert Perciasepe</v>
      </c>
      <c r="CD78" s="267" t="str">
        <f t="shared" si="48"/>
        <v>1951</v>
      </c>
      <c r="CE78" s="268" t="str">
        <f t="shared" si="49"/>
        <v>male</v>
      </c>
      <c r="CF78" s="269" t="str">
        <f t="shared" si="50"/>
        <v>us_dem01</v>
      </c>
      <c r="CG78" s="270" t="str">
        <f t="shared" si="18"/>
        <v>Perciasepe_Robert_1951</v>
      </c>
      <c r="CH78" s="261" t="s">
        <v>1009</v>
      </c>
      <c r="CI78" s="260"/>
      <c r="CJ78" s="288" t="s">
        <v>1049</v>
      </c>
      <c r="CK78" s="262"/>
      <c r="CL78" s="263"/>
      <c r="CM78" s="289"/>
      <c r="CN78" s="264"/>
      <c r="CO78" s="266"/>
      <c r="CP78" s="267"/>
      <c r="CQ78" s="268"/>
      <c r="CR78" s="269"/>
      <c r="CS78" s="270"/>
      <c r="CT78" s="261"/>
      <c r="CU78" s="260"/>
      <c r="CV78" s="288"/>
    </row>
    <row r="79" spans="1:100" ht="13.5" customHeight="1">
      <c r="A79" s="259"/>
      <c r="B79" s="260" t="s">
        <v>1005</v>
      </c>
      <c r="D79" s="135"/>
      <c r="E79" s="262"/>
      <c r="F79" s="263"/>
      <c r="G79" s="264"/>
      <c r="H79" s="265"/>
      <c r="I79" s="266"/>
      <c r="J79" s="267"/>
      <c r="K79" s="268"/>
      <c r="L79" s="269"/>
      <c r="M79" s="270"/>
      <c r="O79" s="260"/>
      <c r="P79" s="135"/>
      <c r="Q79" s="262"/>
      <c r="R79" s="263"/>
      <c r="S79" s="264"/>
      <c r="T79" s="265"/>
      <c r="U79" s="266"/>
      <c r="V79" s="267"/>
      <c r="W79" s="268"/>
      <c r="X79" s="269"/>
      <c r="Y79" s="270"/>
      <c r="Z79" s="261"/>
      <c r="AA79" s="260"/>
      <c r="AB79" s="135"/>
      <c r="AC79" s="262"/>
      <c r="AD79" s="263"/>
      <c r="AE79" s="264"/>
      <c r="AF79" s="265"/>
      <c r="AG79" s="266"/>
      <c r="AH79" s="267"/>
      <c r="AI79" s="268"/>
      <c r="AJ79" s="269"/>
      <c r="AK79" s="270"/>
      <c r="AL79" s="261"/>
      <c r="AM79" s="260"/>
      <c r="AN79" s="135"/>
      <c r="AO79" s="262"/>
      <c r="AP79" s="263"/>
      <c r="AQ79" s="264"/>
      <c r="AR79" s="265"/>
      <c r="AS79" s="266"/>
      <c r="AT79" s="267"/>
      <c r="AU79" s="268"/>
      <c r="AV79" s="269"/>
      <c r="AW79" s="270"/>
      <c r="AX79" s="261"/>
      <c r="AY79" s="260"/>
      <c r="AZ79" s="135"/>
      <c r="BA79" s="262"/>
      <c r="BB79" s="263"/>
      <c r="BC79" s="264"/>
      <c r="BD79" s="265"/>
      <c r="BE79" s="266"/>
      <c r="BF79" s="267"/>
      <c r="BG79" s="268"/>
      <c r="BH79" s="269"/>
      <c r="BI79" s="270"/>
      <c r="BJ79" s="261"/>
      <c r="BK79" s="260"/>
      <c r="BL79" s="135"/>
      <c r="BM79" s="262"/>
      <c r="BN79" s="263"/>
      <c r="BO79" s="264"/>
      <c r="BP79" s="265"/>
      <c r="BQ79" s="266"/>
      <c r="BR79" s="267"/>
      <c r="BS79" s="268"/>
      <c r="BT79" s="269"/>
      <c r="BU79" s="270"/>
      <c r="BV79" s="261"/>
      <c r="BW79" s="260"/>
      <c r="BX79" s="135"/>
      <c r="BY79" s="262">
        <f t="shared" si="45"/>
        <v>42663</v>
      </c>
      <c r="BZ79" s="263" t="str">
        <f t="shared" si="46"/>
        <v>Obama II</v>
      </c>
      <c r="CA79" s="264">
        <v>41473</v>
      </c>
      <c r="CB79" s="264">
        <f t="shared" si="21"/>
        <v>42663</v>
      </c>
      <c r="CC79" s="266" t="str">
        <f t="shared" si="47"/>
        <v>Gina McCarthy</v>
      </c>
      <c r="CD79" s="267" t="str">
        <f t="shared" si="48"/>
        <v>1954</v>
      </c>
      <c r="CE79" s="268" t="str">
        <f t="shared" si="49"/>
        <v>female</v>
      </c>
      <c r="CF79" s="269" t="str">
        <f t="shared" si="50"/>
        <v>us_dem01</v>
      </c>
      <c r="CG79" s="270" t="str">
        <f t="shared" si="18"/>
        <v>McCarthy_Gina_1954</v>
      </c>
      <c r="CH79" s="261" t="str">
        <f t="shared" ref="CH79" si="52">IF(CJ79="","",IF((LEN(CJ79)-LEN(SUBSTITUTE(CJ79,"male","")))/LEN("male")&gt;1,"!",IF(RIGHT(CJ79,1)=")","",IF(RIGHT(CJ79,2)=") ","",IF(RIGHT(CJ79,2)=").","","!!")))))</f>
        <v/>
      </c>
      <c r="CI79" s="260"/>
      <c r="CJ79" s="288" t="s">
        <v>1050</v>
      </c>
      <c r="CK79" s="262"/>
      <c r="CL79" s="263"/>
      <c r="CM79" s="264"/>
      <c r="CN79" s="264"/>
      <c r="CO79" s="266"/>
      <c r="CP79" s="267"/>
      <c r="CQ79" s="268"/>
      <c r="CR79" s="269"/>
      <c r="CS79" s="270"/>
      <c r="CT79" s="261"/>
      <c r="CU79" s="260"/>
      <c r="CV79" s="288"/>
    </row>
    <row r="80" spans="1:100" ht="13.5" customHeight="1">
      <c r="A80" s="259"/>
      <c r="B80" s="260" t="s">
        <v>1008</v>
      </c>
      <c r="C80" s="260"/>
      <c r="E80" s="262" t="str">
        <f t="shared" ref="E80:E143" si="53">IF(I80="","",E$3)</f>
        <v/>
      </c>
      <c r="F80" s="263" t="str">
        <f t="shared" ref="F80:F143" si="54">IF(I80="","",E$1)</f>
        <v/>
      </c>
      <c r="G80" s="264"/>
      <c r="H80" s="265"/>
      <c r="I80" s="266" t="str">
        <f t="shared" ref="I80:I143" si="55">IF(P80="","",IF(ISNUMBER(SEARCH(":",P80)),MID(P80,FIND(":",P80)+2,FIND("(",P80)-FIND(":",P80)-3),LEFT(P80,FIND("(",P80)-2)))</f>
        <v/>
      </c>
      <c r="J80" s="267" t="str">
        <f t="shared" ref="J80:J143" si="56">IF(P80="","",MID(P80,FIND("(",P80)+1,4))</f>
        <v/>
      </c>
      <c r="K80" s="268" t="str">
        <f t="shared" ref="K80:K143" si="57">IF(ISNUMBER(SEARCH("*female*",P80)),"female",IF(ISNUMBER(SEARCH("*male*",P80)),"male",""))</f>
        <v/>
      </c>
      <c r="L80" s="269" t="str">
        <f t="shared" ref="L80:L143" si="58">IF(P80="","",IF(ISERROR(MID(P80,FIND("male,",P80)+6,(FIND(")",P80)-(FIND("male,",P80)+6))))=TRUE,"missing/error",MID(P80,FIND("male,",P80)+6,(FIND(")",P80)-(FIND("male,",P80)+6)))))</f>
        <v/>
      </c>
      <c r="M80" s="270" t="str">
        <f t="shared" ref="M80:M143" si="59">IF(I80="","",(MID(I80,(SEARCH("^^",SUBSTITUTE(I80," ","^^",LEN(I80)-LEN(SUBSTITUTE(I80," ","")))))+1,99)&amp;"_"&amp;LEFT(I80,FIND(" ",I80)-1)&amp;"_"&amp;J80))</f>
        <v/>
      </c>
      <c r="N80" s="261" t="str">
        <f t="shared" ref="N80:N143" si="60">IF(P80="","",IF((LEN(P80)-LEN(SUBSTITUTE(P80,"male","")))/LEN("male")&gt;1,"!",IF(RIGHT(P80,1)=")","",IF(RIGHT(P80,2)=") ","",IF(RIGHT(P80,2)=").","","!!")))))</f>
        <v/>
      </c>
      <c r="O80" s="260"/>
      <c r="P80" s="135"/>
      <c r="Q80" s="262" t="str">
        <f t="shared" ref="Q80:Q143" si="61">IF(U80="","",Q$3)</f>
        <v/>
      </c>
      <c r="R80" s="263" t="str">
        <f t="shared" ref="R80:R143" si="62">IF(U80="","",Q$1)</f>
        <v/>
      </c>
      <c r="S80" s="264"/>
      <c r="T80" s="265"/>
      <c r="U80" s="266" t="str">
        <f t="shared" ref="U80:U143" si="63">IF(AB80="","",IF(ISNUMBER(SEARCH(":",AB80)),MID(AB80,FIND(":",AB80)+2,FIND("(",AB80)-FIND(":",AB80)-3),LEFT(AB80,FIND("(",AB80)-2)))</f>
        <v/>
      </c>
      <c r="V80" s="267" t="str">
        <f t="shared" ref="V80:V143" si="64">IF(AB80="","",MID(AB80,FIND("(",AB80)+1,4))</f>
        <v/>
      </c>
      <c r="W80" s="268" t="str">
        <f t="shared" ref="W80:W143" si="65">IF(ISNUMBER(SEARCH("*female*",AB80)),"female",IF(ISNUMBER(SEARCH("*male*",AB80)),"male",""))</f>
        <v/>
      </c>
      <c r="X80" s="269" t="str">
        <f t="shared" ref="X80:X143" si="66">IF(AB80="","",IF(ISERROR(MID(AB80,FIND("male,",AB80)+6,(FIND(")",AB80)-(FIND("male,",AB80)+6))))=TRUE,"missing/error",MID(AB80,FIND("male,",AB80)+6,(FIND(")",AB80)-(FIND("male,",AB80)+6)))))</f>
        <v/>
      </c>
      <c r="Y80" s="270" t="str">
        <f t="shared" ref="Y80:Y143" si="67">IF(U80="","",(MID(U80,(SEARCH("^^",SUBSTITUTE(U80," ","^^",LEN(U80)-LEN(SUBSTITUTE(U80," ","")))))+1,99)&amp;"_"&amp;LEFT(U80,FIND(" ",U80)-1)&amp;"_"&amp;V80))</f>
        <v/>
      </c>
      <c r="Z80" s="261" t="str">
        <f t="shared" ref="Z80:Z143" si="68">IF(AB80="","",IF((LEN(AB80)-LEN(SUBSTITUTE(AB80,"male","")))/LEN("male")&gt;1,"!",IF(RIGHT(AB80,1)=")","",IF(RIGHT(AB80,2)=") ","",IF(RIGHT(AB80,2)=").","","!!")))))</f>
        <v/>
      </c>
      <c r="AA80" s="260"/>
      <c r="AB80" s="135"/>
      <c r="AC80" s="262" t="str">
        <f t="shared" ref="AC80:AC143" si="69">IF(AG80="","",AC$3)</f>
        <v/>
      </c>
      <c r="AD80" s="263" t="str">
        <f t="shared" ref="AD80:AD143" si="70">IF(AG80="","",AC$1)</f>
        <v/>
      </c>
      <c r="AE80" s="264"/>
      <c r="AF80" s="265"/>
      <c r="AG80" s="266" t="str">
        <f t="shared" ref="AG80:AG143" si="71">IF(AN80="","",IF(ISNUMBER(SEARCH(":",AN80)),MID(AN80,FIND(":",AN80)+2,FIND("(",AN80)-FIND(":",AN80)-3),LEFT(AN80,FIND("(",AN80)-2)))</f>
        <v/>
      </c>
      <c r="AH80" s="267" t="str">
        <f t="shared" ref="AH80:AH143" si="72">IF(AN80="","",MID(AN80,FIND("(",AN80)+1,4))</f>
        <v/>
      </c>
      <c r="AI80" s="268" t="str">
        <f t="shared" ref="AI80:AI143" si="73">IF(ISNUMBER(SEARCH("*female*",AN80)),"female",IF(ISNUMBER(SEARCH("*male*",AN80)),"male",""))</f>
        <v/>
      </c>
      <c r="AJ80" s="269" t="str">
        <f t="shared" ref="AJ80:AJ143" si="74">IF(AN80="","",IF(ISERROR(MID(AN80,FIND("male,",AN80)+6,(FIND(")",AN80)-(FIND("male,",AN80)+6))))=TRUE,"missing/error",MID(AN80,FIND("male,",AN80)+6,(FIND(")",AN80)-(FIND("male,",AN80)+6)))))</f>
        <v/>
      </c>
      <c r="AK80" s="270" t="str">
        <f t="shared" ref="AK80:AK143" si="75">IF(AG80="","",(MID(AG80,(SEARCH("^^",SUBSTITUTE(AG80," ","^^",LEN(AG80)-LEN(SUBSTITUTE(AG80," ","")))))+1,99)&amp;"_"&amp;LEFT(AG80,FIND(" ",AG80)-1)&amp;"_"&amp;AH80))</f>
        <v/>
      </c>
      <c r="AL80" s="261" t="str">
        <f t="shared" ref="AL80:AL143" si="76">IF(AN80="","",IF((LEN(AN80)-LEN(SUBSTITUTE(AN80,"male","")))/LEN("male")&gt;1,"!",IF(RIGHT(AN80,1)=")","",IF(RIGHT(AN80,2)=") ","",IF(RIGHT(AN80,2)=").","","!!")))))</f>
        <v/>
      </c>
      <c r="AM80" s="260"/>
      <c r="AN80" s="135"/>
      <c r="AO80" s="262" t="str">
        <f t="shared" ref="AO80:AO143" si="77">IF(AS80="","",AO$3)</f>
        <v/>
      </c>
      <c r="AP80" s="263" t="str">
        <f t="shared" ref="AP80:AP143" si="78">IF(AS80="","",AO$1)</f>
        <v/>
      </c>
      <c r="AQ80" s="264"/>
      <c r="AR80" s="265"/>
      <c r="AS80" s="266" t="str">
        <f t="shared" ref="AS80:AS143" si="79">IF(AZ80="","",IF(ISNUMBER(SEARCH(":",AZ80)),MID(AZ80,FIND(":",AZ80)+2,FIND("(",AZ80)-FIND(":",AZ80)-3),LEFT(AZ80,FIND("(",AZ80)-2)))</f>
        <v/>
      </c>
      <c r="AT80" s="267" t="str">
        <f t="shared" ref="AT80:AT143" si="80">IF(AZ80="","",MID(AZ80,FIND("(",AZ80)+1,4))</f>
        <v/>
      </c>
      <c r="AU80" s="268" t="str">
        <f t="shared" ref="AU80:AU143" si="81">IF(ISNUMBER(SEARCH("*female*",AZ80)),"female",IF(ISNUMBER(SEARCH("*male*",AZ80)),"male",""))</f>
        <v/>
      </c>
      <c r="AV80" s="269" t="str">
        <f t="shared" ref="AV80:AV143" si="82">IF(AZ80="","",IF(ISERROR(MID(AZ80,FIND("male,",AZ80)+6,(FIND(")",AZ80)-(FIND("male,",AZ80)+6))))=TRUE,"missing/error",MID(AZ80,FIND("male,",AZ80)+6,(FIND(")",AZ80)-(FIND("male,",AZ80)+6)))))</f>
        <v/>
      </c>
      <c r="AW80" s="270" t="str">
        <f t="shared" ref="AW80:AW143" si="83">IF(AS80="","",(MID(AS80,(SEARCH("^^",SUBSTITUTE(AS80," ","^^",LEN(AS80)-LEN(SUBSTITUTE(AS80," ","")))))+1,99)&amp;"_"&amp;LEFT(AS80,FIND(" ",AS80)-1)&amp;"_"&amp;AT80))</f>
        <v/>
      </c>
      <c r="AX80" s="261" t="str">
        <f t="shared" ref="AX80:AX143" si="84">IF(AZ80="","",IF((LEN(AZ80)-LEN(SUBSTITUTE(AZ80,"male","")))/LEN("male")&gt;1,"!",IF(RIGHT(AZ80,1)=")","",IF(RIGHT(AZ80,2)=") ","",IF(RIGHT(AZ80,2)=").","","!!")))))</f>
        <v/>
      </c>
      <c r="AY80" s="260"/>
      <c r="AZ80" s="135"/>
      <c r="BA80" s="262" t="str">
        <f t="shared" ref="BA80:BA143" si="85">IF(BE80="","",BA$3)</f>
        <v/>
      </c>
      <c r="BB80" s="263" t="str">
        <f t="shared" ref="BB80:BB143" si="86">IF(BE80="","",BA$1)</f>
        <v/>
      </c>
      <c r="BC80" s="264"/>
      <c r="BD80" s="265"/>
      <c r="BE80" s="266" t="str">
        <f t="shared" ref="BE80:BE143" si="87">IF(BL80="","",IF(ISNUMBER(SEARCH(":",BL80)),MID(BL80,FIND(":",BL80)+2,FIND("(",BL80)-FIND(":",BL80)-3),LEFT(BL80,FIND("(",BL80)-2)))</f>
        <v/>
      </c>
      <c r="BF80" s="267" t="str">
        <f t="shared" ref="BF80:BF143" si="88">IF(BL80="","",MID(BL80,FIND("(",BL80)+1,4))</f>
        <v/>
      </c>
      <c r="BG80" s="268" t="str">
        <f t="shared" ref="BG80:BG143" si="89">IF(ISNUMBER(SEARCH("*female*",BL80)),"female",IF(ISNUMBER(SEARCH("*male*",BL80)),"male",""))</f>
        <v/>
      </c>
      <c r="BH80" s="269" t="str">
        <f t="shared" ref="BH80:BH143" si="90">IF(BL80="","",IF(ISERROR(MID(BL80,FIND("male,",BL80)+6,(FIND(")",BL80)-(FIND("male,",BL80)+6))))=TRUE,"missing/error",MID(BL80,FIND("male,",BL80)+6,(FIND(")",BL80)-(FIND("male,",BL80)+6)))))</f>
        <v/>
      </c>
      <c r="BI80" s="270" t="str">
        <f t="shared" ref="BI80:BI143" si="91">IF(BE80="","",(MID(BE80,(SEARCH("^^",SUBSTITUTE(BE80," ","^^",LEN(BE80)-LEN(SUBSTITUTE(BE80," ","")))))+1,99)&amp;"_"&amp;LEFT(BE80,FIND(" ",BE80)-1)&amp;"_"&amp;BF80))</f>
        <v/>
      </c>
      <c r="BJ80" s="261" t="str">
        <f t="shared" ref="BJ80:BJ143" si="92">IF(BL80="","",IF((LEN(BL80)-LEN(SUBSTITUTE(BL80,"male","")))/LEN("male")&gt;1,"!",IF(RIGHT(BL80,1)=")","",IF(RIGHT(BL80,2)=") ","",IF(RIGHT(BL80,2)=").","","!!")))))</f>
        <v/>
      </c>
      <c r="BK80" s="260"/>
      <c r="BL80" s="135"/>
      <c r="BM80" s="262"/>
      <c r="BN80" s="263"/>
      <c r="BO80" s="264"/>
      <c r="BP80" s="265"/>
      <c r="BQ80" s="266"/>
      <c r="BR80" s="267"/>
      <c r="BS80" s="268"/>
      <c r="BT80" s="269"/>
      <c r="BU80" s="270"/>
      <c r="BV80" s="261"/>
      <c r="BW80" s="260"/>
      <c r="BX80" s="288"/>
      <c r="BY80" s="262">
        <f t="shared" si="45"/>
        <v>42663</v>
      </c>
      <c r="BZ80" s="263" t="str">
        <f t="shared" si="46"/>
        <v>Obama II</v>
      </c>
      <c r="CA80" s="264">
        <v>41294</v>
      </c>
      <c r="CB80" s="265">
        <v>41518</v>
      </c>
      <c r="CC80" s="266" t="str">
        <f t="shared" si="47"/>
        <v>Karen G. Mills</v>
      </c>
      <c r="CD80" s="267" t="str">
        <f t="shared" si="48"/>
        <v>1953</v>
      </c>
      <c r="CE80" s="268" t="str">
        <f t="shared" si="49"/>
        <v>female</v>
      </c>
      <c r="CF80" s="269" t="str">
        <f t="shared" si="50"/>
        <v>us_dem01</v>
      </c>
      <c r="CG80" s="270" t="str">
        <f t="shared" si="18"/>
        <v>Mills_Karen_1953</v>
      </c>
      <c r="CH80" s="261" t="str">
        <f t="shared" si="51"/>
        <v/>
      </c>
      <c r="CI80" s="260"/>
      <c r="CJ80" s="288" t="s">
        <v>1051</v>
      </c>
      <c r="CK80" s="262"/>
      <c r="CL80" s="263"/>
      <c r="CM80" s="264"/>
      <c r="CN80" s="265"/>
      <c r="CO80" s="266"/>
      <c r="CP80" s="267"/>
      <c r="CQ80" s="268"/>
      <c r="CR80" s="269"/>
      <c r="CS80" s="270"/>
      <c r="CT80" s="261"/>
      <c r="CU80" s="260"/>
      <c r="CV80" s="288"/>
    </row>
    <row r="81" spans="1:100" ht="13.5" customHeight="1">
      <c r="A81" s="259"/>
      <c r="B81" s="260" t="s">
        <v>1008</v>
      </c>
      <c r="C81" s="260"/>
      <c r="E81" s="262" t="str">
        <f t="shared" si="53"/>
        <v/>
      </c>
      <c r="F81" s="263" t="str">
        <f t="shared" si="54"/>
        <v/>
      </c>
      <c r="G81" s="264"/>
      <c r="H81" s="265"/>
      <c r="I81" s="266" t="str">
        <f t="shared" si="55"/>
        <v/>
      </c>
      <c r="J81" s="267" t="str">
        <f t="shared" si="56"/>
        <v/>
      </c>
      <c r="K81" s="268" t="str">
        <f t="shared" si="57"/>
        <v/>
      </c>
      <c r="L81" s="269" t="str">
        <f t="shared" si="58"/>
        <v/>
      </c>
      <c r="M81" s="270" t="str">
        <f t="shared" si="59"/>
        <v/>
      </c>
      <c r="N81" s="261" t="str">
        <f t="shared" si="60"/>
        <v/>
      </c>
      <c r="O81" s="260"/>
      <c r="P81" s="135"/>
      <c r="Q81" s="262" t="str">
        <f t="shared" si="61"/>
        <v/>
      </c>
      <c r="R81" s="263" t="str">
        <f t="shared" si="62"/>
        <v/>
      </c>
      <c r="S81" s="264"/>
      <c r="T81" s="265"/>
      <c r="U81" s="266" t="str">
        <f t="shared" si="63"/>
        <v/>
      </c>
      <c r="V81" s="267" t="str">
        <f t="shared" si="64"/>
        <v/>
      </c>
      <c r="W81" s="268" t="str">
        <f t="shared" si="65"/>
        <v/>
      </c>
      <c r="X81" s="269" t="str">
        <f t="shared" si="66"/>
        <v/>
      </c>
      <c r="Y81" s="270" t="str">
        <f t="shared" si="67"/>
        <v/>
      </c>
      <c r="Z81" s="261" t="str">
        <f t="shared" si="68"/>
        <v/>
      </c>
      <c r="AA81" s="260"/>
      <c r="AB81" s="135"/>
      <c r="AC81" s="262" t="str">
        <f t="shared" si="69"/>
        <v/>
      </c>
      <c r="AD81" s="263" t="str">
        <f t="shared" si="70"/>
        <v/>
      </c>
      <c r="AE81" s="264"/>
      <c r="AF81" s="265"/>
      <c r="AG81" s="266" t="str">
        <f t="shared" si="71"/>
        <v/>
      </c>
      <c r="AH81" s="267" t="str">
        <f t="shared" si="72"/>
        <v/>
      </c>
      <c r="AI81" s="268" t="str">
        <f t="shared" si="73"/>
        <v/>
      </c>
      <c r="AJ81" s="269" t="str">
        <f t="shared" si="74"/>
        <v/>
      </c>
      <c r="AK81" s="270" t="str">
        <f t="shared" si="75"/>
        <v/>
      </c>
      <c r="AL81" s="261" t="str">
        <f t="shared" si="76"/>
        <v/>
      </c>
      <c r="AM81" s="260"/>
      <c r="AN81" s="135"/>
      <c r="AO81" s="262" t="str">
        <f t="shared" si="77"/>
        <v/>
      </c>
      <c r="AP81" s="263" t="str">
        <f t="shared" si="78"/>
        <v/>
      </c>
      <c r="AQ81" s="264"/>
      <c r="AR81" s="265"/>
      <c r="AS81" s="266" t="str">
        <f t="shared" si="79"/>
        <v/>
      </c>
      <c r="AT81" s="267" t="str">
        <f t="shared" si="80"/>
        <v/>
      </c>
      <c r="AU81" s="268" t="str">
        <f t="shared" si="81"/>
        <v/>
      </c>
      <c r="AV81" s="269" t="str">
        <f t="shared" si="82"/>
        <v/>
      </c>
      <c r="AW81" s="270" t="str">
        <f t="shared" si="83"/>
        <v/>
      </c>
      <c r="AX81" s="261" t="str">
        <f t="shared" si="84"/>
        <v/>
      </c>
      <c r="AY81" s="260"/>
      <c r="AZ81" s="135"/>
      <c r="BA81" s="262" t="str">
        <f t="shared" si="85"/>
        <v/>
      </c>
      <c r="BB81" s="263" t="str">
        <f t="shared" si="86"/>
        <v/>
      </c>
      <c r="BC81" s="264"/>
      <c r="BD81" s="265"/>
      <c r="BE81" s="266" t="str">
        <f t="shared" si="87"/>
        <v/>
      </c>
      <c r="BF81" s="267" t="str">
        <f t="shared" si="88"/>
        <v/>
      </c>
      <c r="BG81" s="268" t="str">
        <f t="shared" si="89"/>
        <v/>
      </c>
      <c r="BH81" s="269" t="str">
        <f t="shared" si="90"/>
        <v/>
      </c>
      <c r="BI81" s="270" t="str">
        <f t="shared" si="91"/>
        <v/>
      </c>
      <c r="BJ81" s="261" t="str">
        <f t="shared" si="92"/>
        <v/>
      </c>
      <c r="BK81" s="260"/>
      <c r="BL81" s="135"/>
      <c r="BM81" s="262" t="str">
        <f t="shared" ref="BM81:BM144" si="93">IF(BQ81="","",BM$3)</f>
        <v/>
      </c>
      <c r="BN81" s="263" t="str">
        <f t="shared" ref="BN81:BN144" si="94">IF(BQ81="","",BM$1)</f>
        <v/>
      </c>
      <c r="BO81" s="264"/>
      <c r="BP81" s="265"/>
      <c r="BQ81" s="266" t="str">
        <f t="shared" ref="BQ81:BQ144" si="95">IF(BX81="","",IF(ISNUMBER(SEARCH(":",BX81)),MID(BX81,FIND(":",BX81)+2,FIND("(",BX81)-FIND(":",BX81)-3),LEFT(BX81,FIND("(",BX81)-2)))</f>
        <v/>
      </c>
      <c r="BR81" s="267" t="str">
        <f t="shared" ref="BR81:BR144" si="96">IF(BX81="","",MID(BX81,FIND("(",BX81)+1,4))</f>
        <v/>
      </c>
      <c r="BS81" s="268" t="str">
        <f t="shared" ref="BS81:BS144" si="97">IF(ISNUMBER(SEARCH("*female*",BX81)),"female",IF(ISNUMBER(SEARCH("*male*",BX81)),"male",""))</f>
        <v/>
      </c>
      <c r="BT81" s="269" t="str">
        <f t="shared" ref="BT81:BT144" si="98">IF(BX81="","",IF(ISERROR(MID(BX81,FIND("male,",BX81)+6,(FIND(")",BX81)-(FIND("male,",BX81)+6))))=TRUE,"missing/error",MID(BX81,FIND("male,",BX81)+6,(FIND(")",BX81)-(FIND("male,",BX81)+6)))))</f>
        <v/>
      </c>
      <c r="BU81" s="270" t="str">
        <f t="shared" ref="BU81:BU144" si="99">IF(BQ81="","",(MID(BQ81,(SEARCH("^^",SUBSTITUTE(BQ81," ","^^",LEN(BQ81)-LEN(SUBSTITUTE(BQ81," ","")))))+1,99)&amp;"_"&amp;LEFT(BQ81,FIND(" ",BQ81)-1)&amp;"_"&amp;BR81))</f>
        <v/>
      </c>
      <c r="BV81" s="261" t="str">
        <f t="shared" ref="BV81:BV144" si="100">IF(BX81="","",IF((LEN(BX81)-LEN(SUBSTITUTE(BX81,"male","")))/LEN("male")&gt;1,"!",IF(RIGHT(BX81,1)=")","",IF(RIGHT(BX81,2)=") ","",IF(RIGHT(BX81,2)=").","","!!")))))</f>
        <v/>
      </c>
      <c r="BW81" s="260"/>
      <c r="BX81" s="135"/>
      <c r="BY81" s="262">
        <f t="shared" si="45"/>
        <v>42663</v>
      </c>
      <c r="BZ81" s="263" t="str">
        <f t="shared" si="46"/>
        <v>Obama II</v>
      </c>
      <c r="CA81" s="265">
        <v>41518</v>
      </c>
      <c r="CB81" s="265">
        <v>41677</v>
      </c>
      <c r="CC81" s="266" t="str">
        <f t="shared" si="47"/>
        <v>Jeanne Hulit</v>
      </c>
      <c r="CD81" s="267" t="str">
        <f t="shared" si="48"/>
        <v>1958</v>
      </c>
      <c r="CE81" s="268" t="str">
        <f t="shared" si="49"/>
        <v>female</v>
      </c>
      <c r="CF81" s="269" t="str">
        <f t="shared" si="50"/>
        <v>us_dem01</v>
      </c>
      <c r="CG81" s="270" t="str">
        <f t="shared" si="18"/>
        <v>Hulit_Jeanne_1958</v>
      </c>
      <c r="CH81" s="261" t="s">
        <v>1009</v>
      </c>
      <c r="CI81" s="260"/>
      <c r="CJ81" s="288" t="s">
        <v>1052</v>
      </c>
      <c r="CK81" s="262"/>
      <c r="CL81" s="263"/>
      <c r="CM81" s="265"/>
      <c r="CN81" s="265"/>
      <c r="CO81" s="266"/>
      <c r="CP81" s="267"/>
      <c r="CQ81" s="268"/>
      <c r="CR81" s="269"/>
      <c r="CS81" s="270"/>
      <c r="CT81" s="261"/>
      <c r="CU81" s="260"/>
      <c r="CV81" s="288"/>
    </row>
    <row r="82" spans="1:100" ht="13.5" customHeight="1">
      <c r="A82" s="259"/>
      <c r="B82" s="260" t="s">
        <v>1008</v>
      </c>
      <c r="C82" s="260"/>
      <c r="E82" s="262" t="str">
        <f t="shared" si="53"/>
        <v/>
      </c>
      <c r="F82" s="263" t="str">
        <f t="shared" si="54"/>
        <v/>
      </c>
      <c r="G82" s="264"/>
      <c r="H82" s="265"/>
      <c r="I82" s="266" t="str">
        <f t="shared" si="55"/>
        <v/>
      </c>
      <c r="J82" s="267" t="str">
        <f t="shared" si="56"/>
        <v/>
      </c>
      <c r="K82" s="268" t="str">
        <f t="shared" si="57"/>
        <v/>
      </c>
      <c r="L82" s="269" t="str">
        <f t="shared" si="58"/>
        <v/>
      </c>
      <c r="M82" s="270" t="str">
        <f t="shared" si="59"/>
        <v/>
      </c>
      <c r="N82" s="261" t="str">
        <f t="shared" si="60"/>
        <v/>
      </c>
      <c r="O82" s="260"/>
      <c r="P82" s="135"/>
      <c r="Q82" s="262" t="str">
        <f t="shared" si="61"/>
        <v/>
      </c>
      <c r="R82" s="263" t="str">
        <f t="shared" si="62"/>
        <v/>
      </c>
      <c r="S82" s="264"/>
      <c r="T82" s="265"/>
      <c r="U82" s="266" t="str">
        <f t="shared" si="63"/>
        <v/>
      </c>
      <c r="V82" s="267" t="str">
        <f t="shared" si="64"/>
        <v/>
      </c>
      <c r="W82" s="268" t="str">
        <f t="shared" si="65"/>
        <v/>
      </c>
      <c r="X82" s="269" t="str">
        <f t="shared" si="66"/>
        <v/>
      </c>
      <c r="Y82" s="270" t="str">
        <f t="shared" si="67"/>
        <v/>
      </c>
      <c r="Z82" s="261" t="str">
        <f t="shared" si="68"/>
        <v/>
      </c>
      <c r="AA82" s="260"/>
      <c r="AB82" s="135"/>
      <c r="AC82" s="262" t="str">
        <f t="shared" si="69"/>
        <v/>
      </c>
      <c r="AD82" s="263" t="str">
        <f t="shared" si="70"/>
        <v/>
      </c>
      <c r="AE82" s="264"/>
      <c r="AF82" s="265"/>
      <c r="AG82" s="266" t="str">
        <f t="shared" si="71"/>
        <v/>
      </c>
      <c r="AH82" s="267" t="str">
        <f t="shared" si="72"/>
        <v/>
      </c>
      <c r="AI82" s="268" t="str">
        <f t="shared" si="73"/>
        <v/>
      </c>
      <c r="AJ82" s="269" t="str">
        <f t="shared" si="74"/>
        <v/>
      </c>
      <c r="AK82" s="270" t="str">
        <f t="shared" si="75"/>
        <v/>
      </c>
      <c r="AL82" s="261" t="str">
        <f t="shared" si="76"/>
        <v/>
      </c>
      <c r="AM82" s="260"/>
      <c r="AN82" s="135"/>
      <c r="AO82" s="262" t="str">
        <f t="shared" si="77"/>
        <v/>
      </c>
      <c r="AP82" s="263" t="str">
        <f t="shared" si="78"/>
        <v/>
      </c>
      <c r="AQ82" s="264"/>
      <c r="AR82" s="265"/>
      <c r="AS82" s="266" t="str">
        <f t="shared" si="79"/>
        <v/>
      </c>
      <c r="AT82" s="267" t="str">
        <f t="shared" si="80"/>
        <v/>
      </c>
      <c r="AU82" s="268" t="str">
        <f t="shared" si="81"/>
        <v/>
      </c>
      <c r="AV82" s="269" t="str">
        <f t="shared" si="82"/>
        <v/>
      </c>
      <c r="AW82" s="270" t="str">
        <f t="shared" si="83"/>
        <v/>
      </c>
      <c r="AX82" s="261" t="str">
        <f t="shared" si="84"/>
        <v/>
      </c>
      <c r="AY82" s="260"/>
      <c r="AZ82" s="135"/>
      <c r="BA82" s="262" t="str">
        <f t="shared" si="85"/>
        <v/>
      </c>
      <c r="BB82" s="263" t="str">
        <f t="shared" si="86"/>
        <v/>
      </c>
      <c r="BC82" s="264"/>
      <c r="BD82" s="265"/>
      <c r="BE82" s="266" t="str">
        <f t="shared" si="87"/>
        <v/>
      </c>
      <c r="BF82" s="267" t="str">
        <f t="shared" si="88"/>
        <v/>
      </c>
      <c r="BG82" s="268" t="str">
        <f t="shared" si="89"/>
        <v/>
      </c>
      <c r="BH82" s="269" t="str">
        <f t="shared" si="90"/>
        <v/>
      </c>
      <c r="BI82" s="270" t="str">
        <f t="shared" si="91"/>
        <v/>
      </c>
      <c r="BJ82" s="261" t="str">
        <f t="shared" si="92"/>
        <v/>
      </c>
      <c r="BK82" s="260"/>
      <c r="BL82" s="135"/>
      <c r="BM82" s="262" t="str">
        <f t="shared" si="93"/>
        <v/>
      </c>
      <c r="BN82" s="263" t="str">
        <f t="shared" si="94"/>
        <v/>
      </c>
      <c r="BO82" s="264"/>
      <c r="BP82" s="265"/>
      <c r="BQ82" s="266" t="str">
        <f t="shared" si="95"/>
        <v/>
      </c>
      <c r="BR82" s="267" t="str">
        <f t="shared" si="96"/>
        <v/>
      </c>
      <c r="BS82" s="268" t="str">
        <f t="shared" si="97"/>
        <v/>
      </c>
      <c r="BT82" s="269" t="str">
        <f t="shared" si="98"/>
        <v/>
      </c>
      <c r="BU82" s="270" t="str">
        <f t="shared" si="99"/>
        <v/>
      </c>
      <c r="BV82" s="261" t="str">
        <f t="shared" si="100"/>
        <v/>
      </c>
      <c r="BW82" s="260"/>
      <c r="BX82" s="135"/>
      <c r="BY82" s="262">
        <f t="shared" si="45"/>
        <v>42663</v>
      </c>
      <c r="BZ82" s="263" t="str">
        <f t="shared" si="46"/>
        <v>Obama II</v>
      </c>
      <c r="CA82" s="264">
        <v>41677</v>
      </c>
      <c r="CB82" s="265">
        <v>41736</v>
      </c>
      <c r="CC82" s="266" t="str">
        <f t="shared" si="47"/>
        <v>Marianne Markowitz</v>
      </c>
      <c r="CD82" s="267" t="str">
        <f t="shared" si="48"/>
        <v>1966</v>
      </c>
      <c r="CE82" s="268" t="str">
        <f t="shared" si="49"/>
        <v>female</v>
      </c>
      <c r="CF82" s="269" t="str">
        <f t="shared" si="50"/>
        <v>us_dem01</v>
      </c>
      <c r="CG82" s="270" t="str">
        <f t="shared" si="18"/>
        <v>Markowitz_Marianne_1966</v>
      </c>
      <c r="CH82" s="261" t="s">
        <v>1009</v>
      </c>
      <c r="CI82" s="260"/>
      <c r="CJ82" s="288" t="s">
        <v>1053</v>
      </c>
      <c r="CK82" s="262"/>
      <c r="CL82" s="263"/>
      <c r="CM82" s="264"/>
      <c r="CN82" s="265"/>
      <c r="CO82" s="266"/>
      <c r="CP82" s="267"/>
      <c r="CQ82" s="268"/>
      <c r="CR82" s="269"/>
      <c r="CS82" s="270"/>
      <c r="CT82" s="261"/>
      <c r="CU82" s="260"/>
      <c r="CV82" s="288"/>
    </row>
    <row r="83" spans="1:100" ht="13.5" customHeight="1">
      <c r="A83" s="259"/>
      <c r="B83" s="260" t="s">
        <v>1008</v>
      </c>
      <c r="C83" s="260"/>
      <c r="E83" s="262" t="str">
        <f t="shared" si="53"/>
        <v/>
      </c>
      <c r="F83" s="263" t="str">
        <f t="shared" si="54"/>
        <v/>
      </c>
      <c r="G83" s="264"/>
      <c r="H83" s="265"/>
      <c r="I83" s="266" t="str">
        <f t="shared" si="55"/>
        <v/>
      </c>
      <c r="J83" s="267" t="str">
        <f t="shared" si="56"/>
        <v/>
      </c>
      <c r="K83" s="268" t="str">
        <f t="shared" si="57"/>
        <v/>
      </c>
      <c r="L83" s="269" t="str">
        <f t="shared" si="58"/>
        <v/>
      </c>
      <c r="M83" s="270" t="str">
        <f t="shared" si="59"/>
        <v/>
      </c>
      <c r="N83" s="261" t="str">
        <f t="shared" si="60"/>
        <v/>
      </c>
      <c r="O83" s="260"/>
      <c r="P83" s="135"/>
      <c r="Q83" s="262" t="str">
        <f t="shared" si="61"/>
        <v/>
      </c>
      <c r="R83" s="263" t="str">
        <f t="shared" si="62"/>
        <v/>
      </c>
      <c r="S83" s="264"/>
      <c r="T83" s="265"/>
      <c r="U83" s="266" t="str">
        <f t="shared" si="63"/>
        <v/>
      </c>
      <c r="V83" s="267" t="str">
        <f t="shared" si="64"/>
        <v/>
      </c>
      <c r="W83" s="268" t="str">
        <f t="shared" si="65"/>
        <v/>
      </c>
      <c r="X83" s="269" t="str">
        <f t="shared" si="66"/>
        <v/>
      </c>
      <c r="Y83" s="270" t="str">
        <f t="shared" si="67"/>
        <v/>
      </c>
      <c r="Z83" s="261" t="str">
        <f t="shared" si="68"/>
        <v/>
      </c>
      <c r="AA83" s="260"/>
      <c r="AB83" s="135"/>
      <c r="AC83" s="262" t="str">
        <f t="shared" si="69"/>
        <v/>
      </c>
      <c r="AD83" s="263" t="str">
        <f t="shared" si="70"/>
        <v/>
      </c>
      <c r="AE83" s="264"/>
      <c r="AF83" s="265"/>
      <c r="AG83" s="266" t="str">
        <f t="shared" si="71"/>
        <v/>
      </c>
      <c r="AH83" s="267" t="str">
        <f t="shared" si="72"/>
        <v/>
      </c>
      <c r="AI83" s="268" t="str">
        <f t="shared" si="73"/>
        <v/>
      </c>
      <c r="AJ83" s="269" t="str">
        <f t="shared" si="74"/>
        <v/>
      </c>
      <c r="AK83" s="270" t="str">
        <f t="shared" si="75"/>
        <v/>
      </c>
      <c r="AL83" s="261" t="str">
        <f t="shared" si="76"/>
        <v/>
      </c>
      <c r="AM83" s="260"/>
      <c r="AN83" s="135"/>
      <c r="AO83" s="262" t="str">
        <f t="shared" si="77"/>
        <v/>
      </c>
      <c r="AP83" s="263" t="str">
        <f t="shared" si="78"/>
        <v/>
      </c>
      <c r="AQ83" s="264"/>
      <c r="AR83" s="265"/>
      <c r="AS83" s="266" t="str">
        <f t="shared" si="79"/>
        <v/>
      </c>
      <c r="AT83" s="267" t="str">
        <f t="shared" si="80"/>
        <v/>
      </c>
      <c r="AU83" s="268" t="str">
        <f t="shared" si="81"/>
        <v/>
      </c>
      <c r="AV83" s="269" t="str">
        <f t="shared" si="82"/>
        <v/>
      </c>
      <c r="AW83" s="270" t="str">
        <f t="shared" si="83"/>
        <v/>
      </c>
      <c r="AX83" s="261" t="str">
        <f t="shared" si="84"/>
        <v/>
      </c>
      <c r="AY83" s="260"/>
      <c r="AZ83" s="135"/>
      <c r="BA83" s="262" t="str">
        <f t="shared" si="85"/>
        <v/>
      </c>
      <c r="BB83" s="263" t="str">
        <f t="shared" si="86"/>
        <v/>
      </c>
      <c r="BC83" s="264"/>
      <c r="BD83" s="265"/>
      <c r="BE83" s="266" t="str">
        <f t="shared" si="87"/>
        <v/>
      </c>
      <c r="BF83" s="267" t="str">
        <f t="shared" si="88"/>
        <v/>
      </c>
      <c r="BG83" s="268" t="str">
        <f t="shared" si="89"/>
        <v/>
      </c>
      <c r="BH83" s="269" t="str">
        <f t="shared" si="90"/>
        <v/>
      </c>
      <c r="BI83" s="270" t="str">
        <f t="shared" si="91"/>
        <v/>
      </c>
      <c r="BJ83" s="261" t="str">
        <f t="shared" si="92"/>
        <v/>
      </c>
      <c r="BK83" s="260"/>
      <c r="BL83" s="135"/>
      <c r="BM83" s="262" t="str">
        <f t="shared" si="93"/>
        <v/>
      </c>
      <c r="BN83" s="263" t="str">
        <f t="shared" si="94"/>
        <v/>
      </c>
      <c r="BO83" s="264"/>
      <c r="BP83" s="265"/>
      <c r="BQ83" s="266" t="str">
        <f t="shared" si="95"/>
        <v/>
      </c>
      <c r="BR83" s="267" t="str">
        <f t="shared" si="96"/>
        <v/>
      </c>
      <c r="BS83" s="268" t="str">
        <f t="shared" si="97"/>
        <v/>
      </c>
      <c r="BT83" s="269" t="str">
        <f t="shared" si="98"/>
        <v/>
      </c>
      <c r="BU83" s="270" t="str">
        <f t="shared" si="99"/>
        <v/>
      </c>
      <c r="BV83" s="261" t="str">
        <f t="shared" si="100"/>
        <v/>
      </c>
      <c r="BW83" s="260"/>
      <c r="BX83" s="135"/>
      <c r="BY83" s="262">
        <f t="shared" si="45"/>
        <v>42663</v>
      </c>
      <c r="BZ83" s="263" t="str">
        <f t="shared" si="46"/>
        <v>Obama II</v>
      </c>
      <c r="CA83" s="265">
        <v>41736</v>
      </c>
      <c r="CB83" s="264">
        <f t="shared" ref="CB83" si="101">IF(CC83="","",BY$3)</f>
        <v>42663</v>
      </c>
      <c r="CC83" s="266" t="str">
        <f t="shared" si="47"/>
        <v>Maria Contreras-Sweet</v>
      </c>
      <c r="CD83" s="267" t="str">
        <f t="shared" si="48"/>
        <v>1955</v>
      </c>
      <c r="CE83" s="268" t="str">
        <f t="shared" si="49"/>
        <v>female</v>
      </c>
      <c r="CF83" s="269" t="str">
        <f t="shared" si="50"/>
        <v>us_dem01</v>
      </c>
      <c r="CG83" s="270" t="str">
        <f t="shared" si="18"/>
        <v>Contreras-Sweet_Maria_1955</v>
      </c>
      <c r="CH83" s="261" t="str">
        <f t="shared" ref="CH83" si="102">IF(CJ83="","",IF((LEN(CJ83)-LEN(SUBSTITUTE(CJ83,"male","")))/LEN("male")&gt;1,"!",IF(RIGHT(CJ83,1)=")","",IF(RIGHT(CJ83,2)=") ","",IF(RIGHT(CJ83,2)=").","","!!")))))</f>
        <v/>
      </c>
      <c r="CI83" s="260"/>
      <c r="CJ83" s="127" t="s">
        <v>1054</v>
      </c>
      <c r="CK83" s="262"/>
      <c r="CL83" s="263"/>
      <c r="CM83" s="265"/>
      <c r="CN83" s="265"/>
      <c r="CO83" s="266"/>
      <c r="CP83" s="267"/>
      <c r="CQ83" s="268"/>
      <c r="CR83" s="269"/>
      <c r="CS83" s="270"/>
      <c r="CT83" s="261"/>
      <c r="CU83" s="260"/>
      <c r="CV83" s="127"/>
    </row>
    <row r="84" spans="1:100" ht="13.5" customHeight="1">
      <c r="A84" s="259"/>
      <c r="B84" s="260"/>
      <c r="C84" s="260"/>
      <c r="E84" s="262" t="str">
        <f t="shared" si="53"/>
        <v/>
      </c>
      <c r="F84" s="263" t="str">
        <f t="shared" si="54"/>
        <v/>
      </c>
      <c r="G84" s="264"/>
      <c r="H84" s="265"/>
      <c r="I84" s="266" t="str">
        <f t="shared" si="55"/>
        <v/>
      </c>
      <c r="J84" s="267" t="str">
        <f t="shared" si="56"/>
        <v/>
      </c>
      <c r="K84" s="268" t="str">
        <f t="shared" si="57"/>
        <v/>
      </c>
      <c r="L84" s="269" t="str">
        <f t="shared" si="58"/>
        <v/>
      </c>
      <c r="M84" s="270" t="str">
        <f t="shared" si="59"/>
        <v/>
      </c>
      <c r="N84" s="261" t="str">
        <f t="shared" si="60"/>
        <v/>
      </c>
      <c r="O84" s="260"/>
      <c r="P84" s="135"/>
      <c r="Q84" s="262" t="str">
        <f t="shared" si="61"/>
        <v/>
      </c>
      <c r="R84" s="263" t="str">
        <f t="shared" si="62"/>
        <v/>
      </c>
      <c r="S84" s="264"/>
      <c r="T84" s="265"/>
      <c r="U84" s="266" t="str">
        <f t="shared" si="63"/>
        <v/>
      </c>
      <c r="V84" s="267" t="str">
        <f t="shared" si="64"/>
        <v/>
      </c>
      <c r="W84" s="268" t="str">
        <f t="shared" si="65"/>
        <v/>
      </c>
      <c r="X84" s="269" t="str">
        <f t="shared" si="66"/>
        <v/>
      </c>
      <c r="Y84" s="270" t="str">
        <f t="shared" si="67"/>
        <v/>
      </c>
      <c r="Z84" s="261" t="str">
        <f t="shared" si="68"/>
        <v/>
      </c>
      <c r="AA84" s="260"/>
      <c r="AB84" s="135"/>
      <c r="AC84" s="262" t="str">
        <f t="shared" si="69"/>
        <v/>
      </c>
      <c r="AD84" s="263" t="str">
        <f t="shared" si="70"/>
        <v/>
      </c>
      <c r="AE84" s="264"/>
      <c r="AF84" s="265"/>
      <c r="AG84" s="266" t="str">
        <f t="shared" si="71"/>
        <v/>
      </c>
      <c r="AH84" s="267" t="str">
        <f t="shared" si="72"/>
        <v/>
      </c>
      <c r="AI84" s="268" t="str">
        <f t="shared" si="73"/>
        <v/>
      </c>
      <c r="AJ84" s="269" t="str">
        <f t="shared" si="74"/>
        <v/>
      </c>
      <c r="AK84" s="270" t="str">
        <f t="shared" si="75"/>
        <v/>
      </c>
      <c r="AL84" s="261" t="str">
        <f t="shared" si="76"/>
        <v/>
      </c>
      <c r="AM84" s="260"/>
      <c r="AN84" s="135"/>
      <c r="AO84" s="262" t="str">
        <f t="shared" si="77"/>
        <v/>
      </c>
      <c r="AP84" s="263" t="str">
        <f t="shared" si="78"/>
        <v/>
      </c>
      <c r="AQ84" s="264"/>
      <c r="AR84" s="265"/>
      <c r="AS84" s="266" t="str">
        <f t="shared" si="79"/>
        <v/>
      </c>
      <c r="AT84" s="267" t="str">
        <f t="shared" si="80"/>
        <v/>
      </c>
      <c r="AU84" s="268" t="str">
        <f t="shared" si="81"/>
        <v/>
      </c>
      <c r="AV84" s="269" t="str">
        <f t="shared" si="82"/>
        <v/>
      </c>
      <c r="AW84" s="270" t="str">
        <f t="shared" si="83"/>
        <v/>
      </c>
      <c r="AX84" s="261" t="str">
        <f t="shared" si="84"/>
        <v/>
      </c>
      <c r="AY84" s="260"/>
      <c r="AZ84" s="135"/>
      <c r="BA84" s="262" t="str">
        <f t="shared" si="85"/>
        <v/>
      </c>
      <c r="BB84" s="263" t="str">
        <f t="shared" si="86"/>
        <v/>
      </c>
      <c r="BC84" s="264"/>
      <c r="BD84" s="265"/>
      <c r="BE84" s="266" t="str">
        <f t="shared" si="87"/>
        <v/>
      </c>
      <c r="BF84" s="267" t="str">
        <f t="shared" si="88"/>
        <v/>
      </c>
      <c r="BG84" s="268" t="str">
        <f t="shared" si="89"/>
        <v/>
      </c>
      <c r="BH84" s="269" t="str">
        <f t="shared" si="90"/>
        <v/>
      </c>
      <c r="BI84" s="270" t="str">
        <f t="shared" si="91"/>
        <v/>
      </c>
      <c r="BJ84" s="261" t="str">
        <f t="shared" si="92"/>
        <v/>
      </c>
      <c r="BK84" s="260"/>
      <c r="BL84" s="135"/>
      <c r="BM84" s="262" t="str">
        <f t="shared" si="93"/>
        <v/>
      </c>
      <c r="BN84" s="263" t="str">
        <f t="shared" si="94"/>
        <v/>
      </c>
      <c r="BO84" s="264"/>
      <c r="BP84" s="265"/>
      <c r="BQ84" s="266" t="str">
        <f t="shared" si="95"/>
        <v/>
      </c>
      <c r="BR84" s="267" t="str">
        <f t="shared" si="96"/>
        <v/>
      </c>
      <c r="BS84" s="268" t="str">
        <f t="shared" si="97"/>
        <v/>
      </c>
      <c r="BT84" s="269" t="str">
        <f t="shared" si="98"/>
        <v/>
      </c>
      <c r="BU84" s="270" t="str">
        <f t="shared" si="99"/>
        <v/>
      </c>
      <c r="BV84" s="261" t="str">
        <f t="shared" si="100"/>
        <v/>
      </c>
      <c r="BW84" s="260"/>
      <c r="BX84" s="135"/>
      <c r="BY84" s="262" t="str">
        <f t="shared" si="45"/>
        <v/>
      </c>
      <c r="BZ84" s="263" t="str">
        <f t="shared" si="46"/>
        <v/>
      </c>
      <c r="CA84" s="264"/>
      <c r="CB84" s="265"/>
      <c r="CC84" s="266" t="str">
        <f t="shared" si="47"/>
        <v/>
      </c>
      <c r="CD84" s="267" t="str">
        <f t="shared" si="48"/>
        <v/>
      </c>
      <c r="CE84" s="268" t="str">
        <f t="shared" si="49"/>
        <v/>
      </c>
      <c r="CF84" s="269" t="str">
        <f t="shared" si="50"/>
        <v/>
      </c>
      <c r="CG84" s="270" t="str">
        <f t="shared" si="18"/>
        <v/>
      </c>
      <c r="CH84" s="261" t="str">
        <f t="shared" si="51"/>
        <v/>
      </c>
      <c r="CI84" s="260"/>
      <c r="CJ84" s="135"/>
      <c r="CK84" s="262"/>
      <c r="CL84" s="263"/>
      <c r="CM84" s="264"/>
      <c r="CN84" s="265"/>
      <c r="CO84" s="266"/>
      <c r="CP84" s="267"/>
      <c r="CQ84" s="268"/>
      <c r="CR84" s="269"/>
      <c r="CS84" s="270"/>
      <c r="CT84" s="261"/>
      <c r="CU84" s="260"/>
      <c r="CV84" s="135"/>
    </row>
    <row r="85" spans="1:100" ht="13.5" customHeight="1">
      <c r="A85" s="259"/>
      <c r="B85" s="260"/>
      <c r="C85" s="260"/>
      <c r="E85" s="262" t="str">
        <f t="shared" si="53"/>
        <v/>
      </c>
      <c r="F85" s="263" t="str">
        <f t="shared" si="54"/>
        <v/>
      </c>
      <c r="G85" s="264"/>
      <c r="H85" s="265"/>
      <c r="I85" s="266" t="str">
        <f t="shared" si="55"/>
        <v/>
      </c>
      <c r="J85" s="267" t="str">
        <f t="shared" si="56"/>
        <v/>
      </c>
      <c r="K85" s="268" t="str">
        <f t="shared" si="57"/>
        <v/>
      </c>
      <c r="L85" s="269" t="str">
        <f t="shared" si="58"/>
        <v/>
      </c>
      <c r="M85" s="270" t="str">
        <f t="shared" si="59"/>
        <v/>
      </c>
      <c r="N85" s="261" t="str">
        <f t="shared" si="60"/>
        <v/>
      </c>
      <c r="O85" s="260"/>
      <c r="P85" s="135"/>
      <c r="Q85" s="262" t="str">
        <f t="shared" si="61"/>
        <v/>
      </c>
      <c r="R85" s="263" t="str">
        <f t="shared" si="62"/>
        <v/>
      </c>
      <c r="S85" s="264"/>
      <c r="T85" s="265"/>
      <c r="U85" s="266" t="str">
        <f t="shared" si="63"/>
        <v/>
      </c>
      <c r="V85" s="267" t="str">
        <f t="shared" si="64"/>
        <v/>
      </c>
      <c r="W85" s="268" t="str">
        <f t="shared" si="65"/>
        <v/>
      </c>
      <c r="X85" s="269" t="str">
        <f t="shared" si="66"/>
        <v/>
      </c>
      <c r="Y85" s="270" t="str">
        <f t="shared" si="67"/>
        <v/>
      </c>
      <c r="Z85" s="261" t="str">
        <f t="shared" si="68"/>
        <v/>
      </c>
      <c r="AA85" s="260"/>
      <c r="AB85" s="135"/>
      <c r="AC85" s="262" t="str">
        <f t="shared" si="69"/>
        <v/>
      </c>
      <c r="AD85" s="263" t="str">
        <f t="shared" si="70"/>
        <v/>
      </c>
      <c r="AE85" s="264"/>
      <c r="AF85" s="265"/>
      <c r="AG85" s="266" t="str">
        <f t="shared" si="71"/>
        <v/>
      </c>
      <c r="AH85" s="267" t="str">
        <f t="shared" si="72"/>
        <v/>
      </c>
      <c r="AI85" s="268" t="str">
        <f t="shared" si="73"/>
        <v/>
      </c>
      <c r="AJ85" s="269" t="str">
        <f t="shared" si="74"/>
        <v/>
      </c>
      <c r="AK85" s="270" t="str">
        <f t="shared" si="75"/>
        <v/>
      </c>
      <c r="AL85" s="261" t="str">
        <f t="shared" si="76"/>
        <v/>
      </c>
      <c r="AM85" s="260"/>
      <c r="AN85" s="135"/>
      <c r="AO85" s="262" t="str">
        <f t="shared" si="77"/>
        <v/>
      </c>
      <c r="AP85" s="263" t="str">
        <f t="shared" si="78"/>
        <v/>
      </c>
      <c r="AQ85" s="264"/>
      <c r="AR85" s="265"/>
      <c r="AS85" s="266" t="str">
        <f t="shared" si="79"/>
        <v/>
      </c>
      <c r="AT85" s="267" t="str">
        <f t="shared" si="80"/>
        <v/>
      </c>
      <c r="AU85" s="268" t="str">
        <f t="shared" si="81"/>
        <v/>
      </c>
      <c r="AV85" s="269" t="str">
        <f t="shared" si="82"/>
        <v/>
      </c>
      <c r="AW85" s="270" t="str">
        <f t="shared" si="83"/>
        <v/>
      </c>
      <c r="AX85" s="261" t="str">
        <f t="shared" si="84"/>
        <v/>
      </c>
      <c r="AY85" s="260"/>
      <c r="AZ85" s="135"/>
      <c r="BA85" s="262" t="str">
        <f t="shared" si="85"/>
        <v/>
      </c>
      <c r="BB85" s="263" t="str">
        <f t="shared" si="86"/>
        <v/>
      </c>
      <c r="BC85" s="264"/>
      <c r="BD85" s="265"/>
      <c r="BE85" s="266" t="str">
        <f t="shared" si="87"/>
        <v/>
      </c>
      <c r="BF85" s="267" t="str">
        <f t="shared" si="88"/>
        <v/>
      </c>
      <c r="BG85" s="268" t="str">
        <f t="shared" si="89"/>
        <v/>
      </c>
      <c r="BH85" s="269" t="str">
        <f t="shared" si="90"/>
        <v/>
      </c>
      <c r="BI85" s="270" t="str">
        <f t="shared" si="91"/>
        <v/>
      </c>
      <c r="BJ85" s="261" t="str">
        <f t="shared" si="92"/>
        <v/>
      </c>
      <c r="BK85" s="260"/>
      <c r="BL85" s="135"/>
      <c r="BM85" s="262" t="str">
        <f t="shared" si="93"/>
        <v/>
      </c>
      <c r="BN85" s="263" t="str">
        <f t="shared" si="94"/>
        <v/>
      </c>
      <c r="BO85" s="264"/>
      <c r="BP85" s="265"/>
      <c r="BQ85" s="266" t="str">
        <f t="shared" si="95"/>
        <v/>
      </c>
      <c r="BR85" s="267" t="str">
        <f t="shared" si="96"/>
        <v/>
      </c>
      <c r="BS85" s="268" t="str">
        <f t="shared" si="97"/>
        <v/>
      </c>
      <c r="BT85" s="269" t="str">
        <f t="shared" si="98"/>
        <v/>
      </c>
      <c r="BU85" s="270" t="str">
        <f t="shared" si="99"/>
        <v/>
      </c>
      <c r="BV85" s="261" t="str">
        <f t="shared" si="100"/>
        <v/>
      </c>
      <c r="BW85" s="260"/>
      <c r="BX85" s="135"/>
      <c r="BY85" s="262" t="str">
        <f t="shared" si="45"/>
        <v/>
      </c>
      <c r="BZ85" s="263" t="str">
        <f t="shared" si="46"/>
        <v/>
      </c>
      <c r="CA85" s="264"/>
      <c r="CB85" s="265"/>
      <c r="CC85" s="266" t="str">
        <f t="shared" si="47"/>
        <v/>
      </c>
      <c r="CD85" s="267" t="str">
        <f t="shared" si="48"/>
        <v/>
      </c>
      <c r="CE85" s="268" t="str">
        <f t="shared" si="49"/>
        <v/>
      </c>
      <c r="CF85" s="269" t="str">
        <f t="shared" si="50"/>
        <v/>
      </c>
      <c r="CG85" s="270" t="str">
        <f t="shared" si="18"/>
        <v/>
      </c>
      <c r="CH85" s="261" t="str">
        <f t="shared" si="51"/>
        <v/>
      </c>
      <c r="CI85" s="260"/>
      <c r="CJ85" s="135"/>
      <c r="CK85" s="262"/>
      <c r="CL85" s="263"/>
      <c r="CM85" s="264"/>
      <c r="CN85" s="265"/>
      <c r="CO85" s="266"/>
      <c r="CP85" s="267"/>
      <c r="CQ85" s="268"/>
      <c r="CR85" s="269"/>
      <c r="CS85" s="270"/>
      <c r="CT85" s="261"/>
      <c r="CU85" s="260"/>
      <c r="CV85" s="135"/>
    </row>
    <row r="86" spans="1:100" ht="13.5" customHeight="1">
      <c r="A86" s="259"/>
      <c r="E86" s="262" t="str">
        <f t="shared" si="53"/>
        <v/>
      </c>
      <c r="F86" s="263" t="str">
        <f t="shared" si="54"/>
        <v/>
      </c>
      <c r="G86" s="264"/>
      <c r="H86" s="265"/>
      <c r="I86" s="266" t="str">
        <f t="shared" si="55"/>
        <v/>
      </c>
      <c r="J86" s="267" t="str">
        <f t="shared" si="56"/>
        <v/>
      </c>
      <c r="K86" s="268" t="str">
        <f t="shared" si="57"/>
        <v/>
      </c>
      <c r="L86" s="269" t="str">
        <f t="shared" si="58"/>
        <v/>
      </c>
      <c r="M86" s="270" t="str">
        <f t="shared" si="59"/>
        <v/>
      </c>
      <c r="N86" s="261" t="str">
        <f t="shared" si="60"/>
        <v/>
      </c>
      <c r="O86" s="260"/>
      <c r="P86" s="135"/>
      <c r="Q86" s="262" t="str">
        <f t="shared" si="61"/>
        <v/>
      </c>
      <c r="R86" s="263" t="str">
        <f t="shared" si="62"/>
        <v/>
      </c>
      <c r="S86" s="264"/>
      <c r="T86" s="265"/>
      <c r="U86" s="266" t="str">
        <f t="shared" si="63"/>
        <v/>
      </c>
      <c r="V86" s="267" t="str">
        <f t="shared" si="64"/>
        <v/>
      </c>
      <c r="W86" s="268" t="str">
        <f t="shared" si="65"/>
        <v/>
      </c>
      <c r="X86" s="269" t="str">
        <f t="shared" si="66"/>
        <v/>
      </c>
      <c r="Y86" s="270" t="str">
        <f t="shared" si="67"/>
        <v/>
      </c>
      <c r="Z86" s="261" t="str">
        <f t="shared" si="68"/>
        <v/>
      </c>
      <c r="AA86" s="260"/>
      <c r="AB86" s="135"/>
      <c r="AC86" s="262" t="str">
        <f t="shared" si="69"/>
        <v/>
      </c>
      <c r="AD86" s="263" t="str">
        <f t="shared" si="70"/>
        <v/>
      </c>
      <c r="AE86" s="264"/>
      <c r="AF86" s="265"/>
      <c r="AG86" s="266" t="str">
        <f t="shared" si="71"/>
        <v/>
      </c>
      <c r="AH86" s="267" t="str">
        <f t="shared" si="72"/>
        <v/>
      </c>
      <c r="AI86" s="268" t="str">
        <f t="shared" si="73"/>
        <v/>
      </c>
      <c r="AJ86" s="269" t="str">
        <f t="shared" si="74"/>
        <v/>
      </c>
      <c r="AK86" s="270" t="str">
        <f t="shared" si="75"/>
        <v/>
      </c>
      <c r="AL86" s="261" t="str">
        <f t="shared" si="76"/>
        <v/>
      </c>
      <c r="AM86" s="260"/>
      <c r="AN86" s="135"/>
      <c r="AO86" s="262" t="str">
        <f t="shared" si="77"/>
        <v/>
      </c>
      <c r="AP86" s="263" t="str">
        <f t="shared" si="78"/>
        <v/>
      </c>
      <c r="AQ86" s="264"/>
      <c r="AR86" s="265"/>
      <c r="AS86" s="266" t="str">
        <f t="shared" si="79"/>
        <v/>
      </c>
      <c r="AT86" s="267" t="str">
        <f t="shared" si="80"/>
        <v/>
      </c>
      <c r="AU86" s="268" t="str">
        <f t="shared" si="81"/>
        <v/>
      </c>
      <c r="AV86" s="269" t="str">
        <f t="shared" si="82"/>
        <v/>
      </c>
      <c r="AW86" s="270" t="str">
        <f t="shared" si="83"/>
        <v/>
      </c>
      <c r="AX86" s="261" t="str">
        <f t="shared" si="84"/>
        <v/>
      </c>
      <c r="AY86" s="260"/>
      <c r="AZ86" s="135"/>
      <c r="BA86" s="262" t="str">
        <f t="shared" si="85"/>
        <v/>
      </c>
      <c r="BB86" s="263" t="str">
        <f t="shared" si="86"/>
        <v/>
      </c>
      <c r="BC86" s="264"/>
      <c r="BD86" s="265"/>
      <c r="BE86" s="266" t="str">
        <f t="shared" si="87"/>
        <v/>
      </c>
      <c r="BF86" s="267" t="str">
        <f t="shared" si="88"/>
        <v/>
      </c>
      <c r="BG86" s="268" t="str">
        <f t="shared" si="89"/>
        <v/>
      </c>
      <c r="BH86" s="269" t="str">
        <f t="shared" si="90"/>
        <v/>
      </c>
      <c r="BI86" s="270" t="str">
        <f t="shared" si="91"/>
        <v/>
      </c>
      <c r="BJ86" s="261" t="str">
        <f t="shared" si="92"/>
        <v/>
      </c>
      <c r="BK86" s="260"/>
      <c r="BL86" s="135"/>
      <c r="BM86" s="262" t="str">
        <f t="shared" si="93"/>
        <v/>
      </c>
      <c r="BN86" s="263" t="str">
        <f t="shared" si="94"/>
        <v/>
      </c>
      <c r="BO86" s="264"/>
      <c r="BP86" s="265"/>
      <c r="BQ86" s="266" t="str">
        <f t="shared" si="95"/>
        <v/>
      </c>
      <c r="BR86" s="267" t="str">
        <f t="shared" si="96"/>
        <v/>
      </c>
      <c r="BS86" s="268" t="str">
        <f t="shared" si="97"/>
        <v/>
      </c>
      <c r="BT86" s="269" t="str">
        <f t="shared" si="98"/>
        <v/>
      </c>
      <c r="BU86" s="270" t="str">
        <f t="shared" si="99"/>
        <v/>
      </c>
      <c r="BV86" s="261" t="str">
        <f t="shared" si="100"/>
        <v/>
      </c>
      <c r="BW86" s="260"/>
      <c r="BX86" s="135"/>
      <c r="BY86" s="262" t="str">
        <f t="shared" si="45"/>
        <v/>
      </c>
      <c r="BZ86" s="263" t="str">
        <f t="shared" si="46"/>
        <v/>
      </c>
      <c r="CA86" s="264"/>
      <c r="CB86" s="265"/>
      <c r="CC86" s="266" t="str">
        <f t="shared" si="47"/>
        <v/>
      </c>
      <c r="CD86" s="267" t="str">
        <f t="shared" si="48"/>
        <v/>
      </c>
      <c r="CE86" s="268" t="str">
        <f t="shared" si="49"/>
        <v/>
      </c>
      <c r="CF86" s="269" t="str">
        <f t="shared" si="50"/>
        <v/>
      </c>
      <c r="CG86" s="270" t="str">
        <f t="shared" si="18"/>
        <v/>
      </c>
      <c r="CH86" s="261" t="str">
        <f t="shared" si="51"/>
        <v/>
      </c>
      <c r="CI86" s="260"/>
      <c r="CJ86" s="135"/>
      <c r="CK86" s="262"/>
      <c r="CL86" s="263"/>
      <c r="CM86" s="264"/>
      <c r="CN86" s="265"/>
      <c r="CO86" s="266"/>
      <c r="CP86" s="267"/>
      <c r="CQ86" s="268"/>
      <c r="CR86" s="269"/>
      <c r="CS86" s="270"/>
      <c r="CT86" s="261"/>
      <c r="CU86" s="260"/>
      <c r="CV86" s="135"/>
    </row>
    <row r="87" spans="1:100" ht="13.5" customHeight="1">
      <c r="A87" s="259"/>
      <c r="E87" s="262" t="str">
        <f t="shared" si="53"/>
        <v/>
      </c>
      <c r="F87" s="263" t="str">
        <f t="shared" si="54"/>
        <v/>
      </c>
      <c r="G87" s="264"/>
      <c r="H87" s="265"/>
      <c r="I87" s="266" t="str">
        <f t="shared" si="55"/>
        <v/>
      </c>
      <c r="J87" s="267" t="str">
        <f t="shared" si="56"/>
        <v/>
      </c>
      <c r="K87" s="268" t="str">
        <f t="shared" si="57"/>
        <v/>
      </c>
      <c r="L87" s="269" t="str">
        <f t="shared" si="58"/>
        <v/>
      </c>
      <c r="M87" s="270" t="str">
        <f t="shared" si="59"/>
        <v/>
      </c>
      <c r="N87" s="261" t="str">
        <f t="shared" si="60"/>
        <v/>
      </c>
      <c r="O87" s="260"/>
      <c r="P87" s="135"/>
      <c r="Q87" s="262" t="str">
        <f t="shared" si="61"/>
        <v/>
      </c>
      <c r="R87" s="263" t="str">
        <f t="shared" si="62"/>
        <v/>
      </c>
      <c r="S87" s="264"/>
      <c r="T87" s="265"/>
      <c r="U87" s="266" t="str">
        <f t="shared" si="63"/>
        <v/>
      </c>
      <c r="V87" s="267" t="str">
        <f t="shared" si="64"/>
        <v/>
      </c>
      <c r="W87" s="268" t="str">
        <f t="shared" si="65"/>
        <v/>
      </c>
      <c r="X87" s="269" t="str">
        <f t="shared" si="66"/>
        <v/>
      </c>
      <c r="Y87" s="270" t="str">
        <f t="shared" si="67"/>
        <v/>
      </c>
      <c r="Z87" s="261" t="str">
        <f t="shared" si="68"/>
        <v/>
      </c>
      <c r="AA87" s="260"/>
      <c r="AB87" s="135"/>
      <c r="AC87" s="262" t="str">
        <f t="shared" si="69"/>
        <v/>
      </c>
      <c r="AD87" s="263" t="str">
        <f t="shared" si="70"/>
        <v/>
      </c>
      <c r="AE87" s="264"/>
      <c r="AF87" s="265"/>
      <c r="AG87" s="266" t="str">
        <f t="shared" si="71"/>
        <v/>
      </c>
      <c r="AH87" s="267" t="str">
        <f t="shared" si="72"/>
        <v/>
      </c>
      <c r="AI87" s="268" t="str">
        <f t="shared" si="73"/>
        <v/>
      </c>
      <c r="AJ87" s="269" t="str">
        <f t="shared" si="74"/>
        <v/>
      </c>
      <c r="AK87" s="270" t="str">
        <f t="shared" si="75"/>
        <v/>
      </c>
      <c r="AL87" s="261" t="str">
        <f t="shared" si="76"/>
        <v/>
      </c>
      <c r="AM87" s="260"/>
      <c r="AN87" s="135"/>
      <c r="AO87" s="262" t="str">
        <f t="shared" si="77"/>
        <v/>
      </c>
      <c r="AP87" s="263" t="str">
        <f t="shared" si="78"/>
        <v/>
      </c>
      <c r="AQ87" s="264"/>
      <c r="AR87" s="265"/>
      <c r="AS87" s="266" t="str">
        <f t="shared" si="79"/>
        <v/>
      </c>
      <c r="AT87" s="267" t="str">
        <f t="shared" si="80"/>
        <v/>
      </c>
      <c r="AU87" s="268" t="str">
        <f t="shared" si="81"/>
        <v/>
      </c>
      <c r="AV87" s="269" t="str">
        <f t="shared" si="82"/>
        <v/>
      </c>
      <c r="AW87" s="270" t="str">
        <f t="shared" si="83"/>
        <v/>
      </c>
      <c r="AX87" s="261" t="str">
        <f t="shared" si="84"/>
        <v/>
      </c>
      <c r="AY87" s="260"/>
      <c r="AZ87" s="135"/>
      <c r="BA87" s="262" t="str">
        <f t="shared" si="85"/>
        <v/>
      </c>
      <c r="BB87" s="263" t="str">
        <f t="shared" si="86"/>
        <v/>
      </c>
      <c r="BC87" s="264"/>
      <c r="BD87" s="265"/>
      <c r="BE87" s="266" t="str">
        <f t="shared" si="87"/>
        <v/>
      </c>
      <c r="BF87" s="267" t="str">
        <f t="shared" si="88"/>
        <v/>
      </c>
      <c r="BG87" s="268" t="str">
        <f t="shared" si="89"/>
        <v/>
      </c>
      <c r="BH87" s="269" t="str">
        <f t="shared" si="90"/>
        <v/>
      </c>
      <c r="BI87" s="270" t="str">
        <f t="shared" si="91"/>
        <v/>
      </c>
      <c r="BJ87" s="261" t="str">
        <f t="shared" si="92"/>
        <v/>
      </c>
      <c r="BK87" s="260"/>
      <c r="BL87" s="135"/>
      <c r="BM87" s="262" t="str">
        <f t="shared" si="93"/>
        <v/>
      </c>
      <c r="BN87" s="263" t="str">
        <f t="shared" si="94"/>
        <v/>
      </c>
      <c r="BO87" s="264"/>
      <c r="BP87" s="265"/>
      <c r="BQ87" s="266" t="str">
        <f t="shared" si="95"/>
        <v/>
      </c>
      <c r="BR87" s="267" t="str">
        <f t="shared" si="96"/>
        <v/>
      </c>
      <c r="BS87" s="268" t="str">
        <f t="shared" si="97"/>
        <v/>
      </c>
      <c r="BT87" s="269" t="str">
        <f t="shared" si="98"/>
        <v/>
      </c>
      <c r="BU87" s="270" t="str">
        <f t="shared" si="99"/>
        <v/>
      </c>
      <c r="BV87" s="261" t="str">
        <f t="shared" si="100"/>
        <v/>
      </c>
      <c r="BW87" s="260"/>
      <c r="BX87" s="135"/>
      <c r="BY87" s="262" t="str">
        <f t="shared" si="45"/>
        <v/>
      </c>
      <c r="BZ87" s="263" t="str">
        <f t="shared" si="46"/>
        <v/>
      </c>
      <c r="CA87" s="264"/>
      <c r="CB87" s="265"/>
      <c r="CC87" s="266" t="str">
        <f t="shared" si="47"/>
        <v/>
      </c>
      <c r="CD87" s="267" t="str">
        <f t="shared" si="48"/>
        <v/>
      </c>
      <c r="CE87" s="268" t="str">
        <f t="shared" si="49"/>
        <v/>
      </c>
      <c r="CF87" s="269" t="str">
        <f t="shared" si="50"/>
        <v/>
      </c>
      <c r="CG87" s="270" t="str">
        <f t="shared" si="18"/>
        <v/>
      </c>
      <c r="CH87" s="261" t="str">
        <f t="shared" si="51"/>
        <v/>
      </c>
      <c r="CI87" s="260"/>
      <c r="CJ87" s="135"/>
      <c r="CK87" s="262"/>
      <c r="CL87" s="263"/>
      <c r="CM87" s="264"/>
      <c r="CN87" s="265"/>
      <c r="CO87" s="266"/>
      <c r="CP87" s="267"/>
      <c r="CQ87" s="268"/>
      <c r="CR87" s="269"/>
      <c r="CS87" s="270"/>
      <c r="CT87" s="261"/>
      <c r="CU87" s="260"/>
      <c r="CV87" s="135"/>
    </row>
    <row r="88" spans="1:100" ht="13.5" customHeight="1">
      <c r="A88" s="259"/>
      <c r="B88" s="260"/>
      <c r="C88" s="260"/>
      <c r="E88" s="262" t="str">
        <f t="shared" si="53"/>
        <v/>
      </c>
      <c r="F88" s="263" t="str">
        <f t="shared" si="54"/>
        <v/>
      </c>
      <c r="G88" s="264"/>
      <c r="H88" s="265"/>
      <c r="I88" s="266" t="str">
        <f t="shared" si="55"/>
        <v/>
      </c>
      <c r="J88" s="267" t="str">
        <f t="shared" si="56"/>
        <v/>
      </c>
      <c r="K88" s="268" t="str">
        <f t="shared" si="57"/>
        <v/>
      </c>
      <c r="L88" s="269" t="str">
        <f t="shared" si="58"/>
        <v/>
      </c>
      <c r="M88" s="270" t="str">
        <f t="shared" si="59"/>
        <v/>
      </c>
      <c r="N88" s="261" t="str">
        <f t="shared" si="60"/>
        <v/>
      </c>
      <c r="O88" s="260"/>
      <c r="P88" s="135"/>
      <c r="Q88" s="262" t="str">
        <f t="shared" si="61"/>
        <v/>
      </c>
      <c r="R88" s="263" t="str">
        <f t="shared" si="62"/>
        <v/>
      </c>
      <c r="S88" s="264"/>
      <c r="T88" s="265"/>
      <c r="U88" s="266" t="str">
        <f t="shared" si="63"/>
        <v/>
      </c>
      <c r="V88" s="267" t="str">
        <f t="shared" si="64"/>
        <v/>
      </c>
      <c r="W88" s="268" t="str">
        <f t="shared" si="65"/>
        <v/>
      </c>
      <c r="X88" s="269" t="str">
        <f t="shared" si="66"/>
        <v/>
      </c>
      <c r="Y88" s="270" t="str">
        <f t="shared" si="67"/>
        <v/>
      </c>
      <c r="Z88" s="261" t="str">
        <f t="shared" si="68"/>
        <v/>
      </c>
      <c r="AA88" s="260"/>
      <c r="AB88" s="135"/>
      <c r="AC88" s="262" t="str">
        <f t="shared" si="69"/>
        <v/>
      </c>
      <c r="AD88" s="263" t="str">
        <f t="shared" si="70"/>
        <v/>
      </c>
      <c r="AE88" s="264"/>
      <c r="AF88" s="265"/>
      <c r="AG88" s="266" t="str">
        <f t="shared" si="71"/>
        <v/>
      </c>
      <c r="AH88" s="267" t="str">
        <f t="shared" si="72"/>
        <v/>
      </c>
      <c r="AI88" s="268" t="str">
        <f t="shared" si="73"/>
        <v/>
      </c>
      <c r="AJ88" s="269" t="str">
        <f t="shared" si="74"/>
        <v/>
      </c>
      <c r="AK88" s="270" t="str">
        <f t="shared" si="75"/>
        <v/>
      </c>
      <c r="AL88" s="261" t="str">
        <f t="shared" si="76"/>
        <v/>
      </c>
      <c r="AM88" s="260"/>
      <c r="AN88" s="135"/>
      <c r="AO88" s="262" t="str">
        <f t="shared" si="77"/>
        <v/>
      </c>
      <c r="AP88" s="263" t="str">
        <f t="shared" si="78"/>
        <v/>
      </c>
      <c r="AQ88" s="264"/>
      <c r="AR88" s="265"/>
      <c r="AS88" s="266" t="str">
        <f t="shared" si="79"/>
        <v/>
      </c>
      <c r="AT88" s="267" t="str">
        <f t="shared" si="80"/>
        <v/>
      </c>
      <c r="AU88" s="268" t="str">
        <f t="shared" si="81"/>
        <v/>
      </c>
      <c r="AV88" s="269" t="str">
        <f t="shared" si="82"/>
        <v/>
      </c>
      <c r="AW88" s="270" t="str">
        <f t="shared" si="83"/>
        <v/>
      </c>
      <c r="AX88" s="261" t="str">
        <f t="shared" si="84"/>
        <v/>
      </c>
      <c r="AY88" s="260"/>
      <c r="AZ88" s="135"/>
      <c r="BA88" s="262" t="str">
        <f t="shared" si="85"/>
        <v/>
      </c>
      <c r="BB88" s="263" t="str">
        <f t="shared" si="86"/>
        <v/>
      </c>
      <c r="BC88" s="264"/>
      <c r="BD88" s="265"/>
      <c r="BE88" s="266" t="str">
        <f t="shared" si="87"/>
        <v/>
      </c>
      <c r="BF88" s="267" t="str">
        <f t="shared" si="88"/>
        <v/>
      </c>
      <c r="BG88" s="268" t="str">
        <f t="shared" si="89"/>
        <v/>
      </c>
      <c r="BH88" s="269" t="str">
        <f t="shared" si="90"/>
        <v/>
      </c>
      <c r="BI88" s="270" t="str">
        <f t="shared" si="91"/>
        <v/>
      </c>
      <c r="BJ88" s="261" t="str">
        <f t="shared" si="92"/>
        <v/>
      </c>
      <c r="BK88" s="260"/>
      <c r="BL88" s="135"/>
      <c r="BM88" s="262" t="str">
        <f t="shared" si="93"/>
        <v/>
      </c>
      <c r="BN88" s="263" t="str">
        <f t="shared" si="94"/>
        <v/>
      </c>
      <c r="BO88" s="264"/>
      <c r="BP88" s="265"/>
      <c r="BQ88" s="266" t="str">
        <f t="shared" si="95"/>
        <v/>
      </c>
      <c r="BR88" s="267" t="str">
        <f t="shared" si="96"/>
        <v/>
      </c>
      <c r="BS88" s="268" t="str">
        <f t="shared" si="97"/>
        <v/>
      </c>
      <c r="BT88" s="269" t="str">
        <f t="shared" si="98"/>
        <v/>
      </c>
      <c r="BU88" s="270" t="str">
        <f t="shared" si="99"/>
        <v/>
      </c>
      <c r="BV88" s="261" t="str">
        <f t="shared" si="100"/>
        <v/>
      </c>
      <c r="BW88" s="260"/>
      <c r="BX88" s="135"/>
      <c r="BY88" s="262" t="str">
        <f t="shared" si="45"/>
        <v/>
      </c>
      <c r="BZ88" s="263" t="str">
        <f t="shared" si="46"/>
        <v/>
      </c>
      <c r="CA88" s="264"/>
      <c r="CB88" s="265"/>
      <c r="CC88" s="266" t="str">
        <f t="shared" si="47"/>
        <v/>
      </c>
      <c r="CD88" s="267" t="str">
        <f t="shared" si="48"/>
        <v/>
      </c>
      <c r="CE88" s="268" t="str">
        <f t="shared" si="49"/>
        <v/>
      </c>
      <c r="CF88" s="269" t="str">
        <f t="shared" si="50"/>
        <v/>
      </c>
      <c r="CG88" s="270" t="str">
        <f t="shared" si="18"/>
        <v/>
      </c>
      <c r="CH88" s="261" t="str">
        <f t="shared" si="51"/>
        <v/>
      </c>
      <c r="CI88" s="260"/>
      <c r="CJ88" s="135"/>
      <c r="CK88" s="262"/>
      <c r="CL88" s="263"/>
      <c r="CM88" s="264"/>
      <c r="CN88" s="265"/>
      <c r="CO88" s="266"/>
      <c r="CP88" s="267"/>
      <c r="CQ88" s="268"/>
      <c r="CR88" s="269"/>
      <c r="CS88" s="270"/>
      <c r="CT88" s="261"/>
      <c r="CU88" s="260"/>
      <c r="CV88" s="135"/>
    </row>
    <row r="89" spans="1:100" ht="13.5" customHeight="1">
      <c r="A89" s="259"/>
      <c r="B89" s="260"/>
      <c r="C89" s="260"/>
      <c r="E89" s="262" t="str">
        <f t="shared" si="53"/>
        <v/>
      </c>
      <c r="F89" s="263" t="str">
        <f t="shared" si="54"/>
        <v/>
      </c>
      <c r="G89" s="264"/>
      <c r="H89" s="265"/>
      <c r="I89" s="266" t="str">
        <f t="shared" si="55"/>
        <v/>
      </c>
      <c r="J89" s="267" t="str">
        <f t="shared" si="56"/>
        <v/>
      </c>
      <c r="K89" s="268" t="str">
        <f t="shared" si="57"/>
        <v/>
      </c>
      <c r="L89" s="269" t="str">
        <f t="shared" si="58"/>
        <v/>
      </c>
      <c r="M89" s="270" t="str">
        <f t="shared" si="59"/>
        <v/>
      </c>
      <c r="N89" s="261" t="str">
        <f t="shared" si="60"/>
        <v/>
      </c>
      <c r="O89" s="260"/>
      <c r="P89" s="135"/>
      <c r="Q89" s="262" t="str">
        <f t="shared" si="61"/>
        <v/>
      </c>
      <c r="R89" s="263" t="str">
        <f t="shared" si="62"/>
        <v/>
      </c>
      <c r="S89" s="264"/>
      <c r="T89" s="265"/>
      <c r="U89" s="266" t="str">
        <f t="shared" si="63"/>
        <v/>
      </c>
      <c r="V89" s="267" t="str">
        <f t="shared" si="64"/>
        <v/>
      </c>
      <c r="W89" s="268" t="str">
        <f t="shared" si="65"/>
        <v/>
      </c>
      <c r="X89" s="269" t="str">
        <f t="shared" si="66"/>
        <v/>
      </c>
      <c r="Y89" s="270" t="str">
        <f t="shared" si="67"/>
        <v/>
      </c>
      <c r="Z89" s="261" t="str">
        <f t="shared" si="68"/>
        <v/>
      </c>
      <c r="AA89" s="260"/>
      <c r="AB89" s="135"/>
      <c r="AC89" s="262" t="str">
        <f t="shared" si="69"/>
        <v/>
      </c>
      <c r="AD89" s="263" t="str">
        <f t="shared" si="70"/>
        <v/>
      </c>
      <c r="AE89" s="264"/>
      <c r="AF89" s="265"/>
      <c r="AG89" s="266" t="str">
        <f t="shared" si="71"/>
        <v/>
      </c>
      <c r="AH89" s="267" t="str">
        <f t="shared" si="72"/>
        <v/>
      </c>
      <c r="AI89" s="268" t="str">
        <f t="shared" si="73"/>
        <v/>
      </c>
      <c r="AJ89" s="269" t="str">
        <f t="shared" si="74"/>
        <v/>
      </c>
      <c r="AK89" s="270" t="str">
        <f t="shared" si="75"/>
        <v/>
      </c>
      <c r="AL89" s="261" t="str">
        <f t="shared" si="76"/>
        <v/>
      </c>
      <c r="AM89" s="260"/>
      <c r="AN89" s="135"/>
      <c r="AO89" s="262" t="str">
        <f t="shared" si="77"/>
        <v/>
      </c>
      <c r="AP89" s="263" t="str">
        <f t="shared" si="78"/>
        <v/>
      </c>
      <c r="AQ89" s="264"/>
      <c r="AR89" s="265"/>
      <c r="AS89" s="266" t="str">
        <f t="shared" si="79"/>
        <v/>
      </c>
      <c r="AT89" s="267" t="str">
        <f t="shared" si="80"/>
        <v/>
      </c>
      <c r="AU89" s="268" t="str">
        <f t="shared" si="81"/>
        <v/>
      </c>
      <c r="AV89" s="269" t="str">
        <f t="shared" si="82"/>
        <v/>
      </c>
      <c r="AW89" s="270" t="str">
        <f t="shared" si="83"/>
        <v/>
      </c>
      <c r="AX89" s="261" t="str">
        <f t="shared" si="84"/>
        <v/>
      </c>
      <c r="AY89" s="260"/>
      <c r="AZ89" s="135"/>
      <c r="BA89" s="262" t="str">
        <f t="shared" si="85"/>
        <v/>
      </c>
      <c r="BB89" s="263" t="str">
        <f t="shared" si="86"/>
        <v/>
      </c>
      <c r="BC89" s="264"/>
      <c r="BD89" s="265"/>
      <c r="BE89" s="266" t="str">
        <f t="shared" si="87"/>
        <v/>
      </c>
      <c r="BF89" s="267" t="str">
        <f t="shared" si="88"/>
        <v/>
      </c>
      <c r="BG89" s="268" t="str">
        <f t="shared" si="89"/>
        <v/>
      </c>
      <c r="BH89" s="269" t="str">
        <f t="shared" si="90"/>
        <v/>
      </c>
      <c r="BI89" s="270" t="str">
        <f t="shared" si="91"/>
        <v/>
      </c>
      <c r="BJ89" s="261" t="str">
        <f t="shared" si="92"/>
        <v/>
      </c>
      <c r="BK89" s="260"/>
      <c r="BL89" s="135"/>
      <c r="BM89" s="262" t="str">
        <f t="shared" si="93"/>
        <v/>
      </c>
      <c r="BN89" s="263" t="str">
        <f t="shared" si="94"/>
        <v/>
      </c>
      <c r="BO89" s="264"/>
      <c r="BP89" s="265"/>
      <c r="BQ89" s="266" t="str">
        <f t="shared" si="95"/>
        <v/>
      </c>
      <c r="BR89" s="267" t="str">
        <f t="shared" si="96"/>
        <v/>
      </c>
      <c r="BS89" s="268" t="str">
        <f t="shared" si="97"/>
        <v/>
      </c>
      <c r="BT89" s="269" t="str">
        <f t="shared" si="98"/>
        <v/>
      </c>
      <c r="BU89" s="270" t="str">
        <f t="shared" si="99"/>
        <v/>
      </c>
      <c r="BV89" s="261" t="str">
        <f t="shared" si="100"/>
        <v/>
      </c>
      <c r="BW89" s="260"/>
      <c r="BX89" s="135"/>
      <c r="BY89" s="262" t="str">
        <f t="shared" si="45"/>
        <v/>
      </c>
      <c r="BZ89" s="263" t="str">
        <f t="shared" si="46"/>
        <v/>
      </c>
      <c r="CA89" s="264"/>
      <c r="CB89" s="265"/>
      <c r="CC89" s="266" t="str">
        <f t="shared" si="47"/>
        <v/>
      </c>
      <c r="CD89" s="267" t="str">
        <f t="shared" si="48"/>
        <v/>
      </c>
      <c r="CE89" s="268" t="str">
        <f t="shared" si="49"/>
        <v/>
      </c>
      <c r="CF89" s="269" t="str">
        <f t="shared" si="50"/>
        <v/>
      </c>
      <c r="CG89" s="270" t="str">
        <f t="shared" si="18"/>
        <v/>
      </c>
      <c r="CH89" s="261" t="str">
        <f t="shared" si="51"/>
        <v/>
      </c>
      <c r="CI89" s="260"/>
      <c r="CJ89" s="135"/>
      <c r="CK89" s="262"/>
      <c r="CL89" s="263"/>
      <c r="CM89" s="264"/>
      <c r="CN89" s="265"/>
      <c r="CO89" s="266"/>
      <c r="CP89" s="267"/>
      <c r="CQ89" s="268"/>
      <c r="CR89" s="269"/>
      <c r="CS89" s="270"/>
      <c r="CT89" s="261"/>
      <c r="CU89" s="260"/>
      <c r="CV89" s="135"/>
    </row>
    <row r="90" spans="1:100" ht="13.5" customHeight="1">
      <c r="A90" s="259"/>
      <c r="B90" s="260"/>
      <c r="C90" s="260"/>
      <c r="E90" s="262" t="str">
        <f t="shared" si="53"/>
        <v/>
      </c>
      <c r="F90" s="263" t="str">
        <f t="shared" si="54"/>
        <v/>
      </c>
      <c r="G90" s="264"/>
      <c r="H90" s="265"/>
      <c r="I90" s="266" t="str">
        <f t="shared" si="55"/>
        <v/>
      </c>
      <c r="J90" s="267" t="str">
        <f t="shared" si="56"/>
        <v/>
      </c>
      <c r="K90" s="268" t="str">
        <f t="shared" si="57"/>
        <v/>
      </c>
      <c r="L90" s="269" t="str">
        <f t="shared" si="58"/>
        <v/>
      </c>
      <c r="M90" s="270" t="str">
        <f t="shared" si="59"/>
        <v/>
      </c>
      <c r="N90" s="261" t="str">
        <f t="shared" si="60"/>
        <v/>
      </c>
      <c r="O90" s="260"/>
      <c r="P90" s="135"/>
      <c r="Q90" s="262" t="str">
        <f t="shared" si="61"/>
        <v/>
      </c>
      <c r="R90" s="263" t="str">
        <f t="shared" si="62"/>
        <v/>
      </c>
      <c r="S90" s="264"/>
      <c r="T90" s="265"/>
      <c r="U90" s="266" t="str">
        <f t="shared" si="63"/>
        <v/>
      </c>
      <c r="V90" s="267" t="str">
        <f t="shared" si="64"/>
        <v/>
      </c>
      <c r="W90" s="268" t="str">
        <f t="shared" si="65"/>
        <v/>
      </c>
      <c r="X90" s="269" t="str">
        <f t="shared" si="66"/>
        <v/>
      </c>
      <c r="Y90" s="270" t="str">
        <f t="shared" si="67"/>
        <v/>
      </c>
      <c r="Z90" s="261" t="str">
        <f t="shared" si="68"/>
        <v/>
      </c>
      <c r="AA90" s="260"/>
      <c r="AB90" s="135"/>
      <c r="AC90" s="262" t="str">
        <f t="shared" si="69"/>
        <v/>
      </c>
      <c r="AD90" s="263" t="str">
        <f t="shared" si="70"/>
        <v/>
      </c>
      <c r="AE90" s="264"/>
      <c r="AF90" s="265"/>
      <c r="AG90" s="266" t="str">
        <f t="shared" si="71"/>
        <v/>
      </c>
      <c r="AH90" s="267" t="str">
        <f t="shared" si="72"/>
        <v/>
      </c>
      <c r="AI90" s="268" t="str">
        <f t="shared" si="73"/>
        <v/>
      </c>
      <c r="AJ90" s="269" t="str">
        <f t="shared" si="74"/>
        <v/>
      </c>
      <c r="AK90" s="270" t="str">
        <f t="shared" si="75"/>
        <v/>
      </c>
      <c r="AL90" s="261" t="str">
        <f t="shared" si="76"/>
        <v/>
      </c>
      <c r="AM90" s="260"/>
      <c r="AN90" s="135"/>
      <c r="AO90" s="262" t="str">
        <f t="shared" si="77"/>
        <v/>
      </c>
      <c r="AP90" s="263" t="str">
        <f t="shared" si="78"/>
        <v/>
      </c>
      <c r="AQ90" s="264"/>
      <c r="AR90" s="265"/>
      <c r="AS90" s="266" t="str">
        <f t="shared" si="79"/>
        <v/>
      </c>
      <c r="AT90" s="267" t="str">
        <f t="shared" si="80"/>
        <v/>
      </c>
      <c r="AU90" s="268" t="str">
        <f t="shared" si="81"/>
        <v/>
      </c>
      <c r="AV90" s="269" t="str">
        <f t="shared" si="82"/>
        <v/>
      </c>
      <c r="AW90" s="270" t="str">
        <f t="shared" si="83"/>
        <v/>
      </c>
      <c r="AX90" s="261" t="str">
        <f t="shared" si="84"/>
        <v/>
      </c>
      <c r="AY90" s="260"/>
      <c r="AZ90" s="135"/>
      <c r="BA90" s="262" t="str">
        <f t="shared" si="85"/>
        <v/>
      </c>
      <c r="BB90" s="263" t="str">
        <f t="shared" si="86"/>
        <v/>
      </c>
      <c r="BC90" s="264"/>
      <c r="BD90" s="265"/>
      <c r="BE90" s="266" t="str">
        <f t="shared" si="87"/>
        <v/>
      </c>
      <c r="BF90" s="267" t="str">
        <f t="shared" si="88"/>
        <v/>
      </c>
      <c r="BG90" s="268" t="str">
        <f t="shared" si="89"/>
        <v/>
      </c>
      <c r="BH90" s="269" t="str">
        <f t="shared" si="90"/>
        <v/>
      </c>
      <c r="BI90" s="270" t="str">
        <f t="shared" si="91"/>
        <v/>
      </c>
      <c r="BJ90" s="261" t="str">
        <f t="shared" si="92"/>
        <v/>
      </c>
      <c r="BK90" s="260"/>
      <c r="BL90" s="135"/>
      <c r="BM90" s="262" t="str">
        <f t="shared" si="93"/>
        <v/>
      </c>
      <c r="BN90" s="263" t="str">
        <f t="shared" si="94"/>
        <v/>
      </c>
      <c r="BO90" s="264"/>
      <c r="BP90" s="265"/>
      <c r="BQ90" s="266" t="str">
        <f t="shared" si="95"/>
        <v/>
      </c>
      <c r="BR90" s="267" t="str">
        <f t="shared" si="96"/>
        <v/>
      </c>
      <c r="BS90" s="268" t="str">
        <f t="shared" si="97"/>
        <v/>
      </c>
      <c r="BT90" s="269" t="str">
        <f t="shared" si="98"/>
        <v/>
      </c>
      <c r="BU90" s="270" t="str">
        <f t="shared" si="99"/>
        <v/>
      </c>
      <c r="BV90" s="261" t="str">
        <f t="shared" si="100"/>
        <v/>
      </c>
      <c r="BW90" s="260"/>
      <c r="BX90" s="135"/>
      <c r="BY90" s="262" t="str">
        <f t="shared" si="45"/>
        <v/>
      </c>
      <c r="BZ90" s="263" t="str">
        <f t="shared" si="46"/>
        <v/>
      </c>
      <c r="CA90" s="264"/>
      <c r="CB90" s="265"/>
      <c r="CC90" s="266" t="str">
        <f t="shared" si="47"/>
        <v/>
      </c>
      <c r="CD90" s="267" t="str">
        <f t="shared" si="48"/>
        <v/>
      </c>
      <c r="CE90" s="268" t="str">
        <f t="shared" si="49"/>
        <v/>
      </c>
      <c r="CF90" s="269" t="str">
        <f t="shared" si="50"/>
        <v/>
      </c>
      <c r="CG90" s="270" t="str">
        <f t="shared" si="18"/>
        <v/>
      </c>
      <c r="CH90" s="261" t="str">
        <f t="shared" si="51"/>
        <v/>
      </c>
      <c r="CI90" s="260"/>
      <c r="CJ90" s="135"/>
      <c r="CK90" s="262" t="str">
        <f t="shared" ref="CK90:CK172" si="103">IF(CO90="","",CK$3)</f>
        <v/>
      </c>
      <c r="CL90" s="263" t="str">
        <f t="shared" ref="CL90:CL172" si="104">IF(CO90="","",CK$1)</f>
        <v/>
      </c>
      <c r="CM90" s="264"/>
      <c r="CN90" s="265"/>
      <c r="CO90" s="266" t="str">
        <f t="shared" ref="CO90:CO172" si="105">IF(CV90="","",IF(ISNUMBER(SEARCH(":",CV90)),MID(CV90,FIND(":",CV90)+2,FIND("(",CV90)-FIND(":",CV90)-3),LEFT(CV90,FIND("(",CV90)-2)))</f>
        <v/>
      </c>
      <c r="CP90" s="267" t="str">
        <f t="shared" ref="CP90:CP172" si="106">IF(CV90="","",MID(CV90,FIND("(",CV90)+1,4))</f>
        <v/>
      </c>
      <c r="CQ90" s="268" t="str">
        <f t="shared" ref="CQ90:CQ172" si="107">IF(ISNUMBER(SEARCH("*female*",CV90)),"female",IF(ISNUMBER(SEARCH("*male*",CV90)),"male",""))</f>
        <v/>
      </c>
      <c r="CR90" s="269" t="str">
        <f t="shared" ref="CR90:CR153" si="108">IF(CV90="","",IF(ISERROR(MID(CV90,FIND("male,",CV90)+6,(FIND(")",CV90)-(FIND("male,",CV90)+6))))=TRUE,"missing/error",MID(CV90,FIND("male,",CV90)+6,(FIND(")",CV90)-(FIND("male,",CV90)+6)))))</f>
        <v/>
      </c>
      <c r="CS90" s="270" t="str">
        <f t="shared" ref="CS90:CS171" si="109">IF(CO90="","",(MID(CO90,(SEARCH("^^",SUBSTITUTE(CO90," ","^^",LEN(CO90)-LEN(SUBSTITUTE(CO90," ","")))))+1,99)&amp;"_"&amp;LEFT(CO90,FIND(" ",CO90)-1)&amp;"_"&amp;CP90))</f>
        <v/>
      </c>
      <c r="CT90" s="261" t="str">
        <f t="shared" ref="CT90:CT153" si="110">IF(CV90="","",IF((LEN(CV90)-LEN(SUBSTITUTE(CV90,"male","")))/LEN("male")&gt;1,"!",IF(RIGHT(CV90,1)=")","",IF(RIGHT(CV90,2)=") ","",IF(RIGHT(CV90,2)=").","","!!")))))</f>
        <v/>
      </c>
      <c r="CU90" s="260"/>
      <c r="CV90" s="135"/>
    </row>
    <row r="91" spans="1:100" ht="13.5" customHeight="1">
      <c r="A91" s="259"/>
      <c r="B91" s="260"/>
      <c r="E91" s="262" t="str">
        <f t="shared" si="53"/>
        <v/>
      </c>
      <c r="F91" s="263" t="str">
        <f t="shared" si="54"/>
        <v/>
      </c>
      <c r="G91" s="264"/>
      <c r="H91" s="265"/>
      <c r="I91" s="266" t="str">
        <f t="shared" si="55"/>
        <v/>
      </c>
      <c r="J91" s="267" t="str">
        <f t="shared" si="56"/>
        <v/>
      </c>
      <c r="K91" s="268" t="str">
        <f t="shared" si="57"/>
        <v/>
      </c>
      <c r="L91" s="269" t="str">
        <f t="shared" si="58"/>
        <v/>
      </c>
      <c r="M91" s="270" t="str">
        <f t="shared" si="59"/>
        <v/>
      </c>
      <c r="N91" s="261" t="str">
        <f t="shared" si="60"/>
        <v/>
      </c>
      <c r="O91" s="260"/>
      <c r="P91" s="135"/>
      <c r="Q91" s="262" t="str">
        <f t="shared" si="61"/>
        <v/>
      </c>
      <c r="R91" s="263" t="str">
        <f t="shared" si="62"/>
        <v/>
      </c>
      <c r="S91" s="264"/>
      <c r="T91" s="265"/>
      <c r="U91" s="266" t="str">
        <f t="shared" si="63"/>
        <v/>
      </c>
      <c r="V91" s="267" t="str">
        <f t="shared" si="64"/>
        <v/>
      </c>
      <c r="W91" s="268" t="str">
        <f t="shared" si="65"/>
        <v/>
      </c>
      <c r="X91" s="269" t="str">
        <f t="shared" si="66"/>
        <v/>
      </c>
      <c r="Y91" s="270" t="str">
        <f t="shared" si="67"/>
        <v/>
      </c>
      <c r="Z91" s="261" t="str">
        <f t="shared" si="68"/>
        <v/>
      </c>
      <c r="AA91" s="260"/>
      <c r="AB91" s="135"/>
      <c r="AC91" s="262" t="str">
        <f t="shared" si="69"/>
        <v/>
      </c>
      <c r="AD91" s="263" t="str">
        <f t="shared" si="70"/>
        <v/>
      </c>
      <c r="AE91" s="264"/>
      <c r="AF91" s="265"/>
      <c r="AG91" s="266" t="str">
        <f t="shared" si="71"/>
        <v/>
      </c>
      <c r="AH91" s="267" t="str">
        <f t="shared" si="72"/>
        <v/>
      </c>
      <c r="AI91" s="268" t="str">
        <f t="shared" si="73"/>
        <v/>
      </c>
      <c r="AJ91" s="269" t="str">
        <f t="shared" si="74"/>
        <v/>
      </c>
      <c r="AK91" s="270" t="str">
        <f t="shared" si="75"/>
        <v/>
      </c>
      <c r="AL91" s="261" t="str">
        <f t="shared" si="76"/>
        <v/>
      </c>
      <c r="AM91" s="260"/>
      <c r="AN91" s="135"/>
      <c r="AO91" s="262" t="str">
        <f t="shared" si="77"/>
        <v/>
      </c>
      <c r="AP91" s="263" t="str">
        <f t="shared" si="78"/>
        <v/>
      </c>
      <c r="AQ91" s="264"/>
      <c r="AR91" s="265"/>
      <c r="AS91" s="266" t="str">
        <f t="shared" si="79"/>
        <v/>
      </c>
      <c r="AT91" s="267" t="str">
        <f t="shared" si="80"/>
        <v/>
      </c>
      <c r="AU91" s="268" t="str">
        <f t="shared" si="81"/>
        <v/>
      </c>
      <c r="AV91" s="269" t="str">
        <f t="shared" si="82"/>
        <v/>
      </c>
      <c r="AW91" s="270" t="str">
        <f t="shared" si="83"/>
        <v/>
      </c>
      <c r="AX91" s="261" t="str">
        <f t="shared" si="84"/>
        <v/>
      </c>
      <c r="AY91" s="260"/>
      <c r="AZ91" s="135"/>
      <c r="BA91" s="262" t="str">
        <f t="shared" si="85"/>
        <v/>
      </c>
      <c r="BB91" s="263" t="str">
        <f t="shared" si="86"/>
        <v/>
      </c>
      <c r="BC91" s="264"/>
      <c r="BD91" s="265"/>
      <c r="BE91" s="266" t="str">
        <f t="shared" si="87"/>
        <v/>
      </c>
      <c r="BF91" s="267" t="str">
        <f t="shared" si="88"/>
        <v/>
      </c>
      <c r="BG91" s="268" t="str">
        <f t="shared" si="89"/>
        <v/>
      </c>
      <c r="BH91" s="269" t="str">
        <f t="shared" si="90"/>
        <v/>
      </c>
      <c r="BI91" s="270" t="str">
        <f t="shared" si="91"/>
        <v/>
      </c>
      <c r="BJ91" s="261" t="str">
        <f t="shared" si="92"/>
        <v/>
      </c>
      <c r="BK91" s="260"/>
      <c r="BL91" s="135"/>
      <c r="BM91" s="262" t="str">
        <f t="shared" si="93"/>
        <v/>
      </c>
      <c r="BN91" s="263" t="str">
        <f t="shared" si="94"/>
        <v/>
      </c>
      <c r="BO91" s="264"/>
      <c r="BP91" s="265"/>
      <c r="BQ91" s="266" t="str">
        <f t="shared" si="95"/>
        <v/>
      </c>
      <c r="BR91" s="267" t="str">
        <f t="shared" si="96"/>
        <v/>
      </c>
      <c r="BS91" s="268" t="str">
        <f t="shared" si="97"/>
        <v/>
      </c>
      <c r="BT91" s="269" t="str">
        <f t="shared" si="98"/>
        <v/>
      </c>
      <c r="BU91" s="270" t="str">
        <f t="shared" si="99"/>
        <v/>
      </c>
      <c r="BV91" s="261" t="str">
        <f t="shared" si="100"/>
        <v/>
      </c>
      <c r="BW91" s="260"/>
      <c r="BX91" s="135"/>
      <c r="BY91" s="262" t="str">
        <f t="shared" si="45"/>
        <v/>
      </c>
      <c r="BZ91" s="263" t="str">
        <f t="shared" si="46"/>
        <v/>
      </c>
      <c r="CA91" s="264"/>
      <c r="CB91" s="265"/>
      <c r="CC91" s="266" t="str">
        <f t="shared" si="47"/>
        <v/>
      </c>
      <c r="CD91" s="267" t="str">
        <f t="shared" si="48"/>
        <v/>
      </c>
      <c r="CE91" s="268" t="str">
        <f t="shared" si="49"/>
        <v/>
      </c>
      <c r="CF91" s="269" t="str">
        <f t="shared" si="50"/>
        <v/>
      </c>
      <c r="CG91" s="270" t="str">
        <f t="shared" si="18"/>
        <v/>
      </c>
      <c r="CH91" s="261" t="str">
        <f t="shared" si="51"/>
        <v/>
      </c>
      <c r="CI91" s="260"/>
      <c r="CJ91" s="135"/>
      <c r="CK91" s="262" t="str">
        <f t="shared" si="103"/>
        <v/>
      </c>
      <c r="CL91" s="263" t="str">
        <f t="shared" si="104"/>
        <v/>
      </c>
      <c r="CM91" s="264"/>
      <c r="CN91" s="265"/>
      <c r="CO91" s="266" t="str">
        <f t="shared" si="105"/>
        <v/>
      </c>
      <c r="CP91" s="267" t="str">
        <f t="shared" si="106"/>
        <v/>
      </c>
      <c r="CQ91" s="268" t="str">
        <f t="shared" si="107"/>
        <v/>
      </c>
      <c r="CR91" s="269" t="str">
        <f t="shared" si="108"/>
        <v/>
      </c>
      <c r="CS91" s="270" t="str">
        <f t="shared" si="109"/>
        <v/>
      </c>
      <c r="CT91" s="261" t="str">
        <f t="shared" si="110"/>
        <v/>
      </c>
      <c r="CU91" s="260"/>
      <c r="CV91" s="135"/>
    </row>
    <row r="92" spans="1:100" ht="13.5" customHeight="1">
      <c r="A92" s="259"/>
      <c r="B92" s="260"/>
      <c r="E92" s="262" t="str">
        <f t="shared" si="53"/>
        <v/>
      </c>
      <c r="F92" s="263" t="str">
        <f t="shared" si="54"/>
        <v/>
      </c>
      <c r="G92" s="264"/>
      <c r="H92" s="265"/>
      <c r="I92" s="266" t="str">
        <f t="shared" si="55"/>
        <v/>
      </c>
      <c r="J92" s="267" t="str">
        <f t="shared" si="56"/>
        <v/>
      </c>
      <c r="K92" s="268" t="str">
        <f t="shared" si="57"/>
        <v/>
      </c>
      <c r="L92" s="269" t="str">
        <f t="shared" si="58"/>
        <v/>
      </c>
      <c r="M92" s="270" t="str">
        <f t="shared" si="59"/>
        <v/>
      </c>
      <c r="N92" s="261" t="str">
        <f t="shared" si="60"/>
        <v/>
      </c>
      <c r="O92" s="260"/>
      <c r="P92" s="135"/>
      <c r="Q92" s="262" t="str">
        <f t="shared" si="61"/>
        <v/>
      </c>
      <c r="R92" s="263" t="str">
        <f t="shared" si="62"/>
        <v/>
      </c>
      <c r="S92" s="264"/>
      <c r="T92" s="265"/>
      <c r="U92" s="266" t="str">
        <f t="shared" si="63"/>
        <v/>
      </c>
      <c r="V92" s="267" t="str">
        <f t="shared" si="64"/>
        <v/>
      </c>
      <c r="W92" s="268" t="str">
        <f t="shared" si="65"/>
        <v/>
      </c>
      <c r="X92" s="269" t="str">
        <f t="shared" si="66"/>
        <v/>
      </c>
      <c r="Y92" s="270" t="str">
        <f t="shared" si="67"/>
        <v/>
      </c>
      <c r="Z92" s="261" t="str">
        <f t="shared" si="68"/>
        <v/>
      </c>
      <c r="AA92" s="260"/>
      <c r="AB92" s="135"/>
      <c r="AC92" s="262" t="str">
        <f t="shared" si="69"/>
        <v/>
      </c>
      <c r="AD92" s="263" t="str">
        <f t="shared" si="70"/>
        <v/>
      </c>
      <c r="AE92" s="264"/>
      <c r="AF92" s="265"/>
      <c r="AG92" s="266" t="str">
        <f t="shared" si="71"/>
        <v/>
      </c>
      <c r="AH92" s="267" t="str">
        <f t="shared" si="72"/>
        <v/>
      </c>
      <c r="AI92" s="268" t="str">
        <f t="shared" si="73"/>
        <v/>
      </c>
      <c r="AJ92" s="269" t="str">
        <f t="shared" si="74"/>
        <v/>
      </c>
      <c r="AK92" s="270" t="str">
        <f t="shared" si="75"/>
        <v/>
      </c>
      <c r="AL92" s="261" t="str">
        <f t="shared" si="76"/>
        <v/>
      </c>
      <c r="AM92" s="260"/>
      <c r="AN92" s="135"/>
      <c r="AO92" s="262" t="str">
        <f t="shared" si="77"/>
        <v/>
      </c>
      <c r="AP92" s="263" t="str">
        <f t="shared" si="78"/>
        <v/>
      </c>
      <c r="AQ92" s="264"/>
      <c r="AR92" s="265"/>
      <c r="AS92" s="266" t="str">
        <f t="shared" si="79"/>
        <v/>
      </c>
      <c r="AT92" s="267" t="str">
        <f t="shared" si="80"/>
        <v/>
      </c>
      <c r="AU92" s="268" t="str">
        <f t="shared" si="81"/>
        <v/>
      </c>
      <c r="AV92" s="269" t="str">
        <f t="shared" si="82"/>
        <v/>
      </c>
      <c r="AW92" s="270" t="str">
        <f t="shared" si="83"/>
        <v/>
      </c>
      <c r="AX92" s="261" t="str">
        <f t="shared" si="84"/>
        <v/>
      </c>
      <c r="AY92" s="260"/>
      <c r="AZ92" s="135"/>
      <c r="BA92" s="262" t="str">
        <f t="shared" si="85"/>
        <v/>
      </c>
      <c r="BB92" s="263" t="str">
        <f t="shared" si="86"/>
        <v/>
      </c>
      <c r="BC92" s="264"/>
      <c r="BD92" s="265"/>
      <c r="BE92" s="266" t="str">
        <f t="shared" si="87"/>
        <v/>
      </c>
      <c r="BF92" s="267" t="str">
        <f t="shared" si="88"/>
        <v/>
      </c>
      <c r="BG92" s="268" t="str">
        <f t="shared" si="89"/>
        <v/>
      </c>
      <c r="BH92" s="269" t="str">
        <f t="shared" si="90"/>
        <v/>
      </c>
      <c r="BI92" s="270" t="str">
        <f t="shared" si="91"/>
        <v/>
      </c>
      <c r="BJ92" s="261" t="str">
        <f t="shared" si="92"/>
        <v/>
      </c>
      <c r="BK92" s="260"/>
      <c r="BL92" s="135"/>
      <c r="BM92" s="262" t="str">
        <f t="shared" si="93"/>
        <v/>
      </c>
      <c r="BN92" s="263" t="str">
        <f t="shared" si="94"/>
        <v/>
      </c>
      <c r="BO92" s="264"/>
      <c r="BP92" s="265"/>
      <c r="BQ92" s="266" t="str">
        <f t="shared" si="95"/>
        <v/>
      </c>
      <c r="BR92" s="267" t="str">
        <f t="shared" si="96"/>
        <v/>
      </c>
      <c r="BS92" s="268" t="str">
        <f t="shared" si="97"/>
        <v/>
      </c>
      <c r="BT92" s="269" t="str">
        <f t="shared" si="98"/>
        <v/>
      </c>
      <c r="BU92" s="270" t="str">
        <f t="shared" si="99"/>
        <v/>
      </c>
      <c r="BV92" s="261" t="str">
        <f t="shared" si="100"/>
        <v/>
      </c>
      <c r="BW92" s="260"/>
      <c r="BX92" s="135"/>
      <c r="BY92" s="262" t="str">
        <f t="shared" si="45"/>
        <v/>
      </c>
      <c r="BZ92" s="263" t="str">
        <f t="shared" si="46"/>
        <v/>
      </c>
      <c r="CA92" s="264"/>
      <c r="CB92" s="265"/>
      <c r="CC92" s="266" t="str">
        <f t="shared" si="47"/>
        <v/>
      </c>
      <c r="CD92" s="267" t="str">
        <f t="shared" si="48"/>
        <v/>
      </c>
      <c r="CE92" s="268" t="str">
        <f t="shared" si="49"/>
        <v/>
      </c>
      <c r="CF92" s="269" t="str">
        <f t="shared" si="50"/>
        <v/>
      </c>
      <c r="CG92" s="270" t="str">
        <f t="shared" si="18"/>
        <v/>
      </c>
      <c r="CH92" s="261" t="str">
        <f t="shared" si="51"/>
        <v/>
      </c>
      <c r="CI92" s="260"/>
      <c r="CJ92" s="135"/>
      <c r="CK92" s="262" t="str">
        <f t="shared" si="103"/>
        <v/>
      </c>
      <c r="CL92" s="263" t="str">
        <f t="shared" si="104"/>
        <v/>
      </c>
      <c r="CM92" s="264"/>
      <c r="CN92" s="265"/>
      <c r="CO92" s="266" t="str">
        <f t="shared" si="105"/>
        <v/>
      </c>
      <c r="CP92" s="267" t="str">
        <f t="shared" si="106"/>
        <v/>
      </c>
      <c r="CQ92" s="268" t="str">
        <f t="shared" si="107"/>
        <v/>
      </c>
      <c r="CR92" s="269" t="str">
        <f t="shared" si="108"/>
        <v/>
      </c>
      <c r="CS92" s="270" t="str">
        <f t="shared" si="109"/>
        <v/>
      </c>
      <c r="CT92" s="261" t="str">
        <f t="shared" si="110"/>
        <v/>
      </c>
      <c r="CU92" s="260"/>
      <c r="CV92" s="135"/>
    </row>
    <row r="93" spans="1:100" ht="13.5" customHeight="1">
      <c r="A93" s="259"/>
      <c r="B93" s="260"/>
      <c r="E93" s="262" t="str">
        <f t="shared" si="53"/>
        <v/>
      </c>
      <c r="F93" s="263" t="str">
        <f t="shared" si="54"/>
        <v/>
      </c>
      <c r="G93" s="264"/>
      <c r="H93" s="265"/>
      <c r="I93" s="266" t="str">
        <f t="shared" si="55"/>
        <v/>
      </c>
      <c r="J93" s="267" t="str">
        <f t="shared" si="56"/>
        <v/>
      </c>
      <c r="K93" s="268" t="str">
        <f t="shared" si="57"/>
        <v/>
      </c>
      <c r="L93" s="269" t="str">
        <f t="shared" si="58"/>
        <v/>
      </c>
      <c r="M93" s="270" t="str">
        <f t="shared" si="59"/>
        <v/>
      </c>
      <c r="N93" s="261" t="str">
        <f t="shared" si="60"/>
        <v/>
      </c>
      <c r="O93" s="260"/>
      <c r="P93" s="135"/>
      <c r="Q93" s="262" t="str">
        <f t="shared" si="61"/>
        <v/>
      </c>
      <c r="R93" s="263" t="str">
        <f t="shared" si="62"/>
        <v/>
      </c>
      <c r="S93" s="264"/>
      <c r="T93" s="265"/>
      <c r="U93" s="266" t="str">
        <f t="shared" si="63"/>
        <v/>
      </c>
      <c r="V93" s="267" t="str">
        <f t="shared" si="64"/>
        <v/>
      </c>
      <c r="W93" s="268" t="str">
        <f t="shared" si="65"/>
        <v/>
      </c>
      <c r="X93" s="269" t="str">
        <f t="shared" si="66"/>
        <v/>
      </c>
      <c r="Y93" s="270" t="str">
        <f t="shared" si="67"/>
        <v/>
      </c>
      <c r="Z93" s="261" t="str">
        <f t="shared" si="68"/>
        <v/>
      </c>
      <c r="AA93" s="260"/>
      <c r="AB93" s="135"/>
      <c r="AC93" s="262" t="str">
        <f t="shared" si="69"/>
        <v/>
      </c>
      <c r="AD93" s="263" t="str">
        <f t="shared" si="70"/>
        <v/>
      </c>
      <c r="AE93" s="264"/>
      <c r="AF93" s="265"/>
      <c r="AG93" s="266" t="str">
        <f t="shared" si="71"/>
        <v/>
      </c>
      <c r="AH93" s="267" t="str">
        <f t="shared" si="72"/>
        <v/>
      </c>
      <c r="AI93" s="268" t="str">
        <f t="shared" si="73"/>
        <v/>
      </c>
      <c r="AJ93" s="269" t="str">
        <f t="shared" si="74"/>
        <v/>
      </c>
      <c r="AK93" s="270" t="str">
        <f t="shared" si="75"/>
        <v/>
      </c>
      <c r="AL93" s="261" t="str">
        <f t="shared" si="76"/>
        <v/>
      </c>
      <c r="AM93" s="260"/>
      <c r="AN93" s="135"/>
      <c r="AO93" s="262" t="str">
        <f t="shared" si="77"/>
        <v/>
      </c>
      <c r="AP93" s="263" t="str">
        <f t="shared" si="78"/>
        <v/>
      </c>
      <c r="AQ93" s="264"/>
      <c r="AR93" s="265"/>
      <c r="AS93" s="266" t="str">
        <f t="shared" si="79"/>
        <v/>
      </c>
      <c r="AT93" s="267" t="str">
        <f t="shared" si="80"/>
        <v/>
      </c>
      <c r="AU93" s="268" t="str">
        <f t="shared" si="81"/>
        <v/>
      </c>
      <c r="AV93" s="269" t="str">
        <f t="shared" si="82"/>
        <v/>
      </c>
      <c r="AW93" s="270" t="str">
        <f t="shared" si="83"/>
        <v/>
      </c>
      <c r="AX93" s="261" t="str">
        <f t="shared" si="84"/>
        <v/>
      </c>
      <c r="AY93" s="260"/>
      <c r="AZ93" s="135"/>
      <c r="BA93" s="262" t="str">
        <f t="shared" si="85"/>
        <v/>
      </c>
      <c r="BB93" s="263" t="str">
        <f t="shared" si="86"/>
        <v/>
      </c>
      <c r="BC93" s="264"/>
      <c r="BD93" s="265"/>
      <c r="BE93" s="266" t="str">
        <f t="shared" si="87"/>
        <v/>
      </c>
      <c r="BF93" s="267" t="str">
        <f t="shared" si="88"/>
        <v/>
      </c>
      <c r="BG93" s="268" t="str">
        <f t="shared" si="89"/>
        <v/>
      </c>
      <c r="BH93" s="269" t="str">
        <f t="shared" si="90"/>
        <v/>
      </c>
      <c r="BI93" s="270" t="str">
        <f t="shared" si="91"/>
        <v/>
      </c>
      <c r="BJ93" s="261" t="str">
        <f t="shared" si="92"/>
        <v/>
      </c>
      <c r="BK93" s="260"/>
      <c r="BL93" s="135"/>
      <c r="BM93" s="262" t="str">
        <f t="shared" si="93"/>
        <v/>
      </c>
      <c r="BN93" s="263" t="str">
        <f t="shared" si="94"/>
        <v/>
      </c>
      <c r="BO93" s="264"/>
      <c r="BP93" s="265"/>
      <c r="BQ93" s="266" t="str">
        <f t="shared" si="95"/>
        <v/>
      </c>
      <c r="BR93" s="267" t="str">
        <f t="shared" si="96"/>
        <v/>
      </c>
      <c r="BS93" s="268" t="str">
        <f t="shared" si="97"/>
        <v/>
      </c>
      <c r="BT93" s="269" t="str">
        <f t="shared" si="98"/>
        <v/>
      </c>
      <c r="BU93" s="270" t="str">
        <f t="shared" si="99"/>
        <v/>
      </c>
      <c r="BV93" s="261" t="str">
        <f t="shared" si="100"/>
        <v/>
      </c>
      <c r="BW93" s="260"/>
      <c r="BX93" s="135"/>
      <c r="BY93" s="262" t="str">
        <f t="shared" si="45"/>
        <v/>
      </c>
      <c r="BZ93" s="263" t="str">
        <f t="shared" si="46"/>
        <v/>
      </c>
      <c r="CA93" s="264"/>
      <c r="CB93" s="265"/>
      <c r="CC93" s="266" t="str">
        <f t="shared" si="47"/>
        <v/>
      </c>
      <c r="CD93" s="267" t="str">
        <f t="shared" si="48"/>
        <v/>
      </c>
      <c r="CE93" s="268" t="str">
        <f t="shared" si="49"/>
        <v/>
      </c>
      <c r="CF93" s="269" t="str">
        <f t="shared" si="50"/>
        <v/>
      </c>
      <c r="CG93" s="270" t="str">
        <f t="shared" si="18"/>
        <v/>
      </c>
      <c r="CH93" s="261" t="str">
        <f t="shared" si="51"/>
        <v/>
      </c>
      <c r="CI93" s="260"/>
      <c r="CJ93" s="135"/>
      <c r="CK93" s="262" t="str">
        <f t="shared" si="103"/>
        <v/>
      </c>
      <c r="CL93" s="263" t="str">
        <f t="shared" si="104"/>
        <v/>
      </c>
      <c r="CM93" s="264"/>
      <c r="CN93" s="265"/>
      <c r="CO93" s="266" t="str">
        <f t="shared" si="105"/>
        <v/>
      </c>
      <c r="CP93" s="267" t="str">
        <f t="shared" si="106"/>
        <v/>
      </c>
      <c r="CQ93" s="268" t="str">
        <f t="shared" si="107"/>
        <v/>
      </c>
      <c r="CR93" s="269" t="str">
        <f t="shared" si="108"/>
        <v/>
      </c>
      <c r="CS93" s="270" t="str">
        <f t="shared" si="109"/>
        <v/>
      </c>
      <c r="CT93" s="261" t="str">
        <f t="shared" si="110"/>
        <v/>
      </c>
      <c r="CU93" s="260"/>
      <c r="CV93" s="135"/>
    </row>
    <row r="94" spans="1:100" ht="13.5" customHeight="1">
      <c r="A94" s="259"/>
      <c r="B94" s="260"/>
      <c r="C94" s="260"/>
      <c r="E94" s="262" t="str">
        <f t="shared" si="53"/>
        <v/>
      </c>
      <c r="F94" s="263" t="str">
        <f t="shared" si="54"/>
        <v/>
      </c>
      <c r="G94" s="264"/>
      <c r="H94" s="265"/>
      <c r="I94" s="266" t="str">
        <f t="shared" si="55"/>
        <v/>
      </c>
      <c r="J94" s="267" t="str">
        <f t="shared" si="56"/>
        <v/>
      </c>
      <c r="K94" s="268" t="str">
        <f t="shared" si="57"/>
        <v/>
      </c>
      <c r="L94" s="269" t="str">
        <f t="shared" si="58"/>
        <v/>
      </c>
      <c r="M94" s="270" t="str">
        <f t="shared" si="59"/>
        <v/>
      </c>
      <c r="N94" s="261" t="str">
        <f t="shared" si="60"/>
        <v/>
      </c>
      <c r="O94" s="260"/>
      <c r="P94" s="135"/>
      <c r="Q94" s="262" t="str">
        <f t="shared" si="61"/>
        <v/>
      </c>
      <c r="R94" s="263" t="str">
        <f t="shared" si="62"/>
        <v/>
      </c>
      <c r="S94" s="264"/>
      <c r="T94" s="265"/>
      <c r="U94" s="266" t="str">
        <f t="shared" si="63"/>
        <v/>
      </c>
      <c r="V94" s="267" t="str">
        <f t="shared" si="64"/>
        <v/>
      </c>
      <c r="W94" s="268" t="str">
        <f t="shared" si="65"/>
        <v/>
      </c>
      <c r="X94" s="269" t="str">
        <f t="shared" si="66"/>
        <v/>
      </c>
      <c r="Y94" s="270" t="str">
        <f t="shared" si="67"/>
        <v/>
      </c>
      <c r="Z94" s="261" t="str">
        <f t="shared" si="68"/>
        <v/>
      </c>
      <c r="AA94" s="260"/>
      <c r="AB94" s="135"/>
      <c r="AC94" s="262" t="str">
        <f t="shared" si="69"/>
        <v/>
      </c>
      <c r="AD94" s="263" t="str">
        <f t="shared" si="70"/>
        <v/>
      </c>
      <c r="AE94" s="264"/>
      <c r="AF94" s="265"/>
      <c r="AG94" s="266" t="str">
        <f t="shared" si="71"/>
        <v/>
      </c>
      <c r="AH94" s="267" t="str">
        <f t="shared" si="72"/>
        <v/>
      </c>
      <c r="AI94" s="268" t="str">
        <f t="shared" si="73"/>
        <v/>
      </c>
      <c r="AJ94" s="269" t="str">
        <f t="shared" si="74"/>
        <v/>
      </c>
      <c r="AK94" s="270" t="str">
        <f t="shared" si="75"/>
        <v/>
      </c>
      <c r="AL94" s="261" t="str">
        <f t="shared" si="76"/>
        <v/>
      </c>
      <c r="AM94" s="260"/>
      <c r="AN94" s="135"/>
      <c r="AO94" s="262" t="str">
        <f t="shared" si="77"/>
        <v/>
      </c>
      <c r="AP94" s="263" t="str">
        <f t="shared" si="78"/>
        <v/>
      </c>
      <c r="AQ94" s="264"/>
      <c r="AR94" s="265"/>
      <c r="AS94" s="266" t="str">
        <f t="shared" si="79"/>
        <v/>
      </c>
      <c r="AT94" s="267" t="str">
        <f t="shared" si="80"/>
        <v/>
      </c>
      <c r="AU94" s="268" t="str">
        <f t="shared" si="81"/>
        <v/>
      </c>
      <c r="AV94" s="269" t="str">
        <f t="shared" si="82"/>
        <v/>
      </c>
      <c r="AW94" s="270" t="str">
        <f t="shared" si="83"/>
        <v/>
      </c>
      <c r="AX94" s="261" t="str">
        <f t="shared" si="84"/>
        <v/>
      </c>
      <c r="AY94" s="260"/>
      <c r="AZ94" s="135"/>
      <c r="BA94" s="262" t="str">
        <f t="shared" si="85"/>
        <v/>
      </c>
      <c r="BB94" s="263" t="str">
        <f t="shared" si="86"/>
        <v/>
      </c>
      <c r="BC94" s="264"/>
      <c r="BD94" s="265"/>
      <c r="BE94" s="266" t="str">
        <f t="shared" si="87"/>
        <v/>
      </c>
      <c r="BF94" s="267" t="str">
        <f t="shared" si="88"/>
        <v/>
      </c>
      <c r="BG94" s="268" t="str">
        <f t="shared" si="89"/>
        <v/>
      </c>
      <c r="BH94" s="269" t="str">
        <f t="shared" si="90"/>
        <v/>
      </c>
      <c r="BI94" s="270" t="str">
        <f t="shared" si="91"/>
        <v/>
      </c>
      <c r="BJ94" s="261" t="str">
        <f t="shared" si="92"/>
        <v/>
      </c>
      <c r="BK94" s="260"/>
      <c r="BL94" s="135"/>
      <c r="BM94" s="262" t="str">
        <f t="shared" si="93"/>
        <v/>
      </c>
      <c r="BN94" s="263" t="str">
        <f t="shared" si="94"/>
        <v/>
      </c>
      <c r="BO94" s="264"/>
      <c r="BP94" s="265"/>
      <c r="BQ94" s="266" t="str">
        <f t="shared" si="95"/>
        <v/>
      </c>
      <c r="BR94" s="267" t="str">
        <f t="shared" si="96"/>
        <v/>
      </c>
      <c r="BS94" s="268" t="str">
        <f t="shared" si="97"/>
        <v/>
      </c>
      <c r="BT94" s="269" t="str">
        <f t="shared" si="98"/>
        <v/>
      </c>
      <c r="BU94" s="270" t="str">
        <f t="shared" si="99"/>
        <v/>
      </c>
      <c r="BV94" s="261" t="str">
        <f t="shared" si="100"/>
        <v/>
      </c>
      <c r="BW94" s="260"/>
      <c r="BX94" s="135"/>
      <c r="BY94" s="262" t="str">
        <f t="shared" si="45"/>
        <v/>
      </c>
      <c r="BZ94" s="263" t="str">
        <f t="shared" si="46"/>
        <v/>
      </c>
      <c r="CA94" s="264"/>
      <c r="CB94" s="265"/>
      <c r="CC94" s="266" t="str">
        <f t="shared" si="47"/>
        <v/>
      </c>
      <c r="CD94" s="267" t="str">
        <f t="shared" si="48"/>
        <v/>
      </c>
      <c r="CE94" s="268" t="str">
        <f t="shared" si="49"/>
        <v/>
      </c>
      <c r="CF94" s="269" t="str">
        <f t="shared" si="50"/>
        <v/>
      </c>
      <c r="CG94" s="270" t="str">
        <f t="shared" si="18"/>
        <v/>
      </c>
      <c r="CH94" s="261" t="str">
        <f t="shared" si="51"/>
        <v/>
      </c>
      <c r="CI94" s="260"/>
      <c r="CJ94" s="135"/>
      <c r="CK94" s="262" t="str">
        <f t="shared" si="103"/>
        <v/>
      </c>
      <c r="CL94" s="263" t="str">
        <f t="shared" si="104"/>
        <v/>
      </c>
      <c r="CM94" s="264"/>
      <c r="CN94" s="265"/>
      <c r="CO94" s="266" t="str">
        <f t="shared" si="105"/>
        <v/>
      </c>
      <c r="CP94" s="267" t="str">
        <f t="shared" si="106"/>
        <v/>
      </c>
      <c r="CQ94" s="268" t="str">
        <f t="shared" si="107"/>
        <v/>
      </c>
      <c r="CR94" s="269" t="str">
        <f t="shared" si="108"/>
        <v/>
      </c>
      <c r="CS94" s="270" t="str">
        <f t="shared" si="109"/>
        <v/>
      </c>
      <c r="CT94" s="261" t="str">
        <f t="shared" si="110"/>
        <v/>
      </c>
      <c r="CU94" s="260"/>
      <c r="CV94" s="135"/>
    </row>
    <row r="95" spans="1:100" ht="13.5" customHeight="1">
      <c r="A95" s="259"/>
      <c r="B95" s="260"/>
      <c r="C95" s="260"/>
      <c r="E95" s="262" t="str">
        <f t="shared" si="53"/>
        <v/>
      </c>
      <c r="F95" s="263" t="str">
        <f t="shared" si="54"/>
        <v/>
      </c>
      <c r="G95" s="264"/>
      <c r="H95" s="265"/>
      <c r="I95" s="266" t="str">
        <f t="shared" si="55"/>
        <v/>
      </c>
      <c r="J95" s="267" t="str">
        <f t="shared" si="56"/>
        <v/>
      </c>
      <c r="K95" s="268" t="str">
        <f t="shared" si="57"/>
        <v/>
      </c>
      <c r="L95" s="269" t="str">
        <f t="shared" si="58"/>
        <v/>
      </c>
      <c r="M95" s="270" t="str">
        <f t="shared" si="59"/>
        <v/>
      </c>
      <c r="N95" s="261" t="str">
        <f t="shared" si="60"/>
        <v/>
      </c>
      <c r="O95" s="260"/>
      <c r="P95" s="135"/>
      <c r="Q95" s="262" t="str">
        <f t="shared" si="61"/>
        <v/>
      </c>
      <c r="R95" s="263" t="str">
        <f t="shared" si="62"/>
        <v/>
      </c>
      <c r="S95" s="264"/>
      <c r="T95" s="265"/>
      <c r="U95" s="266" t="str">
        <f t="shared" si="63"/>
        <v/>
      </c>
      <c r="V95" s="267" t="str">
        <f t="shared" si="64"/>
        <v/>
      </c>
      <c r="W95" s="268" t="str">
        <f t="shared" si="65"/>
        <v/>
      </c>
      <c r="X95" s="269" t="str">
        <f t="shared" si="66"/>
        <v/>
      </c>
      <c r="Y95" s="270" t="str">
        <f t="shared" si="67"/>
        <v/>
      </c>
      <c r="Z95" s="261" t="str">
        <f t="shared" si="68"/>
        <v/>
      </c>
      <c r="AA95" s="260"/>
      <c r="AB95" s="135"/>
      <c r="AC95" s="262" t="str">
        <f t="shared" si="69"/>
        <v/>
      </c>
      <c r="AD95" s="263" t="str">
        <f t="shared" si="70"/>
        <v/>
      </c>
      <c r="AE95" s="264"/>
      <c r="AF95" s="265"/>
      <c r="AG95" s="266" t="str">
        <f t="shared" si="71"/>
        <v/>
      </c>
      <c r="AH95" s="267" t="str">
        <f t="shared" si="72"/>
        <v/>
      </c>
      <c r="AI95" s="268" t="str">
        <f t="shared" si="73"/>
        <v/>
      </c>
      <c r="AJ95" s="269" t="str">
        <f t="shared" si="74"/>
        <v/>
      </c>
      <c r="AK95" s="270" t="str">
        <f t="shared" si="75"/>
        <v/>
      </c>
      <c r="AL95" s="261" t="str">
        <f t="shared" si="76"/>
        <v/>
      </c>
      <c r="AM95" s="260"/>
      <c r="AN95" s="135"/>
      <c r="AO95" s="262" t="str">
        <f t="shared" si="77"/>
        <v/>
      </c>
      <c r="AP95" s="263" t="str">
        <f t="shared" si="78"/>
        <v/>
      </c>
      <c r="AQ95" s="264"/>
      <c r="AR95" s="265"/>
      <c r="AS95" s="266" t="str">
        <f t="shared" si="79"/>
        <v/>
      </c>
      <c r="AT95" s="267" t="str">
        <f t="shared" si="80"/>
        <v/>
      </c>
      <c r="AU95" s="268" t="str">
        <f t="shared" si="81"/>
        <v/>
      </c>
      <c r="AV95" s="269" t="str">
        <f t="shared" si="82"/>
        <v/>
      </c>
      <c r="AW95" s="270" t="str">
        <f t="shared" si="83"/>
        <v/>
      </c>
      <c r="AX95" s="261" t="str">
        <f t="shared" si="84"/>
        <v/>
      </c>
      <c r="AY95" s="260"/>
      <c r="AZ95" s="135"/>
      <c r="BA95" s="262" t="str">
        <f t="shared" si="85"/>
        <v/>
      </c>
      <c r="BB95" s="263" t="str">
        <f t="shared" si="86"/>
        <v/>
      </c>
      <c r="BC95" s="264"/>
      <c r="BD95" s="265"/>
      <c r="BE95" s="266" t="str">
        <f t="shared" si="87"/>
        <v/>
      </c>
      <c r="BF95" s="267" t="str">
        <f t="shared" si="88"/>
        <v/>
      </c>
      <c r="BG95" s="268" t="str">
        <f t="shared" si="89"/>
        <v/>
      </c>
      <c r="BH95" s="269" t="str">
        <f t="shared" si="90"/>
        <v/>
      </c>
      <c r="BI95" s="270" t="str">
        <f t="shared" si="91"/>
        <v/>
      </c>
      <c r="BJ95" s="261" t="str">
        <f t="shared" si="92"/>
        <v/>
      </c>
      <c r="BK95" s="260"/>
      <c r="BL95" s="135"/>
      <c r="BM95" s="262" t="str">
        <f t="shared" si="93"/>
        <v/>
      </c>
      <c r="BN95" s="263" t="str">
        <f t="shared" si="94"/>
        <v/>
      </c>
      <c r="BO95" s="264"/>
      <c r="BP95" s="265"/>
      <c r="BQ95" s="266" t="str">
        <f t="shared" si="95"/>
        <v/>
      </c>
      <c r="BR95" s="267" t="str">
        <f t="shared" si="96"/>
        <v/>
      </c>
      <c r="BS95" s="268" t="str">
        <f t="shared" si="97"/>
        <v/>
      </c>
      <c r="BT95" s="269" t="str">
        <f t="shared" si="98"/>
        <v/>
      </c>
      <c r="BU95" s="270" t="str">
        <f t="shared" si="99"/>
        <v/>
      </c>
      <c r="BV95" s="261" t="str">
        <f t="shared" si="100"/>
        <v/>
      </c>
      <c r="BW95" s="260"/>
      <c r="BX95" s="135"/>
      <c r="BY95" s="262" t="str">
        <f t="shared" si="45"/>
        <v/>
      </c>
      <c r="BZ95" s="263" t="str">
        <f t="shared" si="46"/>
        <v/>
      </c>
      <c r="CA95" s="264"/>
      <c r="CB95" s="265"/>
      <c r="CC95" s="266" t="str">
        <f t="shared" si="47"/>
        <v/>
      </c>
      <c r="CD95" s="267" t="str">
        <f t="shared" si="48"/>
        <v/>
      </c>
      <c r="CE95" s="268" t="str">
        <f t="shared" si="49"/>
        <v/>
      </c>
      <c r="CF95" s="269" t="str">
        <f t="shared" si="50"/>
        <v/>
      </c>
      <c r="CG95" s="270" t="str">
        <f t="shared" si="18"/>
        <v/>
      </c>
      <c r="CH95" s="261" t="str">
        <f t="shared" si="51"/>
        <v/>
      </c>
      <c r="CI95" s="260"/>
      <c r="CJ95" s="135"/>
      <c r="CK95" s="262" t="str">
        <f t="shared" si="103"/>
        <v/>
      </c>
      <c r="CL95" s="263" t="str">
        <f t="shared" si="104"/>
        <v/>
      </c>
      <c r="CM95" s="264"/>
      <c r="CN95" s="265"/>
      <c r="CO95" s="266" t="str">
        <f t="shared" si="105"/>
        <v/>
      </c>
      <c r="CP95" s="267" t="str">
        <f t="shared" si="106"/>
        <v/>
      </c>
      <c r="CQ95" s="268" t="str">
        <f t="shared" si="107"/>
        <v/>
      </c>
      <c r="CR95" s="269" t="str">
        <f t="shared" si="108"/>
        <v/>
      </c>
      <c r="CS95" s="270" t="str">
        <f t="shared" si="109"/>
        <v/>
      </c>
      <c r="CT95" s="261" t="str">
        <f t="shared" si="110"/>
        <v/>
      </c>
      <c r="CU95" s="260"/>
      <c r="CV95" s="135"/>
    </row>
    <row r="96" spans="1:100" ht="13.5" customHeight="1">
      <c r="A96" s="259"/>
      <c r="B96" s="260"/>
      <c r="C96" s="260"/>
      <c r="D96" s="244"/>
      <c r="E96" s="262" t="str">
        <f t="shared" si="53"/>
        <v/>
      </c>
      <c r="F96" s="263" t="str">
        <f t="shared" si="54"/>
        <v/>
      </c>
      <c r="G96" s="264"/>
      <c r="H96" s="265"/>
      <c r="I96" s="266" t="str">
        <f t="shared" si="55"/>
        <v/>
      </c>
      <c r="J96" s="267" t="str">
        <f t="shared" si="56"/>
        <v/>
      </c>
      <c r="K96" s="268" t="str">
        <f t="shared" si="57"/>
        <v/>
      </c>
      <c r="L96" s="269" t="str">
        <f t="shared" si="58"/>
        <v/>
      </c>
      <c r="M96" s="270" t="str">
        <f t="shared" si="59"/>
        <v/>
      </c>
      <c r="N96" s="261" t="str">
        <f t="shared" si="60"/>
        <v/>
      </c>
      <c r="O96" s="260"/>
      <c r="P96" s="135"/>
      <c r="Q96" s="262" t="str">
        <f t="shared" si="61"/>
        <v/>
      </c>
      <c r="R96" s="263" t="str">
        <f t="shared" si="62"/>
        <v/>
      </c>
      <c r="S96" s="264"/>
      <c r="T96" s="265"/>
      <c r="U96" s="266" t="str">
        <f t="shared" si="63"/>
        <v/>
      </c>
      <c r="V96" s="267" t="str">
        <f t="shared" si="64"/>
        <v/>
      </c>
      <c r="W96" s="268" t="str">
        <f t="shared" si="65"/>
        <v/>
      </c>
      <c r="X96" s="269" t="str">
        <f t="shared" si="66"/>
        <v/>
      </c>
      <c r="Y96" s="270" t="str">
        <f t="shared" si="67"/>
        <v/>
      </c>
      <c r="Z96" s="261" t="str">
        <f t="shared" si="68"/>
        <v/>
      </c>
      <c r="AA96" s="260"/>
      <c r="AB96" s="135"/>
      <c r="AC96" s="262" t="str">
        <f t="shared" si="69"/>
        <v/>
      </c>
      <c r="AD96" s="263" t="str">
        <f t="shared" si="70"/>
        <v/>
      </c>
      <c r="AE96" s="264"/>
      <c r="AF96" s="265"/>
      <c r="AG96" s="266" t="str">
        <f t="shared" si="71"/>
        <v/>
      </c>
      <c r="AH96" s="267" t="str">
        <f t="shared" si="72"/>
        <v/>
      </c>
      <c r="AI96" s="268" t="str">
        <f t="shared" si="73"/>
        <v/>
      </c>
      <c r="AJ96" s="269" t="str">
        <f t="shared" si="74"/>
        <v/>
      </c>
      <c r="AK96" s="270" t="str">
        <f t="shared" si="75"/>
        <v/>
      </c>
      <c r="AL96" s="261" t="str">
        <f t="shared" si="76"/>
        <v/>
      </c>
      <c r="AM96" s="260"/>
      <c r="AN96" s="135"/>
      <c r="AO96" s="262" t="str">
        <f t="shared" si="77"/>
        <v/>
      </c>
      <c r="AP96" s="263" t="str">
        <f t="shared" si="78"/>
        <v/>
      </c>
      <c r="AQ96" s="264"/>
      <c r="AR96" s="265"/>
      <c r="AS96" s="266" t="str">
        <f t="shared" si="79"/>
        <v/>
      </c>
      <c r="AT96" s="267" t="str">
        <f t="shared" si="80"/>
        <v/>
      </c>
      <c r="AU96" s="268" t="str">
        <f t="shared" si="81"/>
        <v/>
      </c>
      <c r="AV96" s="269" t="str">
        <f t="shared" si="82"/>
        <v/>
      </c>
      <c r="AW96" s="270" t="str">
        <f t="shared" si="83"/>
        <v/>
      </c>
      <c r="AX96" s="261" t="str">
        <f t="shared" si="84"/>
        <v/>
      </c>
      <c r="AY96" s="260"/>
      <c r="AZ96" s="135"/>
      <c r="BA96" s="262" t="str">
        <f t="shared" si="85"/>
        <v/>
      </c>
      <c r="BB96" s="263" t="str">
        <f t="shared" si="86"/>
        <v/>
      </c>
      <c r="BC96" s="264"/>
      <c r="BD96" s="265"/>
      <c r="BE96" s="266" t="str">
        <f t="shared" si="87"/>
        <v/>
      </c>
      <c r="BF96" s="267" t="str">
        <f t="shared" si="88"/>
        <v/>
      </c>
      <c r="BG96" s="268" t="str">
        <f t="shared" si="89"/>
        <v/>
      </c>
      <c r="BH96" s="269" t="str">
        <f t="shared" si="90"/>
        <v/>
      </c>
      <c r="BI96" s="270" t="str">
        <f t="shared" si="91"/>
        <v/>
      </c>
      <c r="BJ96" s="261" t="str">
        <f t="shared" si="92"/>
        <v/>
      </c>
      <c r="BK96" s="260"/>
      <c r="BL96" s="135"/>
      <c r="BM96" s="262" t="str">
        <f t="shared" si="93"/>
        <v/>
      </c>
      <c r="BN96" s="263" t="str">
        <f t="shared" si="94"/>
        <v/>
      </c>
      <c r="BO96" s="264"/>
      <c r="BP96" s="265"/>
      <c r="BQ96" s="266" t="str">
        <f t="shared" si="95"/>
        <v/>
      </c>
      <c r="BR96" s="267" t="str">
        <f t="shared" si="96"/>
        <v/>
      </c>
      <c r="BS96" s="268" t="str">
        <f t="shared" si="97"/>
        <v/>
      </c>
      <c r="BT96" s="269" t="str">
        <f t="shared" si="98"/>
        <v/>
      </c>
      <c r="BU96" s="270" t="str">
        <f t="shared" si="99"/>
        <v/>
      </c>
      <c r="BV96" s="261" t="str">
        <f t="shared" si="100"/>
        <v/>
      </c>
      <c r="BW96" s="260"/>
      <c r="BX96" s="135"/>
      <c r="BY96" s="262" t="str">
        <f t="shared" si="45"/>
        <v/>
      </c>
      <c r="BZ96" s="263" t="str">
        <f t="shared" si="46"/>
        <v/>
      </c>
      <c r="CA96" s="264"/>
      <c r="CB96" s="265"/>
      <c r="CC96" s="266" t="str">
        <f t="shared" si="47"/>
        <v/>
      </c>
      <c r="CD96" s="267" t="str">
        <f t="shared" si="48"/>
        <v/>
      </c>
      <c r="CE96" s="268" t="str">
        <f t="shared" si="49"/>
        <v/>
      </c>
      <c r="CF96" s="269" t="str">
        <f t="shared" si="50"/>
        <v/>
      </c>
      <c r="CG96" s="270" t="str">
        <f t="shared" si="18"/>
        <v/>
      </c>
      <c r="CH96" s="261" t="str">
        <f t="shared" si="51"/>
        <v/>
      </c>
      <c r="CI96" s="260"/>
      <c r="CJ96" s="135"/>
      <c r="CK96" s="262" t="str">
        <f t="shared" si="103"/>
        <v/>
      </c>
      <c r="CL96" s="263" t="str">
        <f t="shared" si="104"/>
        <v/>
      </c>
      <c r="CM96" s="264"/>
      <c r="CN96" s="265"/>
      <c r="CO96" s="266" t="str">
        <f t="shared" si="105"/>
        <v/>
      </c>
      <c r="CP96" s="267" t="str">
        <f t="shared" si="106"/>
        <v/>
      </c>
      <c r="CQ96" s="268" t="str">
        <f t="shared" si="107"/>
        <v/>
      </c>
      <c r="CR96" s="269" t="str">
        <f t="shared" si="108"/>
        <v/>
      </c>
      <c r="CS96" s="270" t="str">
        <f t="shared" si="109"/>
        <v/>
      </c>
      <c r="CT96" s="261" t="str">
        <f t="shared" si="110"/>
        <v/>
      </c>
      <c r="CU96" s="260"/>
      <c r="CV96" s="135"/>
    </row>
    <row r="97" spans="1:100" ht="13.5" customHeight="1">
      <c r="A97" s="259"/>
      <c r="D97" s="244"/>
      <c r="E97" s="262" t="str">
        <f t="shared" si="53"/>
        <v/>
      </c>
      <c r="F97" s="263" t="str">
        <f t="shared" si="54"/>
        <v/>
      </c>
      <c r="G97" s="264"/>
      <c r="H97" s="265"/>
      <c r="I97" s="266" t="str">
        <f t="shared" si="55"/>
        <v/>
      </c>
      <c r="J97" s="267" t="str">
        <f t="shared" si="56"/>
        <v/>
      </c>
      <c r="K97" s="268" t="str">
        <f t="shared" si="57"/>
        <v/>
      </c>
      <c r="L97" s="269" t="str">
        <f t="shared" si="58"/>
        <v/>
      </c>
      <c r="M97" s="270" t="str">
        <f t="shared" si="59"/>
        <v/>
      </c>
      <c r="N97" s="261" t="str">
        <f t="shared" si="60"/>
        <v/>
      </c>
      <c r="O97" s="260"/>
      <c r="P97" s="135"/>
      <c r="Q97" s="262" t="str">
        <f t="shared" si="61"/>
        <v/>
      </c>
      <c r="R97" s="263" t="str">
        <f t="shared" si="62"/>
        <v/>
      </c>
      <c r="S97" s="264"/>
      <c r="T97" s="265"/>
      <c r="U97" s="266" t="str">
        <f t="shared" si="63"/>
        <v/>
      </c>
      <c r="V97" s="267" t="str">
        <f t="shared" si="64"/>
        <v/>
      </c>
      <c r="W97" s="268" t="str">
        <f t="shared" si="65"/>
        <v/>
      </c>
      <c r="X97" s="269" t="str">
        <f t="shared" si="66"/>
        <v/>
      </c>
      <c r="Y97" s="270" t="str">
        <f t="shared" si="67"/>
        <v/>
      </c>
      <c r="Z97" s="261" t="str">
        <f t="shared" si="68"/>
        <v/>
      </c>
      <c r="AA97" s="260"/>
      <c r="AB97" s="135"/>
      <c r="AC97" s="262" t="str">
        <f t="shared" si="69"/>
        <v/>
      </c>
      <c r="AD97" s="263" t="str">
        <f t="shared" si="70"/>
        <v/>
      </c>
      <c r="AE97" s="264"/>
      <c r="AF97" s="265"/>
      <c r="AG97" s="266" t="str">
        <f t="shared" si="71"/>
        <v/>
      </c>
      <c r="AH97" s="267" t="str">
        <f t="shared" si="72"/>
        <v/>
      </c>
      <c r="AI97" s="268" t="str">
        <f t="shared" si="73"/>
        <v/>
      </c>
      <c r="AJ97" s="269" t="str">
        <f t="shared" si="74"/>
        <v/>
      </c>
      <c r="AK97" s="270" t="str">
        <f t="shared" si="75"/>
        <v/>
      </c>
      <c r="AL97" s="261" t="str">
        <f t="shared" si="76"/>
        <v/>
      </c>
      <c r="AM97" s="260"/>
      <c r="AN97" s="135"/>
      <c r="AO97" s="262" t="str">
        <f t="shared" si="77"/>
        <v/>
      </c>
      <c r="AP97" s="263" t="str">
        <f t="shared" si="78"/>
        <v/>
      </c>
      <c r="AQ97" s="264"/>
      <c r="AR97" s="265"/>
      <c r="AS97" s="266" t="str">
        <f t="shared" si="79"/>
        <v/>
      </c>
      <c r="AT97" s="267" t="str">
        <f t="shared" si="80"/>
        <v/>
      </c>
      <c r="AU97" s="268" t="str">
        <f t="shared" si="81"/>
        <v/>
      </c>
      <c r="AV97" s="269" t="str">
        <f t="shared" si="82"/>
        <v/>
      </c>
      <c r="AW97" s="270" t="str">
        <f t="shared" si="83"/>
        <v/>
      </c>
      <c r="AX97" s="261" t="str">
        <f t="shared" si="84"/>
        <v/>
      </c>
      <c r="AY97" s="260"/>
      <c r="AZ97" s="135"/>
      <c r="BA97" s="262" t="str">
        <f t="shared" si="85"/>
        <v/>
      </c>
      <c r="BB97" s="263" t="str">
        <f t="shared" si="86"/>
        <v/>
      </c>
      <c r="BC97" s="264"/>
      <c r="BD97" s="265"/>
      <c r="BE97" s="266" t="str">
        <f t="shared" si="87"/>
        <v/>
      </c>
      <c r="BF97" s="267" t="str">
        <f t="shared" si="88"/>
        <v/>
      </c>
      <c r="BG97" s="268" t="str">
        <f t="shared" si="89"/>
        <v/>
      </c>
      <c r="BH97" s="269" t="str">
        <f t="shared" si="90"/>
        <v/>
      </c>
      <c r="BI97" s="270" t="str">
        <f t="shared" si="91"/>
        <v/>
      </c>
      <c r="BJ97" s="261" t="str">
        <f t="shared" si="92"/>
        <v/>
      </c>
      <c r="BK97" s="260"/>
      <c r="BL97" s="135"/>
      <c r="BM97" s="262" t="str">
        <f t="shared" si="93"/>
        <v/>
      </c>
      <c r="BN97" s="263" t="str">
        <f t="shared" si="94"/>
        <v/>
      </c>
      <c r="BO97" s="264"/>
      <c r="BP97" s="265"/>
      <c r="BQ97" s="266" t="str">
        <f t="shared" si="95"/>
        <v/>
      </c>
      <c r="BR97" s="267" t="str">
        <f t="shared" si="96"/>
        <v/>
      </c>
      <c r="BS97" s="268" t="str">
        <f t="shared" si="97"/>
        <v/>
      </c>
      <c r="BT97" s="269" t="str">
        <f t="shared" si="98"/>
        <v/>
      </c>
      <c r="BU97" s="270" t="str">
        <f t="shared" si="99"/>
        <v/>
      </c>
      <c r="BV97" s="261" t="str">
        <f t="shared" si="100"/>
        <v/>
      </c>
      <c r="BW97" s="260"/>
      <c r="BX97" s="135"/>
      <c r="BY97" s="262" t="str">
        <f t="shared" si="45"/>
        <v/>
      </c>
      <c r="BZ97" s="263" t="str">
        <f t="shared" si="46"/>
        <v/>
      </c>
      <c r="CA97" s="264"/>
      <c r="CB97" s="265"/>
      <c r="CC97" s="266" t="str">
        <f t="shared" si="47"/>
        <v/>
      </c>
      <c r="CD97" s="267" t="str">
        <f t="shared" si="48"/>
        <v/>
      </c>
      <c r="CE97" s="268" t="str">
        <f t="shared" si="49"/>
        <v/>
      </c>
      <c r="CF97" s="269" t="str">
        <f t="shared" si="50"/>
        <v/>
      </c>
      <c r="CG97" s="270" t="str">
        <f t="shared" si="18"/>
        <v/>
      </c>
      <c r="CH97" s="261" t="str">
        <f t="shared" si="51"/>
        <v/>
      </c>
      <c r="CI97" s="260"/>
      <c r="CJ97" s="135"/>
      <c r="CK97" s="262" t="str">
        <f t="shared" si="103"/>
        <v/>
      </c>
      <c r="CL97" s="263" t="str">
        <f t="shared" si="104"/>
        <v/>
      </c>
      <c r="CM97" s="264"/>
      <c r="CN97" s="265"/>
      <c r="CO97" s="266" t="str">
        <f t="shared" si="105"/>
        <v/>
      </c>
      <c r="CP97" s="267" t="str">
        <f t="shared" si="106"/>
        <v/>
      </c>
      <c r="CQ97" s="268" t="str">
        <f t="shared" si="107"/>
        <v/>
      </c>
      <c r="CR97" s="269" t="str">
        <f t="shared" si="108"/>
        <v/>
      </c>
      <c r="CS97" s="270" t="str">
        <f t="shared" si="109"/>
        <v/>
      </c>
      <c r="CT97" s="261" t="str">
        <f t="shared" si="110"/>
        <v/>
      </c>
      <c r="CU97" s="260"/>
      <c r="CV97" s="135"/>
    </row>
    <row r="98" spans="1:100" ht="13.5" customHeight="1">
      <c r="A98" s="259"/>
      <c r="E98" s="262" t="str">
        <f t="shared" si="53"/>
        <v/>
      </c>
      <c r="F98" s="263" t="str">
        <f t="shared" si="54"/>
        <v/>
      </c>
      <c r="G98" s="264"/>
      <c r="H98" s="265"/>
      <c r="I98" s="266" t="str">
        <f t="shared" si="55"/>
        <v/>
      </c>
      <c r="J98" s="267" t="str">
        <f t="shared" si="56"/>
        <v/>
      </c>
      <c r="K98" s="268" t="str">
        <f t="shared" si="57"/>
        <v/>
      </c>
      <c r="L98" s="269" t="str">
        <f t="shared" si="58"/>
        <v/>
      </c>
      <c r="M98" s="270" t="str">
        <f t="shared" si="59"/>
        <v/>
      </c>
      <c r="N98" s="261" t="str">
        <f t="shared" si="60"/>
        <v/>
      </c>
      <c r="O98" s="260"/>
      <c r="P98" s="135"/>
      <c r="Q98" s="262" t="str">
        <f t="shared" si="61"/>
        <v/>
      </c>
      <c r="R98" s="263" t="str">
        <f t="shared" si="62"/>
        <v/>
      </c>
      <c r="S98" s="264"/>
      <c r="T98" s="265"/>
      <c r="U98" s="266" t="str">
        <f t="shared" si="63"/>
        <v/>
      </c>
      <c r="V98" s="267" t="str">
        <f t="shared" si="64"/>
        <v/>
      </c>
      <c r="W98" s="268" t="str">
        <f t="shared" si="65"/>
        <v/>
      </c>
      <c r="X98" s="269" t="str">
        <f t="shared" si="66"/>
        <v/>
      </c>
      <c r="Y98" s="270" t="str">
        <f t="shared" si="67"/>
        <v/>
      </c>
      <c r="Z98" s="261" t="str">
        <f t="shared" si="68"/>
        <v/>
      </c>
      <c r="AA98" s="260"/>
      <c r="AB98" s="135"/>
      <c r="AC98" s="262" t="str">
        <f t="shared" si="69"/>
        <v/>
      </c>
      <c r="AD98" s="263" t="str">
        <f t="shared" si="70"/>
        <v/>
      </c>
      <c r="AE98" s="264"/>
      <c r="AF98" s="265"/>
      <c r="AG98" s="266" t="str">
        <f t="shared" si="71"/>
        <v/>
      </c>
      <c r="AH98" s="267" t="str">
        <f t="shared" si="72"/>
        <v/>
      </c>
      <c r="AI98" s="268" t="str">
        <f t="shared" si="73"/>
        <v/>
      </c>
      <c r="AJ98" s="269" t="str">
        <f t="shared" si="74"/>
        <v/>
      </c>
      <c r="AK98" s="270" t="str">
        <f t="shared" si="75"/>
        <v/>
      </c>
      <c r="AL98" s="261" t="str">
        <f t="shared" si="76"/>
        <v/>
      </c>
      <c r="AM98" s="260"/>
      <c r="AN98" s="135"/>
      <c r="AO98" s="262" t="str">
        <f t="shared" si="77"/>
        <v/>
      </c>
      <c r="AP98" s="263" t="str">
        <f t="shared" si="78"/>
        <v/>
      </c>
      <c r="AQ98" s="264"/>
      <c r="AR98" s="265"/>
      <c r="AS98" s="266" t="str">
        <f t="shared" si="79"/>
        <v/>
      </c>
      <c r="AT98" s="267" t="str">
        <f t="shared" si="80"/>
        <v/>
      </c>
      <c r="AU98" s="268" t="str">
        <f t="shared" si="81"/>
        <v/>
      </c>
      <c r="AV98" s="269" t="str">
        <f t="shared" si="82"/>
        <v/>
      </c>
      <c r="AW98" s="270" t="str">
        <f t="shared" si="83"/>
        <v/>
      </c>
      <c r="AX98" s="261" t="str">
        <f t="shared" si="84"/>
        <v/>
      </c>
      <c r="AY98" s="260"/>
      <c r="AZ98" s="135"/>
      <c r="BA98" s="262" t="str">
        <f t="shared" si="85"/>
        <v/>
      </c>
      <c r="BB98" s="263" t="str">
        <f t="shared" si="86"/>
        <v/>
      </c>
      <c r="BC98" s="264"/>
      <c r="BD98" s="265"/>
      <c r="BE98" s="266" t="str">
        <f t="shared" si="87"/>
        <v/>
      </c>
      <c r="BF98" s="267" t="str">
        <f t="shared" si="88"/>
        <v/>
      </c>
      <c r="BG98" s="268" t="str">
        <f t="shared" si="89"/>
        <v/>
      </c>
      <c r="BH98" s="269" t="str">
        <f t="shared" si="90"/>
        <v/>
      </c>
      <c r="BI98" s="270" t="str">
        <f t="shared" si="91"/>
        <v/>
      </c>
      <c r="BJ98" s="261" t="str">
        <f t="shared" si="92"/>
        <v/>
      </c>
      <c r="BK98" s="260"/>
      <c r="BL98" s="135"/>
      <c r="BM98" s="262" t="str">
        <f t="shared" si="93"/>
        <v/>
      </c>
      <c r="BN98" s="263" t="str">
        <f t="shared" si="94"/>
        <v/>
      </c>
      <c r="BO98" s="264"/>
      <c r="BP98" s="265"/>
      <c r="BQ98" s="266" t="str">
        <f t="shared" si="95"/>
        <v/>
      </c>
      <c r="BR98" s="267" t="str">
        <f t="shared" si="96"/>
        <v/>
      </c>
      <c r="BS98" s="268" t="str">
        <f t="shared" si="97"/>
        <v/>
      </c>
      <c r="BT98" s="269" t="str">
        <f t="shared" si="98"/>
        <v/>
      </c>
      <c r="BU98" s="270" t="str">
        <f t="shared" si="99"/>
        <v/>
      </c>
      <c r="BV98" s="261" t="str">
        <f t="shared" si="100"/>
        <v/>
      </c>
      <c r="BW98" s="260"/>
      <c r="BX98" s="135"/>
      <c r="BY98" s="262" t="str">
        <f t="shared" si="45"/>
        <v/>
      </c>
      <c r="BZ98" s="263" t="str">
        <f t="shared" si="46"/>
        <v/>
      </c>
      <c r="CA98" s="264"/>
      <c r="CB98" s="265"/>
      <c r="CC98" s="266" t="str">
        <f t="shared" si="47"/>
        <v/>
      </c>
      <c r="CD98" s="267" t="str">
        <f t="shared" si="48"/>
        <v/>
      </c>
      <c r="CE98" s="268" t="str">
        <f t="shared" si="49"/>
        <v/>
      </c>
      <c r="CF98" s="269" t="str">
        <f t="shared" si="50"/>
        <v/>
      </c>
      <c r="CG98" s="270" t="str">
        <f t="shared" si="18"/>
        <v/>
      </c>
      <c r="CH98" s="261" t="str">
        <f t="shared" si="51"/>
        <v/>
      </c>
      <c r="CI98" s="260"/>
      <c r="CJ98" s="135"/>
      <c r="CK98" s="262" t="str">
        <f t="shared" si="103"/>
        <v/>
      </c>
      <c r="CL98" s="263" t="str">
        <f t="shared" si="104"/>
        <v/>
      </c>
      <c r="CM98" s="264"/>
      <c r="CN98" s="265"/>
      <c r="CO98" s="266" t="str">
        <f t="shared" si="105"/>
        <v/>
      </c>
      <c r="CP98" s="267" t="str">
        <f t="shared" si="106"/>
        <v/>
      </c>
      <c r="CQ98" s="268" t="str">
        <f t="shared" si="107"/>
        <v/>
      </c>
      <c r="CR98" s="269" t="str">
        <f t="shared" si="108"/>
        <v/>
      </c>
      <c r="CS98" s="270" t="str">
        <f t="shared" si="109"/>
        <v/>
      </c>
      <c r="CT98" s="261" t="str">
        <f t="shared" si="110"/>
        <v/>
      </c>
      <c r="CU98" s="260"/>
      <c r="CV98" s="135"/>
    </row>
    <row r="99" spans="1:100" ht="13.5" customHeight="1">
      <c r="A99" s="259"/>
      <c r="E99" s="262" t="str">
        <f t="shared" si="53"/>
        <v/>
      </c>
      <c r="F99" s="263" t="str">
        <f t="shared" si="54"/>
        <v/>
      </c>
      <c r="G99" s="264"/>
      <c r="H99" s="265"/>
      <c r="I99" s="266" t="str">
        <f t="shared" si="55"/>
        <v/>
      </c>
      <c r="J99" s="267" t="str">
        <f t="shared" si="56"/>
        <v/>
      </c>
      <c r="K99" s="268" t="str">
        <f t="shared" si="57"/>
        <v/>
      </c>
      <c r="L99" s="269" t="str">
        <f t="shared" si="58"/>
        <v/>
      </c>
      <c r="M99" s="270" t="str">
        <f t="shared" si="59"/>
        <v/>
      </c>
      <c r="N99" s="261" t="str">
        <f t="shared" si="60"/>
        <v/>
      </c>
      <c r="O99" s="260"/>
      <c r="P99" s="135"/>
      <c r="Q99" s="262" t="str">
        <f t="shared" si="61"/>
        <v/>
      </c>
      <c r="R99" s="263" t="str">
        <f t="shared" si="62"/>
        <v/>
      </c>
      <c r="S99" s="264"/>
      <c r="T99" s="265"/>
      <c r="U99" s="266" t="str">
        <f t="shared" si="63"/>
        <v/>
      </c>
      <c r="V99" s="267" t="str">
        <f t="shared" si="64"/>
        <v/>
      </c>
      <c r="W99" s="268" t="str">
        <f t="shared" si="65"/>
        <v/>
      </c>
      <c r="X99" s="269" t="str">
        <f t="shared" si="66"/>
        <v/>
      </c>
      <c r="Y99" s="270" t="str">
        <f t="shared" si="67"/>
        <v/>
      </c>
      <c r="Z99" s="261" t="str">
        <f t="shared" si="68"/>
        <v/>
      </c>
      <c r="AA99" s="260"/>
      <c r="AB99" s="135"/>
      <c r="AC99" s="262" t="str">
        <f t="shared" si="69"/>
        <v/>
      </c>
      <c r="AD99" s="263" t="str">
        <f t="shared" si="70"/>
        <v/>
      </c>
      <c r="AE99" s="264"/>
      <c r="AF99" s="265"/>
      <c r="AG99" s="266" t="str">
        <f t="shared" si="71"/>
        <v/>
      </c>
      <c r="AH99" s="267" t="str">
        <f t="shared" si="72"/>
        <v/>
      </c>
      <c r="AI99" s="268" t="str">
        <f t="shared" si="73"/>
        <v/>
      </c>
      <c r="AJ99" s="269" t="str">
        <f t="shared" si="74"/>
        <v/>
      </c>
      <c r="AK99" s="270" t="str">
        <f t="shared" si="75"/>
        <v/>
      </c>
      <c r="AL99" s="261" t="str">
        <f t="shared" si="76"/>
        <v/>
      </c>
      <c r="AM99" s="260"/>
      <c r="AN99" s="135"/>
      <c r="AO99" s="262" t="str">
        <f t="shared" si="77"/>
        <v/>
      </c>
      <c r="AP99" s="263" t="str">
        <f t="shared" si="78"/>
        <v/>
      </c>
      <c r="AQ99" s="264"/>
      <c r="AR99" s="265"/>
      <c r="AS99" s="266" t="str">
        <f t="shared" si="79"/>
        <v/>
      </c>
      <c r="AT99" s="267" t="str">
        <f t="shared" si="80"/>
        <v/>
      </c>
      <c r="AU99" s="268" t="str">
        <f t="shared" si="81"/>
        <v/>
      </c>
      <c r="AV99" s="269" t="str">
        <f t="shared" si="82"/>
        <v/>
      </c>
      <c r="AW99" s="270" t="str">
        <f t="shared" si="83"/>
        <v/>
      </c>
      <c r="AX99" s="261" t="str">
        <f t="shared" si="84"/>
        <v/>
      </c>
      <c r="AY99" s="260"/>
      <c r="AZ99" s="135"/>
      <c r="BA99" s="262" t="str">
        <f t="shared" si="85"/>
        <v/>
      </c>
      <c r="BB99" s="263" t="str">
        <f t="shared" si="86"/>
        <v/>
      </c>
      <c r="BC99" s="264"/>
      <c r="BD99" s="265"/>
      <c r="BE99" s="266" t="str">
        <f t="shared" si="87"/>
        <v/>
      </c>
      <c r="BF99" s="267" t="str">
        <f t="shared" si="88"/>
        <v/>
      </c>
      <c r="BG99" s="268" t="str">
        <f t="shared" si="89"/>
        <v/>
      </c>
      <c r="BH99" s="269" t="str">
        <f t="shared" si="90"/>
        <v/>
      </c>
      <c r="BI99" s="270" t="str">
        <f t="shared" si="91"/>
        <v/>
      </c>
      <c r="BJ99" s="261" t="str">
        <f t="shared" si="92"/>
        <v/>
      </c>
      <c r="BK99" s="260"/>
      <c r="BL99" s="135"/>
      <c r="BM99" s="262" t="str">
        <f t="shared" si="93"/>
        <v/>
      </c>
      <c r="BN99" s="263" t="str">
        <f t="shared" si="94"/>
        <v/>
      </c>
      <c r="BO99" s="264"/>
      <c r="BP99" s="265"/>
      <c r="BQ99" s="266" t="str">
        <f t="shared" si="95"/>
        <v/>
      </c>
      <c r="BR99" s="267" t="str">
        <f t="shared" si="96"/>
        <v/>
      </c>
      <c r="BS99" s="268" t="str">
        <f t="shared" si="97"/>
        <v/>
      </c>
      <c r="BT99" s="269" t="str">
        <f t="shared" si="98"/>
        <v/>
      </c>
      <c r="BU99" s="270" t="str">
        <f t="shared" si="99"/>
        <v/>
      </c>
      <c r="BV99" s="261" t="str">
        <f t="shared" si="100"/>
        <v/>
      </c>
      <c r="BW99" s="260"/>
      <c r="BX99" s="135"/>
      <c r="BY99" s="262" t="str">
        <f t="shared" si="45"/>
        <v/>
      </c>
      <c r="BZ99" s="263" t="str">
        <f t="shared" si="46"/>
        <v/>
      </c>
      <c r="CA99" s="264"/>
      <c r="CB99" s="265"/>
      <c r="CC99" s="266" t="str">
        <f t="shared" si="47"/>
        <v/>
      </c>
      <c r="CD99" s="267" t="str">
        <f t="shared" si="48"/>
        <v/>
      </c>
      <c r="CE99" s="268" t="str">
        <f t="shared" si="49"/>
        <v/>
      </c>
      <c r="CF99" s="269" t="str">
        <f t="shared" si="50"/>
        <v/>
      </c>
      <c r="CG99" s="270" t="str">
        <f t="shared" si="18"/>
        <v/>
      </c>
      <c r="CH99" s="261" t="str">
        <f t="shared" si="51"/>
        <v/>
      </c>
      <c r="CI99" s="260"/>
      <c r="CJ99" s="135"/>
      <c r="CK99" s="262" t="str">
        <f t="shared" si="103"/>
        <v/>
      </c>
      <c r="CL99" s="263" t="str">
        <f t="shared" si="104"/>
        <v/>
      </c>
      <c r="CM99" s="264"/>
      <c r="CN99" s="265"/>
      <c r="CO99" s="266" t="str">
        <f t="shared" si="105"/>
        <v/>
      </c>
      <c r="CP99" s="267" t="str">
        <f t="shared" si="106"/>
        <v/>
      </c>
      <c r="CQ99" s="268" t="str">
        <f t="shared" si="107"/>
        <v/>
      </c>
      <c r="CR99" s="269" t="str">
        <f t="shared" si="108"/>
        <v/>
      </c>
      <c r="CS99" s="270" t="str">
        <f t="shared" si="109"/>
        <v/>
      </c>
      <c r="CT99" s="261" t="str">
        <f t="shared" si="110"/>
        <v/>
      </c>
      <c r="CU99" s="260"/>
      <c r="CV99" s="135"/>
    </row>
    <row r="100" spans="1:100" ht="13.5" customHeight="1">
      <c r="A100" s="259"/>
      <c r="E100" s="262" t="str">
        <f t="shared" si="53"/>
        <v/>
      </c>
      <c r="F100" s="263" t="str">
        <f t="shared" si="54"/>
        <v/>
      </c>
      <c r="G100" s="264"/>
      <c r="H100" s="265"/>
      <c r="I100" s="266" t="str">
        <f t="shared" si="55"/>
        <v/>
      </c>
      <c r="J100" s="267" t="str">
        <f t="shared" si="56"/>
        <v/>
      </c>
      <c r="K100" s="268" t="str">
        <f t="shared" si="57"/>
        <v/>
      </c>
      <c r="L100" s="269" t="str">
        <f t="shared" si="58"/>
        <v/>
      </c>
      <c r="M100" s="270" t="str">
        <f t="shared" si="59"/>
        <v/>
      </c>
      <c r="N100" s="261" t="str">
        <f t="shared" si="60"/>
        <v/>
      </c>
      <c r="O100" s="260"/>
      <c r="P100" s="135"/>
      <c r="Q100" s="262" t="str">
        <f t="shared" si="61"/>
        <v/>
      </c>
      <c r="R100" s="263" t="str">
        <f t="shared" si="62"/>
        <v/>
      </c>
      <c r="S100" s="264"/>
      <c r="T100" s="265"/>
      <c r="U100" s="266" t="str">
        <f t="shared" si="63"/>
        <v/>
      </c>
      <c r="V100" s="267" t="str">
        <f t="shared" si="64"/>
        <v/>
      </c>
      <c r="W100" s="268" t="str">
        <f t="shared" si="65"/>
        <v/>
      </c>
      <c r="X100" s="269" t="str">
        <f t="shared" si="66"/>
        <v/>
      </c>
      <c r="Y100" s="270" t="str">
        <f t="shared" si="67"/>
        <v/>
      </c>
      <c r="Z100" s="261" t="str">
        <f t="shared" si="68"/>
        <v/>
      </c>
      <c r="AA100" s="260"/>
      <c r="AB100" s="135"/>
      <c r="AC100" s="262" t="str">
        <f t="shared" si="69"/>
        <v/>
      </c>
      <c r="AD100" s="263" t="str">
        <f t="shared" si="70"/>
        <v/>
      </c>
      <c r="AE100" s="264"/>
      <c r="AF100" s="265"/>
      <c r="AG100" s="266" t="str">
        <f t="shared" si="71"/>
        <v/>
      </c>
      <c r="AH100" s="267" t="str">
        <f t="shared" si="72"/>
        <v/>
      </c>
      <c r="AI100" s="268" t="str">
        <f t="shared" si="73"/>
        <v/>
      </c>
      <c r="AJ100" s="269" t="str">
        <f t="shared" si="74"/>
        <v/>
      </c>
      <c r="AK100" s="270" t="str">
        <f t="shared" si="75"/>
        <v/>
      </c>
      <c r="AL100" s="261" t="str">
        <f t="shared" si="76"/>
        <v/>
      </c>
      <c r="AM100" s="260"/>
      <c r="AN100" s="135"/>
      <c r="AO100" s="262" t="str">
        <f t="shared" si="77"/>
        <v/>
      </c>
      <c r="AP100" s="263" t="str">
        <f t="shared" si="78"/>
        <v/>
      </c>
      <c r="AQ100" s="264"/>
      <c r="AR100" s="265"/>
      <c r="AS100" s="266" t="str">
        <f t="shared" si="79"/>
        <v/>
      </c>
      <c r="AT100" s="267" t="str">
        <f t="shared" si="80"/>
        <v/>
      </c>
      <c r="AU100" s="268" t="str">
        <f t="shared" si="81"/>
        <v/>
      </c>
      <c r="AV100" s="269" t="str">
        <f t="shared" si="82"/>
        <v/>
      </c>
      <c r="AW100" s="270" t="str">
        <f t="shared" si="83"/>
        <v/>
      </c>
      <c r="AX100" s="261" t="str">
        <f t="shared" si="84"/>
        <v/>
      </c>
      <c r="AY100" s="260"/>
      <c r="AZ100" s="135"/>
      <c r="BA100" s="262" t="str">
        <f t="shared" si="85"/>
        <v/>
      </c>
      <c r="BB100" s="263" t="str">
        <f t="shared" si="86"/>
        <v/>
      </c>
      <c r="BC100" s="264"/>
      <c r="BD100" s="265"/>
      <c r="BE100" s="266" t="str">
        <f t="shared" si="87"/>
        <v/>
      </c>
      <c r="BF100" s="267" t="str">
        <f t="shared" si="88"/>
        <v/>
      </c>
      <c r="BG100" s="268" t="str">
        <f t="shared" si="89"/>
        <v/>
      </c>
      <c r="BH100" s="269" t="str">
        <f t="shared" si="90"/>
        <v/>
      </c>
      <c r="BI100" s="270" t="str">
        <f t="shared" si="91"/>
        <v/>
      </c>
      <c r="BJ100" s="261" t="str">
        <f t="shared" si="92"/>
        <v/>
      </c>
      <c r="BK100" s="260"/>
      <c r="BL100" s="135"/>
      <c r="BM100" s="262" t="str">
        <f t="shared" si="93"/>
        <v/>
      </c>
      <c r="BN100" s="263" t="str">
        <f t="shared" si="94"/>
        <v/>
      </c>
      <c r="BO100" s="264"/>
      <c r="BP100" s="265"/>
      <c r="BQ100" s="266" t="str">
        <f t="shared" si="95"/>
        <v/>
      </c>
      <c r="BR100" s="267" t="str">
        <f t="shared" si="96"/>
        <v/>
      </c>
      <c r="BS100" s="268" t="str">
        <f t="shared" si="97"/>
        <v/>
      </c>
      <c r="BT100" s="269" t="str">
        <f t="shared" si="98"/>
        <v/>
      </c>
      <c r="BU100" s="270" t="str">
        <f t="shared" si="99"/>
        <v/>
      </c>
      <c r="BV100" s="261" t="str">
        <f t="shared" si="100"/>
        <v/>
      </c>
      <c r="BW100" s="260"/>
      <c r="BX100" s="135"/>
      <c r="BY100" s="262" t="str">
        <f t="shared" si="45"/>
        <v/>
      </c>
      <c r="BZ100" s="263" t="str">
        <f t="shared" si="46"/>
        <v/>
      </c>
      <c r="CA100" s="264"/>
      <c r="CB100" s="265"/>
      <c r="CC100" s="266" t="str">
        <f t="shared" si="47"/>
        <v/>
      </c>
      <c r="CD100" s="267" t="str">
        <f t="shared" si="48"/>
        <v/>
      </c>
      <c r="CE100" s="268" t="str">
        <f t="shared" si="49"/>
        <v/>
      </c>
      <c r="CF100" s="269" t="str">
        <f t="shared" si="50"/>
        <v/>
      </c>
      <c r="CG100" s="270" t="str">
        <f t="shared" ref="CG100:CG163" si="111">IF(CC100="","",(MID(CC100,(SEARCH("^^",SUBSTITUTE(CC100," ","^^",LEN(CC100)-LEN(SUBSTITUTE(CC100," ","")))))+1,99)&amp;"_"&amp;LEFT(CC100,FIND(" ",CC100)-1)&amp;"_"&amp;CD100))</f>
        <v/>
      </c>
      <c r="CH100" s="261" t="str">
        <f t="shared" si="51"/>
        <v/>
      </c>
      <c r="CI100" s="260"/>
      <c r="CJ100" s="135"/>
      <c r="CK100" s="262" t="str">
        <f t="shared" si="103"/>
        <v/>
      </c>
      <c r="CL100" s="263" t="str">
        <f t="shared" si="104"/>
        <v/>
      </c>
      <c r="CM100" s="264"/>
      <c r="CN100" s="265"/>
      <c r="CO100" s="266" t="str">
        <f t="shared" si="105"/>
        <v/>
      </c>
      <c r="CP100" s="267" t="str">
        <f t="shared" si="106"/>
        <v/>
      </c>
      <c r="CQ100" s="268" t="str">
        <f t="shared" si="107"/>
        <v/>
      </c>
      <c r="CR100" s="269" t="str">
        <f t="shared" si="108"/>
        <v/>
      </c>
      <c r="CS100" s="270" t="str">
        <f t="shared" si="109"/>
        <v/>
      </c>
      <c r="CT100" s="261" t="str">
        <f t="shared" si="110"/>
        <v/>
      </c>
      <c r="CU100" s="260"/>
      <c r="CV100" s="135"/>
    </row>
    <row r="101" spans="1:100" ht="13.5" customHeight="1">
      <c r="A101" s="259"/>
      <c r="E101" s="262" t="str">
        <f t="shared" si="53"/>
        <v/>
      </c>
      <c r="F101" s="263" t="str">
        <f t="shared" si="54"/>
        <v/>
      </c>
      <c r="G101" s="264"/>
      <c r="H101" s="265"/>
      <c r="I101" s="266" t="str">
        <f t="shared" si="55"/>
        <v/>
      </c>
      <c r="J101" s="267" t="str">
        <f t="shared" si="56"/>
        <v/>
      </c>
      <c r="K101" s="268" t="str">
        <f t="shared" si="57"/>
        <v/>
      </c>
      <c r="L101" s="269" t="str">
        <f t="shared" si="58"/>
        <v/>
      </c>
      <c r="M101" s="270" t="str">
        <f t="shared" si="59"/>
        <v/>
      </c>
      <c r="N101" s="261" t="str">
        <f t="shared" si="60"/>
        <v/>
      </c>
      <c r="O101" s="260"/>
      <c r="P101" s="135"/>
      <c r="Q101" s="262" t="str">
        <f t="shared" si="61"/>
        <v/>
      </c>
      <c r="R101" s="263" t="str">
        <f t="shared" si="62"/>
        <v/>
      </c>
      <c r="S101" s="264"/>
      <c r="T101" s="265"/>
      <c r="U101" s="266" t="str">
        <f t="shared" si="63"/>
        <v/>
      </c>
      <c r="V101" s="267" t="str">
        <f t="shared" si="64"/>
        <v/>
      </c>
      <c r="W101" s="268" t="str">
        <f t="shared" si="65"/>
        <v/>
      </c>
      <c r="X101" s="269" t="str">
        <f t="shared" si="66"/>
        <v/>
      </c>
      <c r="Y101" s="270" t="str">
        <f t="shared" si="67"/>
        <v/>
      </c>
      <c r="Z101" s="261" t="str">
        <f t="shared" si="68"/>
        <v/>
      </c>
      <c r="AA101" s="260"/>
      <c r="AB101" s="135"/>
      <c r="AC101" s="262" t="str">
        <f t="shared" si="69"/>
        <v/>
      </c>
      <c r="AD101" s="263" t="str">
        <f t="shared" si="70"/>
        <v/>
      </c>
      <c r="AE101" s="264"/>
      <c r="AF101" s="265"/>
      <c r="AG101" s="266" t="str">
        <f t="shared" si="71"/>
        <v/>
      </c>
      <c r="AH101" s="267" t="str">
        <f t="shared" si="72"/>
        <v/>
      </c>
      <c r="AI101" s="268" t="str">
        <f t="shared" si="73"/>
        <v/>
      </c>
      <c r="AJ101" s="269" t="str">
        <f t="shared" si="74"/>
        <v/>
      </c>
      <c r="AK101" s="270" t="str">
        <f t="shared" si="75"/>
        <v/>
      </c>
      <c r="AL101" s="261" t="str">
        <f t="shared" si="76"/>
        <v/>
      </c>
      <c r="AM101" s="260"/>
      <c r="AN101" s="135"/>
      <c r="AO101" s="262" t="str">
        <f t="shared" si="77"/>
        <v/>
      </c>
      <c r="AP101" s="263" t="str">
        <f t="shared" si="78"/>
        <v/>
      </c>
      <c r="AQ101" s="264"/>
      <c r="AR101" s="265"/>
      <c r="AS101" s="266" t="str">
        <f t="shared" si="79"/>
        <v/>
      </c>
      <c r="AT101" s="267" t="str">
        <f t="shared" si="80"/>
        <v/>
      </c>
      <c r="AU101" s="268" t="str">
        <f t="shared" si="81"/>
        <v/>
      </c>
      <c r="AV101" s="269" t="str">
        <f t="shared" si="82"/>
        <v/>
      </c>
      <c r="AW101" s="270" t="str">
        <f t="shared" si="83"/>
        <v/>
      </c>
      <c r="AX101" s="261" t="str">
        <f t="shared" si="84"/>
        <v/>
      </c>
      <c r="AY101" s="260"/>
      <c r="AZ101" s="135"/>
      <c r="BA101" s="262" t="str">
        <f t="shared" si="85"/>
        <v/>
      </c>
      <c r="BB101" s="263" t="str">
        <f t="shared" si="86"/>
        <v/>
      </c>
      <c r="BC101" s="264"/>
      <c r="BD101" s="265"/>
      <c r="BE101" s="266" t="str">
        <f t="shared" si="87"/>
        <v/>
      </c>
      <c r="BF101" s="267" t="str">
        <f t="shared" si="88"/>
        <v/>
      </c>
      <c r="BG101" s="268" t="str">
        <f t="shared" si="89"/>
        <v/>
      </c>
      <c r="BH101" s="269" t="str">
        <f t="shared" si="90"/>
        <v/>
      </c>
      <c r="BI101" s="270" t="str">
        <f t="shared" si="91"/>
        <v/>
      </c>
      <c r="BJ101" s="261" t="str">
        <f t="shared" si="92"/>
        <v/>
      </c>
      <c r="BK101" s="260"/>
      <c r="BL101" s="135"/>
      <c r="BM101" s="262" t="str">
        <f t="shared" si="93"/>
        <v/>
      </c>
      <c r="BN101" s="263" t="str">
        <f t="shared" si="94"/>
        <v/>
      </c>
      <c r="BO101" s="264"/>
      <c r="BP101" s="265"/>
      <c r="BQ101" s="266" t="str">
        <f t="shared" si="95"/>
        <v/>
      </c>
      <c r="BR101" s="267" t="str">
        <f t="shared" si="96"/>
        <v/>
      </c>
      <c r="BS101" s="268" t="str">
        <f t="shared" si="97"/>
        <v/>
      </c>
      <c r="BT101" s="269" t="str">
        <f t="shared" si="98"/>
        <v/>
      </c>
      <c r="BU101" s="270" t="str">
        <f t="shared" si="99"/>
        <v/>
      </c>
      <c r="BV101" s="261" t="str">
        <f t="shared" si="100"/>
        <v/>
      </c>
      <c r="BW101" s="260"/>
      <c r="BX101" s="135"/>
      <c r="BY101" s="262" t="str">
        <f t="shared" si="45"/>
        <v/>
      </c>
      <c r="BZ101" s="263" t="str">
        <f t="shared" si="46"/>
        <v/>
      </c>
      <c r="CA101" s="264"/>
      <c r="CB101" s="265"/>
      <c r="CC101" s="266" t="str">
        <f t="shared" si="47"/>
        <v/>
      </c>
      <c r="CD101" s="267" t="str">
        <f t="shared" si="48"/>
        <v/>
      </c>
      <c r="CE101" s="268" t="str">
        <f t="shared" si="49"/>
        <v/>
      </c>
      <c r="CF101" s="269" t="str">
        <f t="shared" si="50"/>
        <v/>
      </c>
      <c r="CG101" s="270" t="str">
        <f t="shared" si="111"/>
        <v/>
      </c>
      <c r="CH101" s="261" t="str">
        <f t="shared" si="51"/>
        <v/>
      </c>
      <c r="CI101" s="260"/>
      <c r="CJ101" s="135"/>
      <c r="CK101" s="262" t="str">
        <f t="shared" si="103"/>
        <v/>
      </c>
      <c r="CL101" s="263" t="str">
        <f t="shared" si="104"/>
        <v/>
      </c>
      <c r="CM101" s="264"/>
      <c r="CN101" s="265"/>
      <c r="CO101" s="266" t="str">
        <f t="shared" si="105"/>
        <v/>
      </c>
      <c r="CP101" s="267" t="str">
        <f t="shared" si="106"/>
        <v/>
      </c>
      <c r="CQ101" s="268" t="str">
        <f t="shared" si="107"/>
        <v/>
      </c>
      <c r="CR101" s="269" t="str">
        <f t="shared" si="108"/>
        <v/>
      </c>
      <c r="CS101" s="270" t="str">
        <f t="shared" si="109"/>
        <v/>
      </c>
      <c r="CT101" s="261" t="str">
        <f t="shared" si="110"/>
        <v/>
      </c>
      <c r="CU101" s="260"/>
      <c r="CV101" s="135"/>
    </row>
    <row r="102" spans="1:100" ht="13.5" customHeight="1">
      <c r="A102" s="259"/>
      <c r="E102" s="262" t="str">
        <f t="shared" si="53"/>
        <v/>
      </c>
      <c r="F102" s="263" t="str">
        <f t="shared" si="54"/>
        <v/>
      </c>
      <c r="G102" s="264"/>
      <c r="H102" s="265"/>
      <c r="I102" s="266" t="str">
        <f t="shared" si="55"/>
        <v/>
      </c>
      <c r="J102" s="267" t="str">
        <f t="shared" si="56"/>
        <v/>
      </c>
      <c r="K102" s="268" t="str">
        <f t="shared" si="57"/>
        <v/>
      </c>
      <c r="L102" s="269" t="str">
        <f t="shared" si="58"/>
        <v/>
      </c>
      <c r="M102" s="270" t="str">
        <f t="shared" si="59"/>
        <v/>
      </c>
      <c r="N102" s="261" t="str">
        <f t="shared" si="60"/>
        <v/>
      </c>
      <c r="O102" s="260"/>
      <c r="P102" s="135"/>
      <c r="Q102" s="262" t="str">
        <f t="shared" si="61"/>
        <v/>
      </c>
      <c r="R102" s="263" t="str">
        <f t="shared" si="62"/>
        <v/>
      </c>
      <c r="S102" s="264"/>
      <c r="T102" s="265"/>
      <c r="U102" s="266" t="str">
        <f t="shared" si="63"/>
        <v/>
      </c>
      <c r="V102" s="267" t="str">
        <f t="shared" si="64"/>
        <v/>
      </c>
      <c r="W102" s="268" t="str">
        <f t="shared" si="65"/>
        <v/>
      </c>
      <c r="X102" s="269" t="str">
        <f t="shared" si="66"/>
        <v/>
      </c>
      <c r="Y102" s="270" t="str">
        <f t="shared" si="67"/>
        <v/>
      </c>
      <c r="Z102" s="261" t="str">
        <f t="shared" si="68"/>
        <v/>
      </c>
      <c r="AA102" s="260"/>
      <c r="AB102" s="135"/>
      <c r="AC102" s="262" t="str">
        <f t="shared" si="69"/>
        <v/>
      </c>
      <c r="AD102" s="263" t="str">
        <f t="shared" si="70"/>
        <v/>
      </c>
      <c r="AE102" s="264"/>
      <c r="AF102" s="265"/>
      <c r="AG102" s="266" t="str">
        <f t="shared" si="71"/>
        <v/>
      </c>
      <c r="AH102" s="267" t="str">
        <f t="shared" si="72"/>
        <v/>
      </c>
      <c r="AI102" s="268" t="str">
        <f t="shared" si="73"/>
        <v/>
      </c>
      <c r="AJ102" s="269" t="str">
        <f t="shared" si="74"/>
        <v/>
      </c>
      <c r="AK102" s="270" t="str">
        <f t="shared" si="75"/>
        <v/>
      </c>
      <c r="AL102" s="261" t="str">
        <f t="shared" si="76"/>
        <v/>
      </c>
      <c r="AM102" s="260"/>
      <c r="AN102" s="135"/>
      <c r="AO102" s="262" t="str">
        <f t="shared" si="77"/>
        <v/>
      </c>
      <c r="AP102" s="263" t="str">
        <f t="shared" si="78"/>
        <v/>
      </c>
      <c r="AQ102" s="264"/>
      <c r="AR102" s="265"/>
      <c r="AS102" s="266" t="str">
        <f t="shared" si="79"/>
        <v/>
      </c>
      <c r="AT102" s="267" t="str">
        <f t="shared" si="80"/>
        <v/>
      </c>
      <c r="AU102" s="268" t="str">
        <f t="shared" si="81"/>
        <v/>
      </c>
      <c r="AV102" s="269" t="str">
        <f t="shared" si="82"/>
        <v/>
      </c>
      <c r="AW102" s="270" t="str">
        <f t="shared" si="83"/>
        <v/>
      </c>
      <c r="AX102" s="261" t="str">
        <f t="shared" si="84"/>
        <v/>
      </c>
      <c r="AY102" s="260"/>
      <c r="AZ102" s="135"/>
      <c r="BA102" s="262" t="str">
        <f t="shared" si="85"/>
        <v/>
      </c>
      <c r="BB102" s="263" t="str">
        <f t="shared" si="86"/>
        <v/>
      </c>
      <c r="BC102" s="264"/>
      <c r="BD102" s="265"/>
      <c r="BE102" s="266" t="str">
        <f t="shared" si="87"/>
        <v/>
      </c>
      <c r="BF102" s="267" t="str">
        <f t="shared" si="88"/>
        <v/>
      </c>
      <c r="BG102" s="268" t="str">
        <f t="shared" si="89"/>
        <v/>
      </c>
      <c r="BH102" s="269" t="str">
        <f t="shared" si="90"/>
        <v/>
      </c>
      <c r="BI102" s="270" t="str">
        <f t="shared" si="91"/>
        <v/>
      </c>
      <c r="BJ102" s="261" t="str">
        <f t="shared" si="92"/>
        <v/>
      </c>
      <c r="BK102" s="260"/>
      <c r="BL102" s="135"/>
      <c r="BM102" s="262" t="str">
        <f t="shared" si="93"/>
        <v/>
      </c>
      <c r="BN102" s="263" t="str">
        <f t="shared" si="94"/>
        <v/>
      </c>
      <c r="BO102" s="264"/>
      <c r="BP102" s="265"/>
      <c r="BQ102" s="266" t="str">
        <f t="shared" si="95"/>
        <v/>
      </c>
      <c r="BR102" s="267" t="str">
        <f t="shared" si="96"/>
        <v/>
      </c>
      <c r="BS102" s="268" t="str">
        <f t="shared" si="97"/>
        <v/>
      </c>
      <c r="BT102" s="269" t="str">
        <f t="shared" si="98"/>
        <v/>
      </c>
      <c r="BU102" s="270" t="str">
        <f t="shared" si="99"/>
        <v/>
      </c>
      <c r="BV102" s="261" t="str">
        <f t="shared" si="100"/>
        <v/>
      </c>
      <c r="BW102" s="260"/>
      <c r="BX102" s="135"/>
      <c r="BY102" s="262" t="str">
        <f t="shared" si="45"/>
        <v/>
      </c>
      <c r="BZ102" s="263" t="str">
        <f t="shared" si="46"/>
        <v/>
      </c>
      <c r="CA102" s="264"/>
      <c r="CB102" s="265"/>
      <c r="CC102" s="266" t="str">
        <f t="shared" si="47"/>
        <v/>
      </c>
      <c r="CD102" s="267" t="str">
        <f t="shared" si="48"/>
        <v/>
      </c>
      <c r="CE102" s="268" t="str">
        <f t="shared" si="49"/>
        <v/>
      </c>
      <c r="CF102" s="269" t="str">
        <f t="shared" si="50"/>
        <v/>
      </c>
      <c r="CG102" s="270" t="str">
        <f t="shared" si="111"/>
        <v/>
      </c>
      <c r="CH102" s="261" t="str">
        <f t="shared" si="51"/>
        <v/>
      </c>
      <c r="CI102" s="260"/>
      <c r="CJ102" s="135"/>
      <c r="CK102" s="262" t="str">
        <f t="shared" si="103"/>
        <v/>
      </c>
      <c r="CL102" s="263" t="str">
        <f t="shared" si="104"/>
        <v/>
      </c>
      <c r="CM102" s="264"/>
      <c r="CN102" s="265"/>
      <c r="CO102" s="266" t="str">
        <f t="shared" si="105"/>
        <v/>
      </c>
      <c r="CP102" s="267" t="str">
        <f t="shared" si="106"/>
        <v/>
      </c>
      <c r="CQ102" s="268" t="str">
        <f t="shared" si="107"/>
        <v/>
      </c>
      <c r="CR102" s="269" t="str">
        <f t="shared" si="108"/>
        <v/>
      </c>
      <c r="CS102" s="270" t="str">
        <f t="shared" si="109"/>
        <v/>
      </c>
      <c r="CT102" s="261" t="str">
        <f t="shared" si="110"/>
        <v/>
      </c>
      <c r="CU102" s="260"/>
      <c r="CV102" s="135"/>
    </row>
    <row r="103" spans="1:100" ht="13.5" customHeight="1">
      <c r="A103" s="259"/>
      <c r="E103" s="262" t="str">
        <f t="shared" si="53"/>
        <v/>
      </c>
      <c r="F103" s="263" t="str">
        <f t="shared" si="54"/>
        <v/>
      </c>
      <c r="G103" s="264"/>
      <c r="H103" s="265"/>
      <c r="I103" s="266" t="str">
        <f t="shared" si="55"/>
        <v/>
      </c>
      <c r="J103" s="267" t="str">
        <f t="shared" si="56"/>
        <v/>
      </c>
      <c r="K103" s="268" t="str">
        <f t="shared" si="57"/>
        <v/>
      </c>
      <c r="L103" s="269" t="str">
        <f t="shared" si="58"/>
        <v/>
      </c>
      <c r="M103" s="270" t="str">
        <f t="shared" si="59"/>
        <v/>
      </c>
      <c r="N103" s="261" t="str">
        <f t="shared" si="60"/>
        <v/>
      </c>
      <c r="O103" s="260"/>
      <c r="P103" s="135"/>
      <c r="Q103" s="262" t="str">
        <f t="shared" si="61"/>
        <v/>
      </c>
      <c r="R103" s="263" t="str">
        <f t="shared" si="62"/>
        <v/>
      </c>
      <c r="S103" s="264"/>
      <c r="T103" s="265"/>
      <c r="U103" s="266" t="str">
        <f t="shared" si="63"/>
        <v/>
      </c>
      <c r="V103" s="267" t="str">
        <f t="shared" si="64"/>
        <v/>
      </c>
      <c r="W103" s="268" t="str">
        <f t="shared" si="65"/>
        <v/>
      </c>
      <c r="X103" s="269" t="str">
        <f t="shared" si="66"/>
        <v/>
      </c>
      <c r="Y103" s="270" t="str">
        <f t="shared" si="67"/>
        <v/>
      </c>
      <c r="Z103" s="261" t="str">
        <f t="shared" si="68"/>
        <v/>
      </c>
      <c r="AA103" s="260"/>
      <c r="AB103" s="135"/>
      <c r="AC103" s="262" t="str">
        <f t="shared" si="69"/>
        <v/>
      </c>
      <c r="AD103" s="263" t="str">
        <f t="shared" si="70"/>
        <v/>
      </c>
      <c r="AE103" s="264"/>
      <c r="AF103" s="265"/>
      <c r="AG103" s="266" t="str">
        <f t="shared" si="71"/>
        <v/>
      </c>
      <c r="AH103" s="267" t="str">
        <f t="shared" si="72"/>
        <v/>
      </c>
      <c r="AI103" s="268" t="str">
        <f t="shared" si="73"/>
        <v/>
      </c>
      <c r="AJ103" s="269" t="str">
        <f t="shared" si="74"/>
        <v/>
      </c>
      <c r="AK103" s="270" t="str">
        <f t="shared" si="75"/>
        <v/>
      </c>
      <c r="AL103" s="261" t="str">
        <f t="shared" si="76"/>
        <v/>
      </c>
      <c r="AM103" s="260"/>
      <c r="AN103" s="135"/>
      <c r="AO103" s="262" t="str">
        <f t="shared" si="77"/>
        <v/>
      </c>
      <c r="AP103" s="263" t="str">
        <f t="shared" si="78"/>
        <v/>
      </c>
      <c r="AQ103" s="264"/>
      <c r="AR103" s="265"/>
      <c r="AS103" s="266" t="str">
        <f t="shared" si="79"/>
        <v/>
      </c>
      <c r="AT103" s="267" t="str">
        <f t="shared" si="80"/>
        <v/>
      </c>
      <c r="AU103" s="268" t="str">
        <f t="shared" si="81"/>
        <v/>
      </c>
      <c r="AV103" s="269" t="str">
        <f t="shared" si="82"/>
        <v/>
      </c>
      <c r="AW103" s="270" t="str">
        <f t="shared" si="83"/>
        <v/>
      </c>
      <c r="AX103" s="261" t="str">
        <f t="shared" si="84"/>
        <v/>
      </c>
      <c r="AY103" s="260"/>
      <c r="AZ103" s="135"/>
      <c r="BA103" s="262" t="str">
        <f t="shared" si="85"/>
        <v/>
      </c>
      <c r="BB103" s="263" t="str">
        <f t="shared" si="86"/>
        <v/>
      </c>
      <c r="BC103" s="264"/>
      <c r="BD103" s="265"/>
      <c r="BE103" s="266" t="str">
        <f t="shared" si="87"/>
        <v/>
      </c>
      <c r="BF103" s="267" t="str">
        <f t="shared" si="88"/>
        <v/>
      </c>
      <c r="BG103" s="268" t="str">
        <f t="shared" si="89"/>
        <v/>
      </c>
      <c r="BH103" s="269" t="str">
        <f t="shared" si="90"/>
        <v/>
      </c>
      <c r="BI103" s="270" t="str">
        <f t="shared" si="91"/>
        <v/>
      </c>
      <c r="BJ103" s="261" t="str">
        <f t="shared" si="92"/>
        <v/>
      </c>
      <c r="BK103" s="260"/>
      <c r="BL103" s="135"/>
      <c r="BM103" s="262" t="str">
        <f t="shared" si="93"/>
        <v/>
      </c>
      <c r="BN103" s="263" t="str">
        <f t="shared" si="94"/>
        <v/>
      </c>
      <c r="BO103" s="264"/>
      <c r="BP103" s="265"/>
      <c r="BQ103" s="266" t="str">
        <f t="shared" si="95"/>
        <v/>
      </c>
      <c r="BR103" s="267" t="str">
        <f t="shared" si="96"/>
        <v/>
      </c>
      <c r="BS103" s="268" t="str">
        <f t="shared" si="97"/>
        <v/>
      </c>
      <c r="BT103" s="269" t="str">
        <f t="shared" si="98"/>
        <v/>
      </c>
      <c r="BU103" s="270" t="str">
        <f t="shared" si="99"/>
        <v/>
      </c>
      <c r="BV103" s="261" t="str">
        <f t="shared" si="100"/>
        <v/>
      </c>
      <c r="BW103" s="260"/>
      <c r="BX103" s="135"/>
      <c r="BY103" s="262" t="str">
        <f t="shared" si="45"/>
        <v/>
      </c>
      <c r="BZ103" s="263" t="str">
        <f t="shared" si="46"/>
        <v/>
      </c>
      <c r="CA103" s="264"/>
      <c r="CB103" s="265"/>
      <c r="CC103" s="266" t="str">
        <f t="shared" si="47"/>
        <v/>
      </c>
      <c r="CD103" s="267" t="str">
        <f t="shared" si="48"/>
        <v/>
      </c>
      <c r="CE103" s="268" t="str">
        <f t="shared" si="49"/>
        <v/>
      </c>
      <c r="CF103" s="269" t="str">
        <f t="shared" si="50"/>
        <v/>
      </c>
      <c r="CG103" s="270" t="str">
        <f t="shared" si="111"/>
        <v/>
      </c>
      <c r="CH103" s="261" t="str">
        <f t="shared" si="51"/>
        <v/>
      </c>
      <c r="CI103" s="260"/>
      <c r="CJ103" s="135"/>
      <c r="CK103" s="262" t="str">
        <f t="shared" si="103"/>
        <v/>
      </c>
      <c r="CL103" s="263" t="str">
        <f t="shared" si="104"/>
        <v/>
      </c>
      <c r="CM103" s="264"/>
      <c r="CN103" s="265"/>
      <c r="CO103" s="266" t="str">
        <f t="shared" si="105"/>
        <v/>
      </c>
      <c r="CP103" s="267" t="str">
        <f t="shared" si="106"/>
        <v/>
      </c>
      <c r="CQ103" s="268" t="str">
        <f t="shared" si="107"/>
        <v/>
      </c>
      <c r="CR103" s="269" t="str">
        <f t="shared" si="108"/>
        <v/>
      </c>
      <c r="CS103" s="270" t="str">
        <f t="shared" si="109"/>
        <v/>
      </c>
      <c r="CT103" s="261" t="str">
        <f t="shared" si="110"/>
        <v/>
      </c>
      <c r="CU103" s="260"/>
      <c r="CV103" s="135"/>
    </row>
    <row r="104" spans="1:100" ht="13.5" customHeight="1">
      <c r="A104" s="259"/>
      <c r="E104" s="262" t="str">
        <f t="shared" si="53"/>
        <v/>
      </c>
      <c r="F104" s="263" t="str">
        <f t="shared" si="54"/>
        <v/>
      </c>
      <c r="G104" s="264"/>
      <c r="H104" s="265"/>
      <c r="I104" s="266" t="str">
        <f t="shared" si="55"/>
        <v/>
      </c>
      <c r="J104" s="267" t="str">
        <f t="shared" si="56"/>
        <v/>
      </c>
      <c r="K104" s="268" t="str">
        <f t="shared" si="57"/>
        <v/>
      </c>
      <c r="L104" s="269" t="str">
        <f t="shared" si="58"/>
        <v/>
      </c>
      <c r="M104" s="270" t="str">
        <f t="shared" si="59"/>
        <v/>
      </c>
      <c r="N104" s="261" t="str">
        <f t="shared" si="60"/>
        <v/>
      </c>
      <c r="O104" s="260"/>
      <c r="P104" s="135"/>
      <c r="Q104" s="262" t="str">
        <f t="shared" si="61"/>
        <v/>
      </c>
      <c r="R104" s="263" t="str">
        <f t="shared" si="62"/>
        <v/>
      </c>
      <c r="S104" s="264"/>
      <c r="T104" s="265"/>
      <c r="U104" s="266" t="str">
        <f t="shared" si="63"/>
        <v/>
      </c>
      <c r="V104" s="267" t="str">
        <f t="shared" si="64"/>
        <v/>
      </c>
      <c r="W104" s="268" t="str">
        <f t="shared" si="65"/>
        <v/>
      </c>
      <c r="X104" s="269" t="str">
        <f t="shared" si="66"/>
        <v/>
      </c>
      <c r="Y104" s="270" t="str">
        <f t="shared" si="67"/>
        <v/>
      </c>
      <c r="Z104" s="261" t="str">
        <f t="shared" si="68"/>
        <v/>
      </c>
      <c r="AA104" s="260"/>
      <c r="AB104" s="135"/>
      <c r="AC104" s="262" t="str">
        <f t="shared" si="69"/>
        <v/>
      </c>
      <c r="AD104" s="263" t="str">
        <f t="shared" si="70"/>
        <v/>
      </c>
      <c r="AE104" s="264"/>
      <c r="AF104" s="265"/>
      <c r="AG104" s="266" t="str">
        <f t="shared" si="71"/>
        <v/>
      </c>
      <c r="AH104" s="267" t="str">
        <f t="shared" si="72"/>
        <v/>
      </c>
      <c r="AI104" s="268" t="str">
        <f t="shared" si="73"/>
        <v/>
      </c>
      <c r="AJ104" s="269" t="str">
        <f t="shared" si="74"/>
        <v/>
      </c>
      <c r="AK104" s="270" t="str">
        <f t="shared" si="75"/>
        <v/>
      </c>
      <c r="AL104" s="261" t="str">
        <f t="shared" si="76"/>
        <v/>
      </c>
      <c r="AM104" s="260"/>
      <c r="AN104" s="135"/>
      <c r="AO104" s="262" t="str">
        <f t="shared" si="77"/>
        <v/>
      </c>
      <c r="AP104" s="263" t="str">
        <f t="shared" si="78"/>
        <v/>
      </c>
      <c r="AQ104" s="264"/>
      <c r="AR104" s="265"/>
      <c r="AS104" s="266" t="str">
        <f t="shared" si="79"/>
        <v/>
      </c>
      <c r="AT104" s="267" t="str">
        <f t="shared" si="80"/>
        <v/>
      </c>
      <c r="AU104" s="268" t="str">
        <f t="shared" si="81"/>
        <v/>
      </c>
      <c r="AV104" s="269" t="str">
        <f t="shared" si="82"/>
        <v/>
      </c>
      <c r="AW104" s="270" t="str">
        <f t="shared" si="83"/>
        <v/>
      </c>
      <c r="AX104" s="261" t="str">
        <f t="shared" si="84"/>
        <v/>
      </c>
      <c r="AY104" s="260"/>
      <c r="AZ104" s="135"/>
      <c r="BA104" s="262" t="str">
        <f t="shared" si="85"/>
        <v/>
      </c>
      <c r="BB104" s="263" t="str">
        <f t="shared" si="86"/>
        <v/>
      </c>
      <c r="BC104" s="264"/>
      <c r="BD104" s="265"/>
      <c r="BE104" s="266" t="str">
        <f t="shared" si="87"/>
        <v/>
      </c>
      <c r="BF104" s="267" t="str">
        <f t="shared" si="88"/>
        <v/>
      </c>
      <c r="BG104" s="268" t="str">
        <f t="shared" si="89"/>
        <v/>
      </c>
      <c r="BH104" s="269" t="str">
        <f t="shared" si="90"/>
        <v/>
      </c>
      <c r="BI104" s="270" t="str">
        <f t="shared" si="91"/>
        <v/>
      </c>
      <c r="BJ104" s="261" t="str">
        <f t="shared" si="92"/>
        <v/>
      </c>
      <c r="BK104" s="260"/>
      <c r="BL104" s="135"/>
      <c r="BM104" s="262" t="str">
        <f t="shared" si="93"/>
        <v/>
      </c>
      <c r="BN104" s="263" t="str">
        <f t="shared" si="94"/>
        <v/>
      </c>
      <c r="BO104" s="264"/>
      <c r="BP104" s="265"/>
      <c r="BQ104" s="266" t="str">
        <f t="shared" si="95"/>
        <v/>
      </c>
      <c r="BR104" s="267" t="str">
        <f t="shared" si="96"/>
        <v/>
      </c>
      <c r="BS104" s="268" t="str">
        <f t="shared" si="97"/>
        <v/>
      </c>
      <c r="BT104" s="269" t="str">
        <f t="shared" si="98"/>
        <v/>
      </c>
      <c r="BU104" s="270" t="str">
        <f t="shared" si="99"/>
        <v/>
      </c>
      <c r="BV104" s="261" t="str">
        <f t="shared" si="100"/>
        <v/>
      </c>
      <c r="BW104" s="260"/>
      <c r="BX104" s="135"/>
      <c r="BY104" s="262" t="str">
        <f t="shared" si="45"/>
        <v/>
      </c>
      <c r="BZ104" s="263" t="str">
        <f t="shared" si="46"/>
        <v/>
      </c>
      <c r="CA104" s="264"/>
      <c r="CB104" s="265"/>
      <c r="CC104" s="266" t="str">
        <f t="shared" si="47"/>
        <v/>
      </c>
      <c r="CD104" s="267" t="str">
        <f t="shared" si="48"/>
        <v/>
      </c>
      <c r="CE104" s="268" t="str">
        <f t="shared" si="49"/>
        <v/>
      </c>
      <c r="CF104" s="269" t="str">
        <f t="shared" si="50"/>
        <v/>
      </c>
      <c r="CG104" s="270" t="str">
        <f t="shared" si="111"/>
        <v/>
      </c>
      <c r="CH104" s="261" t="str">
        <f t="shared" si="51"/>
        <v/>
      </c>
      <c r="CI104" s="260"/>
      <c r="CJ104" s="135"/>
      <c r="CK104" s="262" t="str">
        <f t="shared" si="103"/>
        <v/>
      </c>
      <c r="CL104" s="263" t="str">
        <f t="shared" si="104"/>
        <v/>
      </c>
      <c r="CM104" s="264"/>
      <c r="CN104" s="265"/>
      <c r="CO104" s="266" t="str">
        <f t="shared" si="105"/>
        <v/>
      </c>
      <c r="CP104" s="267" t="str">
        <f t="shared" si="106"/>
        <v/>
      </c>
      <c r="CQ104" s="268" t="str">
        <f t="shared" si="107"/>
        <v/>
      </c>
      <c r="CR104" s="269" t="str">
        <f t="shared" si="108"/>
        <v/>
      </c>
      <c r="CS104" s="270" t="str">
        <f t="shared" si="109"/>
        <v/>
      </c>
      <c r="CT104" s="261" t="str">
        <f t="shared" si="110"/>
        <v/>
      </c>
      <c r="CU104" s="260"/>
      <c r="CV104" s="135"/>
    </row>
    <row r="105" spans="1:100" ht="13.5" customHeight="1">
      <c r="A105" s="259"/>
      <c r="E105" s="262" t="str">
        <f t="shared" si="53"/>
        <v/>
      </c>
      <c r="F105" s="263" t="str">
        <f t="shared" si="54"/>
        <v/>
      </c>
      <c r="G105" s="264"/>
      <c r="H105" s="265"/>
      <c r="I105" s="266" t="str">
        <f t="shared" si="55"/>
        <v/>
      </c>
      <c r="J105" s="267" t="str">
        <f t="shared" si="56"/>
        <v/>
      </c>
      <c r="K105" s="268" t="str">
        <f t="shared" si="57"/>
        <v/>
      </c>
      <c r="L105" s="269" t="str">
        <f t="shared" si="58"/>
        <v/>
      </c>
      <c r="M105" s="270" t="str">
        <f t="shared" si="59"/>
        <v/>
      </c>
      <c r="N105" s="261" t="str">
        <f t="shared" si="60"/>
        <v/>
      </c>
      <c r="O105" s="260"/>
      <c r="P105" s="135"/>
      <c r="Q105" s="262" t="str">
        <f t="shared" si="61"/>
        <v/>
      </c>
      <c r="R105" s="263" t="str">
        <f t="shared" si="62"/>
        <v/>
      </c>
      <c r="S105" s="264"/>
      <c r="T105" s="265"/>
      <c r="U105" s="266" t="str">
        <f t="shared" si="63"/>
        <v/>
      </c>
      <c r="V105" s="267" t="str">
        <f t="shared" si="64"/>
        <v/>
      </c>
      <c r="W105" s="268" t="str">
        <f t="shared" si="65"/>
        <v/>
      </c>
      <c r="X105" s="269" t="str">
        <f t="shared" si="66"/>
        <v/>
      </c>
      <c r="Y105" s="270" t="str">
        <f t="shared" si="67"/>
        <v/>
      </c>
      <c r="Z105" s="261" t="str">
        <f t="shared" si="68"/>
        <v/>
      </c>
      <c r="AA105" s="260"/>
      <c r="AB105" s="135"/>
      <c r="AC105" s="262" t="str">
        <f t="shared" si="69"/>
        <v/>
      </c>
      <c r="AD105" s="263" t="str">
        <f t="shared" si="70"/>
        <v/>
      </c>
      <c r="AE105" s="264"/>
      <c r="AF105" s="265"/>
      <c r="AG105" s="266" t="str">
        <f t="shared" si="71"/>
        <v/>
      </c>
      <c r="AH105" s="267" t="str">
        <f t="shared" si="72"/>
        <v/>
      </c>
      <c r="AI105" s="268" t="str">
        <f t="shared" si="73"/>
        <v/>
      </c>
      <c r="AJ105" s="269" t="str">
        <f t="shared" si="74"/>
        <v/>
      </c>
      <c r="AK105" s="270" t="str">
        <f t="shared" si="75"/>
        <v/>
      </c>
      <c r="AL105" s="261" t="str">
        <f t="shared" si="76"/>
        <v/>
      </c>
      <c r="AM105" s="260"/>
      <c r="AN105" s="135"/>
      <c r="AO105" s="262" t="str">
        <f t="shared" si="77"/>
        <v/>
      </c>
      <c r="AP105" s="263" t="str">
        <f t="shared" si="78"/>
        <v/>
      </c>
      <c r="AQ105" s="264"/>
      <c r="AR105" s="265"/>
      <c r="AS105" s="266" t="str">
        <f t="shared" si="79"/>
        <v/>
      </c>
      <c r="AT105" s="267" t="str">
        <f t="shared" si="80"/>
        <v/>
      </c>
      <c r="AU105" s="268" t="str">
        <f t="shared" si="81"/>
        <v/>
      </c>
      <c r="AV105" s="269" t="str">
        <f t="shared" si="82"/>
        <v/>
      </c>
      <c r="AW105" s="270" t="str">
        <f t="shared" si="83"/>
        <v/>
      </c>
      <c r="AX105" s="261" t="str">
        <f t="shared" si="84"/>
        <v/>
      </c>
      <c r="AY105" s="260"/>
      <c r="AZ105" s="135"/>
      <c r="BA105" s="262" t="str">
        <f t="shared" si="85"/>
        <v/>
      </c>
      <c r="BB105" s="263" t="str">
        <f t="shared" si="86"/>
        <v/>
      </c>
      <c r="BC105" s="264"/>
      <c r="BD105" s="265"/>
      <c r="BE105" s="266" t="str">
        <f t="shared" si="87"/>
        <v/>
      </c>
      <c r="BF105" s="267" t="str">
        <f t="shared" si="88"/>
        <v/>
      </c>
      <c r="BG105" s="268" t="str">
        <f t="shared" si="89"/>
        <v/>
      </c>
      <c r="BH105" s="269" t="str">
        <f t="shared" si="90"/>
        <v/>
      </c>
      <c r="BI105" s="270" t="str">
        <f t="shared" si="91"/>
        <v/>
      </c>
      <c r="BJ105" s="261" t="str">
        <f t="shared" si="92"/>
        <v/>
      </c>
      <c r="BK105" s="260"/>
      <c r="BL105" s="135"/>
      <c r="BM105" s="262" t="str">
        <f t="shared" si="93"/>
        <v/>
      </c>
      <c r="BN105" s="263" t="str">
        <f t="shared" si="94"/>
        <v/>
      </c>
      <c r="BO105" s="264"/>
      <c r="BP105" s="265"/>
      <c r="BQ105" s="266" t="str">
        <f t="shared" si="95"/>
        <v/>
      </c>
      <c r="BR105" s="267" t="str">
        <f t="shared" si="96"/>
        <v/>
      </c>
      <c r="BS105" s="268" t="str">
        <f t="shared" si="97"/>
        <v/>
      </c>
      <c r="BT105" s="269" t="str">
        <f t="shared" si="98"/>
        <v/>
      </c>
      <c r="BU105" s="270" t="str">
        <f t="shared" si="99"/>
        <v/>
      </c>
      <c r="BV105" s="261" t="str">
        <f t="shared" si="100"/>
        <v/>
      </c>
      <c r="BW105" s="260"/>
      <c r="BX105" s="135"/>
      <c r="BY105" s="262" t="str">
        <f t="shared" si="45"/>
        <v/>
      </c>
      <c r="BZ105" s="263" t="str">
        <f t="shared" si="46"/>
        <v/>
      </c>
      <c r="CA105" s="264"/>
      <c r="CB105" s="265"/>
      <c r="CC105" s="266" t="str">
        <f t="shared" si="47"/>
        <v/>
      </c>
      <c r="CD105" s="267" t="str">
        <f t="shared" si="48"/>
        <v/>
      </c>
      <c r="CE105" s="268" t="str">
        <f t="shared" si="49"/>
        <v/>
      </c>
      <c r="CF105" s="269" t="str">
        <f t="shared" si="50"/>
        <v/>
      </c>
      <c r="CG105" s="270" t="str">
        <f t="shared" si="111"/>
        <v/>
      </c>
      <c r="CH105" s="261" t="str">
        <f t="shared" si="51"/>
        <v/>
      </c>
      <c r="CI105" s="260"/>
      <c r="CJ105" s="135"/>
      <c r="CK105" s="262" t="str">
        <f t="shared" si="103"/>
        <v/>
      </c>
      <c r="CL105" s="263" t="str">
        <f t="shared" si="104"/>
        <v/>
      </c>
      <c r="CM105" s="264"/>
      <c r="CN105" s="265"/>
      <c r="CO105" s="266" t="str">
        <f t="shared" si="105"/>
        <v/>
      </c>
      <c r="CP105" s="267" t="str">
        <f t="shared" si="106"/>
        <v/>
      </c>
      <c r="CQ105" s="268" t="str">
        <f t="shared" si="107"/>
        <v/>
      </c>
      <c r="CR105" s="269" t="str">
        <f t="shared" si="108"/>
        <v/>
      </c>
      <c r="CS105" s="270" t="str">
        <f t="shared" si="109"/>
        <v/>
      </c>
      <c r="CT105" s="261" t="str">
        <f t="shared" si="110"/>
        <v/>
      </c>
      <c r="CU105" s="260"/>
      <c r="CV105" s="135"/>
    </row>
    <row r="106" spans="1:100" ht="13.5" customHeight="1">
      <c r="A106" s="259"/>
      <c r="E106" s="262" t="str">
        <f t="shared" si="53"/>
        <v/>
      </c>
      <c r="F106" s="263" t="str">
        <f t="shared" si="54"/>
        <v/>
      </c>
      <c r="G106" s="264"/>
      <c r="H106" s="265"/>
      <c r="I106" s="266" t="str">
        <f t="shared" si="55"/>
        <v/>
      </c>
      <c r="J106" s="267" t="str">
        <f t="shared" si="56"/>
        <v/>
      </c>
      <c r="K106" s="268" t="str">
        <f t="shared" si="57"/>
        <v/>
      </c>
      <c r="L106" s="269" t="str">
        <f t="shared" si="58"/>
        <v/>
      </c>
      <c r="M106" s="270" t="str">
        <f t="shared" si="59"/>
        <v/>
      </c>
      <c r="N106" s="261" t="str">
        <f t="shared" si="60"/>
        <v/>
      </c>
      <c r="O106" s="260"/>
      <c r="P106" s="135"/>
      <c r="Q106" s="262" t="str">
        <f t="shared" si="61"/>
        <v/>
      </c>
      <c r="R106" s="263" t="str">
        <f t="shared" si="62"/>
        <v/>
      </c>
      <c r="S106" s="264"/>
      <c r="T106" s="265"/>
      <c r="U106" s="266" t="str">
        <f t="shared" si="63"/>
        <v/>
      </c>
      <c r="V106" s="267" t="str">
        <f t="shared" si="64"/>
        <v/>
      </c>
      <c r="W106" s="268" t="str">
        <f t="shared" si="65"/>
        <v/>
      </c>
      <c r="X106" s="269" t="str">
        <f t="shared" si="66"/>
        <v/>
      </c>
      <c r="Y106" s="270" t="str">
        <f t="shared" si="67"/>
        <v/>
      </c>
      <c r="Z106" s="261" t="str">
        <f t="shared" si="68"/>
        <v/>
      </c>
      <c r="AA106" s="260"/>
      <c r="AB106" s="135"/>
      <c r="AC106" s="262" t="str">
        <f t="shared" si="69"/>
        <v/>
      </c>
      <c r="AD106" s="263" t="str">
        <f t="shared" si="70"/>
        <v/>
      </c>
      <c r="AE106" s="264"/>
      <c r="AF106" s="265"/>
      <c r="AG106" s="266" t="str">
        <f t="shared" si="71"/>
        <v/>
      </c>
      <c r="AH106" s="267" t="str">
        <f t="shared" si="72"/>
        <v/>
      </c>
      <c r="AI106" s="268" t="str">
        <f t="shared" si="73"/>
        <v/>
      </c>
      <c r="AJ106" s="269" t="str">
        <f t="shared" si="74"/>
        <v/>
      </c>
      <c r="AK106" s="270" t="str">
        <f t="shared" si="75"/>
        <v/>
      </c>
      <c r="AL106" s="261" t="str">
        <f t="shared" si="76"/>
        <v/>
      </c>
      <c r="AM106" s="260"/>
      <c r="AN106" s="135"/>
      <c r="AO106" s="262" t="str">
        <f t="shared" si="77"/>
        <v/>
      </c>
      <c r="AP106" s="263" t="str">
        <f t="shared" si="78"/>
        <v/>
      </c>
      <c r="AQ106" s="264"/>
      <c r="AR106" s="265"/>
      <c r="AS106" s="266" t="str">
        <f t="shared" si="79"/>
        <v/>
      </c>
      <c r="AT106" s="267" t="str">
        <f t="shared" si="80"/>
        <v/>
      </c>
      <c r="AU106" s="268" t="str">
        <f t="shared" si="81"/>
        <v/>
      </c>
      <c r="AV106" s="269" t="str">
        <f t="shared" si="82"/>
        <v/>
      </c>
      <c r="AW106" s="270" t="str">
        <f t="shared" si="83"/>
        <v/>
      </c>
      <c r="AX106" s="261" t="str">
        <f t="shared" si="84"/>
        <v/>
      </c>
      <c r="AY106" s="260"/>
      <c r="AZ106" s="135"/>
      <c r="BA106" s="262" t="str">
        <f t="shared" si="85"/>
        <v/>
      </c>
      <c r="BB106" s="263" t="str">
        <f t="shared" si="86"/>
        <v/>
      </c>
      <c r="BC106" s="264"/>
      <c r="BD106" s="265"/>
      <c r="BE106" s="266" t="str">
        <f t="shared" si="87"/>
        <v/>
      </c>
      <c r="BF106" s="267" t="str">
        <f t="shared" si="88"/>
        <v/>
      </c>
      <c r="BG106" s="268" t="str">
        <f t="shared" si="89"/>
        <v/>
      </c>
      <c r="BH106" s="269" t="str">
        <f t="shared" si="90"/>
        <v/>
      </c>
      <c r="BI106" s="270" t="str">
        <f t="shared" si="91"/>
        <v/>
      </c>
      <c r="BJ106" s="261" t="str">
        <f t="shared" si="92"/>
        <v/>
      </c>
      <c r="BK106" s="260"/>
      <c r="BL106" s="135"/>
      <c r="BM106" s="262" t="str">
        <f t="shared" si="93"/>
        <v/>
      </c>
      <c r="BN106" s="263" t="str">
        <f t="shared" si="94"/>
        <v/>
      </c>
      <c r="BO106" s="264"/>
      <c r="BP106" s="265"/>
      <c r="BQ106" s="266" t="str">
        <f t="shared" si="95"/>
        <v/>
      </c>
      <c r="BR106" s="267" t="str">
        <f t="shared" si="96"/>
        <v/>
      </c>
      <c r="BS106" s="268" t="str">
        <f t="shared" si="97"/>
        <v/>
      </c>
      <c r="BT106" s="269" t="str">
        <f t="shared" si="98"/>
        <v/>
      </c>
      <c r="BU106" s="270" t="str">
        <f t="shared" si="99"/>
        <v/>
      </c>
      <c r="BV106" s="261" t="str">
        <f t="shared" si="100"/>
        <v/>
      </c>
      <c r="BW106" s="260"/>
      <c r="BX106" s="135"/>
      <c r="BY106" s="262" t="str">
        <f t="shared" si="45"/>
        <v/>
      </c>
      <c r="BZ106" s="263" t="str">
        <f t="shared" si="46"/>
        <v/>
      </c>
      <c r="CA106" s="264"/>
      <c r="CB106" s="265"/>
      <c r="CC106" s="266" t="str">
        <f t="shared" si="47"/>
        <v/>
      </c>
      <c r="CD106" s="267" t="str">
        <f t="shared" si="48"/>
        <v/>
      </c>
      <c r="CE106" s="268" t="str">
        <f t="shared" si="49"/>
        <v/>
      </c>
      <c r="CF106" s="269" t="str">
        <f t="shared" si="50"/>
        <v/>
      </c>
      <c r="CG106" s="270" t="str">
        <f t="shared" si="111"/>
        <v/>
      </c>
      <c r="CH106" s="261" t="str">
        <f t="shared" si="51"/>
        <v/>
      </c>
      <c r="CI106" s="260"/>
      <c r="CJ106" s="135"/>
      <c r="CK106" s="262" t="str">
        <f t="shared" si="103"/>
        <v/>
      </c>
      <c r="CL106" s="263" t="str">
        <f t="shared" si="104"/>
        <v/>
      </c>
      <c r="CM106" s="264"/>
      <c r="CN106" s="265"/>
      <c r="CO106" s="266" t="str">
        <f t="shared" si="105"/>
        <v/>
      </c>
      <c r="CP106" s="267" t="str">
        <f t="shared" si="106"/>
        <v/>
      </c>
      <c r="CQ106" s="268" t="str">
        <f t="shared" si="107"/>
        <v/>
      </c>
      <c r="CR106" s="269" t="str">
        <f t="shared" si="108"/>
        <v/>
      </c>
      <c r="CS106" s="270" t="str">
        <f t="shared" si="109"/>
        <v/>
      </c>
      <c r="CT106" s="261" t="str">
        <f t="shared" si="110"/>
        <v/>
      </c>
      <c r="CU106" s="260"/>
      <c r="CV106" s="135"/>
    </row>
    <row r="107" spans="1:100" ht="13.5" customHeight="1">
      <c r="A107" s="259"/>
      <c r="E107" s="262" t="str">
        <f t="shared" si="53"/>
        <v/>
      </c>
      <c r="F107" s="263" t="str">
        <f t="shared" si="54"/>
        <v/>
      </c>
      <c r="G107" s="264"/>
      <c r="H107" s="265"/>
      <c r="I107" s="266" t="str">
        <f t="shared" si="55"/>
        <v/>
      </c>
      <c r="J107" s="267" t="str">
        <f t="shared" si="56"/>
        <v/>
      </c>
      <c r="K107" s="268" t="str">
        <f t="shared" si="57"/>
        <v/>
      </c>
      <c r="L107" s="269" t="str">
        <f t="shared" si="58"/>
        <v/>
      </c>
      <c r="M107" s="270" t="str">
        <f t="shared" si="59"/>
        <v/>
      </c>
      <c r="N107" s="261" t="str">
        <f t="shared" si="60"/>
        <v/>
      </c>
      <c r="O107" s="260"/>
      <c r="P107" s="135"/>
      <c r="Q107" s="262" t="str">
        <f t="shared" si="61"/>
        <v/>
      </c>
      <c r="R107" s="263" t="str">
        <f t="shared" si="62"/>
        <v/>
      </c>
      <c r="S107" s="264"/>
      <c r="T107" s="265"/>
      <c r="U107" s="266" t="str">
        <f t="shared" si="63"/>
        <v/>
      </c>
      <c r="V107" s="267" t="str">
        <f t="shared" si="64"/>
        <v/>
      </c>
      <c r="W107" s="268" t="str">
        <f t="shared" si="65"/>
        <v/>
      </c>
      <c r="X107" s="269" t="str">
        <f t="shared" si="66"/>
        <v/>
      </c>
      <c r="Y107" s="270" t="str">
        <f t="shared" si="67"/>
        <v/>
      </c>
      <c r="Z107" s="261" t="str">
        <f t="shared" si="68"/>
        <v/>
      </c>
      <c r="AA107" s="260"/>
      <c r="AB107" s="135"/>
      <c r="AC107" s="262" t="str">
        <f t="shared" si="69"/>
        <v/>
      </c>
      <c r="AD107" s="263" t="str">
        <f t="shared" si="70"/>
        <v/>
      </c>
      <c r="AE107" s="264"/>
      <c r="AF107" s="265"/>
      <c r="AG107" s="266" t="str">
        <f t="shared" si="71"/>
        <v/>
      </c>
      <c r="AH107" s="267" t="str">
        <f t="shared" si="72"/>
        <v/>
      </c>
      <c r="AI107" s="268" t="str">
        <f t="shared" si="73"/>
        <v/>
      </c>
      <c r="AJ107" s="269" t="str">
        <f t="shared" si="74"/>
        <v/>
      </c>
      <c r="AK107" s="270" t="str">
        <f t="shared" si="75"/>
        <v/>
      </c>
      <c r="AL107" s="261" t="str">
        <f t="shared" si="76"/>
        <v/>
      </c>
      <c r="AM107" s="260"/>
      <c r="AN107" s="135"/>
      <c r="AO107" s="262" t="str">
        <f t="shared" si="77"/>
        <v/>
      </c>
      <c r="AP107" s="263" t="str">
        <f t="shared" si="78"/>
        <v/>
      </c>
      <c r="AQ107" s="264"/>
      <c r="AR107" s="265"/>
      <c r="AS107" s="266" t="str">
        <f t="shared" si="79"/>
        <v/>
      </c>
      <c r="AT107" s="267" t="str">
        <f t="shared" si="80"/>
        <v/>
      </c>
      <c r="AU107" s="268" t="str">
        <f t="shared" si="81"/>
        <v/>
      </c>
      <c r="AV107" s="269" t="str">
        <f t="shared" si="82"/>
        <v/>
      </c>
      <c r="AW107" s="270" t="str">
        <f t="shared" si="83"/>
        <v/>
      </c>
      <c r="AX107" s="261" t="str">
        <f t="shared" si="84"/>
        <v/>
      </c>
      <c r="AY107" s="260"/>
      <c r="AZ107" s="135"/>
      <c r="BA107" s="262" t="str">
        <f t="shared" si="85"/>
        <v/>
      </c>
      <c r="BB107" s="263" t="str">
        <f t="shared" si="86"/>
        <v/>
      </c>
      <c r="BC107" s="264"/>
      <c r="BD107" s="265"/>
      <c r="BE107" s="266" t="str">
        <f t="shared" si="87"/>
        <v/>
      </c>
      <c r="BF107" s="267" t="str">
        <f t="shared" si="88"/>
        <v/>
      </c>
      <c r="BG107" s="268" t="str">
        <f t="shared" si="89"/>
        <v/>
      </c>
      <c r="BH107" s="269" t="str">
        <f t="shared" si="90"/>
        <v/>
      </c>
      <c r="BI107" s="270" t="str">
        <f t="shared" si="91"/>
        <v/>
      </c>
      <c r="BJ107" s="261" t="str">
        <f t="shared" si="92"/>
        <v/>
      </c>
      <c r="BK107" s="260"/>
      <c r="BL107" s="135"/>
      <c r="BM107" s="262" t="str">
        <f t="shared" si="93"/>
        <v/>
      </c>
      <c r="BN107" s="263" t="str">
        <f t="shared" si="94"/>
        <v/>
      </c>
      <c r="BO107" s="264"/>
      <c r="BP107" s="265"/>
      <c r="BQ107" s="266" t="str">
        <f t="shared" si="95"/>
        <v/>
      </c>
      <c r="BR107" s="267" t="str">
        <f t="shared" si="96"/>
        <v/>
      </c>
      <c r="BS107" s="268" t="str">
        <f t="shared" si="97"/>
        <v/>
      </c>
      <c r="BT107" s="269" t="str">
        <f t="shared" si="98"/>
        <v/>
      </c>
      <c r="BU107" s="270" t="str">
        <f t="shared" si="99"/>
        <v/>
      </c>
      <c r="BV107" s="261" t="str">
        <f t="shared" si="100"/>
        <v/>
      </c>
      <c r="BW107" s="260"/>
      <c r="BX107" s="135"/>
      <c r="BY107" s="262" t="str">
        <f t="shared" si="45"/>
        <v/>
      </c>
      <c r="BZ107" s="263" t="str">
        <f t="shared" si="46"/>
        <v/>
      </c>
      <c r="CA107" s="264"/>
      <c r="CB107" s="265"/>
      <c r="CC107" s="266" t="str">
        <f t="shared" si="47"/>
        <v/>
      </c>
      <c r="CD107" s="267" t="str">
        <f t="shared" si="48"/>
        <v/>
      </c>
      <c r="CE107" s="268" t="str">
        <f t="shared" si="49"/>
        <v/>
      </c>
      <c r="CF107" s="269" t="str">
        <f t="shared" si="50"/>
        <v/>
      </c>
      <c r="CG107" s="270" t="str">
        <f t="shared" si="111"/>
        <v/>
      </c>
      <c r="CH107" s="261" t="str">
        <f t="shared" si="51"/>
        <v/>
      </c>
      <c r="CI107" s="260"/>
      <c r="CJ107" s="135"/>
      <c r="CK107" s="262" t="str">
        <f t="shared" si="103"/>
        <v/>
      </c>
      <c r="CL107" s="263" t="str">
        <f t="shared" si="104"/>
        <v/>
      </c>
      <c r="CM107" s="264"/>
      <c r="CN107" s="265"/>
      <c r="CO107" s="266" t="str">
        <f t="shared" si="105"/>
        <v/>
      </c>
      <c r="CP107" s="267" t="str">
        <f t="shared" si="106"/>
        <v/>
      </c>
      <c r="CQ107" s="268" t="str">
        <f t="shared" si="107"/>
        <v/>
      </c>
      <c r="CR107" s="269" t="str">
        <f t="shared" si="108"/>
        <v/>
      </c>
      <c r="CS107" s="270" t="str">
        <f t="shared" si="109"/>
        <v/>
      </c>
      <c r="CT107" s="261" t="str">
        <f t="shared" si="110"/>
        <v/>
      </c>
      <c r="CU107" s="260"/>
      <c r="CV107" s="135"/>
    </row>
    <row r="108" spans="1:100" ht="13.5" customHeight="1">
      <c r="A108" s="259"/>
      <c r="B108" s="273"/>
      <c r="E108" s="262" t="str">
        <f t="shared" si="53"/>
        <v/>
      </c>
      <c r="F108" s="263" t="str">
        <f t="shared" si="54"/>
        <v/>
      </c>
      <c r="G108" s="264"/>
      <c r="H108" s="265"/>
      <c r="I108" s="266" t="str">
        <f t="shared" si="55"/>
        <v/>
      </c>
      <c r="J108" s="267" t="str">
        <f t="shared" si="56"/>
        <v/>
      </c>
      <c r="K108" s="268" t="str">
        <f t="shared" si="57"/>
        <v/>
      </c>
      <c r="L108" s="269" t="str">
        <f t="shared" si="58"/>
        <v/>
      </c>
      <c r="M108" s="270" t="str">
        <f t="shared" si="59"/>
        <v/>
      </c>
      <c r="N108" s="261" t="str">
        <f t="shared" si="60"/>
        <v/>
      </c>
      <c r="O108" s="260"/>
      <c r="P108" s="135"/>
      <c r="Q108" s="262" t="str">
        <f t="shared" si="61"/>
        <v/>
      </c>
      <c r="R108" s="263" t="str">
        <f t="shared" si="62"/>
        <v/>
      </c>
      <c r="S108" s="264"/>
      <c r="T108" s="265"/>
      <c r="U108" s="266" t="str">
        <f t="shared" si="63"/>
        <v/>
      </c>
      <c r="V108" s="267" t="str">
        <f t="shared" si="64"/>
        <v/>
      </c>
      <c r="W108" s="268" t="str">
        <f t="shared" si="65"/>
        <v/>
      </c>
      <c r="X108" s="269" t="str">
        <f t="shared" si="66"/>
        <v/>
      </c>
      <c r="Y108" s="270" t="str">
        <f t="shared" si="67"/>
        <v/>
      </c>
      <c r="Z108" s="261" t="str">
        <f t="shared" si="68"/>
        <v/>
      </c>
      <c r="AA108" s="260"/>
      <c r="AB108" s="135"/>
      <c r="AC108" s="262" t="str">
        <f t="shared" si="69"/>
        <v/>
      </c>
      <c r="AD108" s="263" t="str">
        <f t="shared" si="70"/>
        <v/>
      </c>
      <c r="AE108" s="264"/>
      <c r="AF108" s="265"/>
      <c r="AG108" s="266" t="str">
        <f t="shared" si="71"/>
        <v/>
      </c>
      <c r="AH108" s="267" t="str">
        <f t="shared" si="72"/>
        <v/>
      </c>
      <c r="AI108" s="268" t="str">
        <f t="shared" si="73"/>
        <v/>
      </c>
      <c r="AJ108" s="269" t="str">
        <f t="shared" si="74"/>
        <v/>
      </c>
      <c r="AK108" s="270" t="str">
        <f t="shared" si="75"/>
        <v/>
      </c>
      <c r="AL108" s="261" t="str">
        <f t="shared" si="76"/>
        <v/>
      </c>
      <c r="AM108" s="260"/>
      <c r="AN108" s="135"/>
      <c r="AO108" s="262" t="str">
        <f t="shared" si="77"/>
        <v/>
      </c>
      <c r="AP108" s="263" t="str">
        <f t="shared" si="78"/>
        <v/>
      </c>
      <c r="AQ108" s="264"/>
      <c r="AR108" s="265"/>
      <c r="AS108" s="266" t="str">
        <f t="shared" si="79"/>
        <v/>
      </c>
      <c r="AT108" s="267" t="str">
        <f t="shared" si="80"/>
        <v/>
      </c>
      <c r="AU108" s="268" t="str">
        <f t="shared" si="81"/>
        <v/>
      </c>
      <c r="AV108" s="269" t="str">
        <f t="shared" si="82"/>
        <v/>
      </c>
      <c r="AW108" s="270" t="str">
        <f t="shared" si="83"/>
        <v/>
      </c>
      <c r="AX108" s="261" t="str">
        <f t="shared" si="84"/>
        <v/>
      </c>
      <c r="AY108" s="260"/>
      <c r="AZ108" s="135"/>
      <c r="BA108" s="262" t="str">
        <f t="shared" si="85"/>
        <v/>
      </c>
      <c r="BB108" s="263" t="str">
        <f t="shared" si="86"/>
        <v/>
      </c>
      <c r="BC108" s="264"/>
      <c r="BD108" s="265"/>
      <c r="BE108" s="266" t="str">
        <f t="shared" si="87"/>
        <v/>
      </c>
      <c r="BF108" s="267" t="str">
        <f t="shared" si="88"/>
        <v/>
      </c>
      <c r="BG108" s="268" t="str">
        <f t="shared" si="89"/>
        <v/>
      </c>
      <c r="BH108" s="269" t="str">
        <f t="shared" si="90"/>
        <v/>
      </c>
      <c r="BI108" s="270" t="str">
        <f t="shared" si="91"/>
        <v/>
      </c>
      <c r="BJ108" s="261" t="str">
        <f t="shared" si="92"/>
        <v/>
      </c>
      <c r="BK108" s="260"/>
      <c r="BL108" s="135"/>
      <c r="BM108" s="262" t="str">
        <f t="shared" si="93"/>
        <v/>
      </c>
      <c r="BN108" s="263" t="str">
        <f t="shared" si="94"/>
        <v/>
      </c>
      <c r="BO108" s="264"/>
      <c r="BP108" s="265"/>
      <c r="BQ108" s="266" t="str">
        <f t="shared" si="95"/>
        <v/>
      </c>
      <c r="BR108" s="267" t="str">
        <f t="shared" si="96"/>
        <v/>
      </c>
      <c r="BS108" s="268" t="str">
        <f t="shared" si="97"/>
        <v/>
      </c>
      <c r="BT108" s="269" t="str">
        <f t="shared" si="98"/>
        <v/>
      </c>
      <c r="BU108" s="270" t="str">
        <f t="shared" si="99"/>
        <v/>
      </c>
      <c r="BV108" s="261" t="str">
        <f t="shared" si="100"/>
        <v/>
      </c>
      <c r="BW108" s="260"/>
      <c r="BX108" s="135"/>
      <c r="BY108" s="262" t="str">
        <f t="shared" si="45"/>
        <v/>
      </c>
      <c r="BZ108" s="263" t="str">
        <f t="shared" si="46"/>
        <v/>
      </c>
      <c r="CA108" s="264"/>
      <c r="CB108" s="265"/>
      <c r="CC108" s="266" t="str">
        <f t="shared" si="47"/>
        <v/>
      </c>
      <c r="CD108" s="267" t="str">
        <f t="shared" si="48"/>
        <v/>
      </c>
      <c r="CE108" s="268" t="str">
        <f t="shared" si="49"/>
        <v/>
      </c>
      <c r="CF108" s="269" t="str">
        <f t="shared" si="50"/>
        <v/>
      </c>
      <c r="CG108" s="270" t="str">
        <f t="shared" si="111"/>
        <v/>
      </c>
      <c r="CH108" s="261" t="str">
        <f t="shared" si="51"/>
        <v/>
      </c>
      <c r="CI108" s="260"/>
      <c r="CJ108" s="135"/>
      <c r="CK108" s="262" t="str">
        <f t="shared" si="103"/>
        <v/>
      </c>
      <c r="CL108" s="263" t="str">
        <f t="shared" si="104"/>
        <v/>
      </c>
      <c r="CM108" s="264"/>
      <c r="CN108" s="265"/>
      <c r="CO108" s="266" t="str">
        <f t="shared" si="105"/>
        <v/>
      </c>
      <c r="CP108" s="267" t="str">
        <f t="shared" si="106"/>
        <v/>
      </c>
      <c r="CQ108" s="268" t="str">
        <f t="shared" si="107"/>
        <v/>
      </c>
      <c r="CR108" s="269" t="str">
        <f t="shared" si="108"/>
        <v/>
      </c>
      <c r="CS108" s="270" t="str">
        <f t="shared" si="109"/>
        <v/>
      </c>
      <c r="CT108" s="261" t="str">
        <f t="shared" si="110"/>
        <v/>
      </c>
      <c r="CU108" s="260"/>
      <c r="CV108" s="135"/>
    </row>
    <row r="109" spans="1:100" ht="13.5" customHeight="1">
      <c r="A109" s="259"/>
      <c r="E109" s="262" t="str">
        <f t="shared" si="53"/>
        <v/>
      </c>
      <c r="F109" s="263" t="str">
        <f t="shared" si="54"/>
        <v/>
      </c>
      <c r="G109" s="264"/>
      <c r="H109" s="265"/>
      <c r="I109" s="266" t="str">
        <f t="shared" si="55"/>
        <v/>
      </c>
      <c r="J109" s="267" t="str">
        <f t="shared" si="56"/>
        <v/>
      </c>
      <c r="K109" s="268" t="str">
        <f t="shared" si="57"/>
        <v/>
      </c>
      <c r="L109" s="269" t="str">
        <f t="shared" si="58"/>
        <v/>
      </c>
      <c r="M109" s="270" t="str">
        <f t="shared" si="59"/>
        <v/>
      </c>
      <c r="N109" s="261" t="str">
        <f t="shared" si="60"/>
        <v/>
      </c>
      <c r="O109" s="260"/>
      <c r="P109" s="135"/>
      <c r="Q109" s="262" t="str">
        <f t="shared" si="61"/>
        <v/>
      </c>
      <c r="R109" s="263" t="str">
        <f t="shared" si="62"/>
        <v/>
      </c>
      <c r="S109" s="264"/>
      <c r="T109" s="265"/>
      <c r="U109" s="266" t="str">
        <f t="shared" si="63"/>
        <v/>
      </c>
      <c r="V109" s="267" t="str">
        <f t="shared" si="64"/>
        <v/>
      </c>
      <c r="W109" s="268" t="str">
        <f t="shared" si="65"/>
        <v/>
      </c>
      <c r="X109" s="269" t="str">
        <f t="shared" si="66"/>
        <v/>
      </c>
      <c r="Y109" s="270" t="str">
        <f t="shared" si="67"/>
        <v/>
      </c>
      <c r="Z109" s="261" t="str">
        <f t="shared" si="68"/>
        <v/>
      </c>
      <c r="AA109" s="260"/>
      <c r="AB109" s="135"/>
      <c r="AC109" s="262" t="str">
        <f t="shared" si="69"/>
        <v/>
      </c>
      <c r="AD109" s="263" t="str">
        <f t="shared" si="70"/>
        <v/>
      </c>
      <c r="AE109" s="264"/>
      <c r="AF109" s="265"/>
      <c r="AG109" s="266" t="str">
        <f t="shared" si="71"/>
        <v/>
      </c>
      <c r="AH109" s="267" t="str">
        <f t="shared" si="72"/>
        <v/>
      </c>
      <c r="AI109" s="268" t="str">
        <f t="shared" si="73"/>
        <v/>
      </c>
      <c r="AJ109" s="269" t="str">
        <f t="shared" si="74"/>
        <v/>
      </c>
      <c r="AK109" s="270" t="str">
        <f t="shared" si="75"/>
        <v/>
      </c>
      <c r="AL109" s="261" t="str">
        <f t="shared" si="76"/>
        <v/>
      </c>
      <c r="AM109" s="260"/>
      <c r="AN109" s="135"/>
      <c r="AO109" s="262" t="str">
        <f t="shared" si="77"/>
        <v/>
      </c>
      <c r="AP109" s="263" t="str">
        <f t="shared" si="78"/>
        <v/>
      </c>
      <c r="AQ109" s="264"/>
      <c r="AR109" s="265"/>
      <c r="AS109" s="266" t="str">
        <f t="shared" si="79"/>
        <v/>
      </c>
      <c r="AT109" s="267" t="str">
        <f t="shared" si="80"/>
        <v/>
      </c>
      <c r="AU109" s="268" t="str">
        <f t="shared" si="81"/>
        <v/>
      </c>
      <c r="AV109" s="269" t="str">
        <f t="shared" si="82"/>
        <v/>
      </c>
      <c r="AW109" s="270" t="str">
        <f t="shared" si="83"/>
        <v/>
      </c>
      <c r="AX109" s="261" t="str">
        <f t="shared" si="84"/>
        <v/>
      </c>
      <c r="AY109" s="260"/>
      <c r="AZ109" s="135"/>
      <c r="BA109" s="262" t="str">
        <f t="shared" si="85"/>
        <v/>
      </c>
      <c r="BB109" s="263" t="str">
        <f t="shared" si="86"/>
        <v/>
      </c>
      <c r="BC109" s="264"/>
      <c r="BD109" s="265"/>
      <c r="BE109" s="266" t="str">
        <f t="shared" si="87"/>
        <v/>
      </c>
      <c r="BF109" s="267" t="str">
        <f t="shared" si="88"/>
        <v/>
      </c>
      <c r="BG109" s="268" t="str">
        <f t="shared" si="89"/>
        <v/>
      </c>
      <c r="BH109" s="269" t="str">
        <f t="shared" si="90"/>
        <v/>
      </c>
      <c r="BI109" s="270" t="str">
        <f t="shared" si="91"/>
        <v/>
      </c>
      <c r="BJ109" s="261" t="str">
        <f t="shared" si="92"/>
        <v/>
      </c>
      <c r="BK109" s="260"/>
      <c r="BL109" s="135"/>
      <c r="BM109" s="262" t="str">
        <f t="shared" si="93"/>
        <v/>
      </c>
      <c r="BN109" s="263" t="str">
        <f t="shared" si="94"/>
        <v/>
      </c>
      <c r="BO109" s="264"/>
      <c r="BP109" s="265"/>
      <c r="BQ109" s="266" t="str">
        <f t="shared" si="95"/>
        <v/>
      </c>
      <c r="BR109" s="267" t="str">
        <f t="shared" si="96"/>
        <v/>
      </c>
      <c r="BS109" s="268" t="str">
        <f t="shared" si="97"/>
        <v/>
      </c>
      <c r="BT109" s="269" t="str">
        <f t="shared" si="98"/>
        <v/>
      </c>
      <c r="BU109" s="270" t="str">
        <f t="shared" si="99"/>
        <v/>
      </c>
      <c r="BV109" s="261" t="str">
        <f t="shared" si="100"/>
        <v/>
      </c>
      <c r="BW109" s="260"/>
      <c r="BX109" s="135"/>
      <c r="BY109" s="262" t="str">
        <f t="shared" si="45"/>
        <v/>
      </c>
      <c r="BZ109" s="263" t="str">
        <f t="shared" si="46"/>
        <v/>
      </c>
      <c r="CA109" s="264"/>
      <c r="CB109" s="265"/>
      <c r="CC109" s="266" t="str">
        <f t="shared" si="47"/>
        <v/>
      </c>
      <c r="CD109" s="267" t="str">
        <f t="shared" si="48"/>
        <v/>
      </c>
      <c r="CE109" s="268" t="str">
        <f t="shared" si="49"/>
        <v/>
      </c>
      <c r="CF109" s="269" t="str">
        <f t="shared" si="50"/>
        <v/>
      </c>
      <c r="CG109" s="270" t="str">
        <f t="shared" si="111"/>
        <v/>
      </c>
      <c r="CH109" s="261" t="str">
        <f t="shared" si="51"/>
        <v/>
      </c>
      <c r="CI109" s="260"/>
      <c r="CJ109" s="135"/>
      <c r="CK109" s="262" t="str">
        <f t="shared" si="103"/>
        <v/>
      </c>
      <c r="CL109" s="263" t="str">
        <f t="shared" si="104"/>
        <v/>
      </c>
      <c r="CM109" s="264"/>
      <c r="CN109" s="265"/>
      <c r="CO109" s="266" t="str">
        <f t="shared" si="105"/>
        <v/>
      </c>
      <c r="CP109" s="267" t="str">
        <f t="shared" si="106"/>
        <v/>
      </c>
      <c r="CQ109" s="268" t="str">
        <f t="shared" si="107"/>
        <v/>
      </c>
      <c r="CR109" s="269" t="str">
        <f t="shared" si="108"/>
        <v/>
      </c>
      <c r="CS109" s="270" t="str">
        <f t="shared" si="109"/>
        <v/>
      </c>
      <c r="CT109" s="261" t="str">
        <f t="shared" si="110"/>
        <v/>
      </c>
      <c r="CU109" s="260"/>
      <c r="CV109" s="135"/>
    </row>
    <row r="110" spans="1:100" ht="13.5" customHeight="1">
      <c r="A110" s="259"/>
      <c r="E110" s="262" t="str">
        <f t="shared" si="53"/>
        <v/>
      </c>
      <c r="F110" s="263" t="str">
        <f t="shared" si="54"/>
        <v/>
      </c>
      <c r="G110" s="264"/>
      <c r="H110" s="265"/>
      <c r="I110" s="266" t="str">
        <f t="shared" si="55"/>
        <v/>
      </c>
      <c r="J110" s="267" t="str">
        <f t="shared" si="56"/>
        <v/>
      </c>
      <c r="K110" s="268" t="str">
        <f t="shared" si="57"/>
        <v/>
      </c>
      <c r="L110" s="269" t="str">
        <f t="shared" si="58"/>
        <v/>
      </c>
      <c r="M110" s="270" t="str">
        <f t="shared" si="59"/>
        <v/>
      </c>
      <c r="N110" s="261" t="str">
        <f t="shared" si="60"/>
        <v/>
      </c>
      <c r="O110" s="260"/>
      <c r="P110" s="135"/>
      <c r="Q110" s="262" t="str">
        <f t="shared" si="61"/>
        <v/>
      </c>
      <c r="R110" s="263" t="str">
        <f t="shared" si="62"/>
        <v/>
      </c>
      <c r="S110" s="264"/>
      <c r="T110" s="265"/>
      <c r="U110" s="266" t="str">
        <f t="shared" si="63"/>
        <v/>
      </c>
      <c r="V110" s="267" t="str">
        <f t="shared" si="64"/>
        <v/>
      </c>
      <c r="W110" s="268" t="str">
        <f t="shared" si="65"/>
        <v/>
      </c>
      <c r="X110" s="269" t="str">
        <f t="shared" si="66"/>
        <v/>
      </c>
      <c r="Y110" s="270" t="str">
        <f t="shared" si="67"/>
        <v/>
      </c>
      <c r="Z110" s="261" t="str">
        <f t="shared" si="68"/>
        <v/>
      </c>
      <c r="AA110" s="260"/>
      <c r="AB110" s="135"/>
      <c r="AC110" s="262" t="str">
        <f t="shared" si="69"/>
        <v/>
      </c>
      <c r="AD110" s="263" t="str">
        <f t="shared" si="70"/>
        <v/>
      </c>
      <c r="AE110" s="264"/>
      <c r="AF110" s="265"/>
      <c r="AG110" s="266" t="str">
        <f t="shared" si="71"/>
        <v/>
      </c>
      <c r="AH110" s="267" t="str">
        <f t="shared" si="72"/>
        <v/>
      </c>
      <c r="AI110" s="268" t="str">
        <f t="shared" si="73"/>
        <v/>
      </c>
      <c r="AJ110" s="269" t="str">
        <f t="shared" si="74"/>
        <v/>
      </c>
      <c r="AK110" s="270" t="str">
        <f t="shared" si="75"/>
        <v/>
      </c>
      <c r="AL110" s="261" t="str">
        <f t="shared" si="76"/>
        <v/>
      </c>
      <c r="AM110" s="260"/>
      <c r="AN110" s="135"/>
      <c r="AO110" s="262" t="str">
        <f t="shared" si="77"/>
        <v/>
      </c>
      <c r="AP110" s="263" t="str">
        <f t="shared" si="78"/>
        <v/>
      </c>
      <c r="AQ110" s="264"/>
      <c r="AR110" s="265"/>
      <c r="AS110" s="266" t="str">
        <f t="shared" si="79"/>
        <v/>
      </c>
      <c r="AT110" s="267" t="str">
        <f t="shared" si="80"/>
        <v/>
      </c>
      <c r="AU110" s="268" t="str">
        <f t="shared" si="81"/>
        <v/>
      </c>
      <c r="AV110" s="269" t="str">
        <f t="shared" si="82"/>
        <v/>
      </c>
      <c r="AW110" s="270" t="str">
        <f t="shared" si="83"/>
        <v/>
      </c>
      <c r="AX110" s="261" t="str">
        <f t="shared" si="84"/>
        <v/>
      </c>
      <c r="AY110" s="260"/>
      <c r="AZ110" s="135"/>
      <c r="BA110" s="262" t="str">
        <f t="shared" si="85"/>
        <v/>
      </c>
      <c r="BB110" s="263" t="str">
        <f t="shared" si="86"/>
        <v/>
      </c>
      <c r="BC110" s="264"/>
      <c r="BD110" s="265"/>
      <c r="BE110" s="266" t="str">
        <f t="shared" si="87"/>
        <v/>
      </c>
      <c r="BF110" s="267" t="str">
        <f t="shared" si="88"/>
        <v/>
      </c>
      <c r="BG110" s="268" t="str">
        <f t="shared" si="89"/>
        <v/>
      </c>
      <c r="BH110" s="269" t="str">
        <f t="shared" si="90"/>
        <v/>
      </c>
      <c r="BI110" s="270" t="str">
        <f t="shared" si="91"/>
        <v/>
      </c>
      <c r="BJ110" s="261" t="str">
        <f t="shared" si="92"/>
        <v/>
      </c>
      <c r="BK110" s="260"/>
      <c r="BL110" s="135"/>
      <c r="BM110" s="262" t="str">
        <f t="shared" si="93"/>
        <v/>
      </c>
      <c r="BN110" s="263" t="str">
        <f t="shared" si="94"/>
        <v/>
      </c>
      <c r="BO110" s="264"/>
      <c r="BP110" s="265"/>
      <c r="BQ110" s="266" t="str">
        <f t="shared" si="95"/>
        <v/>
      </c>
      <c r="BR110" s="267" t="str">
        <f t="shared" si="96"/>
        <v/>
      </c>
      <c r="BS110" s="268" t="str">
        <f t="shared" si="97"/>
        <v/>
      </c>
      <c r="BT110" s="269" t="str">
        <f t="shared" si="98"/>
        <v/>
      </c>
      <c r="BU110" s="270" t="str">
        <f t="shared" si="99"/>
        <v/>
      </c>
      <c r="BV110" s="261" t="str">
        <f t="shared" si="100"/>
        <v/>
      </c>
      <c r="BW110" s="260"/>
      <c r="BX110" s="135"/>
      <c r="BY110" s="262" t="str">
        <f t="shared" si="45"/>
        <v/>
      </c>
      <c r="BZ110" s="263" t="str">
        <f t="shared" si="46"/>
        <v/>
      </c>
      <c r="CA110" s="264"/>
      <c r="CB110" s="265"/>
      <c r="CC110" s="266" t="str">
        <f t="shared" si="47"/>
        <v/>
      </c>
      <c r="CD110" s="267" t="str">
        <f t="shared" si="48"/>
        <v/>
      </c>
      <c r="CE110" s="268" t="str">
        <f t="shared" si="49"/>
        <v/>
      </c>
      <c r="CF110" s="269" t="str">
        <f t="shared" si="50"/>
        <v/>
      </c>
      <c r="CG110" s="270" t="str">
        <f t="shared" si="111"/>
        <v/>
      </c>
      <c r="CH110" s="261" t="str">
        <f t="shared" si="51"/>
        <v/>
      </c>
      <c r="CI110" s="260"/>
      <c r="CJ110" s="135"/>
      <c r="CK110" s="262" t="str">
        <f t="shared" si="103"/>
        <v/>
      </c>
      <c r="CL110" s="263" t="str">
        <f t="shared" si="104"/>
        <v/>
      </c>
      <c r="CM110" s="264"/>
      <c r="CN110" s="265"/>
      <c r="CO110" s="266" t="str">
        <f t="shared" si="105"/>
        <v/>
      </c>
      <c r="CP110" s="267" t="str">
        <f t="shared" si="106"/>
        <v/>
      </c>
      <c r="CQ110" s="268" t="str">
        <f t="shared" si="107"/>
        <v/>
      </c>
      <c r="CR110" s="269" t="str">
        <f t="shared" si="108"/>
        <v/>
      </c>
      <c r="CS110" s="270" t="str">
        <f t="shared" si="109"/>
        <v/>
      </c>
      <c r="CT110" s="261" t="str">
        <f t="shared" si="110"/>
        <v/>
      </c>
      <c r="CU110" s="260"/>
      <c r="CV110" s="135"/>
    </row>
    <row r="111" spans="1:100" ht="13.5" customHeight="1">
      <c r="A111" s="259"/>
      <c r="E111" s="262" t="str">
        <f t="shared" si="53"/>
        <v/>
      </c>
      <c r="F111" s="263" t="str">
        <f t="shared" si="54"/>
        <v/>
      </c>
      <c r="G111" s="264"/>
      <c r="H111" s="265"/>
      <c r="I111" s="266" t="str">
        <f t="shared" si="55"/>
        <v/>
      </c>
      <c r="J111" s="267" t="str">
        <f t="shared" si="56"/>
        <v/>
      </c>
      <c r="K111" s="268" t="str">
        <f t="shared" si="57"/>
        <v/>
      </c>
      <c r="L111" s="269" t="str">
        <f t="shared" si="58"/>
        <v/>
      </c>
      <c r="M111" s="270" t="str">
        <f t="shared" si="59"/>
        <v/>
      </c>
      <c r="N111" s="261" t="str">
        <f t="shared" si="60"/>
        <v/>
      </c>
      <c r="O111" s="260"/>
      <c r="P111" s="135"/>
      <c r="Q111" s="262" t="str">
        <f t="shared" si="61"/>
        <v/>
      </c>
      <c r="R111" s="263" t="str">
        <f t="shared" si="62"/>
        <v/>
      </c>
      <c r="S111" s="264"/>
      <c r="T111" s="265"/>
      <c r="U111" s="266" t="str">
        <f t="shared" si="63"/>
        <v/>
      </c>
      <c r="V111" s="267" t="str">
        <f t="shared" si="64"/>
        <v/>
      </c>
      <c r="W111" s="268" t="str">
        <f t="shared" si="65"/>
        <v/>
      </c>
      <c r="X111" s="269" t="str">
        <f t="shared" si="66"/>
        <v/>
      </c>
      <c r="Y111" s="270" t="str">
        <f t="shared" si="67"/>
        <v/>
      </c>
      <c r="Z111" s="261" t="str">
        <f t="shared" si="68"/>
        <v/>
      </c>
      <c r="AA111" s="260"/>
      <c r="AB111" s="135"/>
      <c r="AC111" s="262" t="str">
        <f t="shared" si="69"/>
        <v/>
      </c>
      <c r="AD111" s="263" t="str">
        <f t="shared" si="70"/>
        <v/>
      </c>
      <c r="AE111" s="264"/>
      <c r="AF111" s="265"/>
      <c r="AG111" s="266" t="str">
        <f t="shared" si="71"/>
        <v/>
      </c>
      <c r="AH111" s="267" t="str">
        <f t="shared" si="72"/>
        <v/>
      </c>
      <c r="AI111" s="268" t="str">
        <f t="shared" si="73"/>
        <v/>
      </c>
      <c r="AJ111" s="269" t="str">
        <f t="shared" si="74"/>
        <v/>
      </c>
      <c r="AK111" s="270" t="str">
        <f t="shared" si="75"/>
        <v/>
      </c>
      <c r="AL111" s="261" t="str">
        <f t="shared" si="76"/>
        <v/>
      </c>
      <c r="AM111" s="260"/>
      <c r="AN111" s="135"/>
      <c r="AO111" s="262" t="str">
        <f t="shared" si="77"/>
        <v/>
      </c>
      <c r="AP111" s="263" t="str">
        <f t="shared" si="78"/>
        <v/>
      </c>
      <c r="AQ111" s="264"/>
      <c r="AR111" s="265"/>
      <c r="AS111" s="266" t="str">
        <f t="shared" si="79"/>
        <v/>
      </c>
      <c r="AT111" s="267" t="str">
        <f t="shared" si="80"/>
        <v/>
      </c>
      <c r="AU111" s="268" t="str">
        <f t="shared" si="81"/>
        <v/>
      </c>
      <c r="AV111" s="269" t="str">
        <f t="shared" si="82"/>
        <v/>
      </c>
      <c r="AW111" s="270" t="str">
        <f t="shared" si="83"/>
        <v/>
      </c>
      <c r="AX111" s="261" t="str">
        <f t="shared" si="84"/>
        <v/>
      </c>
      <c r="AY111" s="260"/>
      <c r="AZ111" s="135"/>
      <c r="BA111" s="262" t="str">
        <f t="shared" si="85"/>
        <v/>
      </c>
      <c r="BB111" s="263" t="str">
        <f t="shared" si="86"/>
        <v/>
      </c>
      <c r="BC111" s="264"/>
      <c r="BD111" s="265"/>
      <c r="BE111" s="266" t="str">
        <f t="shared" si="87"/>
        <v/>
      </c>
      <c r="BF111" s="267" t="str">
        <f t="shared" si="88"/>
        <v/>
      </c>
      <c r="BG111" s="268" t="str">
        <f t="shared" si="89"/>
        <v/>
      </c>
      <c r="BH111" s="269" t="str">
        <f t="shared" si="90"/>
        <v/>
      </c>
      <c r="BI111" s="270" t="str">
        <f t="shared" si="91"/>
        <v/>
      </c>
      <c r="BJ111" s="261" t="str">
        <f t="shared" si="92"/>
        <v/>
      </c>
      <c r="BK111" s="260"/>
      <c r="BL111" s="135"/>
      <c r="BM111" s="262" t="str">
        <f t="shared" si="93"/>
        <v/>
      </c>
      <c r="BN111" s="263" t="str">
        <f t="shared" si="94"/>
        <v/>
      </c>
      <c r="BO111" s="264"/>
      <c r="BP111" s="265"/>
      <c r="BQ111" s="266" t="str">
        <f t="shared" si="95"/>
        <v/>
      </c>
      <c r="BR111" s="267" t="str">
        <f t="shared" si="96"/>
        <v/>
      </c>
      <c r="BS111" s="268" t="str">
        <f t="shared" si="97"/>
        <v/>
      </c>
      <c r="BT111" s="269" t="str">
        <f t="shared" si="98"/>
        <v/>
      </c>
      <c r="BU111" s="270" t="str">
        <f t="shared" si="99"/>
        <v/>
      </c>
      <c r="BV111" s="261" t="str">
        <f t="shared" si="100"/>
        <v/>
      </c>
      <c r="BW111" s="260"/>
      <c r="BX111" s="135"/>
      <c r="BY111" s="262" t="str">
        <f t="shared" si="45"/>
        <v/>
      </c>
      <c r="BZ111" s="263" t="str">
        <f t="shared" si="46"/>
        <v/>
      </c>
      <c r="CA111" s="264"/>
      <c r="CB111" s="265"/>
      <c r="CC111" s="266" t="str">
        <f t="shared" si="47"/>
        <v/>
      </c>
      <c r="CD111" s="267" t="str">
        <f t="shared" si="48"/>
        <v/>
      </c>
      <c r="CE111" s="268" t="str">
        <f t="shared" si="49"/>
        <v/>
      </c>
      <c r="CF111" s="269" t="str">
        <f t="shared" si="50"/>
        <v/>
      </c>
      <c r="CG111" s="270" t="str">
        <f t="shared" si="111"/>
        <v/>
      </c>
      <c r="CH111" s="261" t="str">
        <f t="shared" si="51"/>
        <v/>
      </c>
      <c r="CI111" s="260"/>
      <c r="CJ111" s="135"/>
      <c r="CK111" s="262" t="str">
        <f t="shared" si="103"/>
        <v/>
      </c>
      <c r="CL111" s="263" t="str">
        <f t="shared" si="104"/>
        <v/>
      </c>
      <c r="CM111" s="264"/>
      <c r="CN111" s="265"/>
      <c r="CO111" s="266" t="str">
        <f t="shared" si="105"/>
        <v/>
      </c>
      <c r="CP111" s="267" t="str">
        <f t="shared" si="106"/>
        <v/>
      </c>
      <c r="CQ111" s="268" t="str">
        <f t="shared" si="107"/>
        <v/>
      </c>
      <c r="CR111" s="269" t="str">
        <f t="shared" si="108"/>
        <v/>
      </c>
      <c r="CS111" s="270" t="str">
        <f t="shared" si="109"/>
        <v/>
      </c>
      <c r="CT111" s="261" t="str">
        <f t="shared" si="110"/>
        <v/>
      </c>
      <c r="CU111" s="260"/>
      <c r="CV111" s="135"/>
    </row>
    <row r="112" spans="1:100" ht="13.5" customHeight="1">
      <c r="A112" s="259"/>
      <c r="E112" s="262" t="str">
        <f t="shared" si="53"/>
        <v/>
      </c>
      <c r="F112" s="263" t="str">
        <f t="shared" si="54"/>
        <v/>
      </c>
      <c r="G112" s="264"/>
      <c r="H112" s="265"/>
      <c r="I112" s="266" t="str">
        <f t="shared" si="55"/>
        <v/>
      </c>
      <c r="J112" s="267" t="str">
        <f t="shared" si="56"/>
        <v/>
      </c>
      <c r="K112" s="268" t="str">
        <f t="shared" si="57"/>
        <v/>
      </c>
      <c r="L112" s="269" t="str">
        <f t="shared" si="58"/>
        <v/>
      </c>
      <c r="M112" s="270" t="str">
        <f t="shared" si="59"/>
        <v/>
      </c>
      <c r="N112" s="261" t="str">
        <f t="shared" si="60"/>
        <v/>
      </c>
      <c r="O112" s="260"/>
      <c r="P112" s="135"/>
      <c r="Q112" s="262" t="str">
        <f t="shared" si="61"/>
        <v/>
      </c>
      <c r="R112" s="263" t="str">
        <f t="shared" si="62"/>
        <v/>
      </c>
      <c r="S112" s="264"/>
      <c r="T112" s="265"/>
      <c r="U112" s="266" t="str">
        <f t="shared" si="63"/>
        <v/>
      </c>
      <c r="V112" s="267" t="str">
        <f t="shared" si="64"/>
        <v/>
      </c>
      <c r="W112" s="268" t="str">
        <f t="shared" si="65"/>
        <v/>
      </c>
      <c r="X112" s="269" t="str">
        <f t="shared" si="66"/>
        <v/>
      </c>
      <c r="Y112" s="270" t="str">
        <f t="shared" si="67"/>
        <v/>
      </c>
      <c r="Z112" s="261" t="str">
        <f t="shared" si="68"/>
        <v/>
      </c>
      <c r="AA112" s="260"/>
      <c r="AB112" s="135"/>
      <c r="AC112" s="262" t="str">
        <f t="shared" si="69"/>
        <v/>
      </c>
      <c r="AD112" s="263" t="str">
        <f t="shared" si="70"/>
        <v/>
      </c>
      <c r="AE112" s="264"/>
      <c r="AF112" s="265"/>
      <c r="AG112" s="266" t="str">
        <f t="shared" si="71"/>
        <v/>
      </c>
      <c r="AH112" s="267" t="str">
        <f t="shared" si="72"/>
        <v/>
      </c>
      <c r="AI112" s="268" t="str">
        <f t="shared" si="73"/>
        <v/>
      </c>
      <c r="AJ112" s="269" t="str">
        <f t="shared" si="74"/>
        <v/>
      </c>
      <c r="AK112" s="270" t="str">
        <f t="shared" si="75"/>
        <v/>
      </c>
      <c r="AL112" s="261" t="str">
        <f t="shared" si="76"/>
        <v/>
      </c>
      <c r="AM112" s="260"/>
      <c r="AN112" s="135"/>
      <c r="AO112" s="262" t="str">
        <f t="shared" si="77"/>
        <v/>
      </c>
      <c r="AP112" s="263" t="str">
        <f t="shared" si="78"/>
        <v/>
      </c>
      <c r="AQ112" s="264"/>
      <c r="AR112" s="265"/>
      <c r="AS112" s="266" t="str">
        <f t="shared" si="79"/>
        <v/>
      </c>
      <c r="AT112" s="267" t="str">
        <f t="shared" si="80"/>
        <v/>
      </c>
      <c r="AU112" s="268" t="str">
        <f t="shared" si="81"/>
        <v/>
      </c>
      <c r="AV112" s="269" t="str">
        <f t="shared" si="82"/>
        <v/>
      </c>
      <c r="AW112" s="270" t="str">
        <f t="shared" si="83"/>
        <v/>
      </c>
      <c r="AX112" s="261" t="str">
        <f t="shared" si="84"/>
        <v/>
      </c>
      <c r="AY112" s="260"/>
      <c r="AZ112" s="135"/>
      <c r="BA112" s="262" t="str">
        <f t="shared" si="85"/>
        <v/>
      </c>
      <c r="BB112" s="263" t="str">
        <f t="shared" si="86"/>
        <v/>
      </c>
      <c r="BC112" s="264"/>
      <c r="BD112" s="265"/>
      <c r="BE112" s="266" t="str">
        <f t="shared" si="87"/>
        <v/>
      </c>
      <c r="BF112" s="267" t="str">
        <f t="shared" si="88"/>
        <v/>
      </c>
      <c r="BG112" s="268" t="str">
        <f t="shared" si="89"/>
        <v/>
      </c>
      <c r="BH112" s="269" t="str">
        <f t="shared" si="90"/>
        <v/>
      </c>
      <c r="BI112" s="270" t="str">
        <f t="shared" si="91"/>
        <v/>
      </c>
      <c r="BJ112" s="261" t="str">
        <f t="shared" si="92"/>
        <v/>
      </c>
      <c r="BK112" s="260"/>
      <c r="BL112" s="135"/>
      <c r="BM112" s="262" t="str">
        <f t="shared" si="93"/>
        <v/>
      </c>
      <c r="BN112" s="263" t="str">
        <f t="shared" si="94"/>
        <v/>
      </c>
      <c r="BO112" s="264"/>
      <c r="BP112" s="265"/>
      <c r="BQ112" s="266" t="str">
        <f t="shared" si="95"/>
        <v/>
      </c>
      <c r="BR112" s="267" t="str">
        <f t="shared" si="96"/>
        <v/>
      </c>
      <c r="BS112" s="268" t="str">
        <f t="shared" si="97"/>
        <v/>
      </c>
      <c r="BT112" s="269" t="str">
        <f t="shared" si="98"/>
        <v/>
      </c>
      <c r="BU112" s="270" t="str">
        <f t="shared" si="99"/>
        <v/>
      </c>
      <c r="BV112" s="261" t="str">
        <f t="shared" si="100"/>
        <v/>
      </c>
      <c r="BW112" s="260"/>
      <c r="BX112" s="135"/>
      <c r="BY112" s="262" t="str">
        <f t="shared" si="45"/>
        <v/>
      </c>
      <c r="BZ112" s="263" t="str">
        <f t="shared" si="46"/>
        <v/>
      </c>
      <c r="CA112" s="264"/>
      <c r="CB112" s="265"/>
      <c r="CC112" s="266" t="str">
        <f t="shared" si="47"/>
        <v/>
      </c>
      <c r="CD112" s="267" t="str">
        <f t="shared" si="48"/>
        <v/>
      </c>
      <c r="CE112" s="268" t="str">
        <f t="shared" si="49"/>
        <v/>
      </c>
      <c r="CF112" s="269" t="str">
        <f t="shared" si="50"/>
        <v/>
      </c>
      <c r="CG112" s="270" t="str">
        <f t="shared" si="111"/>
        <v/>
      </c>
      <c r="CH112" s="261" t="str">
        <f t="shared" si="51"/>
        <v/>
      </c>
      <c r="CI112" s="260"/>
      <c r="CJ112" s="135"/>
      <c r="CK112" s="262" t="str">
        <f t="shared" si="103"/>
        <v/>
      </c>
      <c r="CL112" s="263" t="str">
        <f t="shared" si="104"/>
        <v/>
      </c>
      <c r="CM112" s="264"/>
      <c r="CN112" s="265"/>
      <c r="CO112" s="266" t="str">
        <f t="shared" si="105"/>
        <v/>
      </c>
      <c r="CP112" s="267" t="str">
        <f t="shared" si="106"/>
        <v/>
      </c>
      <c r="CQ112" s="268" t="str">
        <f t="shared" si="107"/>
        <v/>
      </c>
      <c r="CR112" s="269" t="str">
        <f t="shared" si="108"/>
        <v/>
      </c>
      <c r="CS112" s="270" t="str">
        <f t="shared" si="109"/>
        <v/>
      </c>
      <c r="CT112" s="261" t="str">
        <f t="shared" si="110"/>
        <v/>
      </c>
      <c r="CU112" s="260"/>
      <c r="CV112" s="135"/>
    </row>
    <row r="113" spans="1:100" ht="13.5" customHeight="1">
      <c r="A113" s="259"/>
      <c r="E113" s="262" t="str">
        <f t="shared" si="53"/>
        <v/>
      </c>
      <c r="F113" s="263" t="str">
        <f t="shared" si="54"/>
        <v/>
      </c>
      <c r="G113" s="264"/>
      <c r="H113" s="265"/>
      <c r="I113" s="266" t="str">
        <f t="shared" si="55"/>
        <v/>
      </c>
      <c r="J113" s="267" t="str">
        <f t="shared" si="56"/>
        <v/>
      </c>
      <c r="K113" s="268" t="str">
        <f t="shared" si="57"/>
        <v/>
      </c>
      <c r="L113" s="269" t="str">
        <f t="shared" si="58"/>
        <v/>
      </c>
      <c r="M113" s="270" t="str">
        <f t="shared" si="59"/>
        <v/>
      </c>
      <c r="N113" s="261" t="str">
        <f t="shared" si="60"/>
        <v/>
      </c>
      <c r="O113" s="260"/>
      <c r="P113" s="135"/>
      <c r="Q113" s="262" t="str">
        <f t="shared" si="61"/>
        <v/>
      </c>
      <c r="R113" s="263" t="str">
        <f t="shared" si="62"/>
        <v/>
      </c>
      <c r="S113" s="264"/>
      <c r="T113" s="265"/>
      <c r="U113" s="266" t="str">
        <f t="shared" si="63"/>
        <v/>
      </c>
      <c r="V113" s="267" t="str">
        <f t="shared" si="64"/>
        <v/>
      </c>
      <c r="W113" s="268" t="str">
        <f t="shared" si="65"/>
        <v/>
      </c>
      <c r="X113" s="269" t="str">
        <f t="shared" si="66"/>
        <v/>
      </c>
      <c r="Y113" s="270" t="str">
        <f t="shared" si="67"/>
        <v/>
      </c>
      <c r="Z113" s="261" t="str">
        <f t="shared" si="68"/>
        <v/>
      </c>
      <c r="AA113" s="260"/>
      <c r="AB113" s="135"/>
      <c r="AC113" s="262" t="str">
        <f t="shared" si="69"/>
        <v/>
      </c>
      <c r="AD113" s="263" t="str">
        <f t="shared" si="70"/>
        <v/>
      </c>
      <c r="AE113" s="264"/>
      <c r="AF113" s="265"/>
      <c r="AG113" s="266" t="str">
        <f t="shared" si="71"/>
        <v/>
      </c>
      <c r="AH113" s="267" t="str">
        <f t="shared" si="72"/>
        <v/>
      </c>
      <c r="AI113" s="268" t="str">
        <f t="shared" si="73"/>
        <v/>
      </c>
      <c r="AJ113" s="269" t="str">
        <f t="shared" si="74"/>
        <v/>
      </c>
      <c r="AK113" s="270" t="str">
        <f t="shared" si="75"/>
        <v/>
      </c>
      <c r="AL113" s="261" t="str">
        <f t="shared" si="76"/>
        <v/>
      </c>
      <c r="AM113" s="260"/>
      <c r="AN113" s="135"/>
      <c r="AO113" s="262" t="str">
        <f t="shared" si="77"/>
        <v/>
      </c>
      <c r="AP113" s="263" t="str">
        <f t="shared" si="78"/>
        <v/>
      </c>
      <c r="AQ113" s="264"/>
      <c r="AR113" s="265"/>
      <c r="AS113" s="266" t="str">
        <f t="shared" si="79"/>
        <v/>
      </c>
      <c r="AT113" s="267" t="str">
        <f t="shared" si="80"/>
        <v/>
      </c>
      <c r="AU113" s="268" t="str">
        <f t="shared" si="81"/>
        <v/>
      </c>
      <c r="AV113" s="269" t="str">
        <f t="shared" si="82"/>
        <v/>
      </c>
      <c r="AW113" s="270" t="str">
        <f t="shared" si="83"/>
        <v/>
      </c>
      <c r="AX113" s="261" t="str">
        <f t="shared" si="84"/>
        <v/>
      </c>
      <c r="AY113" s="260"/>
      <c r="AZ113" s="135"/>
      <c r="BA113" s="262" t="str">
        <f t="shared" si="85"/>
        <v/>
      </c>
      <c r="BB113" s="263" t="str">
        <f t="shared" si="86"/>
        <v/>
      </c>
      <c r="BC113" s="264"/>
      <c r="BD113" s="265"/>
      <c r="BE113" s="266" t="str">
        <f t="shared" si="87"/>
        <v/>
      </c>
      <c r="BF113" s="267" t="str">
        <f t="shared" si="88"/>
        <v/>
      </c>
      <c r="BG113" s="268" t="str">
        <f t="shared" si="89"/>
        <v/>
      </c>
      <c r="BH113" s="269" t="str">
        <f t="shared" si="90"/>
        <v/>
      </c>
      <c r="BI113" s="270" t="str">
        <f t="shared" si="91"/>
        <v/>
      </c>
      <c r="BJ113" s="261" t="str">
        <f t="shared" si="92"/>
        <v/>
      </c>
      <c r="BK113" s="260"/>
      <c r="BL113" s="135"/>
      <c r="BM113" s="262" t="str">
        <f t="shared" si="93"/>
        <v/>
      </c>
      <c r="BN113" s="263" t="str">
        <f t="shared" si="94"/>
        <v/>
      </c>
      <c r="BO113" s="264"/>
      <c r="BP113" s="265"/>
      <c r="BQ113" s="266" t="str">
        <f t="shared" si="95"/>
        <v/>
      </c>
      <c r="BR113" s="267" t="str">
        <f t="shared" si="96"/>
        <v/>
      </c>
      <c r="BS113" s="268" t="str">
        <f t="shared" si="97"/>
        <v/>
      </c>
      <c r="BT113" s="269" t="str">
        <f t="shared" si="98"/>
        <v/>
      </c>
      <c r="BU113" s="270" t="str">
        <f t="shared" si="99"/>
        <v/>
      </c>
      <c r="BV113" s="261" t="str">
        <f t="shared" si="100"/>
        <v/>
      </c>
      <c r="BW113" s="260"/>
      <c r="BX113" s="135"/>
      <c r="BY113" s="262" t="str">
        <f t="shared" si="45"/>
        <v/>
      </c>
      <c r="BZ113" s="263" t="str">
        <f t="shared" si="46"/>
        <v/>
      </c>
      <c r="CA113" s="264"/>
      <c r="CB113" s="265"/>
      <c r="CC113" s="266" t="str">
        <f t="shared" si="47"/>
        <v/>
      </c>
      <c r="CD113" s="267" t="str">
        <f t="shared" si="48"/>
        <v/>
      </c>
      <c r="CE113" s="268" t="str">
        <f t="shared" si="49"/>
        <v/>
      </c>
      <c r="CF113" s="269" t="str">
        <f t="shared" si="50"/>
        <v/>
      </c>
      <c r="CG113" s="270" t="str">
        <f t="shared" si="111"/>
        <v/>
      </c>
      <c r="CH113" s="261" t="str">
        <f t="shared" si="51"/>
        <v/>
      </c>
      <c r="CI113" s="260"/>
      <c r="CJ113" s="135"/>
      <c r="CK113" s="262" t="str">
        <f t="shared" si="103"/>
        <v/>
      </c>
      <c r="CL113" s="263" t="str">
        <f t="shared" si="104"/>
        <v/>
      </c>
      <c r="CM113" s="264"/>
      <c r="CN113" s="265"/>
      <c r="CO113" s="266" t="str">
        <f t="shared" si="105"/>
        <v/>
      </c>
      <c r="CP113" s="267" t="str">
        <f t="shared" si="106"/>
        <v/>
      </c>
      <c r="CQ113" s="268" t="str">
        <f t="shared" si="107"/>
        <v/>
      </c>
      <c r="CR113" s="269" t="str">
        <f t="shared" si="108"/>
        <v/>
      </c>
      <c r="CS113" s="270" t="str">
        <f t="shared" si="109"/>
        <v/>
      </c>
      <c r="CT113" s="261" t="str">
        <f t="shared" si="110"/>
        <v/>
      </c>
      <c r="CU113" s="260"/>
      <c r="CV113" s="135"/>
    </row>
    <row r="114" spans="1:100" ht="13.5" customHeight="1">
      <c r="A114" s="259"/>
      <c r="E114" s="262" t="str">
        <f t="shared" si="53"/>
        <v/>
      </c>
      <c r="F114" s="263" t="str">
        <f t="shared" si="54"/>
        <v/>
      </c>
      <c r="G114" s="264"/>
      <c r="H114" s="265"/>
      <c r="I114" s="266" t="str">
        <f t="shared" si="55"/>
        <v/>
      </c>
      <c r="J114" s="267" t="str">
        <f t="shared" si="56"/>
        <v/>
      </c>
      <c r="K114" s="268" t="str">
        <f t="shared" si="57"/>
        <v/>
      </c>
      <c r="L114" s="269" t="str">
        <f t="shared" si="58"/>
        <v/>
      </c>
      <c r="M114" s="270" t="str">
        <f t="shared" si="59"/>
        <v/>
      </c>
      <c r="N114" s="261" t="str">
        <f t="shared" si="60"/>
        <v/>
      </c>
      <c r="O114" s="260"/>
      <c r="P114" s="135"/>
      <c r="Q114" s="262" t="str">
        <f t="shared" si="61"/>
        <v/>
      </c>
      <c r="R114" s="263" t="str">
        <f t="shared" si="62"/>
        <v/>
      </c>
      <c r="S114" s="264"/>
      <c r="T114" s="265"/>
      <c r="U114" s="266" t="str">
        <f t="shared" si="63"/>
        <v/>
      </c>
      <c r="V114" s="267" t="str">
        <f t="shared" si="64"/>
        <v/>
      </c>
      <c r="W114" s="268" t="str">
        <f t="shared" si="65"/>
        <v/>
      </c>
      <c r="X114" s="269" t="str">
        <f t="shared" si="66"/>
        <v/>
      </c>
      <c r="Y114" s="270" t="str">
        <f t="shared" si="67"/>
        <v/>
      </c>
      <c r="Z114" s="261" t="str">
        <f t="shared" si="68"/>
        <v/>
      </c>
      <c r="AA114" s="260"/>
      <c r="AB114" s="135"/>
      <c r="AC114" s="262" t="str">
        <f t="shared" si="69"/>
        <v/>
      </c>
      <c r="AD114" s="263" t="str">
        <f t="shared" si="70"/>
        <v/>
      </c>
      <c r="AE114" s="264"/>
      <c r="AF114" s="265"/>
      <c r="AG114" s="266" t="str">
        <f t="shared" si="71"/>
        <v/>
      </c>
      <c r="AH114" s="267" t="str">
        <f t="shared" si="72"/>
        <v/>
      </c>
      <c r="AI114" s="268" t="str">
        <f t="shared" si="73"/>
        <v/>
      </c>
      <c r="AJ114" s="269" t="str">
        <f t="shared" si="74"/>
        <v/>
      </c>
      <c r="AK114" s="270" t="str">
        <f t="shared" si="75"/>
        <v/>
      </c>
      <c r="AL114" s="261" t="str">
        <f t="shared" si="76"/>
        <v/>
      </c>
      <c r="AM114" s="260"/>
      <c r="AN114" s="135"/>
      <c r="AO114" s="262" t="str">
        <f t="shared" si="77"/>
        <v/>
      </c>
      <c r="AP114" s="263" t="str">
        <f t="shared" si="78"/>
        <v/>
      </c>
      <c r="AQ114" s="264"/>
      <c r="AR114" s="265"/>
      <c r="AS114" s="266" t="str">
        <f t="shared" si="79"/>
        <v/>
      </c>
      <c r="AT114" s="267" t="str">
        <f t="shared" si="80"/>
        <v/>
      </c>
      <c r="AU114" s="268" t="str">
        <f t="shared" si="81"/>
        <v/>
      </c>
      <c r="AV114" s="269" t="str">
        <f t="shared" si="82"/>
        <v/>
      </c>
      <c r="AW114" s="270" t="str">
        <f t="shared" si="83"/>
        <v/>
      </c>
      <c r="AX114" s="261" t="str">
        <f t="shared" si="84"/>
        <v/>
      </c>
      <c r="AY114" s="260"/>
      <c r="AZ114" s="135"/>
      <c r="BA114" s="262" t="str">
        <f t="shared" si="85"/>
        <v/>
      </c>
      <c r="BB114" s="263" t="str">
        <f t="shared" si="86"/>
        <v/>
      </c>
      <c r="BC114" s="264"/>
      <c r="BD114" s="265"/>
      <c r="BE114" s="266" t="str">
        <f t="shared" si="87"/>
        <v/>
      </c>
      <c r="BF114" s="267" t="str">
        <f t="shared" si="88"/>
        <v/>
      </c>
      <c r="BG114" s="268" t="str">
        <f t="shared" si="89"/>
        <v/>
      </c>
      <c r="BH114" s="269" t="str">
        <f t="shared" si="90"/>
        <v/>
      </c>
      <c r="BI114" s="270" t="str">
        <f t="shared" si="91"/>
        <v/>
      </c>
      <c r="BJ114" s="261" t="str">
        <f t="shared" si="92"/>
        <v/>
      </c>
      <c r="BK114" s="260"/>
      <c r="BL114" s="135"/>
      <c r="BM114" s="262" t="str">
        <f t="shared" si="93"/>
        <v/>
      </c>
      <c r="BN114" s="263" t="str">
        <f t="shared" si="94"/>
        <v/>
      </c>
      <c r="BO114" s="264"/>
      <c r="BP114" s="265"/>
      <c r="BQ114" s="266" t="str">
        <f t="shared" si="95"/>
        <v/>
      </c>
      <c r="BR114" s="267" t="str">
        <f t="shared" si="96"/>
        <v/>
      </c>
      <c r="BS114" s="268" t="str">
        <f t="shared" si="97"/>
        <v/>
      </c>
      <c r="BT114" s="269" t="str">
        <f t="shared" si="98"/>
        <v/>
      </c>
      <c r="BU114" s="270" t="str">
        <f t="shared" si="99"/>
        <v/>
      </c>
      <c r="BV114" s="261" t="str">
        <f t="shared" si="100"/>
        <v/>
      </c>
      <c r="BW114" s="260"/>
      <c r="BX114" s="135"/>
      <c r="BY114" s="262" t="str">
        <f t="shared" si="45"/>
        <v/>
      </c>
      <c r="BZ114" s="263" t="str">
        <f t="shared" si="46"/>
        <v/>
      </c>
      <c r="CA114" s="264"/>
      <c r="CB114" s="265"/>
      <c r="CC114" s="266" t="str">
        <f t="shared" si="47"/>
        <v/>
      </c>
      <c r="CD114" s="267" t="str">
        <f t="shared" si="48"/>
        <v/>
      </c>
      <c r="CE114" s="268" t="str">
        <f t="shared" si="49"/>
        <v/>
      </c>
      <c r="CF114" s="269" t="str">
        <f t="shared" si="50"/>
        <v/>
      </c>
      <c r="CG114" s="270" t="str">
        <f t="shared" si="111"/>
        <v/>
      </c>
      <c r="CH114" s="261" t="str">
        <f t="shared" si="51"/>
        <v/>
      </c>
      <c r="CI114" s="260"/>
      <c r="CJ114" s="135"/>
      <c r="CK114" s="262" t="str">
        <f t="shared" si="103"/>
        <v/>
      </c>
      <c r="CL114" s="263" t="str">
        <f t="shared" si="104"/>
        <v/>
      </c>
      <c r="CM114" s="264"/>
      <c r="CN114" s="265"/>
      <c r="CO114" s="266" t="str">
        <f t="shared" si="105"/>
        <v/>
      </c>
      <c r="CP114" s="267" t="str">
        <f t="shared" si="106"/>
        <v/>
      </c>
      <c r="CQ114" s="268" t="str">
        <f t="shared" si="107"/>
        <v/>
      </c>
      <c r="CR114" s="269" t="str">
        <f t="shared" si="108"/>
        <v/>
      </c>
      <c r="CS114" s="270" t="str">
        <f t="shared" si="109"/>
        <v/>
      </c>
      <c r="CT114" s="261" t="str">
        <f t="shared" si="110"/>
        <v/>
      </c>
      <c r="CU114" s="260"/>
      <c r="CV114" s="135"/>
    </row>
    <row r="115" spans="1:100" ht="13.5" customHeight="1">
      <c r="A115" s="259"/>
      <c r="E115" s="262" t="str">
        <f t="shared" si="53"/>
        <v/>
      </c>
      <c r="F115" s="263" t="str">
        <f t="shared" si="54"/>
        <v/>
      </c>
      <c r="G115" s="264"/>
      <c r="H115" s="265"/>
      <c r="I115" s="266" t="str">
        <f t="shared" si="55"/>
        <v/>
      </c>
      <c r="J115" s="267" t="str">
        <f t="shared" si="56"/>
        <v/>
      </c>
      <c r="K115" s="268" t="str">
        <f t="shared" si="57"/>
        <v/>
      </c>
      <c r="L115" s="269" t="str">
        <f t="shared" si="58"/>
        <v/>
      </c>
      <c r="M115" s="270" t="str">
        <f t="shared" si="59"/>
        <v/>
      </c>
      <c r="N115" s="261" t="str">
        <f t="shared" si="60"/>
        <v/>
      </c>
      <c r="O115" s="260"/>
      <c r="P115" s="135"/>
      <c r="Q115" s="262" t="str">
        <f t="shared" si="61"/>
        <v/>
      </c>
      <c r="R115" s="263" t="str">
        <f t="shared" si="62"/>
        <v/>
      </c>
      <c r="S115" s="264"/>
      <c r="T115" s="265"/>
      <c r="U115" s="266" t="str">
        <f t="shared" si="63"/>
        <v/>
      </c>
      <c r="V115" s="267" t="str">
        <f t="shared" si="64"/>
        <v/>
      </c>
      <c r="W115" s="268" t="str">
        <f t="shared" si="65"/>
        <v/>
      </c>
      <c r="X115" s="269" t="str">
        <f t="shared" si="66"/>
        <v/>
      </c>
      <c r="Y115" s="270" t="str">
        <f t="shared" si="67"/>
        <v/>
      </c>
      <c r="Z115" s="261" t="str">
        <f t="shared" si="68"/>
        <v/>
      </c>
      <c r="AA115" s="260"/>
      <c r="AB115" s="135"/>
      <c r="AC115" s="262" t="str">
        <f t="shared" si="69"/>
        <v/>
      </c>
      <c r="AD115" s="263" t="str">
        <f t="shared" si="70"/>
        <v/>
      </c>
      <c r="AE115" s="264"/>
      <c r="AF115" s="265"/>
      <c r="AG115" s="266" t="str">
        <f t="shared" si="71"/>
        <v/>
      </c>
      <c r="AH115" s="267" t="str">
        <f t="shared" si="72"/>
        <v/>
      </c>
      <c r="AI115" s="268" t="str">
        <f t="shared" si="73"/>
        <v/>
      </c>
      <c r="AJ115" s="269" t="str">
        <f t="shared" si="74"/>
        <v/>
      </c>
      <c r="AK115" s="270" t="str">
        <f t="shared" si="75"/>
        <v/>
      </c>
      <c r="AL115" s="261" t="str">
        <f t="shared" si="76"/>
        <v/>
      </c>
      <c r="AM115" s="260"/>
      <c r="AN115" s="135"/>
      <c r="AO115" s="262" t="str">
        <f t="shared" si="77"/>
        <v/>
      </c>
      <c r="AP115" s="263" t="str">
        <f t="shared" si="78"/>
        <v/>
      </c>
      <c r="AQ115" s="264"/>
      <c r="AR115" s="265"/>
      <c r="AS115" s="266" t="str">
        <f t="shared" si="79"/>
        <v/>
      </c>
      <c r="AT115" s="267" t="str">
        <f t="shared" si="80"/>
        <v/>
      </c>
      <c r="AU115" s="268" t="str">
        <f t="shared" si="81"/>
        <v/>
      </c>
      <c r="AV115" s="269" t="str">
        <f t="shared" si="82"/>
        <v/>
      </c>
      <c r="AW115" s="270" t="str">
        <f t="shared" si="83"/>
        <v/>
      </c>
      <c r="AX115" s="261" t="str">
        <f t="shared" si="84"/>
        <v/>
      </c>
      <c r="AY115" s="260"/>
      <c r="AZ115" s="135"/>
      <c r="BA115" s="262" t="str">
        <f t="shared" si="85"/>
        <v/>
      </c>
      <c r="BB115" s="263" t="str">
        <f t="shared" si="86"/>
        <v/>
      </c>
      <c r="BC115" s="264"/>
      <c r="BD115" s="265"/>
      <c r="BE115" s="266" t="str">
        <f t="shared" si="87"/>
        <v/>
      </c>
      <c r="BF115" s="267" t="str">
        <f t="shared" si="88"/>
        <v/>
      </c>
      <c r="BG115" s="268" t="str">
        <f t="shared" si="89"/>
        <v/>
      </c>
      <c r="BH115" s="269" t="str">
        <f t="shared" si="90"/>
        <v/>
      </c>
      <c r="BI115" s="270" t="str">
        <f t="shared" si="91"/>
        <v/>
      </c>
      <c r="BJ115" s="261" t="str">
        <f t="shared" si="92"/>
        <v/>
      </c>
      <c r="BK115" s="260"/>
      <c r="BL115" s="135"/>
      <c r="BM115" s="262" t="str">
        <f t="shared" si="93"/>
        <v/>
      </c>
      <c r="BN115" s="263" t="str">
        <f t="shared" si="94"/>
        <v/>
      </c>
      <c r="BO115" s="264"/>
      <c r="BP115" s="265"/>
      <c r="BQ115" s="266" t="str">
        <f t="shared" si="95"/>
        <v/>
      </c>
      <c r="BR115" s="267" t="str">
        <f t="shared" si="96"/>
        <v/>
      </c>
      <c r="BS115" s="268" t="str">
        <f t="shared" si="97"/>
        <v/>
      </c>
      <c r="BT115" s="269" t="str">
        <f t="shared" si="98"/>
        <v/>
      </c>
      <c r="BU115" s="270" t="str">
        <f t="shared" si="99"/>
        <v/>
      </c>
      <c r="BV115" s="261" t="str">
        <f t="shared" si="100"/>
        <v/>
      </c>
      <c r="BW115" s="260"/>
      <c r="BX115" s="135"/>
      <c r="BY115" s="262" t="str">
        <f t="shared" si="45"/>
        <v/>
      </c>
      <c r="BZ115" s="263" t="str">
        <f t="shared" si="46"/>
        <v/>
      </c>
      <c r="CA115" s="264"/>
      <c r="CB115" s="265"/>
      <c r="CC115" s="266" t="str">
        <f t="shared" si="47"/>
        <v/>
      </c>
      <c r="CD115" s="267" t="str">
        <f t="shared" si="48"/>
        <v/>
      </c>
      <c r="CE115" s="268" t="str">
        <f t="shared" si="49"/>
        <v/>
      </c>
      <c r="CF115" s="269" t="str">
        <f t="shared" si="50"/>
        <v/>
      </c>
      <c r="CG115" s="270" t="str">
        <f t="shared" si="111"/>
        <v/>
      </c>
      <c r="CH115" s="261" t="str">
        <f t="shared" si="51"/>
        <v/>
      </c>
      <c r="CI115" s="260"/>
      <c r="CJ115" s="135"/>
      <c r="CK115" s="262" t="str">
        <f t="shared" si="103"/>
        <v/>
      </c>
      <c r="CL115" s="263" t="str">
        <f t="shared" si="104"/>
        <v/>
      </c>
      <c r="CM115" s="264"/>
      <c r="CN115" s="265"/>
      <c r="CO115" s="266" t="str">
        <f t="shared" si="105"/>
        <v/>
      </c>
      <c r="CP115" s="267" t="str">
        <f t="shared" si="106"/>
        <v/>
      </c>
      <c r="CQ115" s="268" t="str">
        <f t="shared" si="107"/>
        <v/>
      </c>
      <c r="CR115" s="269" t="str">
        <f t="shared" si="108"/>
        <v/>
      </c>
      <c r="CS115" s="270" t="str">
        <f t="shared" si="109"/>
        <v/>
      </c>
      <c r="CT115" s="261" t="str">
        <f t="shared" si="110"/>
        <v/>
      </c>
      <c r="CU115" s="260"/>
      <c r="CV115" s="135"/>
    </row>
    <row r="116" spans="1:100" ht="13.5" customHeight="1">
      <c r="A116" s="259"/>
      <c r="E116" s="262" t="str">
        <f t="shared" si="53"/>
        <v/>
      </c>
      <c r="F116" s="263" t="str">
        <f t="shared" si="54"/>
        <v/>
      </c>
      <c r="G116" s="264"/>
      <c r="H116" s="265"/>
      <c r="I116" s="266" t="str">
        <f t="shared" si="55"/>
        <v/>
      </c>
      <c r="J116" s="267" t="str">
        <f t="shared" si="56"/>
        <v/>
      </c>
      <c r="K116" s="268" t="str">
        <f t="shared" si="57"/>
        <v/>
      </c>
      <c r="L116" s="269" t="str">
        <f t="shared" si="58"/>
        <v/>
      </c>
      <c r="M116" s="270" t="str">
        <f t="shared" si="59"/>
        <v/>
      </c>
      <c r="N116" s="261" t="str">
        <f t="shared" si="60"/>
        <v/>
      </c>
      <c r="O116" s="260"/>
      <c r="P116" s="135"/>
      <c r="Q116" s="262" t="str">
        <f t="shared" si="61"/>
        <v/>
      </c>
      <c r="R116" s="263" t="str">
        <f t="shared" si="62"/>
        <v/>
      </c>
      <c r="S116" s="264"/>
      <c r="T116" s="265"/>
      <c r="U116" s="266" t="str">
        <f t="shared" si="63"/>
        <v/>
      </c>
      <c r="V116" s="267" t="str">
        <f t="shared" si="64"/>
        <v/>
      </c>
      <c r="W116" s="268" t="str">
        <f t="shared" si="65"/>
        <v/>
      </c>
      <c r="X116" s="269" t="str">
        <f t="shared" si="66"/>
        <v/>
      </c>
      <c r="Y116" s="270" t="str">
        <f t="shared" si="67"/>
        <v/>
      </c>
      <c r="Z116" s="261" t="str">
        <f t="shared" si="68"/>
        <v/>
      </c>
      <c r="AA116" s="260"/>
      <c r="AB116" s="135"/>
      <c r="AC116" s="262" t="str">
        <f t="shared" si="69"/>
        <v/>
      </c>
      <c r="AD116" s="263" t="str">
        <f t="shared" si="70"/>
        <v/>
      </c>
      <c r="AE116" s="264"/>
      <c r="AF116" s="265"/>
      <c r="AG116" s="266" t="str">
        <f t="shared" si="71"/>
        <v/>
      </c>
      <c r="AH116" s="267" t="str">
        <f t="shared" si="72"/>
        <v/>
      </c>
      <c r="AI116" s="268" t="str">
        <f t="shared" si="73"/>
        <v/>
      </c>
      <c r="AJ116" s="269" t="str">
        <f t="shared" si="74"/>
        <v/>
      </c>
      <c r="AK116" s="270" t="str">
        <f t="shared" si="75"/>
        <v/>
      </c>
      <c r="AL116" s="261" t="str">
        <f t="shared" si="76"/>
        <v/>
      </c>
      <c r="AM116" s="260"/>
      <c r="AN116" s="135"/>
      <c r="AO116" s="262" t="str">
        <f t="shared" si="77"/>
        <v/>
      </c>
      <c r="AP116" s="263" t="str">
        <f t="shared" si="78"/>
        <v/>
      </c>
      <c r="AQ116" s="264"/>
      <c r="AR116" s="265"/>
      <c r="AS116" s="266" t="str">
        <f t="shared" si="79"/>
        <v/>
      </c>
      <c r="AT116" s="267" t="str">
        <f t="shared" si="80"/>
        <v/>
      </c>
      <c r="AU116" s="268" t="str">
        <f t="shared" si="81"/>
        <v/>
      </c>
      <c r="AV116" s="269" t="str">
        <f t="shared" si="82"/>
        <v/>
      </c>
      <c r="AW116" s="270" t="str">
        <f t="shared" si="83"/>
        <v/>
      </c>
      <c r="AX116" s="261" t="str">
        <f t="shared" si="84"/>
        <v/>
      </c>
      <c r="AY116" s="260"/>
      <c r="AZ116" s="135"/>
      <c r="BA116" s="262" t="str">
        <f t="shared" si="85"/>
        <v/>
      </c>
      <c r="BB116" s="263" t="str">
        <f t="shared" si="86"/>
        <v/>
      </c>
      <c r="BC116" s="264"/>
      <c r="BD116" s="265"/>
      <c r="BE116" s="266" t="str">
        <f t="shared" si="87"/>
        <v/>
      </c>
      <c r="BF116" s="267" t="str">
        <f t="shared" si="88"/>
        <v/>
      </c>
      <c r="BG116" s="268" t="str">
        <f t="shared" si="89"/>
        <v/>
      </c>
      <c r="BH116" s="269" t="str">
        <f t="shared" si="90"/>
        <v/>
      </c>
      <c r="BI116" s="270" t="str">
        <f t="shared" si="91"/>
        <v/>
      </c>
      <c r="BJ116" s="261" t="str">
        <f t="shared" si="92"/>
        <v/>
      </c>
      <c r="BK116" s="260"/>
      <c r="BL116" s="135"/>
      <c r="BM116" s="262" t="str">
        <f t="shared" si="93"/>
        <v/>
      </c>
      <c r="BN116" s="263" t="str">
        <f t="shared" si="94"/>
        <v/>
      </c>
      <c r="BO116" s="264"/>
      <c r="BP116" s="265"/>
      <c r="BQ116" s="266" t="str">
        <f t="shared" si="95"/>
        <v/>
      </c>
      <c r="BR116" s="267" t="str">
        <f t="shared" si="96"/>
        <v/>
      </c>
      <c r="BS116" s="268" t="str">
        <f t="shared" si="97"/>
        <v/>
      </c>
      <c r="BT116" s="269" t="str">
        <f t="shared" si="98"/>
        <v/>
      </c>
      <c r="BU116" s="270" t="str">
        <f t="shared" si="99"/>
        <v/>
      </c>
      <c r="BV116" s="261" t="str">
        <f t="shared" si="100"/>
        <v/>
      </c>
      <c r="BW116" s="260"/>
      <c r="BX116" s="135"/>
      <c r="BY116" s="262" t="str">
        <f t="shared" si="45"/>
        <v/>
      </c>
      <c r="BZ116" s="263" t="str">
        <f t="shared" si="46"/>
        <v/>
      </c>
      <c r="CA116" s="264"/>
      <c r="CB116" s="265"/>
      <c r="CC116" s="266" t="str">
        <f t="shared" si="47"/>
        <v/>
      </c>
      <c r="CD116" s="267" t="str">
        <f t="shared" si="48"/>
        <v/>
      </c>
      <c r="CE116" s="268" t="str">
        <f t="shared" si="49"/>
        <v/>
      </c>
      <c r="CF116" s="269" t="str">
        <f t="shared" si="50"/>
        <v/>
      </c>
      <c r="CG116" s="270" t="str">
        <f t="shared" si="111"/>
        <v/>
      </c>
      <c r="CH116" s="261" t="str">
        <f t="shared" si="51"/>
        <v/>
      </c>
      <c r="CI116" s="260"/>
      <c r="CJ116" s="135"/>
      <c r="CK116" s="262" t="str">
        <f t="shared" si="103"/>
        <v/>
      </c>
      <c r="CL116" s="263" t="str">
        <f t="shared" si="104"/>
        <v/>
      </c>
      <c r="CM116" s="264"/>
      <c r="CN116" s="265"/>
      <c r="CO116" s="266" t="str">
        <f t="shared" si="105"/>
        <v/>
      </c>
      <c r="CP116" s="267" t="str">
        <f t="shared" si="106"/>
        <v/>
      </c>
      <c r="CQ116" s="268" t="str">
        <f t="shared" si="107"/>
        <v/>
      </c>
      <c r="CR116" s="269" t="str">
        <f t="shared" si="108"/>
        <v/>
      </c>
      <c r="CS116" s="270" t="str">
        <f t="shared" si="109"/>
        <v/>
      </c>
      <c r="CT116" s="261" t="str">
        <f t="shared" si="110"/>
        <v/>
      </c>
      <c r="CU116" s="260"/>
      <c r="CV116" s="135"/>
    </row>
    <row r="117" spans="1:100" ht="13.5" customHeight="1">
      <c r="A117" s="259"/>
      <c r="E117" s="262" t="str">
        <f t="shared" si="53"/>
        <v/>
      </c>
      <c r="F117" s="263" t="str">
        <f t="shared" si="54"/>
        <v/>
      </c>
      <c r="G117" s="264"/>
      <c r="H117" s="265"/>
      <c r="I117" s="266" t="str">
        <f t="shared" si="55"/>
        <v/>
      </c>
      <c r="J117" s="267" t="str">
        <f t="shared" si="56"/>
        <v/>
      </c>
      <c r="K117" s="268" t="str">
        <f t="shared" si="57"/>
        <v/>
      </c>
      <c r="L117" s="269" t="str">
        <f t="shared" si="58"/>
        <v/>
      </c>
      <c r="M117" s="270" t="str">
        <f t="shared" si="59"/>
        <v/>
      </c>
      <c r="N117" s="261" t="str">
        <f t="shared" si="60"/>
        <v/>
      </c>
      <c r="O117" s="260"/>
      <c r="P117" s="135"/>
      <c r="Q117" s="262" t="str">
        <f t="shared" si="61"/>
        <v/>
      </c>
      <c r="R117" s="263" t="str">
        <f t="shared" si="62"/>
        <v/>
      </c>
      <c r="S117" s="264"/>
      <c r="T117" s="265"/>
      <c r="U117" s="266" t="str">
        <f t="shared" si="63"/>
        <v/>
      </c>
      <c r="V117" s="267" t="str">
        <f t="shared" si="64"/>
        <v/>
      </c>
      <c r="W117" s="268" t="str">
        <f t="shared" si="65"/>
        <v/>
      </c>
      <c r="X117" s="269" t="str">
        <f t="shared" si="66"/>
        <v/>
      </c>
      <c r="Y117" s="270" t="str">
        <f t="shared" si="67"/>
        <v/>
      </c>
      <c r="Z117" s="261" t="str">
        <f t="shared" si="68"/>
        <v/>
      </c>
      <c r="AA117" s="260"/>
      <c r="AB117" s="135"/>
      <c r="AC117" s="262" t="str">
        <f t="shared" si="69"/>
        <v/>
      </c>
      <c r="AD117" s="263" t="str">
        <f t="shared" si="70"/>
        <v/>
      </c>
      <c r="AE117" s="264"/>
      <c r="AF117" s="265"/>
      <c r="AG117" s="266" t="str">
        <f t="shared" si="71"/>
        <v/>
      </c>
      <c r="AH117" s="267" t="str">
        <f t="shared" si="72"/>
        <v/>
      </c>
      <c r="AI117" s="268" t="str">
        <f t="shared" si="73"/>
        <v/>
      </c>
      <c r="AJ117" s="269" t="str">
        <f t="shared" si="74"/>
        <v/>
      </c>
      <c r="AK117" s="270" t="str">
        <f t="shared" si="75"/>
        <v/>
      </c>
      <c r="AL117" s="261" t="str">
        <f t="shared" si="76"/>
        <v/>
      </c>
      <c r="AM117" s="260"/>
      <c r="AN117" s="135"/>
      <c r="AO117" s="262" t="str">
        <f t="shared" si="77"/>
        <v/>
      </c>
      <c r="AP117" s="263" t="str">
        <f t="shared" si="78"/>
        <v/>
      </c>
      <c r="AQ117" s="264"/>
      <c r="AR117" s="265"/>
      <c r="AS117" s="266" t="str">
        <f t="shared" si="79"/>
        <v/>
      </c>
      <c r="AT117" s="267" t="str">
        <f t="shared" si="80"/>
        <v/>
      </c>
      <c r="AU117" s="268" t="str">
        <f t="shared" si="81"/>
        <v/>
      </c>
      <c r="AV117" s="269" t="str">
        <f t="shared" si="82"/>
        <v/>
      </c>
      <c r="AW117" s="270" t="str">
        <f t="shared" si="83"/>
        <v/>
      </c>
      <c r="AX117" s="261" t="str">
        <f t="shared" si="84"/>
        <v/>
      </c>
      <c r="AY117" s="260"/>
      <c r="AZ117" s="135"/>
      <c r="BA117" s="262" t="str">
        <f t="shared" si="85"/>
        <v/>
      </c>
      <c r="BB117" s="263" t="str">
        <f t="shared" si="86"/>
        <v/>
      </c>
      <c r="BC117" s="264"/>
      <c r="BD117" s="265"/>
      <c r="BE117" s="266" t="str">
        <f t="shared" si="87"/>
        <v/>
      </c>
      <c r="BF117" s="267" t="str">
        <f t="shared" si="88"/>
        <v/>
      </c>
      <c r="BG117" s="268" t="str">
        <f t="shared" si="89"/>
        <v/>
      </c>
      <c r="BH117" s="269" t="str">
        <f t="shared" si="90"/>
        <v/>
      </c>
      <c r="BI117" s="270" t="str">
        <f t="shared" si="91"/>
        <v/>
      </c>
      <c r="BJ117" s="261" t="str">
        <f t="shared" si="92"/>
        <v/>
      </c>
      <c r="BK117" s="260"/>
      <c r="BL117" s="135"/>
      <c r="BM117" s="262" t="str">
        <f t="shared" si="93"/>
        <v/>
      </c>
      <c r="BN117" s="263" t="str">
        <f t="shared" si="94"/>
        <v/>
      </c>
      <c r="BO117" s="264"/>
      <c r="BP117" s="265"/>
      <c r="BQ117" s="266" t="str">
        <f t="shared" si="95"/>
        <v/>
      </c>
      <c r="BR117" s="267" t="str">
        <f t="shared" si="96"/>
        <v/>
      </c>
      <c r="BS117" s="268" t="str">
        <f t="shared" si="97"/>
        <v/>
      </c>
      <c r="BT117" s="269" t="str">
        <f t="shared" si="98"/>
        <v/>
      </c>
      <c r="BU117" s="270" t="str">
        <f t="shared" si="99"/>
        <v/>
      </c>
      <c r="BV117" s="261" t="str">
        <f t="shared" si="100"/>
        <v/>
      </c>
      <c r="BW117" s="260"/>
      <c r="BX117" s="135"/>
      <c r="BY117" s="262" t="str">
        <f t="shared" si="45"/>
        <v/>
      </c>
      <c r="BZ117" s="263" t="str">
        <f t="shared" si="46"/>
        <v/>
      </c>
      <c r="CA117" s="264"/>
      <c r="CB117" s="265"/>
      <c r="CC117" s="266" t="str">
        <f t="shared" si="47"/>
        <v/>
      </c>
      <c r="CD117" s="267" t="str">
        <f t="shared" si="48"/>
        <v/>
      </c>
      <c r="CE117" s="268" t="str">
        <f t="shared" si="49"/>
        <v/>
      </c>
      <c r="CF117" s="269" t="str">
        <f t="shared" si="50"/>
        <v/>
      </c>
      <c r="CG117" s="270" t="str">
        <f t="shared" si="111"/>
        <v/>
      </c>
      <c r="CH117" s="261" t="str">
        <f t="shared" si="51"/>
        <v/>
      </c>
      <c r="CI117" s="260"/>
      <c r="CJ117" s="135"/>
      <c r="CK117" s="262" t="str">
        <f t="shared" si="103"/>
        <v/>
      </c>
      <c r="CL117" s="263" t="str">
        <f t="shared" si="104"/>
        <v/>
      </c>
      <c r="CM117" s="264"/>
      <c r="CN117" s="265"/>
      <c r="CO117" s="266" t="str">
        <f t="shared" si="105"/>
        <v/>
      </c>
      <c r="CP117" s="267" t="str">
        <f t="shared" si="106"/>
        <v/>
      </c>
      <c r="CQ117" s="268" t="str">
        <f t="shared" si="107"/>
        <v/>
      </c>
      <c r="CR117" s="269" t="str">
        <f t="shared" si="108"/>
        <v/>
      </c>
      <c r="CS117" s="270" t="str">
        <f t="shared" si="109"/>
        <v/>
      </c>
      <c r="CT117" s="261" t="str">
        <f t="shared" si="110"/>
        <v/>
      </c>
      <c r="CU117" s="260"/>
      <c r="CV117" s="135"/>
    </row>
    <row r="118" spans="1:100" ht="13.5" customHeight="1">
      <c r="A118" s="259"/>
      <c r="E118" s="262" t="str">
        <f t="shared" si="53"/>
        <v/>
      </c>
      <c r="F118" s="263" t="str">
        <f t="shared" si="54"/>
        <v/>
      </c>
      <c r="G118" s="264"/>
      <c r="H118" s="265"/>
      <c r="I118" s="266" t="str">
        <f t="shared" si="55"/>
        <v/>
      </c>
      <c r="J118" s="267" t="str">
        <f t="shared" si="56"/>
        <v/>
      </c>
      <c r="K118" s="268" t="str">
        <f t="shared" si="57"/>
        <v/>
      </c>
      <c r="L118" s="269" t="str">
        <f t="shared" si="58"/>
        <v/>
      </c>
      <c r="M118" s="270" t="str">
        <f t="shared" si="59"/>
        <v/>
      </c>
      <c r="N118" s="261" t="str">
        <f t="shared" si="60"/>
        <v/>
      </c>
      <c r="O118" s="260"/>
      <c r="P118" s="135"/>
      <c r="Q118" s="262" t="str">
        <f t="shared" si="61"/>
        <v/>
      </c>
      <c r="R118" s="263" t="str">
        <f t="shared" si="62"/>
        <v/>
      </c>
      <c r="S118" s="264"/>
      <c r="T118" s="265"/>
      <c r="U118" s="266" t="str">
        <f t="shared" si="63"/>
        <v/>
      </c>
      <c r="V118" s="267" t="str">
        <f t="shared" si="64"/>
        <v/>
      </c>
      <c r="W118" s="268" t="str">
        <f t="shared" si="65"/>
        <v/>
      </c>
      <c r="X118" s="269" t="str">
        <f t="shared" si="66"/>
        <v/>
      </c>
      <c r="Y118" s="270" t="str">
        <f t="shared" si="67"/>
        <v/>
      </c>
      <c r="Z118" s="261" t="str">
        <f t="shared" si="68"/>
        <v/>
      </c>
      <c r="AA118" s="260"/>
      <c r="AB118" s="135"/>
      <c r="AC118" s="262" t="str">
        <f t="shared" si="69"/>
        <v/>
      </c>
      <c r="AD118" s="263" t="str">
        <f t="shared" si="70"/>
        <v/>
      </c>
      <c r="AE118" s="264"/>
      <c r="AF118" s="265"/>
      <c r="AG118" s="266" t="str">
        <f t="shared" si="71"/>
        <v/>
      </c>
      <c r="AH118" s="267" t="str">
        <f t="shared" si="72"/>
        <v/>
      </c>
      <c r="AI118" s="268" t="str">
        <f t="shared" si="73"/>
        <v/>
      </c>
      <c r="AJ118" s="269" t="str">
        <f t="shared" si="74"/>
        <v/>
      </c>
      <c r="AK118" s="270" t="str">
        <f t="shared" si="75"/>
        <v/>
      </c>
      <c r="AL118" s="261" t="str">
        <f t="shared" si="76"/>
        <v/>
      </c>
      <c r="AM118" s="260"/>
      <c r="AN118" s="135"/>
      <c r="AO118" s="262" t="str">
        <f t="shared" si="77"/>
        <v/>
      </c>
      <c r="AP118" s="263" t="str">
        <f t="shared" si="78"/>
        <v/>
      </c>
      <c r="AQ118" s="264"/>
      <c r="AR118" s="265"/>
      <c r="AS118" s="266" t="str">
        <f t="shared" si="79"/>
        <v/>
      </c>
      <c r="AT118" s="267" t="str">
        <f t="shared" si="80"/>
        <v/>
      </c>
      <c r="AU118" s="268" t="str">
        <f t="shared" si="81"/>
        <v/>
      </c>
      <c r="AV118" s="269" t="str">
        <f t="shared" si="82"/>
        <v/>
      </c>
      <c r="AW118" s="270" t="str">
        <f t="shared" si="83"/>
        <v/>
      </c>
      <c r="AX118" s="261" t="str">
        <f t="shared" si="84"/>
        <v/>
      </c>
      <c r="AY118" s="260"/>
      <c r="AZ118" s="135"/>
      <c r="BA118" s="262" t="str">
        <f t="shared" si="85"/>
        <v/>
      </c>
      <c r="BB118" s="263" t="str">
        <f t="shared" si="86"/>
        <v/>
      </c>
      <c r="BC118" s="264"/>
      <c r="BD118" s="265"/>
      <c r="BE118" s="266" t="str">
        <f t="shared" si="87"/>
        <v/>
      </c>
      <c r="BF118" s="267" t="str">
        <f t="shared" si="88"/>
        <v/>
      </c>
      <c r="BG118" s="268" t="str">
        <f t="shared" si="89"/>
        <v/>
      </c>
      <c r="BH118" s="269" t="str">
        <f t="shared" si="90"/>
        <v/>
      </c>
      <c r="BI118" s="270" t="str">
        <f t="shared" si="91"/>
        <v/>
      </c>
      <c r="BJ118" s="261" t="str">
        <f t="shared" si="92"/>
        <v/>
      </c>
      <c r="BK118" s="260"/>
      <c r="BL118" s="135"/>
      <c r="BM118" s="262" t="str">
        <f t="shared" si="93"/>
        <v/>
      </c>
      <c r="BN118" s="263" t="str">
        <f t="shared" si="94"/>
        <v/>
      </c>
      <c r="BO118" s="264"/>
      <c r="BP118" s="265"/>
      <c r="BQ118" s="266" t="str">
        <f t="shared" si="95"/>
        <v/>
      </c>
      <c r="BR118" s="267" t="str">
        <f t="shared" si="96"/>
        <v/>
      </c>
      <c r="BS118" s="268" t="str">
        <f t="shared" si="97"/>
        <v/>
      </c>
      <c r="BT118" s="269" t="str">
        <f t="shared" si="98"/>
        <v/>
      </c>
      <c r="BU118" s="270" t="str">
        <f t="shared" si="99"/>
        <v/>
      </c>
      <c r="BV118" s="261" t="str">
        <f t="shared" si="100"/>
        <v/>
      </c>
      <c r="BW118" s="260"/>
      <c r="BX118" s="135"/>
      <c r="BY118" s="262" t="str">
        <f t="shared" si="45"/>
        <v/>
      </c>
      <c r="BZ118" s="263" t="str">
        <f t="shared" si="46"/>
        <v/>
      </c>
      <c r="CA118" s="264"/>
      <c r="CB118" s="265"/>
      <c r="CC118" s="266" t="str">
        <f t="shared" si="47"/>
        <v/>
      </c>
      <c r="CD118" s="267" t="str">
        <f t="shared" si="48"/>
        <v/>
      </c>
      <c r="CE118" s="268" t="str">
        <f t="shared" si="49"/>
        <v/>
      </c>
      <c r="CF118" s="269" t="str">
        <f t="shared" si="50"/>
        <v/>
      </c>
      <c r="CG118" s="270" t="str">
        <f t="shared" si="111"/>
        <v/>
      </c>
      <c r="CH118" s="261" t="str">
        <f t="shared" si="51"/>
        <v/>
      </c>
      <c r="CI118" s="260"/>
      <c r="CJ118" s="135"/>
      <c r="CK118" s="262" t="str">
        <f t="shared" si="103"/>
        <v/>
      </c>
      <c r="CL118" s="263" t="str">
        <f t="shared" si="104"/>
        <v/>
      </c>
      <c r="CM118" s="264"/>
      <c r="CN118" s="265"/>
      <c r="CO118" s="266" t="str">
        <f t="shared" si="105"/>
        <v/>
      </c>
      <c r="CP118" s="267" t="str">
        <f t="shared" si="106"/>
        <v/>
      </c>
      <c r="CQ118" s="268" t="str">
        <f t="shared" si="107"/>
        <v/>
      </c>
      <c r="CR118" s="269" t="str">
        <f t="shared" si="108"/>
        <v/>
      </c>
      <c r="CS118" s="270" t="str">
        <f t="shared" si="109"/>
        <v/>
      </c>
      <c r="CT118" s="261" t="str">
        <f t="shared" si="110"/>
        <v/>
      </c>
      <c r="CU118" s="260"/>
      <c r="CV118" s="135"/>
    </row>
    <row r="119" spans="1:100" ht="13.5" customHeight="1">
      <c r="A119" s="259"/>
      <c r="E119" s="262" t="str">
        <f t="shared" si="53"/>
        <v/>
      </c>
      <c r="F119" s="263" t="str">
        <f t="shared" si="54"/>
        <v/>
      </c>
      <c r="G119" s="264"/>
      <c r="H119" s="265"/>
      <c r="I119" s="266" t="str">
        <f t="shared" si="55"/>
        <v/>
      </c>
      <c r="J119" s="267" t="str">
        <f t="shared" si="56"/>
        <v/>
      </c>
      <c r="K119" s="268" t="str">
        <f t="shared" si="57"/>
        <v/>
      </c>
      <c r="L119" s="269" t="str">
        <f t="shared" si="58"/>
        <v/>
      </c>
      <c r="M119" s="270" t="str">
        <f t="shared" si="59"/>
        <v/>
      </c>
      <c r="N119" s="261" t="str">
        <f t="shared" si="60"/>
        <v/>
      </c>
      <c r="O119" s="260"/>
      <c r="P119" s="135"/>
      <c r="Q119" s="262" t="str">
        <f t="shared" si="61"/>
        <v/>
      </c>
      <c r="R119" s="263" t="str">
        <f t="shared" si="62"/>
        <v/>
      </c>
      <c r="S119" s="264"/>
      <c r="T119" s="265"/>
      <c r="U119" s="266" t="str">
        <f t="shared" si="63"/>
        <v/>
      </c>
      <c r="V119" s="267" t="str">
        <f t="shared" si="64"/>
        <v/>
      </c>
      <c r="W119" s="268" t="str">
        <f t="shared" si="65"/>
        <v/>
      </c>
      <c r="X119" s="269" t="str">
        <f t="shared" si="66"/>
        <v/>
      </c>
      <c r="Y119" s="270" t="str">
        <f t="shared" si="67"/>
        <v/>
      </c>
      <c r="Z119" s="261" t="str">
        <f t="shared" si="68"/>
        <v/>
      </c>
      <c r="AA119" s="260"/>
      <c r="AB119" s="135"/>
      <c r="AC119" s="262" t="str">
        <f t="shared" si="69"/>
        <v/>
      </c>
      <c r="AD119" s="263" t="str">
        <f t="shared" si="70"/>
        <v/>
      </c>
      <c r="AE119" s="264"/>
      <c r="AF119" s="265"/>
      <c r="AG119" s="266" t="str">
        <f t="shared" si="71"/>
        <v/>
      </c>
      <c r="AH119" s="267" t="str">
        <f t="shared" si="72"/>
        <v/>
      </c>
      <c r="AI119" s="268" t="str">
        <f t="shared" si="73"/>
        <v/>
      </c>
      <c r="AJ119" s="269" t="str">
        <f t="shared" si="74"/>
        <v/>
      </c>
      <c r="AK119" s="270" t="str">
        <f t="shared" si="75"/>
        <v/>
      </c>
      <c r="AL119" s="261" t="str">
        <f t="shared" si="76"/>
        <v/>
      </c>
      <c r="AM119" s="260"/>
      <c r="AN119" s="135"/>
      <c r="AO119" s="262" t="str">
        <f t="shared" si="77"/>
        <v/>
      </c>
      <c r="AP119" s="263" t="str">
        <f t="shared" si="78"/>
        <v/>
      </c>
      <c r="AQ119" s="264"/>
      <c r="AR119" s="265"/>
      <c r="AS119" s="266" t="str">
        <f t="shared" si="79"/>
        <v/>
      </c>
      <c r="AT119" s="267" t="str">
        <f t="shared" si="80"/>
        <v/>
      </c>
      <c r="AU119" s="268" t="str">
        <f t="shared" si="81"/>
        <v/>
      </c>
      <c r="AV119" s="269" t="str">
        <f t="shared" si="82"/>
        <v/>
      </c>
      <c r="AW119" s="270" t="str">
        <f t="shared" si="83"/>
        <v/>
      </c>
      <c r="AX119" s="261" t="str">
        <f t="shared" si="84"/>
        <v/>
      </c>
      <c r="AY119" s="260"/>
      <c r="AZ119" s="135"/>
      <c r="BA119" s="262" t="str">
        <f t="shared" si="85"/>
        <v/>
      </c>
      <c r="BB119" s="263" t="str">
        <f t="shared" si="86"/>
        <v/>
      </c>
      <c r="BC119" s="264"/>
      <c r="BD119" s="265"/>
      <c r="BE119" s="266" t="str">
        <f t="shared" si="87"/>
        <v/>
      </c>
      <c r="BF119" s="267" t="str">
        <f t="shared" si="88"/>
        <v/>
      </c>
      <c r="BG119" s="268" t="str">
        <f t="shared" si="89"/>
        <v/>
      </c>
      <c r="BH119" s="269" t="str">
        <f t="shared" si="90"/>
        <v/>
      </c>
      <c r="BI119" s="270" t="str">
        <f t="shared" si="91"/>
        <v/>
      </c>
      <c r="BJ119" s="261" t="str">
        <f t="shared" si="92"/>
        <v/>
      </c>
      <c r="BK119" s="260"/>
      <c r="BL119" s="135"/>
      <c r="BM119" s="262" t="str">
        <f t="shared" si="93"/>
        <v/>
      </c>
      <c r="BN119" s="263" t="str">
        <f t="shared" si="94"/>
        <v/>
      </c>
      <c r="BO119" s="264"/>
      <c r="BP119" s="265"/>
      <c r="BQ119" s="266" t="str">
        <f t="shared" si="95"/>
        <v/>
      </c>
      <c r="BR119" s="267" t="str">
        <f t="shared" si="96"/>
        <v/>
      </c>
      <c r="BS119" s="268" t="str">
        <f t="shared" si="97"/>
        <v/>
      </c>
      <c r="BT119" s="269" t="str">
        <f t="shared" si="98"/>
        <v/>
      </c>
      <c r="BU119" s="270" t="str">
        <f t="shared" si="99"/>
        <v/>
      </c>
      <c r="BV119" s="261" t="str">
        <f t="shared" si="100"/>
        <v/>
      </c>
      <c r="BW119" s="260"/>
      <c r="BX119" s="135"/>
      <c r="BY119" s="262" t="str">
        <f t="shared" si="45"/>
        <v/>
      </c>
      <c r="BZ119" s="263" t="str">
        <f t="shared" si="46"/>
        <v/>
      </c>
      <c r="CA119" s="264"/>
      <c r="CB119" s="265"/>
      <c r="CC119" s="266" t="str">
        <f t="shared" si="47"/>
        <v/>
      </c>
      <c r="CD119" s="267" t="str">
        <f t="shared" si="48"/>
        <v/>
      </c>
      <c r="CE119" s="268" t="str">
        <f t="shared" si="49"/>
        <v/>
      </c>
      <c r="CF119" s="269" t="str">
        <f t="shared" si="50"/>
        <v/>
      </c>
      <c r="CG119" s="270" t="str">
        <f t="shared" si="111"/>
        <v/>
      </c>
      <c r="CH119" s="261" t="str">
        <f t="shared" si="51"/>
        <v/>
      </c>
      <c r="CI119" s="260"/>
      <c r="CJ119" s="135"/>
      <c r="CK119" s="262" t="str">
        <f t="shared" si="103"/>
        <v/>
      </c>
      <c r="CL119" s="263" t="str">
        <f t="shared" si="104"/>
        <v/>
      </c>
      <c r="CM119" s="264"/>
      <c r="CN119" s="265"/>
      <c r="CO119" s="266" t="str">
        <f t="shared" si="105"/>
        <v/>
      </c>
      <c r="CP119" s="267" t="str">
        <f t="shared" si="106"/>
        <v/>
      </c>
      <c r="CQ119" s="268" t="str">
        <f t="shared" si="107"/>
        <v/>
      </c>
      <c r="CR119" s="269" t="str">
        <f t="shared" si="108"/>
        <v/>
      </c>
      <c r="CS119" s="270" t="str">
        <f t="shared" si="109"/>
        <v/>
      </c>
      <c r="CT119" s="261" t="str">
        <f t="shared" si="110"/>
        <v/>
      </c>
      <c r="CU119" s="260"/>
      <c r="CV119" s="135"/>
    </row>
    <row r="120" spans="1:100" ht="13.5" customHeight="1">
      <c r="A120" s="259"/>
      <c r="E120" s="262" t="str">
        <f t="shared" si="53"/>
        <v/>
      </c>
      <c r="F120" s="263" t="str">
        <f t="shared" si="54"/>
        <v/>
      </c>
      <c r="G120" s="264"/>
      <c r="H120" s="265"/>
      <c r="I120" s="266" t="str">
        <f t="shared" si="55"/>
        <v/>
      </c>
      <c r="J120" s="267" t="str">
        <f t="shared" si="56"/>
        <v/>
      </c>
      <c r="K120" s="268" t="str">
        <f t="shared" si="57"/>
        <v/>
      </c>
      <c r="L120" s="269" t="str">
        <f t="shared" si="58"/>
        <v/>
      </c>
      <c r="M120" s="270" t="str">
        <f t="shared" si="59"/>
        <v/>
      </c>
      <c r="N120" s="261" t="str">
        <f t="shared" si="60"/>
        <v/>
      </c>
      <c r="O120" s="260"/>
      <c r="P120" s="135"/>
      <c r="Q120" s="262" t="str">
        <f t="shared" si="61"/>
        <v/>
      </c>
      <c r="R120" s="263" t="str">
        <f t="shared" si="62"/>
        <v/>
      </c>
      <c r="S120" s="264"/>
      <c r="T120" s="265"/>
      <c r="U120" s="266" t="str">
        <f t="shared" si="63"/>
        <v/>
      </c>
      <c r="V120" s="267" t="str">
        <f t="shared" si="64"/>
        <v/>
      </c>
      <c r="W120" s="268" t="str">
        <f t="shared" si="65"/>
        <v/>
      </c>
      <c r="X120" s="269" t="str">
        <f t="shared" si="66"/>
        <v/>
      </c>
      <c r="Y120" s="270" t="str">
        <f t="shared" si="67"/>
        <v/>
      </c>
      <c r="Z120" s="261" t="str">
        <f t="shared" si="68"/>
        <v/>
      </c>
      <c r="AA120" s="260"/>
      <c r="AB120" s="135"/>
      <c r="AC120" s="262" t="str">
        <f t="shared" si="69"/>
        <v/>
      </c>
      <c r="AD120" s="263" t="str">
        <f t="shared" si="70"/>
        <v/>
      </c>
      <c r="AE120" s="264"/>
      <c r="AF120" s="265"/>
      <c r="AG120" s="266" t="str">
        <f t="shared" si="71"/>
        <v/>
      </c>
      <c r="AH120" s="267" t="str">
        <f t="shared" si="72"/>
        <v/>
      </c>
      <c r="AI120" s="268" t="str">
        <f t="shared" si="73"/>
        <v/>
      </c>
      <c r="AJ120" s="269" t="str">
        <f t="shared" si="74"/>
        <v/>
      </c>
      <c r="AK120" s="270" t="str">
        <f t="shared" si="75"/>
        <v/>
      </c>
      <c r="AL120" s="261" t="str">
        <f t="shared" si="76"/>
        <v/>
      </c>
      <c r="AM120" s="260"/>
      <c r="AN120" s="135"/>
      <c r="AO120" s="262" t="str">
        <f t="shared" si="77"/>
        <v/>
      </c>
      <c r="AP120" s="263" t="str">
        <f t="shared" si="78"/>
        <v/>
      </c>
      <c r="AQ120" s="264"/>
      <c r="AR120" s="265"/>
      <c r="AS120" s="266" t="str">
        <f t="shared" si="79"/>
        <v/>
      </c>
      <c r="AT120" s="267" t="str">
        <f t="shared" si="80"/>
        <v/>
      </c>
      <c r="AU120" s="268" t="str">
        <f t="shared" si="81"/>
        <v/>
      </c>
      <c r="AV120" s="269" t="str">
        <f t="shared" si="82"/>
        <v/>
      </c>
      <c r="AW120" s="270" t="str">
        <f t="shared" si="83"/>
        <v/>
      </c>
      <c r="AX120" s="261" t="str">
        <f t="shared" si="84"/>
        <v/>
      </c>
      <c r="AY120" s="260"/>
      <c r="AZ120" s="135"/>
      <c r="BA120" s="262" t="str">
        <f t="shared" si="85"/>
        <v/>
      </c>
      <c r="BB120" s="263" t="str">
        <f t="shared" si="86"/>
        <v/>
      </c>
      <c r="BC120" s="264"/>
      <c r="BD120" s="265"/>
      <c r="BE120" s="266" t="str">
        <f t="shared" si="87"/>
        <v/>
      </c>
      <c r="BF120" s="267" t="str">
        <f t="shared" si="88"/>
        <v/>
      </c>
      <c r="BG120" s="268" t="str">
        <f t="shared" si="89"/>
        <v/>
      </c>
      <c r="BH120" s="269" t="str">
        <f t="shared" si="90"/>
        <v/>
      </c>
      <c r="BI120" s="270" t="str">
        <f t="shared" si="91"/>
        <v/>
      </c>
      <c r="BJ120" s="261" t="str">
        <f t="shared" si="92"/>
        <v/>
      </c>
      <c r="BK120" s="260"/>
      <c r="BL120" s="135"/>
      <c r="BM120" s="262" t="str">
        <f t="shared" si="93"/>
        <v/>
      </c>
      <c r="BN120" s="263" t="str">
        <f t="shared" si="94"/>
        <v/>
      </c>
      <c r="BO120" s="264"/>
      <c r="BP120" s="265"/>
      <c r="BQ120" s="266" t="str">
        <f t="shared" si="95"/>
        <v/>
      </c>
      <c r="BR120" s="267" t="str">
        <f t="shared" si="96"/>
        <v/>
      </c>
      <c r="BS120" s="268" t="str">
        <f t="shared" si="97"/>
        <v/>
      </c>
      <c r="BT120" s="269" t="str">
        <f t="shared" si="98"/>
        <v/>
      </c>
      <c r="BU120" s="270" t="str">
        <f t="shared" si="99"/>
        <v/>
      </c>
      <c r="BV120" s="261" t="str">
        <f t="shared" si="100"/>
        <v/>
      </c>
      <c r="BW120" s="260"/>
      <c r="BX120" s="135"/>
      <c r="BY120" s="262" t="str">
        <f t="shared" si="45"/>
        <v/>
      </c>
      <c r="BZ120" s="263" t="str">
        <f t="shared" si="46"/>
        <v/>
      </c>
      <c r="CA120" s="264"/>
      <c r="CB120" s="265"/>
      <c r="CC120" s="266" t="str">
        <f t="shared" si="47"/>
        <v/>
      </c>
      <c r="CD120" s="267" t="str">
        <f t="shared" si="48"/>
        <v/>
      </c>
      <c r="CE120" s="268" t="str">
        <f t="shared" si="49"/>
        <v/>
      </c>
      <c r="CF120" s="269" t="str">
        <f t="shared" si="50"/>
        <v/>
      </c>
      <c r="CG120" s="270" t="str">
        <f t="shared" si="111"/>
        <v/>
      </c>
      <c r="CH120" s="261" t="str">
        <f t="shared" si="51"/>
        <v/>
      </c>
      <c r="CI120" s="260"/>
      <c r="CJ120" s="135"/>
      <c r="CK120" s="262" t="str">
        <f t="shared" si="103"/>
        <v/>
      </c>
      <c r="CL120" s="263" t="str">
        <f t="shared" si="104"/>
        <v/>
      </c>
      <c r="CM120" s="264"/>
      <c r="CN120" s="265"/>
      <c r="CO120" s="266" t="str">
        <f t="shared" si="105"/>
        <v/>
      </c>
      <c r="CP120" s="267" t="str">
        <f t="shared" si="106"/>
        <v/>
      </c>
      <c r="CQ120" s="268" t="str">
        <f t="shared" si="107"/>
        <v/>
      </c>
      <c r="CR120" s="269" t="str">
        <f t="shared" si="108"/>
        <v/>
      </c>
      <c r="CS120" s="270" t="str">
        <f t="shared" si="109"/>
        <v/>
      </c>
      <c r="CT120" s="261" t="str">
        <f t="shared" si="110"/>
        <v/>
      </c>
      <c r="CU120" s="260"/>
      <c r="CV120" s="135"/>
    </row>
    <row r="121" spans="1:100" ht="13.5" customHeight="1">
      <c r="A121" s="259"/>
      <c r="E121" s="262" t="str">
        <f t="shared" si="53"/>
        <v/>
      </c>
      <c r="F121" s="263" t="str">
        <f t="shared" si="54"/>
        <v/>
      </c>
      <c r="G121" s="264"/>
      <c r="H121" s="265"/>
      <c r="I121" s="266" t="str">
        <f t="shared" si="55"/>
        <v/>
      </c>
      <c r="J121" s="267" t="str">
        <f t="shared" si="56"/>
        <v/>
      </c>
      <c r="K121" s="268" t="str">
        <f t="shared" si="57"/>
        <v/>
      </c>
      <c r="L121" s="269" t="str">
        <f t="shared" si="58"/>
        <v/>
      </c>
      <c r="M121" s="270" t="str">
        <f t="shared" si="59"/>
        <v/>
      </c>
      <c r="N121" s="261" t="str">
        <f t="shared" si="60"/>
        <v/>
      </c>
      <c r="O121" s="260"/>
      <c r="P121" s="135"/>
      <c r="Q121" s="262" t="str">
        <f t="shared" si="61"/>
        <v/>
      </c>
      <c r="R121" s="263" t="str">
        <f t="shared" si="62"/>
        <v/>
      </c>
      <c r="S121" s="264"/>
      <c r="T121" s="265"/>
      <c r="U121" s="266" t="str">
        <f t="shared" si="63"/>
        <v/>
      </c>
      <c r="V121" s="267" t="str">
        <f t="shared" si="64"/>
        <v/>
      </c>
      <c r="W121" s="268" t="str">
        <f t="shared" si="65"/>
        <v/>
      </c>
      <c r="X121" s="269" t="str">
        <f t="shared" si="66"/>
        <v/>
      </c>
      <c r="Y121" s="270" t="str">
        <f t="shared" si="67"/>
        <v/>
      </c>
      <c r="Z121" s="261" t="str">
        <f t="shared" si="68"/>
        <v/>
      </c>
      <c r="AA121" s="260"/>
      <c r="AB121" s="135"/>
      <c r="AC121" s="262" t="str">
        <f t="shared" si="69"/>
        <v/>
      </c>
      <c r="AD121" s="263" t="str">
        <f t="shared" si="70"/>
        <v/>
      </c>
      <c r="AE121" s="264"/>
      <c r="AF121" s="265"/>
      <c r="AG121" s="266" t="str">
        <f t="shared" si="71"/>
        <v/>
      </c>
      <c r="AH121" s="267" t="str">
        <f t="shared" si="72"/>
        <v/>
      </c>
      <c r="AI121" s="268" t="str">
        <f t="shared" si="73"/>
        <v/>
      </c>
      <c r="AJ121" s="269" t="str">
        <f t="shared" si="74"/>
        <v/>
      </c>
      <c r="AK121" s="270" t="str">
        <f t="shared" si="75"/>
        <v/>
      </c>
      <c r="AL121" s="261" t="str">
        <f t="shared" si="76"/>
        <v/>
      </c>
      <c r="AM121" s="260"/>
      <c r="AN121" s="135"/>
      <c r="AO121" s="262" t="str">
        <f t="shared" si="77"/>
        <v/>
      </c>
      <c r="AP121" s="263" t="str">
        <f t="shared" si="78"/>
        <v/>
      </c>
      <c r="AQ121" s="264"/>
      <c r="AR121" s="265"/>
      <c r="AS121" s="266" t="str">
        <f t="shared" si="79"/>
        <v/>
      </c>
      <c r="AT121" s="267" t="str">
        <f t="shared" si="80"/>
        <v/>
      </c>
      <c r="AU121" s="268" t="str">
        <f t="shared" si="81"/>
        <v/>
      </c>
      <c r="AV121" s="269" t="str">
        <f t="shared" si="82"/>
        <v/>
      </c>
      <c r="AW121" s="270" t="str">
        <f t="shared" si="83"/>
        <v/>
      </c>
      <c r="AX121" s="261" t="str">
        <f t="shared" si="84"/>
        <v/>
      </c>
      <c r="AY121" s="260"/>
      <c r="AZ121" s="135"/>
      <c r="BA121" s="262" t="str">
        <f t="shared" si="85"/>
        <v/>
      </c>
      <c r="BB121" s="263" t="str">
        <f t="shared" si="86"/>
        <v/>
      </c>
      <c r="BC121" s="264"/>
      <c r="BD121" s="265"/>
      <c r="BE121" s="266" t="str">
        <f t="shared" si="87"/>
        <v/>
      </c>
      <c r="BF121" s="267" t="str">
        <f t="shared" si="88"/>
        <v/>
      </c>
      <c r="BG121" s="268" t="str">
        <f t="shared" si="89"/>
        <v/>
      </c>
      <c r="BH121" s="269" t="str">
        <f t="shared" si="90"/>
        <v/>
      </c>
      <c r="BI121" s="270" t="str">
        <f t="shared" si="91"/>
        <v/>
      </c>
      <c r="BJ121" s="261" t="str">
        <f t="shared" si="92"/>
        <v/>
      </c>
      <c r="BK121" s="260"/>
      <c r="BL121" s="135"/>
      <c r="BM121" s="262" t="str">
        <f t="shared" si="93"/>
        <v/>
      </c>
      <c r="BN121" s="263" t="str">
        <f t="shared" si="94"/>
        <v/>
      </c>
      <c r="BO121" s="264"/>
      <c r="BP121" s="265"/>
      <c r="BQ121" s="266" t="str">
        <f t="shared" si="95"/>
        <v/>
      </c>
      <c r="BR121" s="267" t="str">
        <f t="shared" si="96"/>
        <v/>
      </c>
      <c r="BS121" s="268" t="str">
        <f t="shared" si="97"/>
        <v/>
      </c>
      <c r="BT121" s="269" t="str">
        <f t="shared" si="98"/>
        <v/>
      </c>
      <c r="BU121" s="270" t="str">
        <f t="shared" si="99"/>
        <v/>
      </c>
      <c r="BV121" s="261" t="str">
        <f t="shared" si="100"/>
        <v/>
      </c>
      <c r="BW121" s="260"/>
      <c r="BX121" s="135"/>
      <c r="BY121" s="262" t="str">
        <f t="shared" si="45"/>
        <v/>
      </c>
      <c r="BZ121" s="263" t="str">
        <f t="shared" si="46"/>
        <v/>
      </c>
      <c r="CA121" s="264"/>
      <c r="CB121" s="265"/>
      <c r="CC121" s="266" t="str">
        <f t="shared" si="47"/>
        <v/>
      </c>
      <c r="CD121" s="267" t="str">
        <f t="shared" si="48"/>
        <v/>
      </c>
      <c r="CE121" s="268" t="str">
        <f t="shared" si="49"/>
        <v/>
      </c>
      <c r="CF121" s="269" t="str">
        <f t="shared" si="50"/>
        <v/>
      </c>
      <c r="CG121" s="270" t="str">
        <f t="shared" si="111"/>
        <v/>
      </c>
      <c r="CH121" s="261" t="str">
        <f t="shared" si="51"/>
        <v/>
      </c>
      <c r="CI121" s="260"/>
      <c r="CJ121" s="135"/>
      <c r="CK121" s="262" t="str">
        <f t="shared" si="103"/>
        <v/>
      </c>
      <c r="CL121" s="263" t="str">
        <f t="shared" si="104"/>
        <v/>
      </c>
      <c r="CM121" s="264"/>
      <c r="CN121" s="265"/>
      <c r="CO121" s="266" t="str">
        <f t="shared" si="105"/>
        <v/>
      </c>
      <c r="CP121" s="267" t="str">
        <f t="shared" si="106"/>
        <v/>
      </c>
      <c r="CQ121" s="268" t="str">
        <f t="shared" si="107"/>
        <v/>
      </c>
      <c r="CR121" s="269" t="str">
        <f t="shared" si="108"/>
        <v/>
      </c>
      <c r="CS121" s="270" t="str">
        <f t="shared" si="109"/>
        <v/>
      </c>
      <c r="CT121" s="261" t="str">
        <f t="shared" si="110"/>
        <v/>
      </c>
      <c r="CU121" s="260"/>
      <c r="CV121" s="135"/>
    </row>
    <row r="122" spans="1:100" ht="13.5" customHeight="1">
      <c r="A122" s="259"/>
      <c r="E122" s="262" t="str">
        <f t="shared" si="53"/>
        <v/>
      </c>
      <c r="F122" s="263" t="str">
        <f t="shared" si="54"/>
        <v/>
      </c>
      <c r="G122" s="264"/>
      <c r="H122" s="265"/>
      <c r="I122" s="266" t="str">
        <f t="shared" si="55"/>
        <v/>
      </c>
      <c r="J122" s="267" t="str">
        <f t="shared" si="56"/>
        <v/>
      </c>
      <c r="K122" s="268" t="str">
        <f t="shared" si="57"/>
        <v/>
      </c>
      <c r="L122" s="269" t="str">
        <f t="shared" si="58"/>
        <v/>
      </c>
      <c r="M122" s="270" t="str">
        <f t="shared" si="59"/>
        <v/>
      </c>
      <c r="N122" s="261" t="str">
        <f t="shared" si="60"/>
        <v/>
      </c>
      <c r="O122" s="260"/>
      <c r="P122" s="135"/>
      <c r="Q122" s="262" t="str">
        <f t="shared" si="61"/>
        <v/>
      </c>
      <c r="R122" s="263" t="str">
        <f t="shared" si="62"/>
        <v/>
      </c>
      <c r="S122" s="264"/>
      <c r="T122" s="265"/>
      <c r="U122" s="266" t="str">
        <f t="shared" si="63"/>
        <v/>
      </c>
      <c r="V122" s="267" t="str">
        <f t="shared" si="64"/>
        <v/>
      </c>
      <c r="W122" s="268" t="str">
        <f t="shared" si="65"/>
        <v/>
      </c>
      <c r="X122" s="269" t="str">
        <f t="shared" si="66"/>
        <v/>
      </c>
      <c r="Y122" s="270" t="str">
        <f t="shared" si="67"/>
        <v/>
      </c>
      <c r="Z122" s="261" t="str">
        <f t="shared" si="68"/>
        <v/>
      </c>
      <c r="AA122" s="260"/>
      <c r="AB122" s="135"/>
      <c r="AC122" s="262" t="str">
        <f t="shared" si="69"/>
        <v/>
      </c>
      <c r="AD122" s="263" t="str">
        <f t="shared" si="70"/>
        <v/>
      </c>
      <c r="AE122" s="264"/>
      <c r="AF122" s="265"/>
      <c r="AG122" s="266" t="str">
        <f t="shared" si="71"/>
        <v/>
      </c>
      <c r="AH122" s="267" t="str">
        <f t="shared" si="72"/>
        <v/>
      </c>
      <c r="AI122" s="268" t="str">
        <f t="shared" si="73"/>
        <v/>
      </c>
      <c r="AJ122" s="269" t="str">
        <f t="shared" si="74"/>
        <v/>
      </c>
      <c r="AK122" s="270" t="str">
        <f t="shared" si="75"/>
        <v/>
      </c>
      <c r="AL122" s="261" t="str">
        <f t="shared" si="76"/>
        <v/>
      </c>
      <c r="AM122" s="260"/>
      <c r="AN122" s="135"/>
      <c r="AO122" s="262" t="str">
        <f t="shared" si="77"/>
        <v/>
      </c>
      <c r="AP122" s="263" t="str">
        <f t="shared" si="78"/>
        <v/>
      </c>
      <c r="AQ122" s="264"/>
      <c r="AR122" s="265"/>
      <c r="AS122" s="266" t="str">
        <f t="shared" si="79"/>
        <v/>
      </c>
      <c r="AT122" s="267" t="str">
        <f t="shared" si="80"/>
        <v/>
      </c>
      <c r="AU122" s="268" t="str">
        <f t="shared" si="81"/>
        <v/>
      </c>
      <c r="AV122" s="269" t="str">
        <f t="shared" si="82"/>
        <v/>
      </c>
      <c r="AW122" s="270" t="str">
        <f t="shared" si="83"/>
        <v/>
      </c>
      <c r="AX122" s="261" t="str">
        <f t="shared" si="84"/>
        <v/>
      </c>
      <c r="AY122" s="260"/>
      <c r="AZ122" s="135"/>
      <c r="BA122" s="262" t="str">
        <f t="shared" si="85"/>
        <v/>
      </c>
      <c r="BB122" s="263" t="str">
        <f t="shared" si="86"/>
        <v/>
      </c>
      <c r="BC122" s="264"/>
      <c r="BD122" s="265"/>
      <c r="BE122" s="266" t="str">
        <f t="shared" si="87"/>
        <v/>
      </c>
      <c r="BF122" s="267" t="str">
        <f t="shared" si="88"/>
        <v/>
      </c>
      <c r="BG122" s="268" t="str">
        <f t="shared" si="89"/>
        <v/>
      </c>
      <c r="BH122" s="269" t="str">
        <f t="shared" si="90"/>
        <v/>
      </c>
      <c r="BI122" s="270" t="str">
        <f t="shared" si="91"/>
        <v/>
      </c>
      <c r="BJ122" s="261" t="str">
        <f t="shared" si="92"/>
        <v/>
      </c>
      <c r="BK122" s="260"/>
      <c r="BL122" s="135"/>
      <c r="BM122" s="262" t="str">
        <f t="shared" si="93"/>
        <v/>
      </c>
      <c r="BN122" s="263" t="str">
        <f t="shared" si="94"/>
        <v/>
      </c>
      <c r="BO122" s="264"/>
      <c r="BP122" s="265"/>
      <c r="BQ122" s="266" t="str">
        <f t="shared" si="95"/>
        <v/>
      </c>
      <c r="BR122" s="267" t="str">
        <f t="shared" si="96"/>
        <v/>
      </c>
      <c r="BS122" s="268" t="str">
        <f t="shared" si="97"/>
        <v/>
      </c>
      <c r="BT122" s="269" t="str">
        <f t="shared" si="98"/>
        <v/>
      </c>
      <c r="BU122" s="270" t="str">
        <f t="shared" si="99"/>
        <v/>
      </c>
      <c r="BV122" s="261" t="str">
        <f t="shared" si="100"/>
        <v/>
      </c>
      <c r="BW122" s="260"/>
      <c r="BX122" s="135"/>
      <c r="BY122" s="262" t="str">
        <f t="shared" si="45"/>
        <v/>
      </c>
      <c r="BZ122" s="263" t="str">
        <f t="shared" si="46"/>
        <v/>
      </c>
      <c r="CA122" s="264"/>
      <c r="CB122" s="265"/>
      <c r="CC122" s="266" t="str">
        <f t="shared" si="47"/>
        <v/>
      </c>
      <c r="CD122" s="267" t="str">
        <f t="shared" si="48"/>
        <v/>
      </c>
      <c r="CE122" s="268" t="str">
        <f t="shared" si="49"/>
        <v/>
      </c>
      <c r="CF122" s="269" t="str">
        <f t="shared" si="50"/>
        <v/>
      </c>
      <c r="CG122" s="270" t="str">
        <f t="shared" si="111"/>
        <v/>
      </c>
      <c r="CH122" s="261" t="str">
        <f t="shared" si="51"/>
        <v/>
      </c>
      <c r="CI122" s="260"/>
      <c r="CJ122" s="135"/>
      <c r="CK122" s="262" t="str">
        <f t="shared" si="103"/>
        <v/>
      </c>
      <c r="CL122" s="263" t="str">
        <f t="shared" si="104"/>
        <v/>
      </c>
      <c r="CM122" s="264"/>
      <c r="CN122" s="265"/>
      <c r="CO122" s="266" t="str">
        <f t="shared" si="105"/>
        <v/>
      </c>
      <c r="CP122" s="267" t="str">
        <f t="shared" si="106"/>
        <v/>
      </c>
      <c r="CQ122" s="268" t="str">
        <f t="shared" si="107"/>
        <v/>
      </c>
      <c r="CR122" s="269" t="str">
        <f t="shared" si="108"/>
        <v/>
      </c>
      <c r="CS122" s="270" t="str">
        <f t="shared" si="109"/>
        <v/>
      </c>
      <c r="CT122" s="261" t="str">
        <f t="shared" si="110"/>
        <v/>
      </c>
      <c r="CU122" s="260"/>
      <c r="CV122" s="135"/>
    </row>
    <row r="123" spans="1:100" ht="13.5" customHeight="1">
      <c r="A123" s="259"/>
      <c r="E123" s="262" t="str">
        <f t="shared" si="53"/>
        <v/>
      </c>
      <c r="F123" s="263" t="str">
        <f t="shared" si="54"/>
        <v/>
      </c>
      <c r="G123" s="264"/>
      <c r="H123" s="265"/>
      <c r="I123" s="266" t="str">
        <f t="shared" si="55"/>
        <v/>
      </c>
      <c r="J123" s="267" t="str">
        <f t="shared" si="56"/>
        <v/>
      </c>
      <c r="K123" s="268" t="str">
        <f t="shared" si="57"/>
        <v/>
      </c>
      <c r="L123" s="269" t="str">
        <f t="shared" si="58"/>
        <v/>
      </c>
      <c r="M123" s="270" t="str">
        <f t="shared" si="59"/>
        <v/>
      </c>
      <c r="N123" s="261" t="str">
        <f t="shared" si="60"/>
        <v/>
      </c>
      <c r="O123" s="260"/>
      <c r="P123" s="135"/>
      <c r="Q123" s="262" t="str">
        <f t="shared" si="61"/>
        <v/>
      </c>
      <c r="R123" s="263" t="str">
        <f t="shared" si="62"/>
        <v/>
      </c>
      <c r="S123" s="264"/>
      <c r="T123" s="265"/>
      <c r="U123" s="266" t="str">
        <f t="shared" si="63"/>
        <v/>
      </c>
      <c r="V123" s="267" t="str">
        <f t="shared" si="64"/>
        <v/>
      </c>
      <c r="W123" s="268" t="str">
        <f t="shared" si="65"/>
        <v/>
      </c>
      <c r="X123" s="269" t="str">
        <f t="shared" si="66"/>
        <v/>
      </c>
      <c r="Y123" s="270" t="str">
        <f t="shared" si="67"/>
        <v/>
      </c>
      <c r="Z123" s="261" t="str">
        <f t="shared" si="68"/>
        <v/>
      </c>
      <c r="AA123" s="260"/>
      <c r="AB123" s="135"/>
      <c r="AC123" s="262" t="str">
        <f t="shared" si="69"/>
        <v/>
      </c>
      <c r="AD123" s="263" t="str">
        <f t="shared" si="70"/>
        <v/>
      </c>
      <c r="AE123" s="264"/>
      <c r="AF123" s="265"/>
      <c r="AG123" s="266" t="str">
        <f t="shared" si="71"/>
        <v/>
      </c>
      <c r="AH123" s="267" t="str">
        <f t="shared" si="72"/>
        <v/>
      </c>
      <c r="AI123" s="268" t="str">
        <f t="shared" si="73"/>
        <v/>
      </c>
      <c r="AJ123" s="269" t="str">
        <f t="shared" si="74"/>
        <v/>
      </c>
      <c r="AK123" s="270" t="str">
        <f t="shared" si="75"/>
        <v/>
      </c>
      <c r="AL123" s="261" t="str">
        <f t="shared" si="76"/>
        <v/>
      </c>
      <c r="AM123" s="260"/>
      <c r="AN123" s="135"/>
      <c r="AO123" s="262" t="str">
        <f t="shared" si="77"/>
        <v/>
      </c>
      <c r="AP123" s="263" t="str">
        <f t="shared" si="78"/>
        <v/>
      </c>
      <c r="AQ123" s="264"/>
      <c r="AR123" s="265"/>
      <c r="AS123" s="266" t="str">
        <f t="shared" si="79"/>
        <v/>
      </c>
      <c r="AT123" s="267" t="str">
        <f t="shared" si="80"/>
        <v/>
      </c>
      <c r="AU123" s="268" t="str">
        <f t="shared" si="81"/>
        <v/>
      </c>
      <c r="AV123" s="269" t="str">
        <f t="shared" si="82"/>
        <v/>
      </c>
      <c r="AW123" s="270" t="str">
        <f t="shared" si="83"/>
        <v/>
      </c>
      <c r="AX123" s="261" t="str">
        <f t="shared" si="84"/>
        <v/>
      </c>
      <c r="AY123" s="260"/>
      <c r="AZ123" s="135"/>
      <c r="BA123" s="262" t="str">
        <f t="shared" si="85"/>
        <v/>
      </c>
      <c r="BB123" s="263" t="str">
        <f t="shared" si="86"/>
        <v/>
      </c>
      <c r="BC123" s="264"/>
      <c r="BD123" s="265"/>
      <c r="BE123" s="266" t="str">
        <f t="shared" si="87"/>
        <v/>
      </c>
      <c r="BF123" s="267" t="str">
        <f t="shared" si="88"/>
        <v/>
      </c>
      <c r="BG123" s="268" t="str">
        <f t="shared" si="89"/>
        <v/>
      </c>
      <c r="BH123" s="269" t="str">
        <f t="shared" si="90"/>
        <v/>
      </c>
      <c r="BI123" s="270" t="str">
        <f t="shared" si="91"/>
        <v/>
      </c>
      <c r="BJ123" s="261" t="str">
        <f t="shared" si="92"/>
        <v/>
      </c>
      <c r="BK123" s="260"/>
      <c r="BL123" s="135"/>
      <c r="BM123" s="262" t="str">
        <f t="shared" si="93"/>
        <v/>
      </c>
      <c r="BN123" s="263" t="str">
        <f t="shared" si="94"/>
        <v/>
      </c>
      <c r="BO123" s="264"/>
      <c r="BP123" s="265"/>
      <c r="BQ123" s="266" t="str">
        <f t="shared" si="95"/>
        <v/>
      </c>
      <c r="BR123" s="267" t="str">
        <f t="shared" si="96"/>
        <v/>
      </c>
      <c r="BS123" s="268" t="str">
        <f t="shared" si="97"/>
        <v/>
      </c>
      <c r="BT123" s="269" t="str">
        <f t="shared" si="98"/>
        <v/>
      </c>
      <c r="BU123" s="270" t="str">
        <f t="shared" si="99"/>
        <v/>
      </c>
      <c r="BV123" s="261" t="str">
        <f t="shared" si="100"/>
        <v/>
      </c>
      <c r="BW123" s="260"/>
      <c r="BX123" s="135"/>
      <c r="BY123" s="262" t="str">
        <f t="shared" si="45"/>
        <v/>
      </c>
      <c r="BZ123" s="263" t="str">
        <f t="shared" si="46"/>
        <v/>
      </c>
      <c r="CA123" s="264"/>
      <c r="CB123" s="265"/>
      <c r="CC123" s="266" t="str">
        <f t="shared" si="47"/>
        <v/>
      </c>
      <c r="CD123" s="267" t="str">
        <f t="shared" si="48"/>
        <v/>
      </c>
      <c r="CE123" s="268" t="str">
        <f t="shared" si="49"/>
        <v/>
      </c>
      <c r="CF123" s="269" t="str">
        <f t="shared" si="50"/>
        <v/>
      </c>
      <c r="CG123" s="270" t="str">
        <f t="shared" si="111"/>
        <v/>
      </c>
      <c r="CH123" s="261" t="str">
        <f t="shared" si="51"/>
        <v/>
      </c>
      <c r="CI123" s="260"/>
      <c r="CJ123" s="135"/>
      <c r="CK123" s="262" t="str">
        <f t="shared" si="103"/>
        <v/>
      </c>
      <c r="CL123" s="263" t="str">
        <f t="shared" si="104"/>
        <v/>
      </c>
      <c r="CM123" s="264"/>
      <c r="CN123" s="265"/>
      <c r="CO123" s="266" t="str">
        <f t="shared" si="105"/>
        <v/>
      </c>
      <c r="CP123" s="267" t="str">
        <f t="shared" si="106"/>
        <v/>
      </c>
      <c r="CQ123" s="268" t="str">
        <f t="shared" si="107"/>
        <v/>
      </c>
      <c r="CR123" s="269" t="str">
        <f t="shared" si="108"/>
        <v/>
      </c>
      <c r="CS123" s="270" t="str">
        <f t="shared" si="109"/>
        <v/>
      </c>
      <c r="CT123" s="261" t="str">
        <f t="shared" si="110"/>
        <v/>
      </c>
      <c r="CU123" s="260"/>
      <c r="CV123" s="135"/>
    </row>
    <row r="124" spans="1:100" ht="13.5" customHeight="1">
      <c r="A124" s="259"/>
      <c r="E124" s="262" t="str">
        <f t="shared" si="53"/>
        <v/>
      </c>
      <c r="F124" s="263" t="str">
        <f t="shared" si="54"/>
        <v/>
      </c>
      <c r="G124" s="264"/>
      <c r="H124" s="265"/>
      <c r="I124" s="266" t="str">
        <f t="shared" si="55"/>
        <v/>
      </c>
      <c r="J124" s="267" t="str">
        <f t="shared" si="56"/>
        <v/>
      </c>
      <c r="K124" s="268" t="str">
        <f t="shared" si="57"/>
        <v/>
      </c>
      <c r="L124" s="269" t="str">
        <f t="shared" si="58"/>
        <v/>
      </c>
      <c r="M124" s="270" t="str">
        <f t="shared" si="59"/>
        <v/>
      </c>
      <c r="N124" s="261" t="str">
        <f t="shared" si="60"/>
        <v/>
      </c>
      <c r="O124" s="260"/>
      <c r="P124" s="135"/>
      <c r="Q124" s="262" t="str">
        <f t="shared" si="61"/>
        <v/>
      </c>
      <c r="R124" s="263" t="str">
        <f t="shared" si="62"/>
        <v/>
      </c>
      <c r="S124" s="264"/>
      <c r="T124" s="265"/>
      <c r="U124" s="266" t="str">
        <f t="shared" si="63"/>
        <v/>
      </c>
      <c r="V124" s="267" t="str">
        <f t="shared" si="64"/>
        <v/>
      </c>
      <c r="W124" s="268" t="str">
        <f t="shared" si="65"/>
        <v/>
      </c>
      <c r="X124" s="269" t="str">
        <f t="shared" si="66"/>
        <v/>
      </c>
      <c r="Y124" s="270" t="str">
        <f t="shared" si="67"/>
        <v/>
      </c>
      <c r="Z124" s="261" t="str">
        <f t="shared" si="68"/>
        <v/>
      </c>
      <c r="AA124" s="260"/>
      <c r="AB124" s="135"/>
      <c r="AC124" s="262" t="str">
        <f t="shared" si="69"/>
        <v/>
      </c>
      <c r="AD124" s="263" t="str">
        <f t="shared" si="70"/>
        <v/>
      </c>
      <c r="AE124" s="264"/>
      <c r="AF124" s="265"/>
      <c r="AG124" s="266" t="str">
        <f t="shared" si="71"/>
        <v/>
      </c>
      <c r="AH124" s="267" t="str">
        <f t="shared" si="72"/>
        <v/>
      </c>
      <c r="AI124" s="268" t="str">
        <f t="shared" si="73"/>
        <v/>
      </c>
      <c r="AJ124" s="269" t="str">
        <f t="shared" si="74"/>
        <v/>
      </c>
      <c r="AK124" s="270" t="str">
        <f t="shared" si="75"/>
        <v/>
      </c>
      <c r="AL124" s="261" t="str">
        <f t="shared" si="76"/>
        <v/>
      </c>
      <c r="AM124" s="260"/>
      <c r="AN124" s="135"/>
      <c r="AO124" s="262" t="str">
        <f t="shared" si="77"/>
        <v/>
      </c>
      <c r="AP124" s="263" t="str">
        <f t="shared" si="78"/>
        <v/>
      </c>
      <c r="AQ124" s="264"/>
      <c r="AR124" s="265"/>
      <c r="AS124" s="266" t="str">
        <f t="shared" si="79"/>
        <v/>
      </c>
      <c r="AT124" s="267" t="str">
        <f t="shared" si="80"/>
        <v/>
      </c>
      <c r="AU124" s="268" t="str">
        <f t="shared" si="81"/>
        <v/>
      </c>
      <c r="AV124" s="269" t="str">
        <f t="shared" si="82"/>
        <v/>
      </c>
      <c r="AW124" s="270" t="str">
        <f t="shared" si="83"/>
        <v/>
      </c>
      <c r="AX124" s="261" t="str">
        <f t="shared" si="84"/>
        <v/>
      </c>
      <c r="AY124" s="260"/>
      <c r="AZ124" s="135"/>
      <c r="BA124" s="262" t="str">
        <f t="shared" si="85"/>
        <v/>
      </c>
      <c r="BB124" s="263" t="str">
        <f t="shared" si="86"/>
        <v/>
      </c>
      <c r="BC124" s="264"/>
      <c r="BD124" s="265"/>
      <c r="BE124" s="266" t="str">
        <f t="shared" si="87"/>
        <v/>
      </c>
      <c r="BF124" s="267" t="str">
        <f t="shared" si="88"/>
        <v/>
      </c>
      <c r="BG124" s="268" t="str">
        <f t="shared" si="89"/>
        <v/>
      </c>
      <c r="BH124" s="269" t="str">
        <f t="shared" si="90"/>
        <v/>
      </c>
      <c r="BI124" s="270" t="str">
        <f t="shared" si="91"/>
        <v/>
      </c>
      <c r="BJ124" s="261" t="str">
        <f t="shared" si="92"/>
        <v/>
      </c>
      <c r="BK124" s="260"/>
      <c r="BL124" s="135"/>
      <c r="BM124" s="262" t="str">
        <f t="shared" si="93"/>
        <v/>
      </c>
      <c r="BN124" s="263" t="str">
        <f t="shared" si="94"/>
        <v/>
      </c>
      <c r="BO124" s="264"/>
      <c r="BP124" s="265"/>
      <c r="BQ124" s="266" t="str">
        <f t="shared" si="95"/>
        <v/>
      </c>
      <c r="BR124" s="267" t="str">
        <f t="shared" si="96"/>
        <v/>
      </c>
      <c r="BS124" s="268" t="str">
        <f t="shared" si="97"/>
        <v/>
      </c>
      <c r="BT124" s="269" t="str">
        <f t="shared" si="98"/>
        <v/>
      </c>
      <c r="BU124" s="270" t="str">
        <f t="shared" si="99"/>
        <v/>
      </c>
      <c r="BV124" s="261" t="str">
        <f t="shared" si="100"/>
        <v/>
      </c>
      <c r="BW124" s="260"/>
      <c r="BX124" s="135"/>
      <c r="BY124" s="262" t="str">
        <f t="shared" si="45"/>
        <v/>
      </c>
      <c r="BZ124" s="263" t="str">
        <f t="shared" si="46"/>
        <v/>
      </c>
      <c r="CA124" s="264"/>
      <c r="CB124" s="265"/>
      <c r="CC124" s="266" t="str">
        <f t="shared" si="47"/>
        <v/>
      </c>
      <c r="CD124" s="267" t="str">
        <f t="shared" si="48"/>
        <v/>
      </c>
      <c r="CE124" s="268" t="str">
        <f t="shared" si="49"/>
        <v/>
      </c>
      <c r="CF124" s="269" t="str">
        <f t="shared" si="50"/>
        <v/>
      </c>
      <c r="CG124" s="270" t="str">
        <f t="shared" si="111"/>
        <v/>
      </c>
      <c r="CH124" s="261" t="str">
        <f t="shared" si="51"/>
        <v/>
      </c>
      <c r="CI124" s="260"/>
      <c r="CJ124" s="135"/>
      <c r="CK124" s="262" t="str">
        <f t="shared" si="103"/>
        <v/>
      </c>
      <c r="CL124" s="263" t="str">
        <f t="shared" si="104"/>
        <v/>
      </c>
      <c r="CM124" s="264"/>
      <c r="CN124" s="265"/>
      <c r="CO124" s="266" t="str">
        <f t="shared" si="105"/>
        <v/>
      </c>
      <c r="CP124" s="267" t="str">
        <f t="shared" si="106"/>
        <v/>
      </c>
      <c r="CQ124" s="268" t="str">
        <f t="shared" si="107"/>
        <v/>
      </c>
      <c r="CR124" s="269" t="str">
        <f t="shared" si="108"/>
        <v/>
      </c>
      <c r="CS124" s="270" t="str">
        <f t="shared" si="109"/>
        <v/>
      </c>
      <c r="CT124" s="261" t="str">
        <f t="shared" si="110"/>
        <v/>
      </c>
      <c r="CU124" s="260"/>
      <c r="CV124" s="135"/>
    </row>
    <row r="125" spans="1:100" ht="13.5" customHeight="1">
      <c r="A125" s="259"/>
      <c r="E125" s="262" t="str">
        <f t="shared" si="53"/>
        <v/>
      </c>
      <c r="F125" s="263" t="str">
        <f t="shared" si="54"/>
        <v/>
      </c>
      <c r="G125" s="264"/>
      <c r="H125" s="265"/>
      <c r="I125" s="266" t="str">
        <f t="shared" si="55"/>
        <v/>
      </c>
      <c r="J125" s="267" t="str">
        <f t="shared" si="56"/>
        <v/>
      </c>
      <c r="K125" s="268" t="str">
        <f t="shared" si="57"/>
        <v/>
      </c>
      <c r="L125" s="269" t="str">
        <f t="shared" si="58"/>
        <v/>
      </c>
      <c r="M125" s="270" t="str">
        <f t="shared" si="59"/>
        <v/>
      </c>
      <c r="N125" s="261" t="str">
        <f t="shared" si="60"/>
        <v/>
      </c>
      <c r="O125" s="260"/>
      <c r="P125" s="135"/>
      <c r="Q125" s="262" t="str">
        <f t="shared" si="61"/>
        <v/>
      </c>
      <c r="R125" s="263" t="str">
        <f t="shared" si="62"/>
        <v/>
      </c>
      <c r="S125" s="264"/>
      <c r="T125" s="265"/>
      <c r="U125" s="266" t="str">
        <f t="shared" si="63"/>
        <v/>
      </c>
      <c r="V125" s="267" t="str">
        <f t="shared" si="64"/>
        <v/>
      </c>
      <c r="W125" s="268" t="str">
        <f t="shared" si="65"/>
        <v/>
      </c>
      <c r="X125" s="269" t="str">
        <f t="shared" si="66"/>
        <v/>
      </c>
      <c r="Y125" s="270" t="str">
        <f t="shared" si="67"/>
        <v/>
      </c>
      <c r="Z125" s="261" t="str">
        <f t="shared" si="68"/>
        <v/>
      </c>
      <c r="AA125" s="260"/>
      <c r="AB125" s="135"/>
      <c r="AC125" s="262" t="str">
        <f t="shared" si="69"/>
        <v/>
      </c>
      <c r="AD125" s="263" t="str">
        <f t="shared" si="70"/>
        <v/>
      </c>
      <c r="AE125" s="264"/>
      <c r="AF125" s="265"/>
      <c r="AG125" s="266" t="str">
        <f t="shared" si="71"/>
        <v/>
      </c>
      <c r="AH125" s="267" t="str">
        <f t="shared" si="72"/>
        <v/>
      </c>
      <c r="AI125" s="268" t="str">
        <f t="shared" si="73"/>
        <v/>
      </c>
      <c r="AJ125" s="269" t="str">
        <f t="shared" si="74"/>
        <v/>
      </c>
      <c r="AK125" s="270" t="str">
        <f t="shared" si="75"/>
        <v/>
      </c>
      <c r="AL125" s="261" t="str">
        <f t="shared" si="76"/>
        <v/>
      </c>
      <c r="AM125" s="260"/>
      <c r="AN125" s="135"/>
      <c r="AO125" s="262" t="str">
        <f t="shared" si="77"/>
        <v/>
      </c>
      <c r="AP125" s="263" t="str">
        <f t="shared" si="78"/>
        <v/>
      </c>
      <c r="AQ125" s="264"/>
      <c r="AR125" s="265"/>
      <c r="AS125" s="266" t="str">
        <f t="shared" si="79"/>
        <v/>
      </c>
      <c r="AT125" s="267" t="str">
        <f t="shared" si="80"/>
        <v/>
      </c>
      <c r="AU125" s="268" t="str">
        <f t="shared" si="81"/>
        <v/>
      </c>
      <c r="AV125" s="269" t="str">
        <f t="shared" si="82"/>
        <v/>
      </c>
      <c r="AW125" s="270" t="str">
        <f t="shared" si="83"/>
        <v/>
      </c>
      <c r="AX125" s="261" t="str">
        <f t="shared" si="84"/>
        <v/>
      </c>
      <c r="AY125" s="260"/>
      <c r="AZ125" s="135"/>
      <c r="BA125" s="262" t="str">
        <f t="shared" si="85"/>
        <v/>
      </c>
      <c r="BB125" s="263" t="str">
        <f t="shared" si="86"/>
        <v/>
      </c>
      <c r="BC125" s="264"/>
      <c r="BD125" s="265"/>
      <c r="BE125" s="266" t="str">
        <f t="shared" si="87"/>
        <v/>
      </c>
      <c r="BF125" s="267" t="str">
        <f t="shared" si="88"/>
        <v/>
      </c>
      <c r="BG125" s="268" t="str">
        <f t="shared" si="89"/>
        <v/>
      </c>
      <c r="BH125" s="269" t="str">
        <f t="shared" si="90"/>
        <v/>
      </c>
      <c r="BI125" s="270" t="str">
        <f t="shared" si="91"/>
        <v/>
      </c>
      <c r="BJ125" s="261" t="str">
        <f t="shared" si="92"/>
        <v/>
      </c>
      <c r="BK125" s="260"/>
      <c r="BL125" s="135"/>
      <c r="BM125" s="262" t="str">
        <f t="shared" si="93"/>
        <v/>
      </c>
      <c r="BN125" s="263" t="str">
        <f t="shared" si="94"/>
        <v/>
      </c>
      <c r="BO125" s="264"/>
      <c r="BP125" s="265"/>
      <c r="BQ125" s="266" t="str">
        <f t="shared" si="95"/>
        <v/>
      </c>
      <c r="BR125" s="267" t="str">
        <f t="shared" si="96"/>
        <v/>
      </c>
      <c r="BS125" s="268" t="str">
        <f t="shared" si="97"/>
        <v/>
      </c>
      <c r="BT125" s="269" t="str">
        <f t="shared" si="98"/>
        <v/>
      </c>
      <c r="BU125" s="270" t="str">
        <f t="shared" si="99"/>
        <v/>
      </c>
      <c r="BV125" s="261" t="str">
        <f t="shared" si="100"/>
        <v/>
      </c>
      <c r="BW125" s="260"/>
      <c r="BX125" s="135"/>
      <c r="BY125" s="262" t="str">
        <f t="shared" si="45"/>
        <v/>
      </c>
      <c r="BZ125" s="263" t="str">
        <f t="shared" si="46"/>
        <v/>
      </c>
      <c r="CA125" s="264"/>
      <c r="CB125" s="265"/>
      <c r="CC125" s="266" t="str">
        <f t="shared" si="47"/>
        <v/>
      </c>
      <c r="CD125" s="267" t="str">
        <f t="shared" si="48"/>
        <v/>
      </c>
      <c r="CE125" s="268" t="str">
        <f t="shared" si="49"/>
        <v/>
      </c>
      <c r="CF125" s="269" t="str">
        <f t="shared" si="50"/>
        <v/>
      </c>
      <c r="CG125" s="270" t="str">
        <f t="shared" si="111"/>
        <v/>
      </c>
      <c r="CH125" s="261" t="str">
        <f t="shared" si="51"/>
        <v/>
      </c>
      <c r="CI125" s="260"/>
      <c r="CJ125" s="135"/>
      <c r="CK125" s="262" t="str">
        <f t="shared" si="103"/>
        <v/>
      </c>
      <c r="CL125" s="263" t="str">
        <f t="shared" si="104"/>
        <v/>
      </c>
      <c r="CM125" s="264"/>
      <c r="CN125" s="265"/>
      <c r="CO125" s="266" t="str">
        <f t="shared" si="105"/>
        <v/>
      </c>
      <c r="CP125" s="267" t="str">
        <f t="shared" si="106"/>
        <v/>
      </c>
      <c r="CQ125" s="268" t="str">
        <f t="shared" si="107"/>
        <v/>
      </c>
      <c r="CR125" s="269" t="str">
        <f t="shared" si="108"/>
        <v/>
      </c>
      <c r="CS125" s="270" t="str">
        <f t="shared" si="109"/>
        <v/>
      </c>
      <c r="CT125" s="261" t="str">
        <f t="shared" si="110"/>
        <v/>
      </c>
      <c r="CU125" s="260"/>
      <c r="CV125" s="135"/>
    </row>
    <row r="126" spans="1:100" ht="13.5" customHeight="1">
      <c r="A126" s="259"/>
      <c r="E126" s="262" t="str">
        <f t="shared" si="53"/>
        <v/>
      </c>
      <c r="F126" s="263" t="str">
        <f t="shared" si="54"/>
        <v/>
      </c>
      <c r="G126" s="264"/>
      <c r="H126" s="265"/>
      <c r="I126" s="266" t="str">
        <f t="shared" si="55"/>
        <v/>
      </c>
      <c r="J126" s="267" t="str">
        <f t="shared" si="56"/>
        <v/>
      </c>
      <c r="K126" s="268" t="str">
        <f t="shared" si="57"/>
        <v/>
      </c>
      <c r="L126" s="269" t="str">
        <f t="shared" si="58"/>
        <v/>
      </c>
      <c r="M126" s="270" t="str">
        <f t="shared" si="59"/>
        <v/>
      </c>
      <c r="N126" s="261" t="str">
        <f t="shared" si="60"/>
        <v/>
      </c>
      <c r="O126" s="260"/>
      <c r="P126" s="135"/>
      <c r="Q126" s="262" t="str">
        <f t="shared" si="61"/>
        <v/>
      </c>
      <c r="R126" s="263" t="str">
        <f t="shared" si="62"/>
        <v/>
      </c>
      <c r="S126" s="264"/>
      <c r="T126" s="265"/>
      <c r="U126" s="266" t="str">
        <f t="shared" si="63"/>
        <v/>
      </c>
      <c r="V126" s="267" t="str">
        <f t="shared" si="64"/>
        <v/>
      </c>
      <c r="W126" s="268" t="str">
        <f t="shared" si="65"/>
        <v/>
      </c>
      <c r="X126" s="269" t="str">
        <f t="shared" si="66"/>
        <v/>
      </c>
      <c r="Y126" s="270" t="str">
        <f t="shared" si="67"/>
        <v/>
      </c>
      <c r="Z126" s="261" t="str">
        <f t="shared" si="68"/>
        <v/>
      </c>
      <c r="AA126" s="260"/>
      <c r="AB126" s="135"/>
      <c r="AC126" s="262" t="str">
        <f t="shared" si="69"/>
        <v/>
      </c>
      <c r="AD126" s="263" t="str">
        <f t="shared" si="70"/>
        <v/>
      </c>
      <c r="AE126" s="264"/>
      <c r="AF126" s="265"/>
      <c r="AG126" s="266" t="str">
        <f t="shared" si="71"/>
        <v/>
      </c>
      <c r="AH126" s="267" t="str">
        <f t="shared" si="72"/>
        <v/>
      </c>
      <c r="AI126" s="268" t="str">
        <f t="shared" si="73"/>
        <v/>
      </c>
      <c r="AJ126" s="269" t="str">
        <f t="shared" si="74"/>
        <v/>
      </c>
      <c r="AK126" s="270" t="str">
        <f t="shared" si="75"/>
        <v/>
      </c>
      <c r="AL126" s="261" t="str">
        <f t="shared" si="76"/>
        <v/>
      </c>
      <c r="AM126" s="260"/>
      <c r="AN126" s="135"/>
      <c r="AO126" s="262" t="str">
        <f t="shared" si="77"/>
        <v/>
      </c>
      <c r="AP126" s="263" t="str">
        <f t="shared" si="78"/>
        <v/>
      </c>
      <c r="AQ126" s="264"/>
      <c r="AR126" s="265"/>
      <c r="AS126" s="266" t="str">
        <f t="shared" si="79"/>
        <v/>
      </c>
      <c r="AT126" s="267" t="str">
        <f t="shared" si="80"/>
        <v/>
      </c>
      <c r="AU126" s="268" t="str">
        <f t="shared" si="81"/>
        <v/>
      </c>
      <c r="AV126" s="269" t="str">
        <f t="shared" si="82"/>
        <v/>
      </c>
      <c r="AW126" s="270" t="str">
        <f t="shared" si="83"/>
        <v/>
      </c>
      <c r="AX126" s="261" t="str">
        <f t="shared" si="84"/>
        <v/>
      </c>
      <c r="AY126" s="260"/>
      <c r="AZ126" s="135"/>
      <c r="BA126" s="262" t="str">
        <f t="shared" si="85"/>
        <v/>
      </c>
      <c r="BB126" s="263" t="str">
        <f t="shared" si="86"/>
        <v/>
      </c>
      <c r="BC126" s="264"/>
      <c r="BD126" s="265"/>
      <c r="BE126" s="266" t="str">
        <f t="shared" si="87"/>
        <v/>
      </c>
      <c r="BF126" s="267" t="str">
        <f t="shared" si="88"/>
        <v/>
      </c>
      <c r="BG126" s="268" t="str">
        <f t="shared" si="89"/>
        <v/>
      </c>
      <c r="BH126" s="269" t="str">
        <f t="shared" si="90"/>
        <v/>
      </c>
      <c r="BI126" s="270" t="str">
        <f t="shared" si="91"/>
        <v/>
      </c>
      <c r="BJ126" s="261" t="str">
        <f t="shared" si="92"/>
        <v/>
      </c>
      <c r="BK126" s="260"/>
      <c r="BL126" s="135"/>
      <c r="BM126" s="262" t="str">
        <f t="shared" si="93"/>
        <v/>
      </c>
      <c r="BN126" s="263" t="str">
        <f t="shared" si="94"/>
        <v/>
      </c>
      <c r="BO126" s="264"/>
      <c r="BP126" s="265"/>
      <c r="BQ126" s="266" t="str">
        <f t="shared" si="95"/>
        <v/>
      </c>
      <c r="BR126" s="267" t="str">
        <f t="shared" si="96"/>
        <v/>
      </c>
      <c r="BS126" s="268" t="str">
        <f t="shared" si="97"/>
        <v/>
      </c>
      <c r="BT126" s="269" t="str">
        <f t="shared" si="98"/>
        <v/>
      </c>
      <c r="BU126" s="270" t="str">
        <f t="shared" si="99"/>
        <v/>
      </c>
      <c r="BV126" s="261" t="str">
        <f t="shared" si="100"/>
        <v/>
      </c>
      <c r="BW126" s="260"/>
      <c r="BX126" s="135"/>
      <c r="BY126" s="262" t="str">
        <f t="shared" si="45"/>
        <v/>
      </c>
      <c r="BZ126" s="263" t="str">
        <f t="shared" si="46"/>
        <v/>
      </c>
      <c r="CA126" s="264"/>
      <c r="CB126" s="265"/>
      <c r="CC126" s="266" t="str">
        <f t="shared" si="47"/>
        <v/>
      </c>
      <c r="CD126" s="267" t="str">
        <f t="shared" si="48"/>
        <v/>
      </c>
      <c r="CE126" s="268" t="str">
        <f t="shared" si="49"/>
        <v/>
      </c>
      <c r="CF126" s="269" t="str">
        <f t="shared" si="50"/>
        <v/>
      </c>
      <c r="CG126" s="270" t="str">
        <f t="shared" si="111"/>
        <v/>
      </c>
      <c r="CH126" s="261" t="str">
        <f t="shared" si="51"/>
        <v/>
      </c>
      <c r="CI126" s="260"/>
      <c r="CJ126" s="135"/>
      <c r="CK126" s="262" t="str">
        <f t="shared" si="103"/>
        <v/>
      </c>
      <c r="CL126" s="263" t="str">
        <f t="shared" si="104"/>
        <v/>
      </c>
      <c r="CM126" s="264"/>
      <c r="CN126" s="265"/>
      <c r="CO126" s="266" t="str">
        <f t="shared" si="105"/>
        <v/>
      </c>
      <c r="CP126" s="267" t="str">
        <f t="shared" si="106"/>
        <v/>
      </c>
      <c r="CQ126" s="268" t="str">
        <f t="shared" si="107"/>
        <v/>
      </c>
      <c r="CR126" s="269" t="str">
        <f t="shared" si="108"/>
        <v/>
      </c>
      <c r="CS126" s="270" t="str">
        <f t="shared" si="109"/>
        <v/>
      </c>
      <c r="CT126" s="261" t="str">
        <f t="shared" si="110"/>
        <v/>
      </c>
      <c r="CU126" s="260"/>
      <c r="CV126" s="135"/>
    </row>
    <row r="127" spans="1:100" ht="13.5" customHeight="1">
      <c r="A127" s="259"/>
      <c r="E127" s="262" t="str">
        <f t="shared" si="53"/>
        <v/>
      </c>
      <c r="F127" s="263" t="str">
        <f t="shared" si="54"/>
        <v/>
      </c>
      <c r="G127" s="264"/>
      <c r="H127" s="265"/>
      <c r="I127" s="266" t="str">
        <f t="shared" si="55"/>
        <v/>
      </c>
      <c r="J127" s="267" t="str">
        <f t="shared" si="56"/>
        <v/>
      </c>
      <c r="K127" s="268" t="str">
        <f t="shared" si="57"/>
        <v/>
      </c>
      <c r="L127" s="269" t="str">
        <f t="shared" si="58"/>
        <v/>
      </c>
      <c r="M127" s="270" t="str">
        <f t="shared" si="59"/>
        <v/>
      </c>
      <c r="N127" s="261" t="str">
        <f t="shared" si="60"/>
        <v/>
      </c>
      <c r="O127" s="260"/>
      <c r="P127" s="135"/>
      <c r="Q127" s="262" t="str">
        <f t="shared" si="61"/>
        <v/>
      </c>
      <c r="R127" s="263" t="str">
        <f t="shared" si="62"/>
        <v/>
      </c>
      <c r="S127" s="264"/>
      <c r="T127" s="265"/>
      <c r="U127" s="266" t="str">
        <f t="shared" si="63"/>
        <v/>
      </c>
      <c r="V127" s="267" t="str">
        <f t="shared" si="64"/>
        <v/>
      </c>
      <c r="W127" s="268" t="str">
        <f t="shared" si="65"/>
        <v/>
      </c>
      <c r="X127" s="269" t="str">
        <f t="shared" si="66"/>
        <v/>
      </c>
      <c r="Y127" s="270" t="str">
        <f t="shared" si="67"/>
        <v/>
      </c>
      <c r="Z127" s="261" t="str">
        <f t="shared" si="68"/>
        <v/>
      </c>
      <c r="AA127" s="260"/>
      <c r="AB127" s="135"/>
      <c r="AC127" s="262" t="str">
        <f t="shared" si="69"/>
        <v/>
      </c>
      <c r="AD127" s="263" t="str">
        <f t="shared" si="70"/>
        <v/>
      </c>
      <c r="AE127" s="264"/>
      <c r="AF127" s="265"/>
      <c r="AG127" s="266" t="str">
        <f t="shared" si="71"/>
        <v/>
      </c>
      <c r="AH127" s="267" t="str">
        <f t="shared" si="72"/>
        <v/>
      </c>
      <c r="AI127" s="268" t="str">
        <f t="shared" si="73"/>
        <v/>
      </c>
      <c r="AJ127" s="269" t="str">
        <f t="shared" si="74"/>
        <v/>
      </c>
      <c r="AK127" s="270" t="str">
        <f t="shared" si="75"/>
        <v/>
      </c>
      <c r="AL127" s="261" t="str">
        <f t="shared" si="76"/>
        <v/>
      </c>
      <c r="AM127" s="260"/>
      <c r="AN127" s="135"/>
      <c r="AO127" s="262" t="str">
        <f t="shared" si="77"/>
        <v/>
      </c>
      <c r="AP127" s="263" t="str">
        <f t="shared" si="78"/>
        <v/>
      </c>
      <c r="AQ127" s="264"/>
      <c r="AR127" s="265"/>
      <c r="AS127" s="266" t="str">
        <f t="shared" si="79"/>
        <v/>
      </c>
      <c r="AT127" s="267" t="str">
        <f t="shared" si="80"/>
        <v/>
      </c>
      <c r="AU127" s="268" t="str">
        <f t="shared" si="81"/>
        <v/>
      </c>
      <c r="AV127" s="269" t="str">
        <f t="shared" si="82"/>
        <v/>
      </c>
      <c r="AW127" s="270" t="str">
        <f t="shared" si="83"/>
        <v/>
      </c>
      <c r="AX127" s="261" t="str">
        <f t="shared" si="84"/>
        <v/>
      </c>
      <c r="AY127" s="260"/>
      <c r="AZ127" s="135"/>
      <c r="BA127" s="262" t="str">
        <f t="shared" si="85"/>
        <v/>
      </c>
      <c r="BB127" s="263" t="str">
        <f t="shared" si="86"/>
        <v/>
      </c>
      <c r="BC127" s="264"/>
      <c r="BD127" s="265"/>
      <c r="BE127" s="266" t="str">
        <f t="shared" si="87"/>
        <v/>
      </c>
      <c r="BF127" s="267" t="str">
        <f t="shared" si="88"/>
        <v/>
      </c>
      <c r="BG127" s="268" t="str">
        <f t="shared" si="89"/>
        <v/>
      </c>
      <c r="BH127" s="269" t="str">
        <f t="shared" si="90"/>
        <v/>
      </c>
      <c r="BI127" s="270" t="str">
        <f t="shared" si="91"/>
        <v/>
      </c>
      <c r="BJ127" s="261" t="str">
        <f t="shared" si="92"/>
        <v/>
      </c>
      <c r="BK127" s="260"/>
      <c r="BL127" s="135"/>
      <c r="BM127" s="262" t="str">
        <f t="shared" si="93"/>
        <v/>
      </c>
      <c r="BN127" s="263" t="str">
        <f t="shared" si="94"/>
        <v/>
      </c>
      <c r="BO127" s="264"/>
      <c r="BP127" s="265"/>
      <c r="BQ127" s="266" t="str">
        <f t="shared" si="95"/>
        <v/>
      </c>
      <c r="BR127" s="267" t="str">
        <f t="shared" si="96"/>
        <v/>
      </c>
      <c r="BS127" s="268" t="str">
        <f t="shared" si="97"/>
        <v/>
      </c>
      <c r="BT127" s="269" t="str">
        <f t="shared" si="98"/>
        <v/>
      </c>
      <c r="BU127" s="270" t="str">
        <f t="shared" si="99"/>
        <v/>
      </c>
      <c r="BV127" s="261" t="str">
        <f t="shared" si="100"/>
        <v/>
      </c>
      <c r="BW127" s="260"/>
      <c r="BX127" s="135"/>
      <c r="BY127" s="262" t="str">
        <f t="shared" si="45"/>
        <v/>
      </c>
      <c r="BZ127" s="263" t="str">
        <f t="shared" si="46"/>
        <v/>
      </c>
      <c r="CA127" s="264"/>
      <c r="CB127" s="265"/>
      <c r="CC127" s="266" t="str">
        <f t="shared" si="47"/>
        <v/>
      </c>
      <c r="CD127" s="267" t="str">
        <f t="shared" si="48"/>
        <v/>
      </c>
      <c r="CE127" s="268" t="str">
        <f t="shared" si="49"/>
        <v/>
      </c>
      <c r="CF127" s="269" t="str">
        <f t="shared" si="50"/>
        <v/>
      </c>
      <c r="CG127" s="270" t="str">
        <f t="shared" si="111"/>
        <v/>
      </c>
      <c r="CH127" s="261" t="str">
        <f t="shared" si="51"/>
        <v/>
      </c>
      <c r="CI127" s="260"/>
      <c r="CJ127" s="135"/>
      <c r="CK127" s="262" t="str">
        <f t="shared" si="103"/>
        <v/>
      </c>
      <c r="CL127" s="263" t="str">
        <f t="shared" si="104"/>
        <v/>
      </c>
      <c r="CM127" s="264"/>
      <c r="CN127" s="265"/>
      <c r="CO127" s="266" t="str">
        <f t="shared" si="105"/>
        <v/>
      </c>
      <c r="CP127" s="267" t="str">
        <f t="shared" si="106"/>
        <v/>
      </c>
      <c r="CQ127" s="268" t="str">
        <f t="shared" si="107"/>
        <v/>
      </c>
      <c r="CR127" s="269" t="str">
        <f t="shared" si="108"/>
        <v/>
      </c>
      <c r="CS127" s="270" t="str">
        <f t="shared" si="109"/>
        <v/>
      </c>
      <c r="CT127" s="261" t="str">
        <f t="shared" si="110"/>
        <v/>
      </c>
      <c r="CU127" s="260"/>
      <c r="CV127" s="135"/>
    </row>
    <row r="128" spans="1:100" ht="13.5" customHeight="1">
      <c r="A128" s="259"/>
      <c r="E128" s="262" t="str">
        <f t="shared" si="53"/>
        <v/>
      </c>
      <c r="F128" s="263" t="str">
        <f t="shared" si="54"/>
        <v/>
      </c>
      <c r="G128" s="264"/>
      <c r="H128" s="265"/>
      <c r="I128" s="266" t="str">
        <f t="shared" si="55"/>
        <v/>
      </c>
      <c r="J128" s="267" t="str">
        <f t="shared" si="56"/>
        <v/>
      </c>
      <c r="K128" s="268" t="str">
        <f t="shared" si="57"/>
        <v/>
      </c>
      <c r="L128" s="269" t="str">
        <f t="shared" si="58"/>
        <v/>
      </c>
      <c r="M128" s="270" t="str">
        <f t="shared" si="59"/>
        <v/>
      </c>
      <c r="N128" s="261" t="str">
        <f t="shared" si="60"/>
        <v/>
      </c>
      <c r="O128" s="260"/>
      <c r="P128" s="135"/>
      <c r="Q128" s="262" t="str">
        <f t="shared" si="61"/>
        <v/>
      </c>
      <c r="R128" s="263" t="str">
        <f t="shared" si="62"/>
        <v/>
      </c>
      <c r="S128" s="264"/>
      <c r="T128" s="265"/>
      <c r="U128" s="266" t="str">
        <f t="shared" si="63"/>
        <v/>
      </c>
      <c r="V128" s="267" t="str">
        <f t="shared" si="64"/>
        <v/>
      </c>
      <c r="W128" s="268" t="str">
        <f t="shared" si="65"/>
        <v/>
      </c>
      <c r="X128" s="269" t="str">
        <f t="shared" si="66"/>
        <v/>
      </c>
      <c r="Y128" s="270" t="str">
        <f t="shared" si="67"/>
        <v/>
      </c>
      <c r="Z128" s="261" t="str">
        <f t="shared" si="68"/>
        <v/>
      </c>
      <c r="AA128" s="260"/>
      <c r="AB128" s="135"/>
      <c r="AC128" s="262" t="str">
        <f t="shared" si="69"/>
        <v/>
      </c>
      <c r="AD128" s="263" t="str">
        <f t="shared" si="70"/>
        <v/>
      </c>
      <c r="AE128" s="264"/>
      <c r="AF128" s="265"/>
      <c r="AG128" s="266" t="str">
        <f t="shared" si="71"/>
        <v/>
      </c>
      <c r="AH128" s="267" t="str">
        <f t="shared" si="72"/>
        <v/>
      </c>
      <c r="AI128" s="268" t="str">
        <f t="shared" si="73"/>
        <v/>
      </c>
      <c r="AJ128" s="269" t="str">
        <f t="shared" si="74"/>
        <v/>
      </c>
      <c r="AK128" s="270" t="str">
        <f t="shared" si="75"/>
        <v/>
      </c>
      <c r="AL128" s="261" t="str">
        <f t="shared" si="76"/>
        <v/>
      </c>
      <c r="AM128" s="260"/>
      <c r="AN128" s="135"/>
      <c r="AO128" s="262" t="str">
        <f t="shared" si="77"/>
        <v/>
      </c>
      <c r="AP128" s="263" t="str">
        <f t="shared" si="78"/>
        <v/>
      </c>
      <c r="AQ128" s="264"/>
      <c r="AR128" s="265"/>
      <c r="AS128" s="266" t="str">
        <f t="shared" si="79"/>
        <v/>
      </c>
      <c r="AT128" s="267" t="str">
        <f t="shared" si="80"/>
        <v/>
      </c>
      <c r="AU128" s="268" t="str">
        <f t="shared" si="81"/>
        <v/>
      </c>
      <c r="AV128" s="269" t="str">
        <f t="shared" si="82"/>
        <v/>
      </c>
      <c r="AW128" s="270" t="str">
        <f t="shared" si="83"/>
        <v/>
      </c>
      <c r="AX128" s="261" t="str">
        <f t="shared" si="84"/>
        <v/>
      </c>
      <c r="AY128" s="260"/>
      <c r="AZ128" s="135"/>
      <c r="BA128" s="262" t="str">
        <f t="shared" si="85"/>
        <v/>
      </c>
      <c r="BB128" s="263" t="str">
        <f t="shared" si="86"/>
        <v/>
      </c>
      <c r="BC128" s="264"/>
      <c r="BD128" s="265"/>
      <c r="BE128" s="266" t="str">
        <f t="shared" si="87"/>
        <v/>
      </c>
      <c r="BF128" s="267" t="str">
        <f t="shared" si="88"/>
        <v/>
      </c>
      <c r="BG128" s="268" t="str">
        <f t="shared" si="89"/>
        <v/>
      </c>
      <c r="BH128" s="269" t="str">
        <f t="shared" si="90"/>
        <v/>
      </c>
      <c r="BI128" s="270" t="str">
        <f t="shared" si="91"/>
        <v/>
      </c>
      <c r="BJ128" s="261" t="str">
        <f t="shared" si="92"/>
        <v/>
      </c>
      <c r="BK128" s="260"/>
      <c r="BL128" s="135"/>
      <c r="BM128" s="262" t="str">
        <f t="shared" si="93"/>
        <v/>
      </c>
      <c r="BN128" s="263" t="str">
        <f t="shared" si="94"/>
        <v/>
      </c>
      <c r="BO128" s="264"/>
      <c r="BP128" s="265"/>
      <c r="BQ128" s="266" t="str">
        <f t="shared" si="95"/>
        <v/>
      </c>
      <c r="BR128" s="267" t="str">
        <f t="shared" si="96"/>
        <v/>
      </c>
      <c r="BS128" s="268" t="str">
        <f t="shared" si="97"/>
        <v/>
      </c>
      <c r="BT128" s="269" t="str">
        <f t="shared" si="98"/>
        <v/>
      </c>
      <c r="BU128" s="270" t="str">
        <f t="shared" si="99"/>
        <v/>
      </c>
      <c r="BV128" s="261" t="str">
        <f t="shared" si="100"/>
        <v/>
      </c>
      <c r="BW128" s="260"/>
      <c r="BX128" s="135"/>
      <c r="BY128" s="262" t="str">
        <f t="shared" si="45"/>
        <v/>
      </c>
      <c r="BZ128" s="263" t="str">
        <f t="shared" si="46"/>
        <v/>
      </c>
      <c r="CA128" s="264"/>
      <c r="CB128" s="265"/>
      <c r="CC128" s="266" t="str">
        <f t="shared" si="47"/>
        <v/>
      </c>
      <c r="CD128" s="267" t="str">
        <f t="shared" si="48"/>
        <v/>
      </c>
      <c r="CE128" s="268" t="str">
        <f t="shared" si="49"/>
        <v/>
      </c>
      <c r="CF128" s="269" t="str">
        <f t="shared" si="50"/>
        <v/>
      </c>
      <c r="CG128" s="270" t="str">
        <f t="shared" si="111"/>
        <v/>
      </c>
      <c r="CH128" s="261" t="str">
        <f t="shared" si="51"/>
        <v/>
      </c>
      <c r="CI128" s="260"/>
      <c r="CJ128" s="135"/>
      <c r="CK128" s="262" t="str">
        <f t="shared" si="103"/>
        <v/>
      </c>
      <c r="CL128" s="263" t="str">
        <f t="shared" si="104"/>
        <v/>
      </c>
      <c r="CM128" s="264"/>
      <c r="CN128" s="265"/>
      <c r="CO128" s="266" t="str">
        <f t="shared" si="105"/>
        <v/>
      </c>
      <c r="CP128" s="267" t="str">
        <f t="shared" si="106"/>
        <v/>
      </c>
      <c r="CQ128" s="268" t="str">
        <f t="shared" si="107"/>
        <v/>
      </c>
      <c r="CR128" s="269" t="str">
        <f t="shared" si="108"/>
        <v/>
      </c>
      <c r="CS128" s="270" t="str">
        <f t="shared" si="109"/>
        <v/>
      </c>
      <c r="CT128" s="261" t="str">
        <f t="shared" si="110"/>
        <v/>
      </c>
      <c r="CU128" s="260"/>
      <c r="CV128" s="135"/>
    </row>
    <row r="129" spans="1:100" ht="13.5" customHeight="1">
      <c r="A129" s="259"/>
      <c r="E129" s="262" t="str">
        <f t="shared" si="53"/>
        <v/>
      </c>
      <c r="F129" s="263" t="str">
        <f t="shared" si="54"/>
        <v/>
      </c>
      <c r="G129" s="264"/>
      <c r="H129" s="265"/>
      <c r="I129" s="266" t="str">
        <f t="shared" si="55"/>
        <v/>
      </c>
      <c r="J129" s="267" t="str">
        <f t="shared" si="56"/>
        <v/>
      </c>
      <c r="K129" s="268" t="str">
        <f t="shared" si="57"/>
        <v/>
      </c>
      <c r="L129" s="269" t="str">
        <f t="shared" si="58"/>
        <v/>
      </c>
      <c r="M129" s="270" t="str">
        <f t="shared" si="59"/>
        <v/>
      </c>
      <c r="N129" s="261" t="str">
        <f t="shared" si="60"/>
        <v/>
      </c>
      <c r="O129" s="260"/>
      <c r="P129" s="135"/>
      <c r="Q129" s="262" t="str">
        <f t="shared" si="61"/>
        <v/>
      </c>
      <c r="R129" s="263" t="str">
        <f t="shared" si="62"/>
        <v/>
      </c>
      <c r="S129" s="264"/>
      <c r="T129" s="265"/>
      <c r="U129" s="266" t="str">
        <f t="shared" si="63"/>
        <v/>
      </c>
      <c r="V129" s="267" t="str">
        <f t="shared" si="64"/>
        <v/>
      </c>
      <c r="W129" s="268" t="str">
        <f t="shared" si="65"/>
        <v/>
      </c>
      <c r="X129" s="269" t="str">
        <f t="shared" si="66"/>
        <v/>
      </c>
      <c r="Y129" s="270" t="str">
        <f t="shared" si="67"/>
        <v/>
      </c>
      <c r="Z129" s="261" t="str">
        <f t="shared" si="68"/>
        <v/>
      </c>
      <c r="AA129" s="260"/>
      <c r="AB129" s="135"/>
      <c r="AC129" s="262" t="str">
        <f t="shared" si="69"/>
        <v/>
      </c>
      <c r="AD129" s="263" t="str">
        <f t="shared" si="70"/>
        <v/>
      </c>
      <c r="AE129" s="264"/>
      <c r="AF129" s="265"/>
      <c r="AG129" s="266" t="str">
        <f t="shared" si="71"/>
        <v/>
      </c>
      <c r="AH129" s="267" t="str">
        <f t="shared" si="72"/>
        <v/>
      </c>
      <c r="AI129" s="268" t="str">
        <f t="shared" si="73"/>
        <v/>
      </c>
      <c r="AJ129" s="269" t="str">
        <f t="shared" si="74"/>
        <v/>
      </c>
      <c r="AK129" s="270" t="str">
        <f t="shared" si="75"/>
        <v/>
      </c>
      <c r="AL129" s="261" t="str">
        <f t="shared" si="76"/>
        <v/>
      </c>
      <c r="AM129" s="260"/>
      <c r="AN129" s="135"/>
      <c r="AO129" s="262" t="str">
        <f t="shared" si="77"/>
        <v/>
      </c>
      <c r="AP129" s="263" t="str">
        <f t="shared" si="78"/>
        <v/>
      </c>
      <c r="AQ129" s="264"/>
      <c r="AR129" s="265"/>
      <c r="AS129" s="266" t="str">
        <f t="shared" si="79"/>
        <v/>
      </c>
      <c r="AT129" s="267" t="str">
        <f t="shared" si="80"/>
        <v/>
      </c>
      <c r="AU129" s="268" t="str">
        <f t="shared" si="81"/>
        <v/>
      </c>
      <c r="AV129" s="269" t="str">
        <f t="shared" si="82"/>
        <v/>
      </c>
      <c r="AW129" s="270" t="str">
        <f t="shared" si="83"/>
        <v/>
      </c>
      <c r="AX129" s="261" t="str">
        <f t="shared" si="84"/>
        <v/>
      </c>
      <c r="AY129" s="260"/>
      <c r="AZ129" s="135"/>
      <c r="BA129" s="262" t="str">
        <f t="shared" si="85"/>
        <v/>
      </c>
      <c r="BB129" s="263" t="str">
        <f t="shared" si="86"/>
        <v/>
      </c>
      <c r="BC129" s="264"/>
      <c r="BD129" s="265"/>
      <c r="BE129" s="266" t="str">
        <f t="shared" si="87"/>
        <v/>
      </c>
      <c r="BF129" s="267" t="str">
        <f t="shared" si="88"/>
        <v/>
      </c>
      <c r="BG129" s="268" t="str">
        <f t="shared" si="89"/>
        <v/>
      </c>
      <c r="BH129" s="269" t="str">
        <f t="shared" si="90"/>
        <v/>
      </c>
      <c r="BI129" s="270" t="str">
        <f t="shared" si="91"/>
        <v/>
      </c>
      <c r="BJ129" s="261" t="str">
        <f t="shared" si="92"/>
        <v/>
      </c>
      <c r="BK129" s="260"/>
      <c r="BL129" s="135"/>
      <c r="BM129" s="262" t="str">
        <f t="shared" si="93"/>
        <v/>
      </c>
      <c r="BN129" s="263" t="str">
        <f t="shared" si="94"/>
        <v/>
      </c>
      <c r="BO129" s="264"/>
      <c r="BP129" s="265"/>
      <c r="BQ129" s="266" t="str">
        <f t="shared" si="95"/>
        <v/>
      </c>
      <c r="BR129" s="267" t="str">
        <f t="shared" si="96"/>
        <v/>
      </c>
      <c r="BS129" s="268" t="str">
        <f t="shared" si="97"/>
        <v/>
      </c>
      <c r="BT129" s="269" t="str">
        <f t="shared" si="98"/>
        <v/>
      </c>
      <c r="BU129" s="270" t="str">
        <f t="shared" si="99"/>
        <v/>
      </c>
      <c r="BV129" s="261" t="str">
        <f t="shared" si="100"/>
        <v/>
      </c>
      <c r="BW129" s="260"/>
      <c r="BX129" s="135"/>
      <c r="BY129" s="262" t="str">
        <f t="shared" si="45"/>
        <v/>
      </c>
      <c r="BZ129" s="263" t="str">
        <f t="shared" si="46"/>
        <v/>
      </c>
      <c r="CA129" s="264"/>
      <c r="CB129" s="265"/>
      <c r="CC129" s="266" t="str">
        <f t="shared" si="47"/>
        <v/>
      </c>
      <c r="CD129" s="267" t="str">
        <f t="shared" si="48"/>
        <v/>
      </c>
      <c r="CE129" s="268" t="str">
        <f t="shared" si="49"/>
        <v/>
      </c>
      <c r="CF129" s="269" t="str">
        <f t="shared" si="50"/>
        <v/>
      </c>
      <c r="CG129" s="270" t="str">
        <f t="shared" si="111"/>
        <v/>
      </c>
      <c r="CH129" s="261" t="str">
        <f t="shared" si="51"/>
        <v/>
      </c>
      <c r="CI129" s="260"/>
      <c r="CJ129" s="135"/>
      <c r="CK129" s="262" t="str">
        <f t="shared" si="103"/>
        <v/>
      </c>
      <c r="CL129" s="263" t="str">
        <f t="shared" si="104"/>
        <v/>
      </c>
      <c r="CM129" s="264"/>
      <c r="CN129" s="265"/>
      <c r="CO129" s="266" t="str">
        <f t="shared" si="105"/>
        <v/>
      </c>
      <c r="CP129" s="267" t="str">
        <f t="shared" si="106"/>
        <v/>
      </c>
      <c r="CQ129" s="268" t="str">
        <f t="shared" si="107"/>
        <v/>
      </c>
      <c r="CR129" s="269" t="str">
        <f t="shared" si="108"/>
        <v/>
      </c>
      <c r="CS129" s="270" t="str">
        <f t="shared" si="109"/>
        <v/>
      </c>
      <c r="CT129" s="261" t="str">
        <f t="shared" si="110"/>
        <v/>
      </c>
      <c r="CU129" s="260"/>
      <c r="CV129" s="135"/>
    </row>
    <row r="130" spans="1:100" ht="13.5" customHeight="1">
      <c r="A130" s="259"/>
      <c r="E130" s="262" t="str">
        <f t="shared" si="53"/>
        <v/>
      </c>
      <c r="F130" s="263" t="str">
        <f t="shared" si="54"/>
        <v/>
      </c>
      <c r="G130" s="264"/>
      <c r="H130" s="265"/>
      <c r="I130" s="266" t="str">
        <f t="shared" si="55"/>
        <v/>
      </c>
      <c r="J130" s="267" t="str">
        <f t="shared" si="56"/>
        <v/>
      </c>
      <c r="K130" s="268" t="str">
        <f t="shared" si="57"/>
        <v/>
      </c>
      <c r="L130" s="269" t="str">
        <f t="shared" si="58"/>
        <v/>
      </c>
      <c r="M130" s="270" t="str">
        <f t="shared" si="59"/>
        <v/>
      </c>
      <c r="N130" s="261" t="str">
        <f t="shared" si="60"/>
        <v/>
      </c>
      <c r="O130" s="260"/>
      <c r="P130" s="135"/>
      <c r="Q130" s="262" t="str">
        <f t="shared" si="61"/>
        <v/>
      </c>
      <c r="R130" s="263" t="str">
        <f t="shared" si="62"/>
        <v/>
      </c>
      <c r="S130" s="264"/>
      <c r="T130" s="265"/>
      <c r="U130" s="266" t="str">
        <f t="shared" si="63"/>
        <v/>
      </c>
      <c r="V130" s="267" t="str">
        <f t="shared" si="64"/>
        <v/>
      </c>
      <c r="W130" s="268" t="str">
        <f t="shared" si="65"/>
        <v/>
      </c>
      <c r="X130" s="269" t="str">
        <f t="shared" si="66"/>
        <v/>
      </c>
      <c r="Y130" s="270" t="str">
        <f t="shared" si="67"/>
        <v/>
      </c>
      <c r="Z130" s="261" t="str">
        <f t="shared" si="68"/>
        <v/>
      </c>
      <c r="AA130" s="260"/>
      <c r="AB130" s="135"/>
      <c r="AC130" s="262" t="str">
        <f t="shared" si="69"/>
        <v/>
      </c>
      <c r="AD130" s="263" t="str">
        <f t="shared" si="70"/>
        <v/>
      </c>
      <c r="AE130" s="264"/>
      <c r="AF130" s="265"/>
      <c r="AG130" s="266" t="str">
        <f t="shared" si="71"/>
        <v/>
      </c>
      <c r="AH130" s="267" t="str">
        <f t="shared" si="72"/>
        <v/>
      </c>
      <c r="AI130" s="268" t="str">
        <f t="shared" si="73"/>
        <v/>
      </c>
      <c r="AJ130" s="269" t="str">
        <f t="shared" si="74"/>
        <v/>
      </c>
      <c r="AK130" s="270" t="str">
        <f t="shared" si="75"/>
        <v/>
      </c>
      <c r="AL130" s="261" t="str">
        <f t="shared" si="76"/>
        <v/>
      </c>
      <c r="AM130" s="260"/>
      <c r="AN130" s="135"/>
      <c r="AO130" s="262" t="str">
        <f t="shared" si="77"/>
        <v/>
      </c>
      <c r="AP130" s="263" t="str">
        <f t="shared" si="78"/>
        <v/>
      </c>
      <c r="AQ130" s="264"/>
      <c r="AR130" s="265"/>
      <c r="AS130" s="266" t="str">
        <f t="shared" si="79"/>
        <v/>
      </c>
      <c r="AT130" s="267" t="str">
        <f t="shared" si="80"/>
        <v/>
      </c>
      <c r="AU130" s="268" t="str">
        <f t="shared" si="81"/>
        <v/>
      </c>
      <c r="AV130" s="269" t="str">
        <f t="shared" si="82"/>
        <v/>
      </c>
      <c r="AW130" s="270" t="str">
        <f t="shared" si="83"/>
        <v/>
      </c>
      <c r="AX130" s="261" t="str">
        <f t="shared" si="84"/>
        <v/>
      </c>
      <c r="AY130" s="260"/>
      <c r="AZ130" s="135"/>
      <c r="BA130" s="262" t="str">
        <f t="shared" si="85"/>
        <v/>
      </c>
      <c r="BB130" s="263" t="str">
        <f t="shared" si="86"/>
        <v/>
      </c>
      <c r="BC130" s="264"/>
      <c r="BD130" s="265"/>
      <c r="BE130" s="266" t="str">
        <f t="shared" si="87"/>
        <v/>
      </c>
      <c r="BF130" s="267" t="str">
        <f t="shared" si="88"/>
        <v/>
      </c>
      <c r="BG130" s="268" t="str">
        <f t="shared" si="89"/>
        <v/>
      </c>
      <c r="BH130" s="269" t="str">
        <f t="shared" si="90"/>
        <v/>
      </c>
      <c r="BI130" s="270" t="str">
        <f t="shared" si="91"/>
        <v/>
      </c>
      <c r="BJ130" s="261" t="str">
        <f t="shared" si="92"/>
        <v/>
      </c>
      <c r="BK130" s="260"/>
      <c r="BL130" s="135"/>
      <c r="BM130" s="262" t="str">
        <f t="shared" si="93"/>
        <v/>
      </c>
      <c r="BN130" s="263" t="str">
        <f t="shared" si="94"/>
        <v/>
      </c>
      <c r="BO130" s="264"/>
      <c r="BP130" s="265"/>
      <c r="BQ130" s="266" t="str">
        <f t="shared" si="95"/>
        <v/>
      </c>
      <c r="BR130" s="267" t="str">
        <f t="shared" si="96"/>
        <v/>
      </c>
      <c r="BS130" s="268" t="str">
        <f t="shared" si="97"/>
        <v/>
      </c>
      <c r="BT130" s="269" t="str">
        <f t="shared" si="98"/>
        <v/>
      </c>
      <c r="BU130" s="270" t="str">
        <f t="shared" si="99"/>
        <v/>
      </c>
      <c r="BV130" s="261" t="str">
        <f t="shared" si="100"/>
        <v/>
      </c>
      <c r="BW130" s="260"/>
      <c r="BX130" s="135"/>
      <c r="BY130" s="262" t="str">
        <f t="shared" si="45"/>
        <v/>
      </c>
      <c r="BZ130" s="263" t="str">
        <f t="shared" si="46"/>
        <v/>
      </c>
      <c r="CA130" s="264"/>
      <c r="CB130" s="265"/>
      <c r="CC130" s="266" t="str">
        <f t="shared" si="47"/>
        <v/>
      </c>
      <c r="CD130" s="267" t="str">
        <f t="shared" si="48"/>
        <v/>
      </c>
      <c r="CE130" s="268" t="str">
        <f t="shared" si="49"/>
        <v/>
      </c>
      <c r="CF130" s="269" t="str">
        <f t="shared" si="50"/>
        <v/>
      </c>
      <c r="CG130" s="270" t="str">
        <f t="shared" si="111"/>
        <v/>
      </c>
      <c r="CH130" s="261" t="str">
        <f t="shared" si="51"/>
        <v/>
      </c>
      <c r="CI130" s="260"/>
      <c r="CJ130" s="135"/>
      <c r="CK130" s="262" t="str">
        <f t="shared" si="103"/>
        <v/>
      </c>
      <c r="CL130" s="263" t="str">
        <f t="shared" si="104"/>
        <v/>
      </c>
      <c r="CM130" s="264"/>
      <c r="CN130" s="265"/>
      <c r="CO130" s="266" t="str">
        <f t="shared" si="105"/>
        <v/>
      </c>
      <c r="CP130" s="267" t="str">
        <f t="shared" si="106"/>
        <v/>
      </c>
      <c r="CQ130" s="268" t="str">
        <f t="shared" si="107"/>
        <v/>
      </c>
      <c r="CR130" s="269" t="str">
        <f t="shared" si="108"/>
        <v/>
      </c>
      <c r="CS130" s="270" t="str">
        <f t="shared" si="109"/>
        <v/>
      </c>
      <c r="CT130" s="261" t="str">
        <f t="shared" si="110"/>
        <v/>
      </c>
      <c r="CU130" s="260"/>
      <c r="CV130" s="135"/>
    </row>
    <row r="131" spans="1:100" ht="13.5" customHeight="1">
      <c r="A131" s="259"/>
      <c r="E131" s="262" t="str">
        <f t="shared" si="53"/>
        <v/>
      </c>
      <c r="F131" s="263" t="str">
        <f t="shared" si="54"/>
        <v/>
      </c>
      <c r="G131" s="264"/>
      <c r="H131" s="265"/>
      <c r="I131" s="266" t="str">
        <f t="shared" si="55"/>
        <v/>
      </c>
      <c r="J131" s="267" t="str">
        <f t="shared" si="56"/>
        <v/>
      </c>
      <c r="K131" s="268" t="str">
        <f t="shared" si="57"/>
        <v/>
      </c>
      <c r="L131" s="269" t="str">
        <f t="shared" si="58"/>
        <v/>
      </c>
      <c r="M131" s="270" t="str">
        <f t="shared" si="59"/>
        <v/>
      </c>
      <c r="N131" s="261" t="str">
        <f t="shared" si="60"/>
        <v/>
      </c>
      <c r="O131" s="260"/>
      <c r="P131" s="135"/>
      <c r="Q131" s="262" t="str">
        <f t="shared" si="61"/>
        <v/>
      </c>
      <c r="R131" s="263" t="str">
        <f t="shared" si="62"/>
        <v/>
      </c>
      <c r="S131" s="264"/>
      <c r="T131" s="265"/>
      <c r="U131" s="266" t="str">
        <f t="shared" si="63"/>
        <v/>
      </c>
      <c r="V131" s="267" t="str">
        <f t="shared" si="64"/>
        <v/>
      </c>
      <c r="W131" s="268" t="str">
        <f t="shared" si="65"/>
        <v/>
      </c>
      <c r="X131" s="269" t="str">
        <f t="shared" si="66"/>
        <v/>
      </c>
      <c r="Y131" s="270" t="str">
        <f t="shared" si="67"/>
        <v/>
      </c>
      <c r="Z131" s="261" t="str">
        <f t="shared" si="68"/>
        <v/>
      </c>
      <c r="AA131" s="260"/>
      <c r="AB131" s="135"/>
      <c r="AC131" s="262" t="str">
        <f t="shared" si="69"/>
        <v/>
      </c>
      <c r="AD131" s="263" t="str">
        <f t="shared" si="70"/>
        <v/>
      </c>
      <c r="AE131" s="264"/>
      <c r="AF131" s="265"/>
      <c r="AG131" s="266" t="str">
        <f t="shared" si="71"/>
        <v/>
      </c>
      <c r="AH131" s="267" t="str">
        <f t="shared" si="72"/>
        <v/>
      </c>
      <c r="AI131" s="268" t="str">
        <f t="shared" si="73"/>
        <v/>
      </c>
      <c r="AJ131" s="269" t="str">
        <f t="shared" si="74"/>
        <v/>
      </c>
      <c r="AK131" s="270" t="str">
        <f t="shared" si="75"/>
        <v/>
      </c>
      <c r="AL131" s="261" t="str">
        <f t="shared" si="76"/>
        <v/>
      </c>
      <c r="AM131" s="260"/>
      <c r="AN131" s="135"/>
      <c r="AO131" s="262" t="str">
        <f t="shared" si="77"/>
        <v/>
      </c>
      <c r="AP131" s="263" t="str">
        <f t="shared" si="78"/>
        <v/>
      </c>
      <c r="AQ131" s="264"/>
      <c r="AR131" s="265"/>
      <c r="AS131" s="266" t="str">
        <f t="shared" si="79"/>
        <v/>
      </c>
      <c r="AT131" s="267" t="str">
        <f t="shared" si="80"/>
        <v/>
      </c>
      <c r="AU131" s="268" t="str">
        <f t="shared" si="81"/>
        <v/>
      </c>
      <c r="AV131" s="269" t="str">
        <f t="shared" si="82"/>
        <v/>
      </c>
      <c r="AW131" s="270" t="str">
        <f t="shared" si="83"/>
        <v/>
      </c>
      <c r="AX131" s="261" t="str">
        <f t="shared" si="84"/>
        <v/>
      </c>
      <c r="AY131" s="260"/>
      <c r="AZ131" s="135"/>
      <c r="BA131" s="262" t="str">
        <f t="shared" si="85"/>
        <v/>
      </c>
      <c r="BB131" s="263" t="str">
        <f t="shared" si="86"/>
        <v/>
      </c>
      <c r="BC131" s="264"/>
      <c r="BD131" s="265"/>
      <c r="BE131" s="266" t="str">
        <f t="shared" si="87"/>
        <v/>
      </c>
      <c r="BF131" s="267" t="str">
        <f t="shared" si="88"/>
        <v/>
      </c>
      <c r="BG131" s="268" t="str">
        <f t="shared" si="89"/>
        <v/>
      </c>
      <c r="BH131" s="269" t="str">
        <f t="shared" si="90"/>
        <v/>
      </c>
      <c r="BI131" s="270" t="str">
        <f t="shared" si="91"/>
        <v/>
      </c>
      <c r="BJ131" s="261" t="str">
        <f t="shared" si="92"/>
        <v/>
      </c>
      <c r="BK131" s="260"/>
      <c r="BL131" s="135"/>
      <c r="BM131" s="262" t="str">
        <f t="shared" si="93"/>
        <v/>
      </c>
      <c r="BN131" s="263" t="str">
        <f t="shared" si="94"/>
        <v/>
      </c>
      <c r="BO131" s="264"/>
      <c r="BP131" s="265"/>
      <c r="BQ131" s="266" t="str">
        <f t="shared" si="95"/>
        <v/>
      </c>
      <c r="BR131" s="267" t="str">
        <f t="shared" si="96"/>
        <v/>
      </c>
      <c r="BS131" s="268" t="str">
        <f t="shared" si="97"/>
        <v/>
      </c>
      <c r="BT131" s="269" t="str">
        <f t="shared" si="98"/>
        <v/>
      </c>
      <c r="BU131" s="270" t="str">
        <f t="shared" si="99"/>
        <v/>
      </c>
      <c r="BV131" s="261" t="str">
        <f t="shared" si="100"/>
        <v/>
      </c>
      <c r="BW131" s="260"/>
      <c r="BX131" s="135"/>
      <c r="BY131" s="262" t="str">
        <f t="shared" si="45"/>
        <v/>
      </c>
      <c r="BZ131" s="263" t="str">
        <f t="shared" si="46"/>
        <v/>
      </c>
      <c r="CA131" s="264"/>
      <c r="CB131" s="265"/>
      <c r="CC131" s="266" t="str">
        <f t="shared" si="47"/>
        <v/>
      </c>
      <c r="CD131" s="267" t="str">
        <f t="shared" si="48"/>
        <v/>
      </c>
      <c r="CE131" s="268" t="str">
        <f t="shared" si="49"/>
        <v/>
      </c>
      <c r="CF131" s="269" t="str">
        <f t="shared" si="50"/>
        <v/>
      </c>
      <c r="CG131" s="270" t="str">
        <f t="shared" si="111"/>
        <v/>
      </c>
      <c r="CH131" s="261" t="str">
        <f t="shared" si="51"/>
        <v/>
      </c>
      <c r="CI131" s="260"/>
      <c r="CJ131" s="135"/>
      <c r="CK131" s="262" t="str">
        <f t="shared" si="103"/>
        <v/>
      </c>
      <c r="CL131" s="263" t="str">
        <f t="shared" si="104"/>
        <v/>
      </c>
      <c r="CM131" s="264"/>
      <c r="CN131" s="265"/>
      <c r="CO131" s="266" t="str">
        <f t="shared" si="105"/>
        <v/>
      </c>
      <c r="CP131" s="267" t="str">
        <f t="shared" si="106"/>
        <v/>
      </c>
      <c r="CQ131" s="268" t="str">
        <f t="shared" si="107"/>
        <v/>
      </c>
      <c r="CR131" s="269" t="str">
        <f t="shared" si="108"/>
        <v/>
      </c>
      <c r="CS131" s="270" t="str">
        <f t="shared" si="109"/>
        <v/>
      </c>
      <c r="CT131" s="261" t="str">
        <f t="shared" si="110"/>
        <v/>
      </c>
      <c r="CU131" s="260"/>
      <c r="CV131" s="135"/>
    </row>
    <row r="132" spans="1:100" ht="13.5" customHeight="1">
      <c r="A132" s="259"/>
      <c r="E132" s="262" t="str">
        <f t="shared" si="53"/>
        <v/>
      </c>
      <c r="F132" s="263" t="str">
        <f t="shared" si="54"/>
        <v/>
      </c>
      <c r="G132" s="264"/>
      <c r="H132" s="265"/>
      <c r="I132" s="266" t="str">
        <f t="shared" si="55"/>
        <v/>
      </c>
      <c r="J132" s="267" t="str">
        <f t="shared" si="56"/>
        <v/>
      </c>
      <c r="K132" s="268" t="str">
        <f t="shared" si="57"/>
        <v/>
      </c>
      <c r="L132" s="269" t="str">
        <f t="shared" si="58"/>
        <v/>
      </c>
      <c r="M132" s="270" t="str">
        <f t="shared" si="59"/>
        <v/>
      </c>
      <c r="N132" s="261" t="str">
        <f t="shared" si="60"/>
        <v/>
      </c>
      <c r="O132" s="260"/>
      <c r="P132" s="135"/>
      <c r="Q132" s="262" t="str">
        <f t="shared" si="61"/>
        <v/>
      </c>
      <c r="R132" s="263" t="str">
        <f t="shared" si="62"/>
        <v/>
      </c>
      <c r="S132" s="264"/>
      <c r="T132" s="265"/>
      <c r="U132" s="266" t="str">
        <f t="shared" si="63"/>
        <v/>
      </c>
      <c r="V132" s="267" t="str">
        <f t="shared" si="64"/>
        <v/>
      </c>
      <c r="W132" s="268" t="str">
        <f t="shared" si="65"/>
        <v/>
      </c>
      <c r="X132" s="269" t="str">
        <f t="shared" si="66"/>
        <v/>
      </c>
      <c r="Y132" s="270" t="str">
        <f t="shared" si="67"/>
        <v/>
      </c>
      <c r="Z132" s="261" t="str">
        <f t="shared" si="68"/>
        <v/>
      </c>
      <c r="AA132" s="260"/>
      <c r="AB132" s="135"/>
      <c r="AC132" s="262" t="str">
        <f t="shared" si="69"/>
        <v/>
      </c>
      <c r="AD132" s="263" t="str">
        <f t="shared" si="70"/>
        <v/>
      </c>
      <c r="AE132" s="264"/>
      <c r="AF132" s="265"/>
      <c r="AG132" s="266" t="str">
        <f t="shared" si="71"/>
        <v/>
      </c>
      <c r="AH132" s="267" t="str">
        <f t="shared" si="72"/>
        <v/>
      </c>
      <c r="AI132" s="268" t="str">
        <f t="shared" si="73"/>
        <v/>
      </c>
      <c r="AJ132" s="269" t="str">
        <f t="shared" si="74"/>
        <v/>
      </c>
      <c r="AK132" s="270" t="str">
        <f t="shared" si="75"/>
        <v/>
      </c>
      <c r="AL132" s="261" t="str">
        <f t="shared" si="76"/>
        <v/>
      </c>
      <c r="AM132" s="260"/>
      <c r="AN132" s="135"/>
      <c r="AO132" s="262" t="str">
        <f t="shared" si="77"/>
        <v/>
      </c>
      <c r="AP132" s="263" t="str">
        <f t="shared" si="78"/>
        <v/>
      </c>
      <c r="AQ132" s="264"/>
      <c r="AR132" s="265"/>
      <c r="AS132" s="266" t="str">
        <f t="shared" si="79"/>
        <v/>
      </c>
      <c r="AT132" s="267" t="str">
        <f t="shared" si="80"/>
        <v/>
      </c>
      <c r="AU132" s="268" t="str">
        <f t="shared" si="81"/>
        <v/>
      </c>
      <c r="AV132" s="269" t="str">
        <f t="shared" si="82"/>
        <v/>
      </c>
      <c r="AW132" s="270" t="str">
        <f t="shared" si="83"/>
        <v/>
      </c>
      <c r="AX132" s="261" t="str">
        <f t="shared" si="84"/>
        <v/>
      </c>
      <c r="AY132" s="260"/>
      <c r="AZ132" s="135"/>
      <c r="BA132" s="262" t="str">
        <f t="shared" si="85"/>
        <v/>
      </c>
      <c r="BB132" s="263" t="str">
        <f t="shared" si="86"/>
        <v/>
      </c>
      <c r="BC132" s="264"/>
      <c r="BD132" s="265"/>
      <c r="BE132" s="266" t="str">
        <f t="shared" si="87"/>
        <v/>
      </c>
      <c r="BF132" s="267" t="str">
        <f t="shared" si="88"/>
        <v/>
      </c>
      <c r="BG132" s="268" t="str">
        <f t="shared" si="89"/>
        <v/>
      </c>
      <c r="BH132" s="269" t="str">
        <f t="shared" si="90"/>
        <v/>
      </c>
      <c r="BI132" s="270" t="str">
        <f t="shared" si="91"/>
        <v/>
      </c>
      <c r="BJ132" s="261" t="str">
        <f t="shared" si="92"/>
        <v/>
      </c>
      <c r="BK132" s="260"/>
      <c r="BL132" s="135"/>
      <c r="BM132" s="262" t="str">
        <f t="shared" si="93"/>
        <v/>
      </c>
      <c r="BN132" s="263" t="str">
        <f t="shared" si="94"/>
        <v/>
      </c>
      <c r="BO132" s="264"/>
      <c r="BP132" s="265"/>
      <c r="BQ132" s="266" t="str">
        <f t="shared" si="95"/>
        <v/>
      </c>
      <c r="BR132" s="267" t="str">
        <f t="shared" si="96"/>
        <v/>
      </c>
      <c r="BS132" s="268" t="str">
        <f t="shared" si="97"/>
        <v/>
      </c>
      <c r="BT132" s="269" t="str">
        <f t="shared" si="98"/>
        <v/>
      </c>
      <c r="BU132" s="270" t="str">
        <f t="shared" si="99"/>
        <v/>
      </c>
      <c r="BV132" s="261" t="str">
        <f t="shared" si="100"/>
        <v/>
      </c>
      <c r="BW132" s="260"/>
      <c r="BX132" s="135"/>
      <c r="BY132" s="262" t="str">
        <f t="shared" si="45"/>
        <v/>
      </c>
      <c r="BZ132" s="263" t="str">
        <f t="shared" si="46"/>
        <v/>
      </c>
      <c r="CA132" s="264"/>
      <c r="CB132" s="265"/>
      <c r="CC132" s="266" t="str">
        <f t="shared" si="47"/>
        <v/>
      </c>
      <c r="CD132" s="267" t="str">
        <f t="shared" si="48"/>
        <v/>
      </c>
      <c r="CE132" s="268" t="str">
        <f t="shared" si="49"/>
        <v/>
      </c>
      <c r="CF132" s="269" t="str">
        <f t="shared" si="50"/>
        <v/>
      </c>
      <c r="CG132" s="270" t="str">
        <f t="shared" si="111"/>
        <v/>
      </c>
      <c r="CH132" s="261" t="str">
        <f t="shared" si="51"/>
        <v/>
      </c>
      <c r="CI132" s="260"/>
      <c r="CJ132" s="135"/>
      <c r="CK132" s="262" t="str">
        <f t="shared" si="103"/>
        <v/>
      </c>
      <c r="CL132" s="263" t="str">
        <f t="shared" si="104"/>
        <v/>
      </c>
      <c r="CM132" s="264"/>
      <c r="CN132" s="265"/>
      <c r="CO132" s="266" t="str">
        <f t="shared" si="105"/>
        <v/>
      </c>
      <c r="CP132" s="267" t="str">
        <f t="shared" si="106"/>
        <v/>
      </c>
      <c r="CQ132" s="268" t="str">
        <f t="shared" si="107"/>
        <v/>
      </c>
      <c r="CR132" s="269" t="str">
        <f t="shared" si="108"/>
        <v/>
      </c>
      <c r="CS132" s="270" t="str">
        <f t="shared" si="109"/>
        <v/>
      </c>
      <c r="CT132" s="261" t="str">
        <f t="shared" si="110"/>
        <v/>
      </c>
      <c r="CU132" s="260"/>
      <c r="CV132" s="135"/>
    </row>
    <row r="133" spans="1:100" ht="13.5" customHeight="1">
      <c r="A133" s="259"/>
      <c r="E133" s="262" t="str">
        <f t="shared" si="53"/>
        <v/>
      </c>
      <c r="F133" s="263" t="str">
        <f t="shared" si="54"/>
        <v/>
      </c>
      <c r="G133" s="264"/>
      <c r="H133" s="265"/>
      <c r="I133" s="266" t="str">
        <f t="shared" si="55"/>
        <v/>
      </c>
      <c r="J133" s="267" t="str">
        <f t="shared" si="56"/>
        <v/>
      </c>
      <c r="K133" s="268" t="str">
        <f t="shared" si="57"/>
        <v/>
      </c>
      <c r="L133" s="269" t="str">
        <f t="shared" si="58"/>
        <v/>
      </c>
      <c r="M133" s="270" t="str">
        <f t="shared" si="59"/>
        <v/>
      </c>
      <c r="N133" s="261" t="str">
        <f t="shared" si="60"/>
        <v/>
      </c>
      <c r="O133" s="260"/>
      <c r="P133" s="135"/>
      <c r="Q133" s="262" t="str">
        <f t="shared" si="61"/>
        <v/>
      </c>
      <c r="R133" s="263" t="str">
        <f t="shared" si="62"/>
        <v/>
      </c>
      <c r="S133" s="264"/>
      <c r="T133" s="265"/>
      <c r="U133" s="266" t="str">
        <f t="shared" si="63"/>
        <v/>
      </c>
      <c r="V133" s="267" t="str">
        <f t="shared" si="64"/>
        <v/>
      </c>
      <c r="W133" s="268" t="str">
        <f t="shared" si="65"/>
        <v/>
      </c>
      <c r="X133" s="269" t="str">
        <f t="shared" si="66"/>
        <v/>
      </c>
      <c r="Y133" s="270" t="str">
        <f t="shared" si="67"/>
        <v/>
      </c>
      <c r="Z133" s="261" t="str">
        <f t="shared" si="68"/>
        <v/>
      </c>
      <c r="AA133" s="260"/>
      <c r="AB133" s="135"/>
      <c r="AC133" s="262" t="str">
        <f t="shared" si="69"/>
        <v/>
      </c>
      <c r="AD133" s="263" t="str">
        <f t="shared" si="70"/>
        <v/>
      </c>
      <c r="AE133" s="264"/>
      <c r="AF133" s="265"/>
      <c r="AG133" s="266" t="str">
        <f t="shared" si="71"/>
        <v/>
      </c>
      <c r="AH133" s="267" t="str">
        <f t="shared" si="72"/>
        <v/>
      </c>
      <c r="AI133" s="268" t="str">
        <f t="shared" si="73"/>
        <v/>
      </c>
      <c r="AJ133" s="269" t="str">
        <f t="shared" si="74"/>
        <v/>
      </c>
      <c r="AK133" s="270" t="str">
        <f t="shared" si="75"/>
        <v/>
      </c>
      <c r="AL133" s="261" t="str">
        <f t="shared" si="76"/>
        <v/>
      </c>
      <c r="AM133" s="260"/>
      <c r="AN133" s="135"/>
      <c r="AO133" s="262" t="str">
        <f t="shared" si="77"/>
        <v/>
      </c>
      <c r="AP133" s="263" t="str">
        <f t="shared" si="78"/>
        <v/>
      </c>
      <c r="AQ133" s="264"/>
      <c r="AR133" s="265"/>
      <c r="AS133" s="266" t="str">
        <f t="shared" si="79"/>
        <v/>
      </c>
      <c r="AT133" s="267" t="str">
        <f t="shared" si="80"/>
        <v/>
      </c>
      <c r="AU133" s="268" t="str">
        <f t="shared" si="81"/>
        <v/>
      </c>
      <c r="AV133" s="269" t="str">
        <f t="shared" si="82"/>
        <v/>
      </c>
      <c r="AW133" s="270" t="str">
        <f t="shared" si="83"/>
        <v/>
      </c>
      <c r="AX133" s="261" t="str">
        <f t="shared" si="84"/>
        <v/>
      </c>
      <c r="AY133" s="260"/>
      <c r="AZ133" s="135"/>
      <c r="BA133" s="262" t="str">
        <f t="shared" si="85"/>
        <v/>
      </c>
      <c r="BB133" s="263" t="str">
        <f t="shared" si="86"/>
        <v/>
      </c>
      <c r="BC133" s="264"/>
      <c r="BD133" s="265"/>
      <c r="BE133" s="266" t="str">
        <f t="shared" si="87"/>
        <v/>
      </c>
      <c r="BF133" s="267" t="str">
        <f t="shared" si="88"/>
        <v/>
      </c>
      <c r="BG133" s="268" t="str">
        <f t="shared" si="89"/>
        <v/>
      </c>
      <c r="BH133" s="269" t="str">
        <f t="shared" si="90"/>
        <v/>
      </c>
      <c r="BI133" s="270" t="str">
        <f t="shared" si="91"/>
        <v/>
      </c>
      <c r="BJ133" s="261" t="str">
        <f t="shared" si="92"/>
        <v/>
      </c>
      <c r="BK133" s="260"/>
      <c r="BL133" s="135"/>
      <c r="BM133" s="262" t="str">
        <f t="shared" si="93"/>
        <v/>
      </c>
      <c r="BN133" s="263" t="str">
        <f t="shared" si="94"/>
        <v/>
      </c>
      <c r="BO133" s="264"/>
      <c r="BP133" s="265"/>
      <c r="BQ133" s="266" t="str">
        <f t="shared" si="95"/>
        <v/>
      </c>
      <c r="BR133" s="267" t="str">
        <f t="shared" si="96"/>
        <v/>
      </c>
      <c r="BS133" s="268" t="str">
        <f t="shared" si="97"/>
        <v/>
      </c>
      <c r="BT133" s="269" t="str">
        <f t="shared" si="98"/>
        <v/>
      </c>
      <c r="BU133" s="270" t="str">
        <f t="shared" si="99"/>
        <v/>
      </c>
      <c r="BV133" s="261" t="str">
        <f t="shared" si="100"/>
        <v/>
      </c>
      <c r="BW133" s="260"/>
      <c r="BX133" s="135"/>
      <c r="BY133" s="262" t="str">
        <f t="shared" si="45"/>
        <v/>
      </c>
      <c r="BZ133" s="263" t="str">
        <f t="shared" si="46"/>
        <v/>
      </c>
      <c r="CA133" s="264"/>
      <c r="CB133" s="265"/>
      <c r="CC133" s="266" t="str">
        <f t="shared" si="47"/>
        <v/>
      </c>
      <c r="CD133" s="267" t="str">
        <f t="shared" si="48"/>
        <v/>
      </c>
      <c r="CE133" s="268" t="str">
        <f t="shared" si="49"/>
        <v/>
      </c>
      <c r="CF133" s="269" t="str">
        <f t="shared" si="50"/>
        <v/>
      </c>
      <c r="CG133" s="270" t="str">
        <f t="shared" si="111"/>
        <v/>
      </c>
      <c r="CH133" s="261" t="str">
        <f t="shared" si="51"/>
        <v/>
      </c>
      <c r="CI133" s="260"/>
      <c r="CJ133" s="135"/>
      <c r="CK133" s="262" t="str">
        <f t="shared" si="103"/>
        <v/>
      </c>
      <c r="CL133" s="263" t="str">
        <f t="shared" si="104"/>
        <v/>
      </c>
      <c r="CM133" s="264"/>
      <c r="CN133" s="265"/>
      <c r="CO133" s="266" t="str">
        <f t="shared" si="105"/>
        <v/>
      </c>
      <c r="CP133" s="267" t="str">
        <f t="shared" si="106"/>
        <v/>
      </c>
      <c r="CQ133" s="268" t="str">
        <f t="shared" si="107"/>
        <v/>
      </c>
      <c r="CR133" s="269" t="str">
        <f t="shared" si="108"/>
        <v/>
      </c>
      <c r="CS133" s="270" t="str">
        <f t="shared" si="109"/>
        <v/>
      </c>
      <c r="CT133" s="261" t="str">
        <f t="shared" si="110"/>
        <v/>
      </c>
      <c r="CU133" s="260"/>
      <c r="CV133" s="135"/>
    </row>
    <row r="134" spans="1:100" ht="13.5" customHeight="1">
      <c r="A134" s="259"/>
      <c r="E134" s="262" t="str">
        <f t="shared" si="53"/>
        <v/>
      </c>
      <c r="F134" s="263" t="str">
        <f t="shared" si="54"/>
        <v/>
      </c>
      <c r="G134" s="264"/>
      <c r="H134" s="265"/>
      <c r="I134" s="266" t="str">
        <f t="shared" si="55"/>
        <v/>
      </c>
      <c r="J134" s="267" t="str">
        <f t="shared" si="56"/>
        <v/>
      </c>
      <c r="K134" s="268" t="str">
        <f t="shared" si="57"/>
        <v/>
      </c>
      <c r="L134" s="269" t="str">
        <f t="shared" si="58"/>
        <v/>
      </c>
      <c r="M134" s="270" t="str">
        <f t="shared" si="59"/>
        <v/>
      </c>
      <c r="N134" s="261" t="str">
        <f t="shared" si="60"/>
        <v/>
      </c>
      <c r="O134" s="260"/>
      <c r="P134" s="135"/>
      <c r="Q134" s="262" t="str">
        <f t="shared" si="61"/>
        <v/>
      </c>
      <c r="R134" s="263" t="str">
        <f t="shared" si="62"/>
        <v/>
      </c>
      <c r="S134" s="264"/>
      <c r="T134" s="265"/>
      <c r="U134" s="266" t="str">
        <f t="shared" si="63"/>
        <v/>
      </c>
      <c r="V134" s="267" t="str">
        <f t="shared" si="64"/>
        <v/>
      </c>
      <c r="W134" s="268" t="str">
        <f t="shared" si="65"/>
        <v/>
      </c>
      <c r="X134" s="269" t="str">
        <f t="shared" si="66"/>
        <v/>
      </c>
      <c r="Y134" s="270" t="str">
        <f t="shared" si="67"/>
        <v/>
      </c>
      <c r="Z134" s="261" t="str">
        <f t="shared" si="68"/>
        <v/>
      </c>
      <c r="AA134" s="260"/>
      <c r="AB134" s="135"/>
      <c r="AC134" s="262" t="str">
        <f t="shared" si="69"/>
        <v/>
      </c>
      <c r="AD134" s="263" t="str">
        <f t="shared" si="70"/>
        <v/>
      </c>
      <c r="AE134" s="264"/>
      <c r="AF134" s="265"/>
      <c r="AG134" s="266" t="str">
        <f t="shared" si="71"/>
        <v/>
      </c>
      <c r="AH134" s="267" t="str">
        <f t="shared" si="72"/>
        <v/>
      </c>
      <c r="AI134" s="268" t="str">
        <f t="shared" si="73"/>
        <v/>
      </c>
      <c r="AJ134" s="269" t="str">
        <f t="shared" si="74"/>
        <v/>
      </c>
      <c r="AK134" s="270" t="str">
        <f t="shared" si="75"/>
        <v/>
      </c>
      <c r="AL134" s="261" t="str">
        <f t="shared" si="76"/>
        <v/>
      </c>
      <c r="AM134" s="260"/>
      <c r="AN134" s="135"/>
      <c r="AO134" s="262" t="str">
        <f t="shared" si="77"/>
        <v/>
      </c>
      <c r="AP134" s="263" t="str">
        <f t="shared" si="78"/>
        <v/>
      </c>
      <c r="AQ134" s="264"/>
      <c r="AR134" s="265"/>
      <c r="AS134" s="266" t="str">
        <f t="shared" si="79"/>
        <v/>
      </c>
      <c r="AT134" s="267" t="str">
        <f t="shared" si="80"/>
        <v/>
      </c>
      <c r="AU134" s="268" t="str">
        <f t="shared" si="81"/>
        <v/>
      </c>
      <c r="AV134" s="269" t="str">
        <f t="shared" si="82"/>
        <v/>
      </c>
      <c r="AW134" s="270" t="str">
        <f t="shared" si="83"/>
        <v/>
      </c>
      <c r="AX134" s="261" t="str">
        <f t="shared" si="84"/>
        <v/>
      </c>
      <c r="AY134" s="260"/>
      <c r="AZ134" s="135"/>
      <c r="BA134" s="262" t="str">
        <f t="shared" si="85"/>
        <v/>
      </c>
      <c r="BB134" s="263" t="str">
        <f t="shared" si="86"/>
        <v/>
      </c>
      <c r="BC134" s="264"/>
      <c r="BD134" s="265"/>
      <c r="BE134" s="266" t="str">
        <f t="shared" si="87"/>
        <v/>
      </c>
      <c r="BF134" s="267" t="str">
        <f t="shared" si="88"/>
        <v/>
      </c>
      <c r="BG134" s="268" t="str">
        <f t="shared" si="89"/>
        <v/>
      </c>
      <c r="BH134" s="269" t="str">
        <f t="shared" si="90"/>
        <v/>
      </c>
      <c r="BI134" s="270" t="str">
        <f t="shared" si="91"/>
        <v/>
      </c>
      <c r="BJ134" s="261" t="str">
        <f t="shared" si="92"/>
        <v/>
      </c>
      <c r="BK134" s="260"/>
      <c r="BL134" s="135"/>
      <c r="BM134" s="262" t="str">
        <f t="shared" si="93"/>
        <v/>
      </c>
      <c r="BN134" s="263" t="str">
        <f t="shared" si="94"/>
        <v/>
      </c>
      <c r="BO134" s="264"/>
      <c r="BP134" s="265"/>
      <c r="BQ134" s="266" t="str">
        <f t="shared" si="95"/>
        <v/>
      </c>
      <c r="BR134" s="267" t="str">
        <f t="shared" si="96"/>
        <v/>
      </c>
      <c r="BS134" s="268" t="str">
        <f t="shared" si="97"/>
        <v/>
      </c>
      <c r="BT134" s="269" t="str">
        <f t="shared" si="98"/>
        <v/>
      </c>
      <c r="BU134" s="270" t="str">
        <f t="shared" si="99"/>
        <v/>
      </c>
      <c r="BV134" s="261" t="str">
        <f t="shared" si="100"/>
        <v/>
      </c>
      <c r="BW134" s="260"/>
      <c r="BX134" s="135"/>
      <c r="BY134" s="262" t="str">
        <f t="shared" si="45"/>
        <v/>
      </c>
      <c r="BZ134" s="263" t="str">
        <f t="shared" si="46"/>
        <v/>
      </c>
      <c r="CA134" s="264"/>
      <c r="CB134" s="265"/>
      <c r="CC134" s="266" t="str">
        <f t="shared" si="47"/>
        <v/>
      </c>
      <c r="CD134" s="267" t="str">
        <f t="shared" si="48"/>
        <v/>
      </c>
      <c r="CE134" s="268" t="str">
        <f t="shared" si="49"/>
        <v/>
      </c>
      <c r="CF134" s="269" t="str">
        <f t="shared" si="50"/>
        <v/>
      </c>
      <c r="CG134" s="270" t="str">
        <f t="shared" si="111"/>
        <v/>
      </c>
      <c r="CH134" s="261" t="str">
        <f t="shared" si="51"/>
        <v/>
      </c>
      <c r="CI134" s="260"/>
      <c r="CJ134" s="135"/>
      <c r="CK134" s="262" t="str">
        <f t="shared" si="103"/>
        <v/>
      </c>
      <c r="CL134" s="263" t="str">
        <f t="shared" si="104"/>
        <v/>
      </c>
      <c r="CM134" s="264"/>
      <c r="CN134" s="265"/>
      <c r="CO134" s="266" t="str">
        <f t="shared" si="105"/>
        <v/>
      </c>
      <c r="CP134" s="267" t="str">
        <f t="shared" si="106"/>
        <v/>
      </c>
      <c r="CQ134" s="268" t="str">
        <f t="shared" si="107"/>
        <v/>
      </c>
      <c r="CR134" s="269" t="str">
        <f t="shared" si="108"/>
        <v/>
      </c>
      <c r="CS134" s="270" t="str">
        <f t="shared" si="109"/>
        <v/>
      </c>
      <c r="CT134" s="261" t="str">
        <f t="shared" si="110"/>
        <v/>
      </c>
      <c r="CU134" s="260"/>
      <c r="CV134" s="135"/>
    </row>
    <row r="135" spans="1:100" ht="13.5" customHeight="1">
      <c r="A135" s="259"/>
      <c r="E135" s="262" t="str">
        <f t="shared" si="53"/>
        <v/>
      </c>
      <c r="F135" s="263" t="str">
        <f t="shared" si="54"/>
        <v/>
      </c>
      <c r="G135" s="264"/>
      <c r="H135" s="265"/>
      <c r="I135" s="266" t="str">
        <f t="shared" si="55"/>
        <v/>
      </c>
      <c r="J135" s="267" t="str">
        <f t="shared" si="56"/>
        <v/>
      </c>
      <c r="K135" s="268" t="str">
        <f t="shared" si="57"/>
        <v/>
      </c>
      <c r="L135" s="269" t="str">
        <f t="shared" si="58"/>
        <v/>
      </c>
      <c r="M135" s="270" t="str">
        <f t="shared" si="59"/>
        <v/>
      </c>
      <c r="N135" s="261" t="str">
        <f t="shared" si="60"/>
        <v/>
      </c>
      <c r="O135" s="260"/>
      <c r="P135" s="135"/>
      <c r="Q135" s="262" t="str">
        <f t="shared" si="61"/>
        <v/>
      </c>
      <c r="R135" s="263" t="str">
        <f t="shared" si="62"/>
        <v/>
      </c>
      <c r="S135" s="264"/>
      <c r="T135" s="265"/>
      <c r="U135" s="266" t="str">
        <f t="shared" si="63"/>
        <v/>
      </c>
      <c r="V135" s="267" t="str">
        <f t="shared" si="64"/>
        <v/>
      </c>
      <c r="W135" s="268" t="str">
        <f t="shared" si="65"/>
        <v/>
      </c>
      <c r="X135" s="269" t="str">
        <f t="shared" si="66"/>
        <v/>
      </c>
      <c r="Y135" s="270" t="str">
        <f t="shared" si="67"/>
        <v/>
      </c>
      <c r="Z135" s="261" t="str">
        <f t="shared" si="68"/>
        <v/>
      </c>
      <c r="AA135" s="260"/>
      <c r="AB135" s="135"/>
      <c r="AC135" s="262" t="str">
        <f t="shared" si="69"/>
        <v/>
      </c>
      <c r="AD135" s="263" t="str">
        <f t="shared" si="70"/>
        <v/>
      </c>
      <c r="AE135" s="264"/>
      <c r="AF135" s="265"/>
      <c r="AG135" s="266" t="str">
        <f t="shared" si="71"/>
        <v/>
      </c>
      <c r="AH135" s="267" t="str">
        <f t="shared" si="72"/>
        <v/>
      </c>
      <c r="AI135" s="268" t="str">
        <f t="shared" si="73"/>
        <v/>
      </c>
      <c r="AJ135" s="269" t="str">
        <f t="shared" si="74"/>
        <v/>
      </c>
      <c r="AK135" s="270" t="str">
        <f t="shared" si="75"/>
        <v/>
      </c>
      <c r="AL135" s="261" t="str">
        <f t="shared" si="76"/>
        <v/>
      </c>
      <c r="AM135" s="260"/>
      <c r="AN135" s="135"/>
      <c r="AO135" s="262" t="str">
        <f t="shared" si="77"/>
        <v/>
      </c>
      <c r="AP135" s="263" t="str">
        <f t="shared" si="78"/>
        <v/>
      </c>
      <c r="AQ135" s="264"/>
      <c r="AR135" s="265"/>
      <c r="AS135" s="266" t="str">
        <f t="shared" si="79"/>
        <v/>
      </c>
      <c r="AT135" s="267" t="str">
        <f t="shared" si="80"/>
        <v/>
      </c>
      <c r="AU135" s="268" t="str">
        <f t="shared" si="81"/>
        <v/>
      </c>
      <c r="AV135" s="269" t="str">
        <f t="shared" si="82"/>
        <v/>
      </c>
      <c r="AW135" s="270" t="str">
        <f t="shared" si="83"/>
        <v/>
      </c>
      <c r="AX135" s="261" t="str">
        <f t="shared" si="84"/>
        <v/>
      </c>
      <c r="AY135" s="260"/>
      <c r="AZ135" s="135"/>
      <c r="BA135" s="262" t="str">
        <f t="shared" si="85"/>
        <v/>
      </c>
      <c r="BB135" s="263" t="str">
        <f t="shared" si="86"/>
        <v/>
      </c>
      <c r="BC135" s="264"/>
      <c r="BD135" s="265"/>
      <c r="BE135" s="266" t="str">
        <f t="shared" si="87"/>
        <v/>
      </c>
      <c r="BF135" s="267" t="str">
        <f t="shared" si="88"/>
        <v/>
      </c>
      <c r="BG135" s="268" t="str">
        <f t="shared" si="89"/>
        <v/>
      </c>
      <c r="BH135" s="269" t="str">
        <f t="shared" si="90"/>
        <v/>
      </c>
      <c r="BI135" s="270" t="str">
        <f t="shared" si="91"/>
        <v/>
      </c>
      <c r="BJ135" s="261" t="str">
        <f t="shared" si="92"/>
        <v/>
      </c>
      <c r="BK135" s="260"/>
      <c r="BL135" s="135"/>
      <c r="BM135" s="262" t="str">
        <f t="shared" si="93"/>
        <v/>
      </c>
      <c r="BN135" s="263" t="str">
        <f t="shared" si="94"/>
        <v/>
      </c>
      <c r="BO135" s="264"/>
      <c r="BP135" s="265"/>
      <c r="BQ135" s="266" t="str">
        <f t="shared" si="95"/>
        <v/>
      </c>
      <c r="BR135" s="267" t="str">
        <f t="shared" si="96"/>
        <v/>
      </c>
      <c r="BS135" s="268" t="str">
        <f t="shared" si="97"/>
        <v/>
      </c>
      <c r="BT135" s="269" t="str">
        <f t="shared" si="98"/>
        <v/>
      </c>
      <c r="BU135" s="270" t="str">
        <f t="shared" si="99"/>
        <v/>
      </c>
      <c r="BV135" s="261" t="str">
        <f t="shared" si="100"/>
        <v/>
      </c>
      <c r="BW135" s="260"/>
      <c r="BX135" s="135"/>
      <c r="BY135" s="262" t="str">
        <f t="shared" si="45"/>
        <v/>
      </c>
      <c r="BZ135" s="263" t="str">
        <f t="shared" si="46"/>
        <v/>
      </c>
      <c r="CA135" s="264"/>
      <c r="CB135" s="265"/>
      <c r="CC135" s="266" t="str">
        <f t="shared" si="47"/>
        <v/>
      </c>
      <c r="CD135" s="267" t="str">
        <f t="shared" si="48"/>
        <v/>
      </c>
      <c r="CE135" s="268" t="str">
        <f t="shared" si="49"/>
        <v/>
      </c>
      <c r="CF135" s="269" t="str">
        <f t="shared" si="50"/>
        <v/>
      </c>
      <c r="CG135" s="270" t="str">
        <f t="shared" si="111"/>
        <v/>
      </c>
      <c r="CH135" s="261" t="str">
        <f t="shared" si="51"/>
        <v/>
      </c>
      <c r="CI135" s="260"/>
      <c r="CJ135" s="135"/>
      <c r="CK135" s="262" t="str">
        <f t="shared" si="103"/>
        <v/>
      </c>
      <c r="CL135" s="263" t="str">
        <f t="shared" si="104"/>
        <v/>
      </c>
      <c r="CM135" s="264"/>
      <c r="CN135" s="265"/>
      <c r="CO135" s="266" t="str">
        <f t="shared" si="105"/>
        <v/>
      </c>
      <c r="CP135" s="267" t="str">
        <f t="shared" si="106"/>
        <v/>
      </c>
      <c r="CQ135" s="268" t="str">
        <f t="shared" si="107"/>
        <v/>
      </c>
      <c r="CR135" s="269" t="str">
        <f t="shared" si="108"/>
        <v/>
      </c>
      <c r="CS135" s="270" t="str">
        <f t="shared" si="109"/>
        <v/>
      </c>
      <c r="CT135" s="261" t="str">
        <f t="shared" si="110"/>
        <v/>
      </c>
      <c r="CU135" s="260"/>
      <c r="CV135" s="135"/>
    </row>
    <row r="136" spans="1:100" ht="13.5" customHeight="1">
      <c r="A136" s="259"/>
      <c r="E136" s="262" t="str">
        <f t="shared" si="53"/>
        <v/>
      </c>
      <c r="F136" s="263" t="str">
        <f t="shared" si="54"/>
        <v/>
      </c>
      <c r="G136" s="264"/>
      <c r="H136" s="265"/>
      <c r="I136" s="266" t="str">
        <f t="shared" si="55"/>
        <v/>
      </c>
      <c r="J136" s="267" t="str">
        <f t="shared" si="56"/>
        <v/>
      </c>
      <c r="K136" s="268" t="str">
        <f t="shared" si="57"/>
        <v/>
      </c>
      <c r="L136" s="269" t="str">
        <f t="shared" si="58"/>
        <v/>
      </c>
      <c r="M136" s="270" t="str">
        <f t="shared" si="59"/>
        <v/>
      </c>
      <c r="N136" s="261" t="str">
        <f t="shared" si="60"/>
        <v/>
      </c>
      <c r="O136" s="260"/>
      <c r="P136" s="135"/>
      <c r="Q136" s="262" t="str">
        <f t="shared" si="61"/>
        <v/>
      </c>
      <c r="R136" s="263" t="str">
        <f t="shared" si="62"/>
        <v/>
      </c>
      <c r="S136" s="264"/>
      <c r="T136" s="265"/>
      <c r="U136" s="266" t="str">
        <f t="shared" si="63"/>
        <v/>
      </c>
      <c r="V136" s="267" t="str">
        <f t="shared" si="64"/>
        <v/>
      </c>
      <c r="W136" s="268" t="str">
        <f t="shared" si="65"/>
        <v/>
      </c>
      <c r="X136" s="269" t="str">
        <f t="shared" si="66"/>
        <v/>
      </c>
      <c r="Y136" s="270" t="str">
        <f t="shared" si="67"/>
        <v/>
      </c>
      <c r="Z136" s="261" t="str">
        <f t="shared" si="68"/>
        <v/>
      </c>
      <c r="AA136" s="260"/>
      <c r="AB136" s="135"/>
      <c r="AC136" s="262" t="str">
        <f t="shared" si="69"/>
        <v/>
      </c>
      <c r="AD136" s="263" t="str">
        <f t="shared" si="70"/>
        <v/>
      </c>
      <c r="AE136" s="264"/>
      <c r="AF136" s="265"/>
      <c r="AG136" s="266" t="str">
        <f t="shared" si="71"/>
        <v/>
      </c>
      <c r="AH136" s="267" t="str">
        <f t="shared" si="72"/>
        <v/>
      </c>
      <c r="AI136" s="268" t="str">
        <f t="shared" si="73"/>
        <v/>
      </c>
      <c r="AJ136" s="269" t="str">
        <f t="shared" si="74"/>
        <v/>
      </c>
      <c r="AK136" s="270" t="str">
        <f t="shared" si="75"/>
        <v/>
      </c>
      <c r="AL136" s="261" t="str">
        <f t="shared" si="76"/>
        <v/>
      </c>
      <c r="AM136" s="260"/>
      <c r="AN136" s="135"/>
      <c r="AO136" s="262" t="str">
        <f t="shared" si="77"/>
        <v/>
      </c>
      <c r="AP136" s="263" t="str">
        <f t="shared" si="78"/>
        <v/>
      </c>
      <c r="AQ136" s="264"/>
      <c r="AR136" s="265"/>
      <c r="AS136" s="266" t="str">
        <f t="shared" si="79"/>
        <v/>
      </c>
      <c r="AT136" s="267" t="str">
        <f t="shared" si="80"/>
        <v/>
      </c>
      <c r="AU136" s="268" t="str">
        <f t="shared" si="81"/>
        <v/>
      </c>
      <c r="AV136" s="269" t="str">
        <f t="shared" si="82"/>
        <v/>
      </c>
      <c r="AW136" s="270" t="str">
        <f t="shared" si="83"/>
        <v/>
      </c>
      <c r="AX136" s="261" t="str">
        <f t="shared" si="84"/>
        <v/>
      </c>
      <c r="AY136" s="260"/>
      <c r="AZ136" s="135"/>
      <c r="BA136" s="262" t="str">
        <f t="shared" si="85"/>
        <v/>
      </c>
      <c r="BB136" s="263" t="str">
        <f t="shared" si="86"/>
        <v/>
      </c>
      <c r="BC136" s="264"/>
      <c r="BD136" s="265"/>
      <c r="BE136" s="266" t="str">
        <f t="shared" si="87"/>
        <v/>
      </c>
      <c r="BF136" s="267" t="str">
        <f t="shared" si="88"/>
        <v/>
      </c>
      <c r="BG136" s="268" t="str">
        <f t="shared" si="89"/>
        <v/>
      </c>
      <c r="BH136" s="269" t="str">
        <f t="shared" si="90"/>
        <v/>
      </c>
      <c r="BI136" s="270" t="str">
        <f t="shared" si="91"/>
        <v/>
      </c>
      <c r="BJ136" s="261" t="str">
        <f t="shared" si="92"/>
        <v/>
      </c>
      <c r="BK136" s="260"/>
      <c r="BL136" s="135"/>
      <c r="BM136" s="262" t="str">
        <f t="shared" si="93"/>
        <v/>
      </c>
      <c r="BN136" s="263" t="str">
        <f t="shared" si="94"/>
        <v/>
      </c>
      <c r="BO136" s="264"/>
      <c r="BP136" s="265"/>
      <c r="BQ136" s="266" t="str">
        <f t="shared" si="95"/>
        <v/>
      </c>
      <c r="BR136" s="267" t="str">
        <f t="shared" si="96"/>
        <v/>
      </c>
      <c r="BS136" s="268" t="str">
        <f t="shared" si="97"/>
        <v/>
      </c>
      <c r="BT136" s="269" t="str">
        <f t="shared" si="98"/>
        <v/>
      </c>
      <c r="BU136" s="270" t="str">
        <f t="shared" si="99"/>
        <v/>
      </c>
      <c r="BV136" s="261" t="str">
        <f t="shared" si="100"/>
        <v/>
      </c>
      <c r="BW136" s="260"/>
      <c r="BX136" s="135"/>
      <c r="BY136" s="262" t="str">
        <f t="shared" si="45"/>
        <v/>
      </c>
      <c r="BZ136" s="263" t="str">
        <f t="shared" si="46"/>
        <v/>
      </c>
      <c r="CA136" s="264"/>
      <c r="CB136" s="265"/>
      <c r="CC136" s="266" t="str">
        <f t="shared" si="47"/>
        <v/>
      </c>
      <c r="CD136" s="267" t="str">
        <f t="shared" si="48"/>
        <v/>
      </c>
      <c r="CE136" s="268" t="str">
        <f t="shared" si="49"/>
        <v/>
      </c>
      <c r="CF136" s="269" t="str">
        <f t="shared" si="50"/>
        <v/>
      </c>
      <c r="CG136" s="270" t="str">
        <f t="shared" si="111"/>
        <v/>
      </c>
      <c r="CH136" s="261" t="str">
        <f t="shared" si="51"/>
        <v/>
      </c>
      <c r="CI136" s="260"/>
      <c r="CJ136" s="135"/>
      <c r="CK136" s="262" t="str">
        <f t="shared" si="103"/>
        <v/>
      </c>
      <c r="CL136" s="263" t="str">
        <f t="shared" si="104"/>
        <v/>
      </c>
      <c r="CM136" s="264"/>
      <c r="CN136" s="265"/>
      <c r="CO136" s="266" t="str">
        <f t="shared" si="105"/>
        <v/>
      </c>
      <c r="CP136" s="267" t="str">
        <f t="shared" si="106"/>
        <v/>
      </c>
      <c r="CQ136" s="268" t="str">
        <f t="shared" si="107"/>
        <v/>
      </c>
      <c r="CR136" s="269" t="str">
        <f t="shared" si="108"/>
        <v/>
      </c>
      <c r="CS136" s="270" t="str">
        <f t="shared" si="109"/>
        <v/>
      </c>
      <c r="CT136" s="261" t="str">
        <f t="shared" si="110"/>
        <v/>
      </c>
      <c r="CU136" s="260"/>
      <c r="CV136" s="135"/>
    </row>
    <row r="137" spans="1:100" ht="13.5" customHeight="1">
      <c r="A137" s="259"/>
      <c r="E137" s="262" t="str">
        <f t="shared" si="53"/>
        <v/>
      </c>
      <c r="F137" s="263" t="str">
        <f t="shared" si="54"/>
        <v/>
      </c>
      <c r="G137" s="264"/>
      <c r="H137" s="265"/>
      <c r="I137" s="266" t="str">
        <f t="shared" si="55"/>
        <v/>
      </c>
      <c r="J137" s="267" t="str">
        <f t="shared" si="56"/>
        <v/>
      </c>
      <c r="K137" s="268" t="str">
        <f t="shared" si="57"/>
        <v/>
      </c>
      <c r="L137" s="269" t="str">
        <f t="shared" si="58"/>
        <v/>
      </c>
      <c r="M137" s="270" t="str">
        <f t="shared" si="59"/>
        <v/>
      </c>
      <c r="N137" s="261" t="str">
        <f t="shared" si="60"/>
        <v/>
      </c>
      <c r="O137" s="260"/>
      <c r="P137" s="135"/>
      <c r="Q137" s="262" t="str">
        <f t="shared" si="61"/>
        <v/>
      </c>
      <c r="R137" s="263" t="str">
        <f t="shared" si="62"/>
        <v/>
      </c>
      <c r="S137" s="264"/>
      <c r="T137" s="265"/>
      <c r="U137" s="266" t="str">
        <f t="shared" si="63"/>
        <v/>
      </c>
      <c r="V137" s="267" t="str">
        <f t="shared" si="64"/>
        <v/>
      </c>
      <c r="W137" s="268" t="str">
        <f t="shared" si="65"/>
        <v/>
      </c>
      <c r="X137" s="269" t="str">
        <f t="shared" si="66"/>
        <v/>
      </c>
      <c r="Y137" s="270" t="str">
        <f t="shared" si="67"/>
        <v/>
      </c>
      <c r="Z137" s="261" t="str">
        <f t="shared" si="68"/>
        <v/>
      </c>
      <c r="AA137" s="260"/>
      <c r="AB137" s="135"/>
      <c r="AC137" s="262" t="str">
        <f t="shared" si="69"/>
        <v/>
      </c>
      <c r="AD137" s="263" t="str">
        <f t="shared" si="70"/>
        <v/>
      </c>
      <c r="AE137" s="264"/>
      <c r="AF137" s="265"/>
      <c r="AG137" s="266" t="str">
        <f t="shared" si="71"/>
        <v/>
      </c>
      <c r="AH137" s="267" t="str">
        <f t="shared" si="72"/>
        <v/>
      </c>
      <c r="AI137" s="268" t="str">
        <f t="shared" si="73"/>
        <v/>
      </c>
      <c r="AJ137" s="269" t="str">
        <f t="shared" si="74"/>
        <v/>
      </c>
      <c r="AK137" s="270" t="str">
        <f t="shared" si="75"/>
        <v/>
      </c>
      <c r="AL137" s="261" t="str">
        <f t="shared" si="76"/>
        <v/>
      </c>
      <c r="AM137" s="260"/>
      <c r="AN137" s="135"/>
      <c r="AO137" s="262" t="str">
        <f t="shared" si="77"/>
        <v/>
      </c>
      <c r="AP137" s="263" t="str">
        <f t="shared" si="78"/>
        <v/>
      </c>
      <c r="AQ137" s="264"/>
      <c r="AR137" s="265"/>
      <c r="AS137" s="266" t="str">
        <f t="shared" si="79"/>
        <v/>
      </c>
      <c r="AT137" s="267" t="str">
        <f t="shared" si="80"/>
        <v/>
      </c>
      <c r="AU137" s="268" t="str">
        <f t="shared" si="81"/>
        <v/>
      </c>
      <c r="AV137" s="269" t="str">
        <f t="shared" si="82"/>
        <v/>
      </c>
      <c r="AW137" s="270" t="str">
        <f t="shared" si="83"/>
        <v/>
      </c>
      <c r="AX137" s="261" t="str">
        <f t="shared" si="84"/>
        <v/>
      </c>
      <c r="AY137" s="260"/>
      <c r="AZ137" s="135"/>
      <c r="BA137" s="262" t="str">
        <f t="shared" si="85"/>
        <v/>
      </c>
      <c r="BB137" s="263" t="str">
        <f t="shared" si="86"/>
        <v/>
      </c>
      <c r="BC137" s="264"/>
      <c r="BD137" s="265"/>
      <c r="BE137" s="266" t="str">
        <f t="shared" si="87"/>
        <v/>
      </c>
      <c r="BF137" s="267" t="str">
        <f t="shared" si="88"/>
        <v/>
      </c>
      <c r="BG137" s="268" t="str">
        <f t="shared" si="89"/>
        <v/>
      </c>
      <c r="BH137" s="269" t="str">
        <f t="shared" si="90"/>
        <v/>
      </c>
      <c r="BI137" s="270" t="str">
        <f t="shared" si="91"/>
        <v/>
      </c>
      <c r="BJ137" s="261" t="str">
        <f t="shared" si="92"/>
        <v/>
      </c>
      <c r="BK137" s="260"/>
      <c r="BL137" s="135"/>
      <c r="BM137" s="262" t="str">
        <f t="shared" si="93"/>
        <v/>
      </c>
      <c r="BN137" s="263" t="str">
        <f t="shared" si="94"/>
        <v/>
      </c>
      <c r="BO137" s="264"/>
      <c r="BP137" s="265"/>
      <c r="BQ137" s="266" t="str">
        <f t="shared" si="95"/>
        <v/>
      </c>
      <c r="BR137" s="267" t="str">
        <f t="shared" si="96"/>
        <v/>
      </c>
      <c r="BS137" s="268" t="str">
        <f t="shared" si="97"/>
        <v/>
      </c>
      <c r="BT137" s="269" t="str">
        <f t="shared" si="98"/>
        <v/>
      </c>
      <c r="BU137" s="270" t="str">
        <f t="shared" si="99"/>
        <v/>
      </c>
      <c r="BV137" s="261" t="str">
        <f t="shared" si="100"/>
        <v/>
      </c>
      <c r="BW137" s="260"/>
      <c r="BX137" s="135"/>
      <c r="BY137" s="262" t="str">
        <f t="shared" si="45"/>
        <v/>
      </c>
      <c r="BZ137" s="263" t="str">
        <f t="shared" si="46"/>
        <v/>
      </c>
      <c r="CA137" s="264"/>
      <c r="CB137" s="265"/>
      <c r="CC137" s="266" t="str">
        <f t="shared" si="47"/>
        <v/>
      </c>
      <c r="CD137" s="267" t="str">
        <f t="shared" si="48"/>
        <v/>
      </c>
      <c r="CE137" s="268" t="str">
        <f t="shared" si="49"/>
        <v/>
      </c>
      <c r="CF137" s="269" t="str">
        <f t="shared" si="50"/>
        <v/>
      </c>
      <c r="CG137" s="270" t="str">
        <f t="shared" si="111"/>
        <v/>
      </c>
      <c r="CH137" s="261" t="str">
        <f t="shared" si="51"/>
        <v/>
      </c>
      <c r="CI137" s="260"/>
      <c r="CJ137" s="135"/>
      <c r="CK137" s="262" t="str">
        <f t="shared" si="103"/>
        <v/>
      </c>
      <c r="CL137" s="263" t="str">
        <f t="shared" si="104"/>
        <v/>
      </c>
      <c r="CM137" s="264"/>
      <c r="CN137" s="265"/>
      <c r="CO137" s="266" t="str">
        <f t="shared" si="105"/>
        <v/>
      </c>
      <c r="CP137" s="267" t="str">
        <f t="shared" si="106"/>
        <v/>
      </c>
      <c r="CQ137" s="268" t="str">
        <f t="shared" si="107"/>
        <v/>
      </c>
      <c r="CR137" s="269" t="str">
        <f t="shared" si="108"/>
        <v/>
      </c>
      <c r="CS137" s="270" t="str">
        <f t="shared" si="109"/>
        <v/>
      </c>
      <c r="CT137" s="261" t="str">
        <f t="shared" si="110"/>
        <v/>
      </c>
      <c r="CU137" s="260"/>
      <c r="CV137" s="135"/>
    </row>
    <row r="138" spans="1:100" ht="13.5" customHeight="1">
      <c r="A138" s="259"/>
      <c r="E138" s="262" t="str">
        <f t="shared" si="53"/>
        <v/>
      </c>
      <c r="F138" s="263" t="str">
        <f t="shared" si="54"/>
        <v/>
      </c>
      <c r="G138" s="264"/>
      <c r="H138" s="265"/>
      <c r="I138" s="266" t="str">
        <f t="shared" si="55"/>
        <v/>
      </c>
      <c r="J138" s="267" t="str">
        <f t="shared" si="56"/>
        <v/>
      </c>
      <c r="K138" s="268" t="str">
        <f t="shared" si="57"/>
        <v/>
      </c>
      <c r="L138" s="269" t="str">
        <f t="shared" si="58"/>
        <v/>
      </c>
      <c r="M138" s="270" t="str">
        <f t="shared" si="59"/>
        <v/>
      </c>
      <c r="N138" s="261" t="str">
        <f t="shared" si="60"/>
        <v/>
      </c>
      <c r="O138" s="260"/>
      <c r="P138" s="135"/>
      <c r="Q138" s="262" t="str">
        <f t="shared" si="61"/>
        <v/>
      </c>
      <c r="R138" s="263" t="str">
        <f t="shared" si="62"/>
        <v/>
      </c>
      <c r="S138" s="264"/>
      <c r="T138" s="265"/>
      <c r="U138" s="266" t="str">
        <f t="shared" si="63"/>
        <v/>
      </c>
      <c r="V138" s="267" t="str">
        <f t="shared" si="64"/>
        <v/>
      </c>
      <c r="W138" s="268" t="str">
        <f t="shared" si="65"/>
        <v/>
      </c>
      <c r="X138" s="269" t="str">
        <f t="shared" si="66"/>
        <v/>
      </c>
      <c r="Y138" s="270" t="str">
        <f t="shared" si="67"/>
        <v/>
      </c>
      <c r="Z138" s="261" t="str">
        <f t="shared" si="68"/>
        <v/>
      </c>
      <c r="AA138" s="260"/>
      <c r="AB138" s="135"/>
      <c r="AC138" s="262" t="str">
        <f t="shared" si="69"/>
        <v/>
      </c>
      <c r="AD138" s="263" t="str">
        <f t="shared" si="70"/>
        <v/>
      </c>
      <c r="AE138" s="264"/>
      <c r="AF138" s="265"/>
      <c r="AG138" s="266" t="str">
        <f t="shared" si="71"/>
        <v/>
      </c>
      <c r="AH138" s="267" t="str">
        <f t="shared" si="72"/>
        <v/>
      </c>
      <c r="AI138" s="268" t="str">
        <f t="shared" si="73"/>
        <v/>
      </c>
      <c r="AJ138" s="269" t="str">
        <f t="shared" si="74"/>
        <v/>
      </c>
      <c r="AK138" s="270" t="str">
        <f t="shared" si="75"/>
        <v/>
      </c>
      <c r="AL138" s="261" t="str">
        <f t="shared" si="76"/>
        <v/>
      </c>
      <c r="AM138" s="260"/>
      <c r="AN138" s="135"/>
      <c r="AO138" s="262" t="str">
        <f t="shared" si="77"/>
        <v/>
      </c>
      <c r="AP138" s="263" t="str">
        <f t="shared" si="78"/>
        <v/>
      </c>
      <c r="AQ138" s="264"/>
      <c r="AR138" s="265"/>
      <c r="AS138" s="266" t="str">
        <f t="shared" si="79"/>
        <v/>
      </c>
      <c r="AT138" s="267" t="str">
        <f t="shared" si="80"/>
        <v/>
      </c>
      <c r="AU138" s="268" t="str">
        <f t="shared" si="81"/>
        <v/>
      </c>
      <c r="AV138" s="269" t="str">
        <f t="shared" si="82"/>
        <v/>
      </c>
      <c r="AW138" s="270" t="str">
        <f t="shared" si="83"/>
        <v/>
      </c>
      <c r="AX138" s="261" t="str">
        <f t="shared" si="84"/>
        <v/>
      </c>
      <c r="AY138" s="260"/>
      <c r="AZ138" s="135"/>
      <c r="BA138" s="262" t="str">
        <f t="shared" si="85"/>
        <v/>
      </c>
      <c r="BB138" s="263" t="str">
        <f t="shared" si="86"/>
        <v/>
      </c>
      <c r="BC138" s="264"/>
      <c r="BD138" s="265"/>
      <c r="BE138" s="266" t="str">
        <f t="shared" si="87"/>
        <v/>
      </c>
      <c r="BF138" s="267" t="str">
        <f t="shared" si="88"/>
        <v/>
      </c>
      <c r="BG138" s="268" t="str">
        <f t="shared" si="89"/>
        <v/>
      </c>
      <c r="BH138" s="269" t="str">
        <f t="shared" si="90"/>
        <v/>
      </c>
      <c r="BI138" s="270" t="str">
        <f t="shared" si="91"/>
        <v/>
      </c>
      <c r="BJ138" s="261" t="str">
        <f t="shared" si="92"/>
        <v/>
      </c>
      <c r="BK138" s="260"/>
      <c r="BL138" s="135"/>
      <c r="BM138" s="262" t="str">
        <f t="shared" si="93"/>
        <v/>
      </c>
      <c r="BN138" s="263" t="str">
        <f t="shared" si="94"/>
        <v/>
      </c>
      <c r="BO138" s="264"/>
      <c r="BP138" s="265"/>
      <c r="BQ138" s="266" t="str">
        <f t="shared" si="95"/>
        <v/>
      </c>
      <c r="BR138" s="267" t="str">
        <f t="shared" si="96"/>
        <v/>
      </c>
      <c r="BS138" s="268" t="str">
        <f t="shared" si="97"/>
        <v/>
      </c>
      <c r="BT138" s="269" t="str">
        <f t="shared" si="98"/>
        <v/>
      </c>
      <c r="BU138" s="270" t="str">
        <f t="shared" si="99"/>
        <v/>
      </c>
      <c r="BV138" s="261" t="str">
        <f t="shared" si="100"/>
        <v/>
      </c>
      <c r="BW138" s="260"/>
      <c r="BX138" s="135"/>
      <c r="BY138" s="262" t="str">
        <f t="shared" si="45"/>
        <v/>
      </c>
      <c r="BZ138" s="263" t="str">
        <f t="shared" si="46"/>
        <v/>
      </c>
      <c r="CA138" s="264"/>
      <c r="CB138" s="265"/>
      <c r="CC138" s="266" t="str">
        <f t="shared" si="47"/>
        <v/>
      </c>
      <c r="CD138" s="267" t="str">
        <f t="shared" si="48"/>
        <v/>
      </c>
      <c r="CE138" s="268" t="str">
        <f t="shared" si="49"/>
        <v/>
      </c>
      <c r="CF138" s="269" t="str">
        <f t="shared" si="50"/>
        <v/>
      </c>
      <c r="CG138" s="270" t="str">
        <f t="shared" si="111"/>
        <v/>
      </c>
      <c r="CH138" s="261" t="str">
        <f t="shared" si="51"/>
        <v/>
      </c>
      <c r="CI138" s="260"/>
      <c r="CJ138" s="135"/>
      <c r="CK138" s="262" t="str">
        <f t="shared" si="103"/>
        <v/>
      </c>
      <c r="CL138" s="263" t="str">
        <f t="shared" si="104"/>
        <v/>
      </c>
      <c r="CM138" s="264"/>
      <c r="CN138" s="265"/>
      <c r="CO138" s="266" t="str">
        <f t="shared" si="105"/>
        <v/>
      </c>
      <c r="CP138" s="267" t="str">
        <f t="shared" si="106"/>
        <v/>
      </c>
      <c r="CQ138" s="268" t="str">
        <f t="shared" si="107"/>
        <v/>
      </c>
      <c r="CR138" s="269" t="str">
        <f t="shared" si="108"/>
        <v/>
      </c>
      <c r="CS138" s="270" t="str">
        <f t="shared" si="109"/>
        <v/>
      </c>
      <c r="CT138" s="261" t="str">
        <f t="shared" si="110"/>
        <v/>
      </c>
      <c r="CU138" s="260"/>
      <c r="CV138" s="135"/>
    </row>
    <row r="139" spans="1:100" ht="13.5" customHeight="1">
      <c r="A139" s="259"/>
      <c r="E139" s="262" t="str">
        <f t="shared" si="53"/>
        <v/>
      </c>
      <c r="F139" s="263" t="str">
        <f t="shared" si="54"/>
        <v/>
      </c>
      <c r="G139" s="264"/>
      <c r="H139" s="265"/>
      <c r="I139" s="266" t="str">
        <f t="shared" si="55"/>
        <v/>
      </c>
      <c r="J139" s="267" t="str">
        <f t="shared" si="56"/>
        <v/>
      </c>
      <c r="K139" s="268" t="str">
        <f t="shared" si="57"/>
        <v/>
      </c>
      <c r="L139" s="269" t="str">
        <f t="shared" si="58"/>
        <v/>
      </c>
      <c r="M139" s="270" t="str">
        <f t="shared" si="59"/>
        <v/>
      </c>
      <c r="N139" s="261" t="str">
        <f t="shared" si="60"/>
        <v/>
      </c>
      <c r="O139" s="260"/>
      <c r="P139" s="135"/>
      <c r="Q139" s="262" t="str">
        <f t="shared" si="61"/>
        <v/>
      </c>
      <c r="R139" s="263" t="str">
        <f t="shared" si="62"/>
        <v/>
      </c>
      <c r="S139" s="264"/>
      <c r="T139" s="265"/>
      <c r="U139" s="266" t="str">
        <f t="shared" si="63"/>
        <v/>
      </c>
      <c r="V139" s="267" t="str">
        <f t="shared" si="64"/>
        <v/>
      </c>
      <c r="W139" s="268" t="str">
        <f t="shared" si="65"/>
        <v/>
      </c>
      <c r="X139" s="269" t="str">
        <f t="shared" si="66"/>
        <v/>
      </c>
      <c r="Y139" s="270" t="str">
        <f t="shared" si="67"/>
        <v/>
      </c>
      <c r="Z139" s="261" t="str">
        <f t="shared" si="68"/>
        <v/>
      </c>
      <c r="AA139" s="260"/>
      <c r="AB139" s="135"/>
      <c r="AC139" s="262" t="str">
        <f t="shared" si="69"/>
        <v/>
      </c>
      <c r="AD139" s="263" t="str">
        <f t="shared" si="70"/>
        <v/>
      </c>
      <c r="AE139" s="264"/>
      <c r="AF139" s="265"/>
      <c r="AG139" s="266" t="str">
        <f t="shared" si="71"/>
        <v/>
      </c>
      <c r="AH139" s="267" t="str">
        <f t="shared" si="72"/>
        <v/>
      </c>
      <c r="AI139" s="268" t="str">
        <f t="shared" si="73"/>
        <v/>
      </c>
      <c r="AJ139" s="269" t="str">
        <f t="shared" si="74"/>
        <v/>
      </c>
      <c r="AK139" s="270" t="str">
        <f t="shared" si="75"/>
        <v/>
      </c>
      <c r="AL139" s="261" t="str">
        <f t="shared" si="76"/>
        <v/>
      </c>
      <c r="AM139" s="260"/>
      <c r="AN139" s="135"/>
      <c r="AO139" s="262" t="str">
        <f t="shared" si="77"/>
        <v/>
      </c>
      <c r="AP139" s="263" t="str">
        <f t="shared" si="78"/>
        <v/>
      </c>
      <c r="AQ139" s="264"/>
      <c r="AR139" s="265"/>
      <c r="AS139" s="266" t="str">
        <f t="shared" si="79"/>
        <v/>
      </c>
      <c r="AT139" s="267" t="str">
        <f t="shared" si="80"/>
        <v/>
      </c>
      <c r="AU139" s="268" t="str">
        <f t="shared" si="81"/>
        <v/>
      </c>
      <c r="AV139" s="269" t="str">
        <f t="shared" si="82"/>
        <v/>
      </c>
      <c r="AW139" s="270" t="str">
        <f t="shared" si="83"/>
        <v/>
      </c>
      <c r="AX139" s="261" t="str">
        <f t="shared" si="84"/>
        <v/>
      </c>
      <c r="AY139" s="260"/>
      <c r="AZ139" s="135"/>
      <c r="BA139" s="262" t="str">
        <f t="shared" si="85"/>
        <v/>
      </c>
      <c r="BB139" s="263" t="str">
        <f t="shared" si="86"/>
        <v/>
      </c>
      <c r="BC139" s="264"/>
      <c r="BD139" s="265"/>
      <c r="BE139" s="266" t="str">
        <f t="shared" si="87"/>
        <v/>
      </c>
      <c r="BF139" s="267" t="str">
        <f t="shared" si="88"/>
        <v/>
      </c>
      <c r="BG139" s="268" t="str">
        <f t="shared" si="89"/>
        <v/>
      </c>
      <c r="BH139" s="269" t="str">
        <f t="shared" si="90"/>
        <v/>
      </c>
      <c r="BI139" s="270" t="str">
        <f t="shared" si="91"/>
        <v/>
      </c>
      <c r="BJ139" s="261" t="str">
        <f t="shared" si="92"/>
        <v/>
      </c>
      <c r="BK139" s="260"/>
      <c r="BL139" s="135"/>
      <c r="BM139" s="262" t="str">
        <f t="shared" si="93"/>
        <v/>
      </c>
      <c r="BN139" s="263" t="str">
        <f t="shared" si="94"/>
        <v/>
      </c>
      <c r="BO139" s="264"/>
      <c r="BP139" s="265"/>
      <c r="BQ139" s="266" t="str">
        <f t="shared" si="95"/>
        <v/>
      </c>
      <c r="BR139" s="267" t="str">
        <f t="shared" si="96"/>
        <v/>
      </c>
      <c r="BS139" s="268" t="str">
        <f t="shared" si="97"/>
        <v/>
      </c>
      <c r="BT139" s="269" t="str">
        <f t="shared" si="98"/>
        <v/>
      </c>
      <c r="BU139" s="270" t="str">
        <f t="shared" si="99"/>
        <v/>
      </c>
      <c r="BV139" s="261" t="str">
        <f t="shared" si="100"/>
        <v/>
      </c>
      <c r="BW139" s="260"/>
      <c r="BX139" s="135"/>
      <c r="BY139" s="262" t="str">
        <f t="shared" si="45"/>
        <v/>
      </c>
      <c r="BZ139" s="263" t="str">
        <f t="shared" si="46"/>
        <v/>
      </c>
      <c r="CA139" s="264"/>
      <c r="CB139" s="265"/>
      <c r="CC139" s="266" t="str">
        <f t="shared" si="47"/>
        <v/>
      </c>
      <c r="CD139" s="267" t="str">
        <f t="shared" si="48"/>
        <v/>
      </c>
      <c r="CE139" s="268" t="str">
        <f t="shared" si="49"/>
        <v/>
      </c>
      <c r="CF139" s="269" t="str">
        <f t="shared" si="50"/>
        <v/>
      </c>
      <c r="CG139" s="270" t="str">
        <f t="shared" si="111"/>
        <v/>
      </c>
      <c r="CH139" s="261" t="str">
        <f t="shared" si="51"/>
        <v/>
      </c>
      <c r="CI139" s="260"/>
      <c r="CJ139" s="135"/>
      <c r="CK139" s="262" t="str">
        <f t="shared" si="103"/>
        <v/>
      </c>
      <c r="CL139" s="263" t="str">
        <f t="shared" si="104"/>
        <v/>
      </c>
      <c r="CM139" s="264"/>
      <c r="CN139" s="265"/>
      <c r="CO139" s="266" t="str">
        <f t="shared" si="105"/>
        <v/>
      </c>
      <c r="CP139" s="267" t="str">
        <f t="shared" si="106"/>
        <v/>
      </c>
      <c r="CQ139" s="268" t="str">
        <f t="shared" si="107"/>
        <v/>
      </c>
      <c r="CR139" s="269" t="str">
        <f t="shared" si="108"/>
        <v/>
      </c>
      <c r="CS139" s="270" t="str">
        <f t="shared" si="109"/>
        <v/>
      </c>
      <c r="CT139" s="261" t="str">
        <f t="shared" si="110"/>
        <v/>
      </c>
      <c r="CU139" s="260"/>
      <c r="CV139" s="135"/>
    </row>
    <row r="140" spans="1:100" ht="13.5" customHeight="1">
      <c r="A140" s="259"/>
      <c r="E140" s="262" t="str">
        <f t="shared" si="53"/>
        <v/>
      </c>
      <c r="F140" s="263" t="str">
        <f t="shared" si="54"/>
        <v/>
      </c>
      <c r="G140" s="264"/>
      <c r="H140" s="265"/>
      <c r="I140" s="266" t="str">
        <f t="shared" si="55"/>
        <v/>
      </c>
      <c r="J140" s="267" t="str">
        <f t="shared" si="56"/>
        <v/>
      </c>
      <c r="K140" s="268" t="str">
        <f t="shared" si="57"/>
        <v/>
      </c>
      <c r="L140" s="269" t="str">
        <f t="shared" si="58"/>
        <v/>
      </c>
      <c r="M140" s="270" t="str">
        <f t="shared" si="59"/>
        <v/>
      </c>
      <c r="N140" s="261" t="str">
        <f t="shared" si="60"/>
        <v/>
      </c>
      <c r="O140" s="260"/>
      <c r="P140" s="135"/>
      <c r="Q140" s="262" t="str">
        <f t="shared" si="61"/>
        <v/>
      </c>
      <c r="R140" s="263" t="str">
        <f t="shared" si="62"/>
        <v/>
      </c>
      <c r="S140" s="264"/>
      <c r="T140" s="265"/>
      <c r="U140" s="266" t="str">
        <f t="shared" si="63"/>
        <v/>
      </c>
      <c r="V140" s="267" t="str">
        <f t="shared" si="64"/>
        <v/>
      </c>
      <c r="W140" s="268" t="str">
        <f t="shared" si="65"/>
        <v/>
      </c>
      <c r="X140" s="269" t="str">
        <f t="shared" si="66"/>
        <v/>
      </c>
      <c r="Y140" s="270" t="str">
        <f t="shared" si="67"/>
        <v/>
      </c>
      <c r="Z140" s="261" t="str">
        <f t="shared" si="68"/>
        <v/>
      </c>
      <c r="AA140" s="260"/>
      <c r="AB140" s="135"/>
      <c r="AC140" s="262" t="str">
        <f t="shared" si="69"/>
        <v/>
      </c>
      <c r="AD140" s="263" t="str">
        <f t="shared" si="70"/>
        <v/>
      </c>
      <c r="AE140" s="264"/>
      <c r="AF140" s="265"/>
      <c r="AG140" s="266" t="str">
        <f t="shared" si="71"/>
        <v/>
      </c>
      <c r="AH140" s="267" t="str">
        <f t="shared" si="72"/>
        <v/>
      </c>
      <c r="AI140" s="268" t="str">
        <f t="shared" si="73"/>
        <v/>
      </c>
      <c r="AJ140" s="269" t="str">
        <f t="shared" si="74"/>
        <v/>
      </c>
      <c r="AK140" s="270" t="str">
        <f t="shared" si="75"/>
        <v/>
      </c>
      <c r="AL140" s="261" t="str">
        <f t="shared" si="76"/>
        <v/>
      </c>
      <c r="AM140" s="260"/>
      <c r="AN140" s="135"/>
      <c r="AO140" s="262" t="str">
        <f t="shared" si="77"/>
        <v/>
      </c>
      <c r="AP140" s="263" t="str">
        <f t="shared" si="78"/>
        <v/>
      </c>
      <c r="AQ140" s="264"/>
      <c r="AR140" s="265"/>
      <c r="AS140" s="266" t="str">
        <f t="shared" si="79"/>
        <v/>
      </c>
      <c r="AT140" s="267" t="str">
        <f t="shared" si="80"/>
        <v/>
      </c>
      <c r="AU140" s="268" t="str">
        <f t="shared" si="81"/>
        <v/>
      </c>
      <c r="AV140" s="269" t="str">
        <f t="shared" si="82"/>
        <v/>
      </c>
      <c r="AW140" s="270" t="str">
        <f t="shared" si="83"/>
        <v/>
      </c>
      <c r="AX140" s="261" t="str">
        <f t="shared" si="84"/>
        <v/>
      </c>
      <c r="AY140" s="260"/>
      <c r="AZ140" s="135"/>
      <c r="BA140" s="262" t="str">
        <f t="shared" si="85"/>
        <v/>
      </c>
      <c r="BB140" s="263" t="str">
        <f t="shared" si="86"/>
        <v/>
      </c>
      <c r="BC140" s="264"/>
      <c r="BD140" s="265"/>
      <c r="BE140" s="266" t="str">
        <f t="shared" si="87"/>
        <v/>
      </c>
      <c r="BF140" s="267" t="str">
        <f t="shared" si="88"/>
        <v/>
      </c>
      <c r="BG140" s="268" t="str">
        <f t="shared" si="89"/>
        <v/>
      </c>
      <c r="BH140" s="269" t="str">
        <f t="shared" si="90"/>
        <v/>
      </c>
      <c r="BI140" s="270" t="str">
        <f t="shared" si="91"/>
        <v/>
      </c>
      <c r="BJ140" s="261" t="str">
        <f t="shared" si="92"/>
        <v/>
      </c>
      <c r="BK140" s="260"/>
      <c r="BL140" s="135"/>
      <c r="BM140" s="262" t="str">
        <f t="shared" si="93"/>
        <v/>
      </c>
      <c r="BN140" s="263" t="str">
        <f t="shared" si="94"/>
        <v/>
      </c>
      <c r="BO140" s="264"/>
      <c r="BP140" s="265"/>
      <c r="BQ140" s="266" t="str">
        <f t="shared" si="95"/>
        <v/>
      </c>
      <c r="BR140" s="267" t="str">
        <f t="shared" si="96"/>
        <v/>
      </c>
      <c r="BS140" s="268" t="str">
        <f t="shared" si="97"/>
        <v/>
      </c>
      <c r="BT140" s="269" t="str">
        <f t="shared" si="98"/>
        <v/>
      </c>
      <c r="BU140" s="270" t="str">
        <f t="shared" si="99"/>
        <v/>
      </c>
      <c r="BV140" s="261" t="str">
        <f t="shared" si="100"/>
        <v/>
      </c>
      <c r="BW140" s="260"/>
      <c r="BX140" s="135"/>
      <c r="BY140" s="262" t="str">
        <f t="shared" si="45"/>
        <v/>
      </c>
      <c r="BZ140" s="263" t="str">
        <f t="shared" si="46"/>
        <v/>
      </c>
      <c r="CA140" s="264"/>
      <c r="CB140" s="265"/>
      <c r="CC140" s="266" t="str">
        <f t="shared" si="47"/>
        <v/>
      </c>
      <c r="CD140" s="267" t="str">
        <f t="shared" si="48"/>
        <v/>
      </c>
      <c r="CE140" s="268" t="str">
        <f t="shared" si="49"/>
        <v/>
      </c>
      <c r="CF140" s="269" t="str">
        <f t="shared" si="50"/>
        <v/>
      </c>
      <c r="CG140" s="270" t="str">
        <f t="shared" si="111"/>
        <v/>
      </c>
      <c r="CH140" s="261" t="str">
        <f t="shared" si="51"/>
        <v/>
      </c>
      <c r="CI140" s="260"/>
      <c r="CJ140" s="135"/>
      <c r="CK140" s="262" t="str">
        <f t="shared" si="103"/>
        <v/>
      </c>
      <c r="CL140" s="263" t="str">
        <f t="shared" si="104"/>
        <v/>
      </c>
      <c r="CM140" s="264"/>
      <c r="CN140" s="265"/>
      <c r="CO140" s="266" t="str">
        <f t="shared" si="105"/>
        <v/>
      </c>
      <c r="CP140" s="267" t="str">
        <f t="shared" si="106"/>
        <v/>
      </c>
      <c r="CQ140" s="268" t="str">
        <f t="shared" si="107"/>
        <v/>
      </c>
      <c r="CR140" s="269" t="str">
        <f t="shared" si="108"/>
        <v/>
      </c>
      <c r="CS140" s="270" t="str">
        <f t="shared" si="109"/>
        <v/>
      </c>
      <c r="CT140" s="261" t="str">
        <f t="shared" si="110"/>
        <v/>
      </c>
      <c r="CU140" s="260"/>
      <c r="CV140" s="135"/>
    </row>
    <row r="141" spans="1:100" ht="13.5" customHeight="1">
      <c r="A141" s="259"/>
      <c r="E141" s="262" t="str">
        <f t="shared" si="53"/>
        <v/>
      </c>
      <c r="F141" s="263" t="str">
        <f t="shared" si="54"/>
        <v/>
      </c>
      <c r="G141" s="264"/>
      <c r="H141" s="265"/>
      <c r="I141" s="266" t="str">
        <f t="shared" si="55"/>
        <v/>
      </c>
      <c r="J141" s="267" t="str">
        <f t="shared" si="56"/>
        <v/>
      </c>
      <c r="K141" s="268" t="str">
        <f t="shared" si="57"/>
        <v/>
      </c>
      <c r="L141" s="269" t="str">
        <f t="shared" si="58"/>
        <v/>
      </c>
      <c r="M141" s="270" t="str">
        <f t="shared" si="59"/>
        <v/>
      </c>
      <c r="N141" s="261" t="str">
        <f t="shared" si="60"/>
        <v/>
      </c>
      <c r="O141" s="260"/>
      <c r="P141" s="135"/>
      <c r="Q141" s="262" t="str">
        <f t="shared" si="61"/>
        <v/>
      </c>
      <c r="R141" s="263" t="str">
        <f t="shared" si="62"/>
        <v/>
      </c>
      <c r="S141" s="264"/>
      <c r="T141" s="265"/>
      <c r="U141" s="266" t="str">
        <f t="shared" si="63"/>
        <v/>
      </c>
      <c r="V141" s="267" t="str">
        <f t="shared" si="64"/>
        <v/>
      </c>
      <c r="W141" s="268" t="str">
        <f t="shared" si="65"/>
        <v/>
      </c>
      <c r="X141" s="269" t="str">
        <f t="shared" si="66"/>
        <v/>
      </c>
      <c r="Y141" s="270" t="str">
        <f t="shared" si="67"/>
        <v/>
      </c>
      <c r="Z141" s="261" t="str">
        <f t="shared" si="68"/>
        <v/>
      </c>
      <c r="AA141" s="260"/>
      <c r="AB141" s="135"/>
      <c r="AC141" s="262" t="str">
        <f t="shared" si="69"/>
        <v/>
      </c>
      <c r="AD141" s="263" t="str">
        <f t="shared" si="70"/>
        <v/>
      </c>
      <c r="AE141" s="264"/>
      <c r="AF141" s="265"/>
      <c r="AG141" s="266" t="str">
        <f t="shared" si="71"/>
        <v/>
      </c>
      <c r="AH141" s="267" t="str">
        <f t="shared" si="72"/>
        <v/>
      </c>
      <c r="AI141" s="268" t="str">
        <f t="shared" si="73"/>
        <v/>
      </c>
      <c r="AJ141" s="269" t="str">
        <f t="shared" si="74"/>
        <v/>
      </c>
      <c r="AK141" s="270" t="str">
        <f t="shared" si="75"/>
        <v/>
      </c>
      <c r="AL141" s="261" t="str">
        <f t="shared" si="76"/>
        <v/>
      </c>
      <c r="AM141" s="260"/>
      <c r="AN141" s="135"/>
      <c r="AO141" s="262" t="str">
        <f t="shared" si="77"/>
        <v/>
      </c>
      <c r="AP141" s="263" t="str">
        <f t="shared" si="78"/>
        <v/>
      </c>
      <c r="AQ141" s="264"/>
      <c r="AR141" s="265"/>
      <c r="AS141" s="266" t="str">
        <f t="shared" si="79"/>
        <v/>
      </c>
      <c r="AT141" s="267" t="str">
        <f t="shared" si="80"/>
        <v/>
      </c>
      <c r="AU141" s="268" t="str">
        <f t="shared" si="81"/>
        <v/>
      </c>
      <c r="AV141" s="269" t="str">
        <f t="shared" si="82"/>
        <v/>
      </c>
      <c r="AW141" s="270" t="str">
        <f t="shared" si="83"/>
        <v/>
      </c>
      <c r="AX141" s="261" t="str">
        <f t="shared" si="84"/>
        <v/>
      </c>
      <c r="AY141" s="260"/>
      <c r="AZ141" s="135"/>
      <c r="BA141" s="262" t="str">
        <f t="shared" si="85"/>
        <v/>
      </c>
      <c r="BB141" s="263" t="str">
        <f t="shared" si="86"/>
        <v/>
      </c>
      <c r="BC141" s="264"/>
      <c r="BD141" s="265"/>
      <c r="BE141" s="266" t="str">
        <f t="shared" si="87"/>
        <v/>
      </c>
      <c r="BF141" s="267" t="str">
        <f t="shared" si="88"/>
        <v/>
      </c>
      <c r="BG141" s="268" t="str">
        <f t="shared" si="89"/>
        <v/>
      </c>
      <c r="BH141" s="269" t="str">
        <f t="shared" si="90"/>
        <v/>
      </c>
      <c r="BI141" s="270" t="str">
        <f t="shared" si="91"/>
        <v/>
      </c>
      <c r="BJ141" s="261" t="str">
        <f t="shared" si="92"/>
        <v/>
      </c>
      <c r="BK141" s="260"/>
      <c r="BL141" s="135"/>
      <c r="BM141" s="262" t="str">
        <f t="shared" si="93"/>
        <v/>
      </c>
      <c r="BN141" s="263" t="str">
        <f t="shared" si="94"/>
        <v/>
      </c>
      <c r="BO141" s="264"/>
      <c r="BP141" s="265"/>
      <c r="BQ141" s="266" t="str">
        <f t="shared" si="95"/>
        <v/>
      </c>
      <c r="BR141" s="267" t="str">
        <f t="shared" si="96"/>
        <v/>
      </c>
      <c r="BS141" s="268" t="str">
        <f t="shared" si="97"/>
        <v/>
      </c>
      <c r="BT141" s="269" t="str">
        <f t="shared" si="98"/>
        <v/>
      </c>
      <c r="BU141" s="270" t="str">
        <f t="shared" si="99"/>
        <v/>
      </c>
      <c r="BV141" s="261" t="str">
        <f t="shared" si="100"/>
        <v/>
      </c>
      <c r="BW141" s="260"/>
      <c r="BX141" s="135"/>
      <c r="BY141" s="262" t="str">
        <f t="shared" si="45"/>
        <v/>
      </c>
      <c r="BZ141" s="263" t="str">
        <f t="shared" si="46"/>
        <v/>
      </c>
      <c r="CA141" s="264"/>
      <c r="CB141" s="265"/>
      <c r="CC141" s="266" t="str">
        <f t="shared" si="47"/>
        <v/>
      </c>
      <c r="CD141" s="267" t="str">
        <f t="shared" si="48"/>
        <v/>
      </c>
      <c r="CE141" s="268" t="str">
        <f t="shared" si="49"/>
        <v/>
      </c>
      <c r="CF141" s="269" t="str">
        <f t="shared" si="50"/>
        <v/>
      </c>
      <c r="CG141" s="270" t="str">
        <f t="shared" si="111"/>
        <v/>
      </c>
      <c r="CH141" s="261" t="str">
        <f t="shared" si="51"/>
        <v/>
      </c>
      <c r="CI141" s="260"/>
      <c r="CJ141" s="135"/>
      <c r="CK141" s="262" t="str">
        <f t="shared" si="103"/>
        <v/>
      </c>
      <c r="CL141" s="263" t="str">
        <f t="shared" si="104"/>
        <v/>
      </c>
      <c r="CM141" s="264"/>
      <c r="CN141" s="265"/>
      <c r="CO141" s="266" t="str">
        <f t="shared" si="105"/>
        <v/>
      </c>
      <c r="CP141" s="267" t="str">
        <f t="shared" si="106"/>
        <v/>
      </c>
      <c r="CQ141" s="268" t="str">
        <f t="shared" si="107"/>
        <v/>
      </c>
      <c r="CR141" s="269" t="str">
        <f t="shared" si="108"/>
        <v/>
      </c>
      <c r="CS141" s="270" t="str">
        <f t="shared" si="109"/>
        <v/>
      </c>
      <c r="CT141" s="261" t="str">
        <f t="shared" si="110"/>
        <v/>
      </c>
      <c r="CU141" s="260"/>
      <c r="CV141" s="135"/>
    </row>
    <row r="142" spans="1:100" ht="13.5" customHeight="1">
      <c r="A142" s="259"/>
      <c r="E142" s="262" t="str">
        <f t="shared" si="53"/>
        <v/>
      </c>
      <c r="F142" s="263" t="str">
        <f t="shared" si="54"/>
        <v/>
      </c>
      <c r="G142" s="264"/>
      <c r="H142" s="265"/>
      <c r="I142" s="266" t="str">
        <f t="shared" si="55"/>
        <v/>
      </c>
      <c r="J142" s="267" t="str">
        <f t="shared" si="56"/>
        <v/>
      </c>
      <c r="K142" s="268" t="str">
        <f t="shared" si="57"/>
        <v/>
      </c>
      <c r="L142" s="269" t="str">
        <f t="shared" si="58"/>
        <v/>
      </c>
      <c r="M142" s="270" t="str">
        <f t="shared" si="59"/>
        <v/>
      </c>
      <c r="N142" s="261" t="str">
        <f t="shared" si="60"/>
        <v/>
      </c>
      <c r="O142" s="260"/>
      <c r="P142" s="135"/>
      <c r="Q142" s="262" t="str">
        <f t="shared" si="61"/>
        <v/>
      </c>
      <c r="R142" s="263" t="str">
        <f t="shared" si="62"/>
        <v/>
      </c>
      <c r="S142" s="264"/>
      <c r="T142" s="265"/>
      <c r="U142" s="266" t="str">
        <f t="shared" si="63"/>
        <v/>
      </c>
      <c r="V142" s="267" t="str">
        <f t="shared" si="64"/>
        <v/>
      </c>
      <c r="W142" s="268" t="str">
        <f t="shared" si="65"/>
        <v/>
      </c>
      <c r="X142" s="269" t="str">
        <f t="shared" si="66"/>
        <v/>
      </c>
      <c r="Y142" s="270" t="str">
        <f t="shared" si="67"/>
        <v/>
      </c>
      <c r="Z142" s="261" t="str">
        <f t="shared" si="68"/>
        <v/>
      </c>
      <c r="AA142" s="260"/>
      <c r="AB142" s="135"/>
      <c r="AC142" s="262" t="str">
        <f t="shared" si="69"/>
        <v/>
      </c>
      <c r="AD142" s="263" t="str">
        <f t="shared" si="70"/>
        <v/>
      </c>
      <c r="AE142" s="264"/>
      <c r="AF142" s="265"/>
      <c r="AG142" s="266" t="str">
        <f t="shared" si="71"/>
        <v/>
      </c>
      <c r="AH142" s="267" t="str">
        <f t="shared" si="72"/>
        <v/>
      </c>
      <c r="AI142" s="268" t="str">
        <f t="shared" si="73"/>
        <v/>
      </c>
      <c r="AJ142" s="269" t="str">
        <f t="shared" si="74"/>
        <v/>
      </c>
      <c r="AK142" s="270" t="str">
        <f t="shared" si="75"/>
        <v/>
      </c>
      <c r="AL142" s="261" t="str">
        <f t="shared" si="76"/>
        <v/>
      </c>
      <c r="AM142" s="260"/>
      <c r="AN142" s="135"/>
      <c r="AO142" s="262" t="str">
        <f t="shared" si="77"/>
        <v/>
      </c>
      <c r="AP142" s="263" t="str">
        <f t="shared" si="78"/>
        <v/>
      </c>
      <c r="AQ142" s="264"/>
      <c r="AR142" s="265"/>
      <c r="AS142" s="266" t="str">
        <f t="shared" si="79"/>
        <v/>
      </c>
      <c r="AT142" s="267" t="str">
        <f t="shared" si="80"/>
        <v/>
      </c>
      <c r="AU142" s="268" t="str">
        <f t="shared" si="81"/>
        <v/>
      </c>
      <c r="AV142" s="269" t="str">
        <f t="shared" si="82"/>
        <v/>
      </c>
      <c r="AW142" s="270" t="str">
        <f t="shared" si="83"/>
        <v/>
      </c>
      <c r="AX142" s="261" t="str">
        <f t="shared" si="84"/>
        <v/>
      </c>
      <c r="AY142" s="260"/>
      <c r="AZ142" s="135"/>
      <c r="BA142" s="262" t="str">
        <f t="shared" si="85"/>
        <v/>
      </c>
      <c r="BB142" s="263" t="str">
        <f t="shared" si="86"/>
        <v/>
      </c>
      <c r="BC142" s="264"/>
      <c r="BD142" s="265"/>
      <c r="BE142" s="266" t="str">
        <f t="shared" si="87"/>
        <v/>
      </c>
      <c r="BF142" s="267" t="str">
        <f t="shared" si="88"/>
        <v/>
      </c>
      <c r="BG142" s="268" t="str">
        <f t="shared" si="89"/>
        <v/>
      </c>
      <c r="BH142" s="269" t="str">
        <f t="shared" si="90"/>
        <v/>
      </c>
      <c r="BI142" s="270" t="str">
        <f t="shared" si="91"/>
        <v/>
      </c>
      <c r="BJ142" s="261" t="str">
        <f t="shared" si="92"/>
        <v/>
      </c>
      <c r="BK142" s="260"/>
      <c r="BL142" s="135"/>
      <c r="BM142" s="262" t="str">
        <f t="shared" si="93"/>
        <v/>
      </c>
      <c r="BN142" s="263" t="str">
        <f t="shared" si="94"/>
        <v/>
      </c>
      <c r="BO142" s="264"/>
      <c r="BP142" s="265"/>
      <c r="BQ142" s="266" t="str">
        <f t="shared" si="95"/>
        <v/>
      </c>
      <c r="BR142" s="267" t="str">
        <f t="shared" si="96"/>
        <v/>
      </c>
      <c r="BS142" s="268" t="str">
        <f t="shared" si="97"/>
        <v/>
      </c>
      <c r="BT142" s="269" t="str">
        <f t="shared" si="98"/>
        <v/>
      </c>
      <c r="BU142" s="270" t="str">
        <f t="shared" si="99"/>
        <v/>
      </c>
      <c r="BV142" s="261" t="str">
        <f t="shared" si="100"/>
        <v/>
      </c>
      <c r="BW142" s="260"/>
      <c r="BX142" s="135"/>
      <c r="BY142" s="262" t="str">
        <f t="shared" si="45"/>
        <v/>
      </c>
      <c r="BZ142" s="263" t="str">
        <f t="shared" si="46"/>
        <v/>
      </c>
      <c r="CA142" s="264"/>
      <c r="CB142" s="265"/>
      <c r="CC142" s="266" t="str">
        <f t="shared" si="47"/>
        <v/>
      </c>
      <c r="CD142" s="267" t="str">
        <f t="shared" si="48"/>
        <v/>
      </c>
      <c r="CE142" s="268" t="str">
        <f t="shared" si="49"/>
        <v/>
      </c>
      <c r="CF142" s="269" t="str">
        <f t="shared" si="50"/>
        <v/>
      </c>
      <c r="CG142" s="270" t="str">
        <f t="shared" si="111"/>
        <v/>
      </c>
      <c r="CH142" s="261" t="str">
        <f t="shared" si="51"/>
        <v/>
      </c>
      <c r="CI142" s="260"/>
      <c r="CJ142" s="135"/>
      <c r="CK142" s="262" t="str">
        <f t="shared" si="103"/>
        <v/>
      </c>
      <c r="CL142" s="263" t="str">
        <f t="shared" si="104"/>
        <v/>
      </c>
      <c r="CM142" s="264"/>
      <c r="CN142" s="265"/>
      <c r="CO142" s="266" t="str">
        <f t="shared" si="105"/>
        <v/>
      </c>
      <c r="CP142" s="267" t="str">
        <f t="shared" si="106"/>
        <v/>
      </c>
      <c r="CQ142" s="268" t="str">
        <f t="shared" si="107"/>
        <v/>
      </c>
      <c r="CR142" s="269" t="str">
        <f t="shared" si="108"/>
        <v/>
      </c>
      <c r="CS142" s="270" t="str">
        <f t="shared" si="109"/>
        <v/>
      </c>
      <c r="CT142" s="261" t="str">
        <f t="shared" si="110"/>
        <v/>
      </c>
      <c r="CU142" s="260"/>
      <c r="CV142" s="135"/>
    </row>
    <row r="143" spans="1:100" ht="13.5" customHeight="1">
      <c r="A143" s="259"/>
      <c r="E143" s="262" t="str">
        <f t="shared" si="53"/>
        <v/>
      </c>
      <c r="F143" s="263" t="str">
        <f t="shared" si="54"/>
        <v/>
      </c>
      <c r="G143" s="264"/>
      <c r="H143" s="265"/>
      <c r="I143" s="266" t="str">
        <f t="shared" si="55"/>
        <v/>
      </c>
      <c r="J143" s="267" t="str">
        <f t="shared" si="56"/>
        <v/>
      </c>
      <c r="K143" s="268" t="str">
        <f t="shared" si="57"/>
        <v/>
      </c>
      <c r="L143" s="269" t="str">
        <f t="shared" si="58"/>
        <v/>
      </c>
      <c r="M143" s="270" t="str">
        <f t="shared" si="59"/>
        <v/>
      </c>
      <c r="N143" s="261" t="str">
        <f t="shared" si="60"/>
        <v/>
      </c>
      <c r="O143" s="260"/>
      <c r="P143" s="135"/>
      <c r="Q143" s="262" t="str">
        <f t="shared" si="61"/>
        <v/>
      </c>
      <c r="R143" s="263" t="str">
        <f t="shared" si="62"/>
        <v/>
      </c>
      <c r="S143" s="264"/>
      <c r="T143" s="265"/>
      <c r="U143" s="266" t="str">
        <f t="shared" si="63"/>
        <v/>
      </c>
      <c r="V143" s="267" t="str">
        <f t="shared" si="64"/>
        <v/>
      </c>
      <c r="W143" s="268" t="str">
        <f t="shared" si="65"/>
        <v/>
      </c>
      <c r="X143" s="269" t="str">
        <f t="shared" si="66"/>
        <v/>
      </c>
      <c r="Y143" s="270" t="str">
        <f t="shared" si="67"/>
        <v/>
      </c>
      <c r="Z143" s="261" t="str">
        <f t="shared" si="68"/>
        <v/>
      </c>
      <c r="AA143" s="260"/>
      <c r="AB143" s="135"/>
      <c r="AC143" s="262" t="str">
        <f t="shared" si="69"/>
        <v/>
      </c>
      <c r="AD143" s="263" t="str">
        <f t="shared" si="70"/>
        <v/>
      </c>
      <c r="AE143" s="264"/>
      <c r="AF143" s="265"/>
      <c r="AG143" s="266" t="str">
        <f t="shared" si="71"/>
        <v/>
      </c>
      <c r="AH143" s="267" t="str">
        <f t="shared" si="72"/>
        <v/>
      </c>
      <c r="AI143" s="268" t="str">
        <f t="shared" si="73"/>
        <v/>
      </c>
      <c r="AJ143" s="269" t="str">
        <f t="shared" si="74"/>
        <v/>
      </c>
      <c r="AK143" s="270" t="str">
        <f t="shared" si="75"/>
        <v/>
      </c>
      <c r="AL143" s="261" t="str">
        <f t="shared" si="76"/>
        <v/>
      </c>
      <c r="AM143" s="260"/>
      <c r="AN143" s="135"/>
      <c r="AO143" s="262" t="str">
        <f t="shared" si="77"/>
        <v/>
      </c>
      <c r="AP143" s="263" t="str">
        <f t="shared" si="78"/>
        <v/>
      </c>
      <c r="AQ143" s="264"/>
      <c r="AR143" s="265"/>
      <c r="AS143" s="266" t="str">
        <f t="shared" si="79"/>
        <v/>
      </c>
      <c r="AT143" s="267" t="str">
        <f t="shared" si="80"/>
        <v/>
      </c>
      <c r="AU143" s="268" t="str">
        <f t="shared" si="81"/>
        <v/>
      </c>
      <c r="AV143" s="269" t="str">
        <f t="shared" si="82"/>
        <v/>
      </c>
      <c r="AW143" s="270" t="str">
        <f t="shared" si="83"/>
        <v/>
      </c>
      <c r="AX143" s="261" t="str">
        <f t="shared" si="84"/>
        <v/>
      </c>
      <c r="AY143" s="260"/>
      <c r="AZ143" s="135"/>
      <c r="BA143" s="262" t="str">
        <f t="shared" si="85"/>
        <v/>
      </c>
      <c r="BB143" s="263" t="str">
        <f t="shared" si="86"/>
        <v/>
      </c>
      <c r="BC143" s="264"/>
      <c r="BD143" s="265"/>
      <c r="BE143" s="266" t="str">
        <f t="shared" si="87"/>
        <v/>
      </c>
      <c r="BF143" s="267" t="str">
        <f t="shared" si="88"/>
        <v/>
      </c>
      <c r="BG143" s="268" t="str">
        <f t="shared" si="89"/>
        <v/>
      </c>
      <c r="BH143" s="269" t="str">
        <f t="shared" si="90"/>
        <v/>
      </c>
      <c r="BI143" s="270" t="str">
        <f t="shared" si="91"/>
        <v/>
      </c>
      <c r="BJ143" s="261" t="str">
        <f t="shared" si="92"/>
        <v/>
      </c>
      <c r="BK143" s="260"/>
      <c r="BL143" s="135"/>
      <c r="BM143" s="262" t="str">
        <f t="shared" si="93"/>
        <v/>
      </c>
      <c r="BN143" s="263" t="str">
        <f t="shared" si="94"/>
        <v/>
      </c>
      <c r="BO143" s="264"/>
      <c r="BP143" s="265"/>
      <c r="BQ143" s="266" t="str">
        <f t="shared" si="95"/>
        <v/>
      </c>
      <c r="BR143" s="267" t="str">
        <f t="shared" si="96"/>
        <v/>
      </c>
      <c r="BS143" s="268" t="str">
        <f t="shared" si="97"/>
        <v/>
      </c>
      <c r="BT143" s="269" t="str">
        <f t="shared" si="98"/>
        <v/>
      </c>
      <c r="BU143" s="270" t="str">
        <f t="shared" si="99"/>
        <v/>
      </c>
      <c r="BV143" s="261" t="str">
        <f t="shared" si="100"/>
        <v/>
      </c>
      <c r="BW143" s="260"/>
      <c r="BX143" s="135"/>
      <c r="BY143" s="262" t="str">
        <f t="shared" si="45"/>
        <v/>
      </c>
      <c r="BZ143" s="263" t="str">
        <f t="shared" si="46"/>
        <v/>
      </c>
      <c r="CA143" s="264"/>
      <c r="CB143" s="265"/>
      <c r="CC143" s="266" t="str">
        <f t="shared" si="47"/>
        <v/>
      </c>
      <c r="CD143" s="267" t="str">
        <f t="shared" si="48"/>
        <v/>
      </c>
      <c r="CE143" s="268" t="str">
        <f t="shared" si="49"/>
        <v/>
      </c>
      <c r="CF143" s="269" t="str">
        <f t="shared" si="50"/>
        <v/>
      </c>
      <c r="CG143" s="270" t="str">
        <f t="shared" si="111"/>
        <v/>
      </c>
      <c r="CH143" s="261" t="str">
        <f t="shared" si="51"/>
        <v/>
      </c>
      <c r="CI143" s="260"/>
      <c r="CJ143" s="135"/>
      <c r="CK143" s="262" t="str">
        <f t="shared" si="103"/>
        <v/>
      </c>
      <c r="CL143" s="263" t="str">
        <f t="shared" si="104"/>
        <v/>
      </c>
      <c r="CM143" s="264"/>
      <c r="CN143" s="265"/>
      <c r="CO143" s="266" t="str">
        <f t="shared" si="105"/>
        <v/>
      </c>
      <c r="CP143" s="267" t="str">
        <f t="shared" si="106"/>
        <v/>
      </c>
      <c r="CQ143" s="268" t="str">
        <f t="shared" si="107"/>
        <v/>
      </c>
      <c r="CR143" s="269" t="str">
        <f t="shared" si="108"/>
        <v/>
      </c>
      <c r="CS143" s="270" t="str">
        <f t="shared" si="109"/>
        <v/>
      </c>
      <c r="CT143" s="261" t="str">
        <f t="shared" si="110"/>
        <v/>
      </c>
      <c r="CU143" s="260"/>
      <c r="CV143" s="135"/>
    </row>
    <row r="144" spans="1:100" ht="13.5" customHeight="1">
      <c r="A144" s="259"/>
      <c r="E144" s="262" t="str">
        <f t="shared" ref="E144:E177" si="112">IF(I144="","",E$3)</f>
        <v/>
      </c>
      <c r="F144" s="263" t="str">
        <f t="shared" ref="F144:F177" si="113">IF(I144="","",E$1)</f>
        <v/>
      </c>
      <c r="G144" s="264"/>
      <c r="H144" s="265"/>
      <c r="I144" s="266" t="str">
        <f t="shared" ref="I144:I177" si="114">IF(P144="","",IF(ISNUMBER(SEARCH(":",P144)),MID(P144,FIND(":",P144)+2,FIND("(",P144)-FIND(":",P144)-3),LEFT(P144,FIND("(",P144)-2)))</f>
        <v/>
      </c>
      <c r="J144" s="267" t="str">
        <f t="shared" ref="J144:J177" si="115">IF(P144="","",MID(P144,FIND("(",P144)+1,4))</f>
        <v/>
      </c>
      <c r="K144" s="268" t="str">
        <f t="shared" ref="K144:K177" si="116">IF(ISNUMBER(SEARCH("*female*",P144)),"female",IF(ISNUMBER(SEARCH("*male*",P144)),"male",""))</f>
        <v/>
      </c>
      <c r="L144" s="269" t="str">
        <f t="shared" ref="L144:L177" si="117">IF(P144="","",IF(ISERROR(MID(P144,FIND("male,",P144)+6,(FIND(")",P144)-(FIND("male,",P144)+6))))=TRUE,"missing/error",MID(P144,FIND("male,",P144)+6,(FIND(")",P144)-(FIND("male,",P144)+6)))))</f>
        <v/>
      </c>
      <c r="M144" s="270" t="str">
        <f t="shared" ref="M144:M177" si="118">IF(I144="","",(MID(I144,(SEARCH("^^",SUBSTITUTE(I144," ","^^",LEN(I144)-LEN(SUBSTITUTE(I144," ","")))))+1,99)&amp;"_"&amp;LEFT(I144,FIND(" ",I144)-1)&amp;"_"&amp;J144))</f>
        <v/>
      </c>
      <c r="N144" s="261" t="str">
        <f t="shared" ref="N144:N177" si="119">IF(P144="","",IF((LEN(P144)-LEN(SUBSTITUTE(P144,"male","")))/LEN("male")&gt;1,"!",IF(RIGHT(P144,1)=")","",IF(RIGHT(P144,2)=") ","",IF(RIGHT(P144,2)=").","","!!")))))</f>
        <v/>
      </c>
      <c r="O144" s="260"/>
      <c r="P144" s="135"/>
      <c r="Q144" s="262" t="str">
        <f t="shared" ref="Q144:Q177" si="120">IF(U144="","",Q$3)</f>
        <v/>
      </c>
      <c r="R144" s="263" t="str">
        <f t="shared" ref="R144:R177" si="121">IF(U144="","",Q$1)</f>
        <v/>
      </c>
      <c r="S144" s="264"/>
      <c r="T144" s="265"/>
      <c r="U144" s="266" t="str">
        <f t="shared" ref="U144:U177" si="122">IF(AB144="","",IF(ISNUMBER(SEARCH(":",AB144)),MID(AB144,FIND(":",AB144)+2,FIND("(",AB144)-FIND(":",AB144)-3),LEFT(AB144,FIND("(",AB144)-2)))</f>
        <v/>
      </c>
      <c r="V144" s="267" t="str">
        <f t="shared" ref="V144:V177" si="123">IF(AB144="","",MID(AB144,FIND("(",AB144)+1,4))</f>
        <v/>
      </c>
      <c r="W144" s="268" t="str">
        <f t="shared" ref="W144:W177" si="124">IF(ISNUMBER(SEARCH("*female*",AB144)),"female",IF(ISNUMBER(SEARCH("*male*",AB144)),"male",""))</f>
        <v/>
      </c>
      <c r="X144" s="269" t="str">
        <f t="shared" ref="X144:X177" si="125">IF(AB144="","",IF(ISERROR(MID(AB144,FIND("male,",AB144)+6,(FIND(")",AB144)-(FIND("male,",AB144)+6))))=TRUE,"missing/error",MID(AB144,FIND("male,",AB144)+6,(FIND(")",AB144)-(FIND("male,",AB144)+6)))))</f>
        <v/>
      </c>
      <c r="Y144" s="270" t="str">
        <f t="shared" ref="Y144:Y177" si="126">IF(U144="","",(MID(U144,(SEARCH("^^",SUBSTITUTE(U144," ","^^",LEN(U144)-LEN(SUBSTITUTE(U144," ","")))))+1,99)&amp;"_"&amp;LEFT(U144,FIND(" ",U144)-1)&amp;"_"&amp;V144))</f>
        <v/>
      </c>
      <c r="Z144" s="261" t="str">
        <f t="shared" ref="Z144:Z177" si="127">IF(AB144="","",IF((LEN(AB144)-LEN(SUBSTITUTE(AB144,"male","")))/LEN("male")&gt;1,"!",IF(RIGHT(AB144,1)=")","",IF(RIGHT(AB144,2)=") ","",IF(RIGHT(AB144,2)=").","","!!")))))</f>
        <v/>
      </c>
      <c r="AA144" s="260"/>
      <c r="AB144" s="135"/>
      <c r="AC144" s="262" t="str">
        <f t="shared" ref="AC144:AC177" si="128">IF(AG144="","",AC$3)</f>
        <v/>
      </c>
      <c r="AD144" s="263" t="str">
        <f t="shared" ref="AD144:AD177" si="129">IF(AG144="","",AC$1)</f>
        <v/>
      </c>
      <c r="AE144" s="264"/>
      <c r="AF144" s="265"/>
      <c r="AG144" s="266" t="str">
        <f t="shared" ref="AG144:AG177" si="130">IF(AN144="","",IF(ISNUMBER(SEARCH(":",AN144)),MID(AN144,FIND(":",AN144)+2,FIND("(",AN144)-FIND(":",AN144)-3),LEFT(AN144,FIND("(",AN144)-2)))</f>
        <v/>
      </c>
      <c r="AH144" s="267" t="str">
        <f t="shared" ref="AH144:AH177" si="131">IF(AN144="","",MID(AN144,FIND("(",AN144)+1,4))</f>
        <v/>
      </c>
      <c r="AI144" s="268" t="str">
        <f t="shared" ref="AI144:AI177" si="132">IF(ISNUMBER(SEARCH("*female*",AN144)),"female",IF(ISNUMBER(SEARCH("*male*",AN144)),"male",""))</f>
        <v/>
      </c>
      <c r="AJ144" s="269" t="str">
        <f t="shared" ref="AJ144:AJ177" si="133">IF(AN144="","",IF(ISERROR(MID(AN144,FIND("male,",AN144)+6,(FIND(")",AN144)-(FIND("male,",AN144)+6))))=TRUE,"missing/error",MID(AN144,FIND("male,",AN144)+6,(FIND(")",AN144)-(FIND("male,",AN144)+6)))))</f>
        <v/>
      </c>
      <c r="AK144" s="270" t="str">
        <f t="shared" ref="AK144:AK177" si="134">IF(AG144="","",(MID(AG144,(SEARCH("^^",SUBSTITUTE(AG144," ","^^",LEN(AG144)-LEN(SUBSTITUTE(AG144," ","")))))+1,99)&amp;"_"&amp;LEFT(AG144,FIND(" ",AG144)-1)&amp;"_"&amp;AH144))</f>
        <v/>
      </c>
      <c r="AL144" s="261" t="str">
        <f t="shared" ref="AL144:AL177" si="135">IF(AN144="","",IF((LEN(AN144)-LEN(SUBSTITUTE(AN144,"male","")))/LEN("male")&gt;1,"!",IF(RIGHT(AN144,1)=")","",IF(RIGHT(AN144,2)=") ","",IF(RIGHT(AN144,2)=").","","!!")))))</f>
        <v/>
      </c>
      <c r="AM144" s="260"/>
      <c r="AN144" s="135"/>
      <c r="AO144" s="262" t="str">
        <f t="shared" ref="AO144:AO177" si="136">IF(AS144="","",AO$3)</f>
        <v/>
      </c>
      <c r="AP144" s="263" t="str">
        <f t="shared" ref="AP144:AP177" si="137">IF(AS144="","",AO$1)</f>
        <v/>
      </c>
      <c r="AQ144" s="264"/>
      <c r="AR144" s="265"/>
      <c r="AS144" s="266" t="str">
        <f t="shared" ref="AS144:AS177" si="138">IF(AZ144="","",IF(ISNUMBER(SEARCH(":",AZ144)),MID(AZ144,FIND(":",AZ144)+2,FIND("(",AZ144)-FIND(":",AZ144)-3),LEFT(AZ144,FIND("(",AZ144)-2)))</f>
        <v/>
      </c>
      <c r="AT144" s="267" t="str">
        <f t="shared" ref="AT144:AT177" si="139">IF(AZ144="","",MID(AZ144,FIND("(",AZ144)+1,4))</f>
        <v/>
      </c>
      <c r="AU144" s="268" t="str">
        <f t="shared" ref="AU144:AU177" si="140">IF(ISNUMBER(SEARCH("*female*",AZ144)),"female",IF(ISNUMBER(SEARCH("*male*",AZ144)),"male",""))</f>
        <v/>
      </c>
      <c r="AV144" s="269" t="str">
        <f t="shared" ref="AV144:AV177" si="141">IF(AZ144="","",IF(ISERROR(MID(AZ144,FIND("male,",AZ144)+6,(FIND(")",AZ144)-(FIND("male,",AZ144)+6))))=TRUE,"missing/error",MID(AZ144,FIND("male,",AZ144)+6,(FIND(")",AZ144)-(FIND("male,",AZ144)+6)))))</f>
        <v/>
      </c>
      <c r="AW144" s="270" t="str">
        <f t="shared" ref="AW144:AW177" si="142">IF(AS144="","",(MID(AS144,(SEARCH("^^",SUBSTITUTE(AS144," ","^^",LEN(AS144)-LEN(SUBSTITUTE(AS144," ","")))))+1,99)&amp;"_"&amp;LEFT(AS144,FIND(" ",AS144)-1)&amp;"_"&amp;AT144))</f>
        <v/>
      </c>
      <c r="AX144" s="261" t="str">
        <f t="shared" ref="AX144:AX177" si="143">IF(AZ144="","",IF((LEN(AZ144)-LEN(SUBSTITUTE(AZ144,"male","")))/LEN("male")&gt;1,"!",IF(RIGHT(AZ144,1)=")","",IF(RIGHT(AZ144,2)=") ","",IF(RIGHT(AZ144,2)=").","","!!")))))</f>
        <v/>
      </c>
      <c r="AY144" s="260"/>
      <c r="AZ144" s="135"/>
      <c r="BA144" s="262" t="str">
        <f t="shared" ref="BA144:BA177" si="144">IF(BE144="","",BA$3)</f>
        <v/>
      </c>
      <c r="BB144" s="263" t="str">
        <f t="shared" ref="BB144:BB177" si="145">IF(BE144="","",BA$1)</f>
        <v/>
      </c>
      <c r="BC144" s="264"/>
      <c r="BD144" s="265"/>
      <c r="BE144" s="266" t="str">
        <f t="shared" ref="BE144:BE177" si="146">IF(BL144="","",IF(ISNUMBER(SEARCH(":",BL144)),MID(BL144,FIND(":",BL144)+2,FIND("(",BL144)-FIND(":",BL144)-3),LEFT(BL144,FIND("(",BL144)-2)))</f>
        <v/>
      </c>
      <c r="BF144" s="267" t="str">
        <f t="shared" ref="BF144:BF177" si="147">IF(BL144="","",MID(BL144,FIND("(",BL144)+1,4))</f>
        <v/>
      </c>
      <c r="BG144" s="268" t="str">
        <f t="shared" ref="BG144:BG177" si="148">IF(ISNUMBER(SEARCH("*female*",BL144)),"female",IF(ISNUMBER(SEARCH("*male*",BL144)),"male",""))</f>
        <v/>
      </c>
      <c r="BH144" s="269" t="str">
        <f t="shared" ref="BH144:BH177" si="149">IF(BL144="","",IF(ISERROR(MID(BL144,FIND("male,",BL144)+6,(FIND(")",BL144)-(FIND("male,",BL144)+6))))=TRUE,"missing/error",MID(BL144,FIND("male,",BL144)+6,(FIND(")",BL144)-(FIND("male,",BL144)+6)))))</f>
        <v/>
      </c>
      <c r="BI144" s="270" t="str">
        <f t="shared" ref="BI144:BI177" si="150">IF(BE144="","",(MID(BE144,(SEARCH("^^",SUBSTITUTE(BE144," ","^^",LEN(BE144)-LEN(SUBSTITUTE(BE144," ","")))))+1,99)&amp;"_"&amp;LEFT(BE144,FIND(" ",BE144)-1)&amp;"_"&amp;BF144))</f>
        <v/>
      </c>
      <c r="BJ144" s="261" t="str">
        <f t="shared" ref="BJ144:BJ177" si="151">IF(BL144="","",IF((LEN(BL144)-LEN(SUBSTITUTE(BL144,"male","")))/LEN("male")&gt;1,"!",IF(RIGHT(BL144,1)=")","",IF(RIGHT(BL144,2)=") ","",IF(RIGHT(BL144,2)=").","","!!")))))</f>
        <v/>
      </c>
      <c r="BK144" s="260"/>
      <c r="BL144" s="135"/>
      <c r="BM144" s="262" t="str">
        <f t="shared" si="93"/>
        <v/>
      </c>
      <c r="BN144" s="263" t="str">
        <f t="shared" si="94"/>
        <v/>
      </c>
      <c r="BO144" s="264"/>
      <c r="BP144" s="265"/>
      <c r="BQ144" s="266" t="str">
        <f t="shared" si="95"/>
        <v/>
      </c>
      <c r="BR144" s="267" t="str">
        <f t="shared" si="96"/>
        <v/>
      </c>
      <c r="BS144" s="268" t="str">
        <f t="shared" si="97"/>
        <v/>
      </c>
      <c r="BT144" s="269" t="str">
        <f t="shared" si="98"/>
        <v/>
      </c>
      <c r="BU144" s="270" t="str">
        <f t="shared" si="99"/>
        <v/>
      </c>
      <c r="BV144" s="261" t="str">
        <f t="shared" si="100"/>
        <v/>
      </c>
      <c r="BW144" s="260"/>
      <c r="BX144" s="135"/>
      <c r="BY144" s="262" t="str">
        <f t="shared" si="45"/>
        <v/>
      </c>
      <c r="BZ144" s="263" t="str">
        <f t="shared" si="46"/>
        <v/>
      </c>
      <c r="CA144" s="264"/>
      <c r="CB144" s="265"/>
      <c r="CC144" s="266" t="str">
        <f t="shared" si="47"/>
        <v/>
      </c>
      <c r="CD144" s="267" t="str">
        <f t="shared" si="48"/>
        <v/>
      </c>
      <c r="CE144" s="268" t="str">
        <f t="shared" si="49"/>
        <v/>
      </c>
      <c r="CF144" s="269" t="str">
        <f t="shared" si="50"/>
        <v/>
      </c>
      <c r="CG144" s="270" t="str">
        <f t="shared" si="111"/>
        <v/>
      </c>
      <c r="CH144" s="261" t="str">
        <f t="shared" si="51"/>
        <v/>
      </c>
      <c r="CI144" s="260"/>
      <c r="CJ144" s="135"/>
      <c r="CK144" s="262" t="str">
        <f t="shared" si="103"/>
        <v/>
      </c>
      <c r="CL144" s="263" t="str">
        <f t="shared" si="104"/>
        <v/>
      </c>
      <c r="CM144" s="264"/>
      <c r="CN144" s="265"/>
      <c r="CO144" s="266" t="str">
        <f t="shared" si="105"/>
        <v/>
      </c>
      <c r="CP144" s="267" t="str">
        <f t="shared" si="106"/>
        <v/>
      </c>
      <c r="CQ144" s="268" t="str">
        <f t="shared" si="107"/>
        <v/>
      </c>
      <c r="CR144" s="269" t="str">
        <f t="shared" si="108"/>
        <v/>
      </c>
      <c r="CS144" s="270" t="str">
        <f t="shared" si="109"/>
        <v/>
      </c>
      <c r="CT144" s="261" t="str">
        <f t="shared" si="110"/>
        <v/>
      </c>
      <c r="CU144" s="260"/>
      <c r="CV144" s="135"/>
    </row>
    <row r="145" spans="1:100" ht="13.5" customHeight="1">
      <c r="A145" s="259"/>
      <c r="E145" s="262" t="str">
        <f t="shared" si="112"/>
        <v/>
      </c>
      <c r="F145" s="263" t="str">
        <f t="shared" si="113"/>
        <v/>
      </c>
      <c r="G145" s="264"/>
      <c r="H145" s="265"/>
      <c r="I145" s="266" t="str">
        <f t="shared" si="114"/>
        <v/>
      </c>
      <c r="J145" s="267" t="str">
        <f t="shared" si="115"/>
        <v/>
      </c>
      <c r="K145" s="268" t="str">
        <f t="shared" si="116"/>
        <v/>
      </c>
      <c r="L145" s="269" t="str">
        <f t="shared" si="117"/>
        <v/>
      </c>
      <c r="M145" s="270" t="str">
        <f t="shared" si="118"/>
        <v/>
      </c>
      <c r="N145" s="261" t="str">
        <f t="shared" si="119"/>
        <v/>
      </c>
      <c r="O145" s="260"/>
      <c r="P145" s="135"/>
      <c r="Q145" s="262" t="str">
        <f t="shared" si="120"/>
        <v/>
      </c>
      <c r="R145" s="263" t="str">
        <f t="shared" si="121"/>
        <v/>
      </c>
      <c r="S145" s="264"/>
      <c r="T145" s="265"/>
      <c r="U145" s="266" t="str">
        <f t="shared" si="122"/>
        <v/>
      </c>
      <c r="V145" s="267" t="str">
        <f t="shared" si="123"/>
        <v/>
      </c>
      <c r="W145" s="268" t="str">
        <f t="shared" si="124"/>
        <v/>
      </c>
      <c r="X145" s="269" t="str">
        <f t="shared" si="125"/>
        <v/>
      </c>
      <c r="Y145" s="270" t="str">
        <f t="shared" si="126"/>
        <v/>
      </c>
      <c r="Z145" s="261" t="str">
        <f t="shared" si="127"/>
        <v/>
      </c>
      <c r="AA145" s="260"/>
      <c r="AB145" s="135"/>
      <c r="AC145" s="262" t="str">
        <f t="shared" si="128"/>
        <v/>
      </c>
      <c r="AD145" s="263" t="str">
        <f t="shared" si="129"/>
        <v/>
      </c>
      <c r="AE145" s="264"/>
      <c r="AF145" s="265"/>
      <c r="AG145" s="266" t="str">
        <f t="shared" si="130"/>
        <v/>
      </c>
      <c r="AH145" s="267" t="str">
        <f t="shared" si="131"/>
        <v/>
      </c>
      <c r="AI145" s="268" t="str">
        <f t="shared" si="132"/>
        <v/>
      </c>
      <c r="AJ145" s="269" t="str">
        <f t="shared" si="133"/>
        <v/>
      </c>
      <c r="AK145" s="270" t="str">
        <f t="shared" si="134"/>
        <v/>
      </c>
      <c r="AL145" s="261" t="str">
        <f t="shared" si="135"/>
        <v/>
      </c>
      <c r="AM145" s="260"/>
      <c r="AN145" s="135"/>
      <c r="AO145" s="262" t="str">
        <f t="shared" si="136"/>
        <v/>
      </c>
      <c r="AP145" s="263" t="str">
        <f t="shared" si="137"/>
        <v/>
      </c>
      <c r="AQ145" s="264"/>
      <c r="AR145" s="265"/>
      <c r="AS145" s="266" t="str">
        <f t="shared" si="138"/>
        <v/>
      </c>
      <c r="AT145" s="267" t="str">
        <f t="shared" si="139"/>
        <v/>
      </c>
      <c r="AU145" s="268" t="str">
        <f t="shared" si="140"/>
        <v/>
      </c>
      <c r="AV145" s="269" t="str">
        <f t="shared" si="141"/>
        <v/>
      </c>
      <c r="AW145" s="270" t="str">
        <f t="shared" si="142"/>
        <v/>
      </c>
      <c r="AX145" s="261" t="str">
        <f t="shared" si="143"/>
        <v/>
      </c>
      <c r="AY145" s="260"/>
      <c r="AZ145" s="135"/>
      <c r="BA145" s="262" t="str">
        <f t="shared" si="144"/>
        <v/>
      </c>
      <c r="BB145" s="263" t="str">
        <f t="shared" si="145"/>
        <v/>
      </c>
      <c r="BC145" s="264"/>
      <c r="BD145" s="265"/>
      <c r="BE145" s="266" t="str">
        <f t="shared" si="146"/>
        <v/>
      </c>
      <c r="BF145" s="267" t="str">
        <f t="shared" si="147"/>
        <v/>
      </c>
      <c r="BG145" s="268" t="str">
        <f t="shared" si="148"/>
        <v/>
      </c>
      <c r="BH145" s="269" t="str">
        <f t="shared" si="149"/>
        <v/>
      </c>
      <c r="BI145" s="270" t="str">
        <f t="shared" si="150"/>
        <v/>
      </c>
      <c r="BJ145" s="261" t="str">
        <f t="shared" si="151"/>
        <v/>
      </c>
      <c r="BK145" s="260"/>
      <c r="BL145" s="135"/>
      <c r="BM145" s="262" t="str">
        <f t="shared" ref="BM145:BM177" si="152">IF(BQ145="","",BM$3)</f>
        <v/>
      </c>
      <c r="BN145" s="263" t="str">
        <f t="shared" ref="BN145:BN177" si="153">IF(BQ145="","",BM$1)</f>
        <v/>
      </c>
      <c r="BO145" s="264"/>
      <c r="BP145" s="265"/>
      <c r="BQ145" s="266" t="str">
        <f t="shared" ref="BQ145:BQ177" si="154">IF(BX145="","",IF(ISNUMBER(SEARCH(":",BX145)),MID(BX145,FIND(":",BX145)+2,FIND("(",BX145)-FIND(":",BX145)-3),LEFT(BX145,FIND("(",BX145)-2)))</f>
        <v/>
      </c>
      <c r="BR145" s="267" t="str">
        <f t="shared" ref="BR145:BR177" si="155">IF(BX145="","",MID(BX145,FIND("(",BX145)+1,4))</f>
        <v/>
      </c>
      <c r="BS145" s="268" t="str">
        <f t="shared" ref="BS145:BS177" si="156">IF(ISNUMBER(SEARCH("*female*",BX145)),"female",IF(ISNUMBER(SEARCH("*male*",BX145)),"male",""))</f>
        <v/>
      </c>
      <c r="BT145" s="269" t="str">
        <f t="shared" ref="BT145:BT177" si="157">IF(BX145="","",IF(ISERROR(MID(BX145,FIND("male,",BX145)+6,(FIND(")",BX145)-(FIND("male,",BX145)+6))))=TRUE,"missing/error",MID(BX145,FIND("male,",BX145)+6,(FIND(")",BX145)-(FIND("male,",BX145)+6)))))</f>
        <v/>
      </c>
      <c r="BU145" s="270" t="str">
        <f t="shared" ref="BU145:BU177" si="158">IF(BQ145="","",(MID(BQ145,(SEARCH("^^",SUBSTITUTE(BQ145," ","^^",LEN(BQ145)-LEN(SUBSTITUTE(BQ145," ","")))))+1,99)&amp;"_"&amp;LEFT(BQ145,FIND(" ",BQ145)-1)&amp;"_"&amp;BR145))</f>
        <v/>
      </c>
      <c r="BV145" s="261" t="str">
        <f t="shared" ref="BV145:BV177" si="159">IF(BX145="","",IF((LEN(BX145)-LEN(SUBSTITUTE(BX145,"male","")))/LEN("male")&gt;1,"!",IF(RIGHT(BX145,1)=")","",IF(RIGHT(BX145,2)=") ","",IF(RIGHT(BX145,2)=").","","!!")))))</f>
        <v/>
      </c>
      <c r="BW145" s="260"/>
      <c r="BX145" s="135"/>
      <c r="BY145" s="262" t="str">
        <f t="shared" si="45"/>
        <v/>
      </c>
      <c r="BZ145" s="263" t="str">
        <f t="shared" si="46"/>
        <v/>
      </c>
      <c r="CA145" s="264"/>
      <c r="CB145" s="265"/>
      <c r="CC145" s="266" t="str">
        <f t="shared" si="47"/>
        <v/>
      </c>
      <c r="CD145" s="267" t="str">
        <f t="shared" si="48"/>
        <v/>
      </c>
      <c r="CE145" s="268" t="str">
        <f t="shared" si="49"/>
        <v/>
      </c>
      <c r="CF145" s="269" t="str">
        <f t="shared" si="50"/>
        <v/>
      </c>
      <c r="CG145" s="270" t="str">
        <f t="shared" si="111"/>
        <v/>
      </c>
      <c r="CH145" s="261" t="str">
        <f t="shared" si="51"/>
        <v/>
      </c>
      <c r="CI145" s="260"/>
      <c r="CJ145" s="135"/>
      <c r="CK145" s="262" t="str">
        <f t="shared" si="103"/>
        <v/>
      </c>
      <c r="CL145" s="263" t="str">
        <f t="shared" si="104"/>
        <v/>
      </c>
      <c r="CM145" s="264"/>
      <c r="CN145" s="265"/>
      <c r="CO145" s="266" t="str">
        <f t="shared" si="105"/>
        <v/>
      </c>
      <c r="CP145" s="267" t="str">
        <f t="shared" si="106"/>
        <v/>
      </c>
      <c r="CQ145" s="268" t="str">
        <f t="shared" si="107"/>
        <v/>
      </c>
      <c r="CR145" s="269" t="str">
        <f t="shared" si="108"/>
        <v/>
      </c>
      <c r="CS145" s="270" t="str">
        <f t="shared" si="109"/>
        <v/>
      </c>
      <c r="CT145" s="261" t="str">
        <f t="shared" si="110"/>
        <v/>
      </c>
      <c r="CU145" s="260"/>
      <c r="CV145" s="135"/>
    </row>
    <row r="146" spans="1:100" ht="13.5" customHeight="1">
      <c r="A146" s="259"/>
      <c r="E146" s="262" t="str">
        <f t="shared" si="112"/>
        <v/>
      </c>
      <c r="F146" s="263" t="str">
        <f t="shared" si="113"/>
        <v/>
      </c>
      <c r="G146" s="264"/>
      <c r="H146" s="265"/>
      <c r="I146" s="266" t="str">
        <f t="shared" si="114"/>
        <v/>
      </c>
      <c r="J146" s="267" t="str">
        <f t="shared" si="115"/>
        <v/>
      </c>
      <c r="K146" s="268" t="str">
        <f t="shared" si="116"/>
        <v/>
      </c>
      <c r="L146" s="269" t="str">
        <f t="shared" si="117"/>
        <v/>
      </c>
      <c r="M146" s="270" t="str">
        <f t="shared" si="118"/>
        <v/>
      </c>
      <c r="N146" s="261" t="str">
        <f t="shared" si="119"/>
        <v/>
      </c>
      <c r="O146" s="260"/>
      <c r="P146" s="135"/>
      <c r="Q146" s="262" t="str">
        <f t="shared" si="120"/>
        <v/>
      </c>
      <c r="R146" s="263" t="str">
        <f t="shared" si="121"/>
        <v/>
      </c>
      <c r="S146" s="264"/>
      <c r="T146" s="265"/>
      <c r="U146" s="266" t="str">
        <f t="shared" si="122"/>
        <v/>
      </c>
      <c r="V146" s="267" t="str">
        <f t="shared" si="123"/>
        <v/>
      </c>
      <c r="W146" s="268" t="str">
        <f t="shared" si="124"/>
        <v/>
      </c>
      <c r="X146" s="269" t="str">
        <f t="shared" si="125"/>
        <v/>
      </c>
      <c r="Y146" s="270" t="str">
        <f t="shared" si="126"/>
        <v/>
      </c>
      <c r="Z146" s="261" t="str">
        <f t="shared" si="127"/>
        <v/>
      </c>
      <c r="AA146" s="260"/>
      <c r="AB146" s="135"/>
      <c r="AC146" s="262" t="str">
        <f t="shared" si="128"/>
        <v/>
      </c>
      <c r="AD146" s="263" t="str">
        <f t="shared" si="129"/>
        <v/>
      </c>
      <c r="AE146" s="264"/>
      <c r="AF146" s="265"/>
      <c r="AG146" s="266" t="str">
        <f t="shared" si="130"/>
        <v/>
      </c>
      <c r="AH146" s="267" t="str">
        <f t="shared" si="131"/>
        <v/>
      </c>
      <c r="AI146" s="268" t="str">
        <f t="shared" si="132"/>
        <v/>
      </c>
      <c r="AJ146" s="269" t="str">
        <f t="shared" si="133"/>
        <v/>
      </c>
      <c r="AK146" s="270" t="str">
        <f t="shared" si="134"/>
        <v/>
      </c>
      <c r="AL146" s="261" t="str">
        <f t="shared" si="135"/>
        <v/>
      </c>
      <c r="AM146" s="260"/>
      <c r="AN146" s="135"/>
      <c r="AO146" s="262" t="str">
        <f t="shared" si="136"/>
        <v/>
      </c>
      <c r="AP146" s="263" t="str">
        <f t="shared" si="137"/>
        <v/>
      </c>
      <c r="AQ146" s="264"/>
      <c r="AR146" s="265"/>
      <c r="AS146" s="266" t="str">
        <f t="shared" si="138"/>
        <v/>
      </c>
      <c r="AT146" s="267" t="str">
        <f t="shared" si="139"/>
        <v/>
      </c>
      <c r="AU146" s="268" t="str">
        <f t="shared" si="140"/>
        <v/>
      </c>
      <c r="AV146" s="269" t="str">
        <f t="shared" si="141"/>
        <v/>
      </c>
      <c r="AW146" s="270" t="str">
        <f t="shared" si="142"/>
        <v/>
      </c>
      <c r="AX146" s="261" t="str">
        <f t="shared" si="143"/>
        <v/>
      </c>
      <c r="AY146" s="260"/>
      <c r="AZ146" s="135"/>
      <c r="BA146" s="262" t="str">
        <f t="shared" si="144"/>
        <v/>
      </c>
      <c r="BB146" s="263" t="str">
        <f t="shared" si="145"/>
        <v/>
      </c>
      <c r="BC146" s="264"/>
      <c r="BD146" s="265"/>
      <c r="BE146" s="266" t="str">
        <f t="shared" si="146"/>
        <v/>
      </c>
      <c r="BF146" s="267" t="str">
        <f t="shared" si="147"/>
        <v/>
      </c>
      <c r="BG146" s="268" t="str">
        <f t="shared" si="148"/>
        <v/>
      </c>
      <c r="BH146" s="269" t="str">
        <f t="shared" si="149"/>
        <v/>
      </c>
      <c r="BI146" s="270" t="str">
        <f t="shared" si="150"/>
        <v/>
      </c>
      <c r="BJ146" s="261" t="str">
        <f t="shared" si="151"/>
        <v/>
      </c>
      <c r="BK146" s="260"/>
      <c r="BL146" s="135"/>
      <c r="BM146" s="262" t="str">
        <f t="shared" si="152"/>
        <v/>
      </c>
      <c r="BN146" s="263" t="str">
        <f t="shared" si="153"/>
        <v/>
      </c>
      <c r="BO146" s="264"/>
      <c r="BP146" s="265"/>
      <c r="BQ146" s="266" t="str">
        <f t="shared" si="154"/>
        <v/>
      </c>
      <c r="BR146" s="267" t="str">
        <f t="shared" si="155"/>
        <v/>
      </c>
      <c r="BS146" s="268" t="str">
        <f t="shared" si="156"/>
        <v/>
      </c>
      <c r="BT146" s="269" t="str">
        <f t="shared" si="157"/>
        <v/>
      </c>
      <c r="BU146" s="270" t="str">
        <f t="shared" si="158"/>
        <v/>
      </c>
      <c r="BV146" s="261" t="str">
        <f t="shared" si="159"/>
        <v/>
      </c>
      <c r="BW146" s="260"/>
      <c r="BX146" s="135"/>
      <c r="BY146" s="262" t="str">
        <f t="shared" si="45"/>
        <v/>
      </c>
      <c r="BZ146" s="263" t="str">
        <f t="shared" si="46"/>
        <v/>
      </c>
      <c r="CA146" s="264"/>
      <c r="CB146" s="265"/>
      <c r="CC146" s="266" t="str">
        <f t="shared" si="47"/>
        <v/>
      </c>
      <c r="CD146" s="267" t="str">
        <f t="shared" si="48"/>
        <v/>
      </c>
      <c r="CE146" s="268" t="str">
        <f t="shared" si="49"/>
        <v/>
      </c>
      <c r="CF146" s="269" t="str">
        <f t="shared" si="50"/>
        <v/>
      </c>
      <c r="CG146" s="270" t="str">
        <f t="shared" si="111"/>
        <v/>
      </c>
      <c r="CH146" s="261" t="str">
        <f t="shared" si="51"/>
        <v/>
      </c>
      <c r="CI146" s="260"/>
      <c r="CJ146" s="135"/>
      <c r="CK146" s="262" t="str">
        <f t="shared" si="103"/>
        <v/>
      </c>
      <c r="CL146" s="263" t="str">
        <f t="shared" si="104"/>
        <v/>
      </c>
      <c r="CM146" s="264"/>
      <c r="CN146" s="265"/>
      <c r="CO146" s="266" t="str">
        <f t="shared" si="105"/>
        <v/>
      </c>
      <c r="CP146" s="267" t="str">
        <f t="shared" si="106"/>
        <v/>
      </c>
      <c r="CQ146" s="268" t="str">
        <f t="shared" si="107"/>
        <v/>
      </c>
      <c r="CR146" s="269" t="str">
        <f t="shared" si="108"/>
        <v/>
      </c>
      <c r="CS146" s="270" t="str">
        <f t="shared" si="109"/>
        <v/>
      </c>
      <c r="CT146" s="261" t="str">
        <f t="shared" si="110"/>
        <v/>
      </c>
      <c r="CU146" s="260"/>
      <c r="CV146" s="135"/>
    </row>
    <row r="147" spans="1:100" ht="13.5" customHeight="1">
      <c r="A147" s="259"/>
      <c r="E147" s="262" t="str">
        <f t="shared" si="112"/>
        <v/>
      </c>
      <c r="F147" s="263" t="str">
        <f t="shared" si="113"/>
        <v/>
      </c>
      <c r="G147" s="264"/>
      <c r="H147" s="265"/>
      <c r="I147" s="266" t="str">
        <f t="shared" si="114"/>
        <v/>
      </c>
      <c r="J147" s="267" t="str">
        <f t="shared" si="115"/>
        <v/>
      </c>
      <c r="K147" s="268" t="str">
        <f t="shared" si="116"/>
        <v/>
      </c>
      <c r="L147" s="269" t="str">
        <f t="shared" si="117"/>
        <v/>
      </c>
      <c r="M147" s="270" t="str">
        <f t="shared" si="118"/>
        <v/>
      </c>
      <c r="N147" s="261" t="str">
        <f t="shared" si="119"/>
        <v/>
      </c>
      <c r="O147" s="260"/>
      <c r="P147" s="135"/>
      <c r="Q147" s="262" t="str">
        <f t="shared" si="120"/>
        <v/>
      </c>
      <c r="R147" s="263" t="str">
        <f t="shared" si="121"/>
        <v/>
      </c>
      <c r="S147" s="264"/>
      <c r="T147" s="265"/>
      <c r="U147" s="266" t="str">
        <f t="shared" si="122"/>
        <v/>
      </c>
      <c r="V147" s="267" t="str">
        <f t="shared" si="123"/>
        <v/>
      </c>
      <c r="W147" s="268" t="str">
        <f t="shared" si="124"/>
        <v/>
      </c>
      <c r="X147" s="269" t="str">
        <f t="shared" si="125"/>
        <v/>
      </c>
      <c r="Y147" s="270" t="str">
        <f t="shared" si="126"/>
        <v/>
      </c>
      <c r="Z147" s="261" t="str">
        <f t="shared" si="127"/>
        <v/>
      </c>
      <c r="AA147" s="260"/>
      <c r="AB147" s="135"/>
      <c r="AC147" s="262" t="str">
        <f t="shared" si="128"/>
        <v/>
      </c>
      <c r="AD147" s="263" t="str">
        <f t="shared" si="129"/>
        <v/>
      </c>
      <c r="AE147" s="264"/>
      <c r="AF147" s="265"/>
      <c r="AG147" s="266" t="str">
        <f t="shared" si="130"/>
        <v/>
      </c>
      <c r="AH147" s="267" t="str">
        <f t="shared" si="131"/>
        <v/>
      </c>
      <c r="AI147" s="268" t="str">
        <f t="shared" si="132"/>
        <v/>
      </c>
      <c r="AJ147" s="269" t="str">
        <f t="shared" si="133"/>
        <v/>
      </c>
      <c r="AK147" s="270" t="str">
        <f t="shared" si="134"/>
        <v/>
      </c>
      <c r="AL147" s="261" t="str">
        <f t="shared" si="135"/>
        <v/>
      </c>
      <c r="AM147" s="260"/>
      <c r="AN147" s="135"/>
      <c r="AO147" s="262" t="str">
        <f t="shared" si="136"/>
        <v/>
      </c>
      <c r="AP147" s="263" t="str">
        <f t="shared" si="137"/>
        <v/>
      </c>
      <c r="AQ147" s="264"/>
      <c r="AR147" s="265"/>
      <c r="AS147" s="266" t="str">
        <f t="shared" si="138"/>
        <v/>
      </c>
      <c r="AT147" s="267" t="str">
        <f t="shared" si="139"/>
        <v/>
      </c>
      <c r="AU147" s="268" t="str">
        <f t="shared" si="140"/>
        <v/>
      </c>
      <c r="AV147" s="269" t="str">
        <f t="shared" si="141"/>
        <v/>
      </c>
      <c r="AW147" s="270" t="str">
        <f t="shared" si="142"/>
        <v/>
      </c>
      <c r="AX147" s="261" t="str">
        <f t="shared" si="143"/>
        <v/>
      </c>
      <c r="AY147" s="260"/>
      <c r="AZ147" s="135"/>
      <c r="BA147" s="262" t="str">
        <f t="shared" si="144"/>
        <v/>
      </c>
      <c r="BB147" s="263" t="str">
        <f t="shared" si="145"/>
        <v/>
      </c>
      <c r="BC147" s="264"/>
      <c r="BD147" s="265"/>
      <c r="BE147" s="266" t="str">
        <f t="shared" si="146"/>
        <v/>
      </c>
      <c r="BF147" s="267" t="str">
        <f t="shared" si="147"/>
        <v/>
      </c>
      <c r="BG147" s="268" t="str">
        <f t="shared" si="148"/>
        <v/>
      </c>
      <c r="BH147" s="269" t="str">
        <f t="shared" si="149"/>
        <v/>
      </c>
      <c r="BI147" s="270" t="str">
        <f t="shared" si="150"/>
        <v/>
      </c>
      <c r="BJ147" s="261" t="str">
        <f t="shared" si="151"/>
        <v/>
      </c>
      <c r="BK147" s="260"/>
      <c r="BL147" s="135"/>
      <c r="BM147" s="262" t="str">
        <f t="shared" si="152"/>
        <v/>
      </c>
      <c r="BN147" s="263" t="str">
        <f t="shared" si="153"/>
        <v/>
      </c>
      <c r="BO147" s="264"/>
      <c r="BP147" s="265"/>
      <c r="BQ147" s="266" t="str">
        <f t="shared" si="154"/>
        <v/>
      </c>
      <c r="BR147" s="267" t="str">
        <f t="shared" si="155"/>
        <v/>
      </c>
      <c r="BS147" s="268" t="str">
        <f t="shared" si="156"/>
        <v/>
      </c>
      <c r="BT147" s="269" t="str">
        <f t="shared" si="157"/>
        <v/>
      </c>
      <c r="BU147" s="270" t="str">
        <f t="shared" si="158"/>
        <v/>
      </c>
      <c r="BV147" s="261" t="str">
        <f t="shared" si="159"/>
        <v/>
      </c>
      <c r="BW147" s="260"/>
      <c r="BX147" s="135"/>
      <c r="BY147" s="262" t="str">
        <f t="shared" si="45"/>
        <v/>
      </c>
      <c r="BZ147" s="263" t="str">
        <f t="shared" si="46"/>
        <v/>
      </c>
      <c r="CA147" s="264"/>
      <c r="CB147" s="265"/>
      <c r="CC147" s="266" t="str">
        <f t="shared" si="47"/>
        <v/>
      </c>
      <c r="CD147" s="267" t="str">
        <f t="shared" si="48"/>
        <v/>
      </c>
      <c r="CE147" s="268" t="str">
        <f t="shared" si="49"/>
        <v/>
      </c>
      <c r="CF147" s="269" t="str">
        <f t="shared" si="50"/>
        <v/>
      </c>
      <c r="CG147" s="270" t="str">
        <f t="shared" si="111"/>
        <v/>
      </c>
      <c r="CH147" s="261" t="str">
        <f t="shared" si="51"/>
        <v/>
      </c>
      <c r="CI147" s="260"/>
      <c r="CJ147" s="135"/>
      <c r="CK147" s="262" t="str">
        <f t="shared" si="103"/>
        <v/>
      </c>
      <c r="CL147" s="263" t="str">
        <f t="shared" si="104"/>
        <v/>
      </c>
      <c r="CM147" s="264"/>
      <c r="CN147" s="265"/>
      <c r="CO147" s="266" t="str">
        <f t="shared" si="105"/>
        <v/>
      </c>
      <c r="CP147" s="267" t="str">
        <f t="shared" si="106"/>
        <v/>
      </c>
      <c r="CQ147" s="268" t="str">
        <f t="shared" si="107"/>
        <v/>
      </c>
      <c r="CR147" s="269" t="str">
        <f t="shared" si="108"/>
        <v/>
      </c>
      <c r="CS147" s="270" t="str">
        <f t="shared" si="109"/>
        <v/>
      </c>
      <c r="CT147" s="261" t="str">
        <f t="shared" si="110"/>
        <v/>
      </c>
      <c r="CU147" s="260"/>
      <c r="CV147" s="135"/>
    </row>
    <row r="148" spans="1:100" ht="13.5" customHeight="1">
      <c r="A148" s="259"/>
      <c r="E148" s="262" t="str">
        <f t="shared" si="112"/>
        <v/>
      </c>
      <c r="F148" s="263" t="str">
        <f t="shared" si="113"/>
        <v/>
      </c>
      <c r="G148" s="264"/>
      <c r="H148" s="265"/>
      <c r="I148" s="266" t="str">
        <f t="shared" si="114"/>
        <v/>
      </c>
      <c r="J148" s="267" t="str">
        <f t="shared" si="115"/>
        <v/>
      </c>
      <c r="K148" s="268" t="str">
        <f t="shared" si="116"/>
        <v/>
      </c>
      <c r="L148" s="269" t="str">
        <f t="shared" si="117"/>
        <v/>
      </c>
      <c r="M148" s="270" t="str">
        <f t="shared" si="118"/>
        <v/>
      </c>
      <c r="N148" s="261" t="str">
        <f t="shared" si="119"/>
        <v/>
      </c>
      <c r="O148" s="260"/>
      <c r="P148" s="135"/>
      <c r="Q148" s="262" t="str">
        <f t="shared" si="120"/>
        <v/>
      </c>
      <c r="R148" s="263" t="str">
        <f t="shared" si="121"/>
        <v/>
      </c>
      <c r="S148" s="264"/>
      <c r="T148" s="265"/>
      <c r="U148" s="266" t="str">
        <f t="shared" si="122"/>
        <v/>
      </c>
      <c r="V148" s="267" t="str">
        <f t="shared" si="123"/>
        <v/>
      </c>
      <c r="W148" s="268" t="str">
        <f t="shared" si="124"/>
        <v/>
      </c>
      <c r="X148" s="269" t="str">
        <f t="shared" si="125"/>
        <v/>
      </c>
      <c r="Y148" s="270" t="str">
        <f t="shared" si="126"/>
        <v/>
      </c>
      <c r="Z148" s="261" t="str">
        <f t="shared" si="127"/>
        <v/>
      </c>
      <c r="AA148" s="260"/>
      <c r="AB148" s="135"/>
      <c r="AC148" s="262" t="str">
        <f t="shared" si="128"/>
        <v/>
      </c>
      <c r="AD148" s="263" t="str">
        <f t="shared" si="129"/>
        <v/>
      </c>
      <c r="AE148" s="264"/>
      <c r="AF148" s="265"/>
      <c r="AG148" s="266" t="str">
        <f t="shared" si="130"/>
        <v/>
      </c>
      <c r="AH148" s="267" t="str">
        <f t="shared" si="131"/>
        <v/>
      </c>
      <c r="AI148" s="268" t="str">
        <f t="shared" si="132"/>
        <v/>
      </c>
      <c r="AJ148" s="269" t="str">
        <f t="shared" si="133"/>
        <v/>
      </c>
      <c r="AK148" s="270" t="str">
        <f t="shared" si="134"/>
        <v/>
      </c>
      <c r="AL148" s="261" t="str">
        <f t="shared" si="135"/>
        <v/>
      </c>
      <c r="AM148" s="260"/>
      <c r="AN148" s="135"/>
      <c r="AO148" s="262" t="str">
        <f t="shared" si="136"/>
        <v/>
      </c>
      <c r="AP148" s="263" t="str">
        <f t="shared" si="137"/>
        <v/>
      </c>
      <c r="AQ148" s="264"/>
      <c r="AR148" s="265"/>
      <c r="AS148" s="266" t="str">
        <f t="shared" si="138"/>
        <v/>
      </c>
      <c r="AT148" s="267" t="str">
        <f t="shared" si="139"/>
        <v/>
      </c>
      <c r="AU148" s="268" t="str">
        <f t="shared" si="140"/>
        <v/>
      </c>
      <c r="AV148" s="269" t="str">
        <f t="shared" si="141"/>
        <v/>
      </c>
      <c r="AW148" s="270" t="str">
        <f t="shared" si="142"/>
        <v/>
      </c>
      <c r="AX148" s="261" t="str">
        <f t="shared" si="143"/>
        <v/>
      </c>
      <c r="AY148" s="260"/>
      <c r="AZ148" s="135"/>
      <c r="BA148" s="262" t="str">
        <f t="shared" si="144"/>
        <v/>
      </c>
      <c r="BB148" s="263" t="str">
        <f t="shared" si="145"/>
        <v/>
      </c>
      <c r="BC148" s="264"/>
      <c r="BD148" s="265"/>
      <c r="BE148" s="266" t="str">
        <f t="shared" si="146"/>
        <v/>
      </c>
      <c r="BF148" s="267" t="str">
        <f t="shared" si="147"/>
        <v/>
      </c>
      <c r="BG148" s="268" t="str">
        <f t="shared" si="148"/>
        <v/>
      </c>
      <c r="BH148" s="269" t="str">
        <f t="shared" si="149"/>
        <v/>
      </c>
      <c r="BI148" s="270" t="str">
        <f t="shared" si="150"/>
        <v/>
      </c>
      <c r="BJ148" s="261" t="str">
        <f t="shared" si="151"/>
        <v/>
      </c>
      <c r="BK148" s="260"/>
      <c r="BL148" s="135"/>
      <c r="BM148" s="262" t="str">
        <f t="shared" si="152"/>
        <v/>
      </c>
      <c r="BN148" s="263" t="str">
        <f t="shared" si="153"/>
        <v/>
      </c>
      <c r="BO148" s="264"/>
      <c r="BP148" s="265"/>
      <c r="BQ148" s="266" t="str">
        <f t="shared" si="154"/>
        <v/>
      </c>
      <c r="BR148" s="267" t="str">
        <f t="shared" si="155"/>
        <v/>
      </c>
      <c r="BS148" s="268" t="str">
        <f t="shared" si="156"/>
        <v/>
      </c>
      <c r="BT148" s="269" t="str">
        <f t="shared" si="157"/>
        <v/>
      </c>
      <c r="BU148" s="270" t="str">
        <f t="shared" si="158"/>
        <v/>
      </c>
      <c r="BV148" s="261" t="str">
        <f t="shared" si="159"/>
        <v/>
      </c>
      <c r="BW148" s="260"/>
      <c r="BX148" s="135"/>
      <c r="BY148" s="262" t="str">
        <f t="shared" si="45"/>
        <v/>
      </c>
      <c r="BZ148" s="263" t="str">
        <f t="shared" si="46"/>
        <v/>
      </c>
      <c r="CA148" s="264"/>
      <c r="CB148" s="265"/>
      <c r="CC148" s="266" t="str">
        <f t="shared" si="47"/>
        <v/>
      </c>
      <c r="CD148" s="267" t="str">
        <f t="shared" si="48"/>
        <v/>
      </c>
      <c r="CE148" s="268" t="str">
        <f t="shared" si="49"/>
        <v/>
      </c>
      <c r="CF148" s="269" t="str">
        <f t="shared" si="50"/>
        <v/>
      </c>
      <c r="CG148" s="270" t="str">
        <f t="shared" si="111"/>
        <v/>
      </c>
      <c r="CH148" s="261" t="str">
        <f t="shared" si="51"/>
        <v/>
      </c>
      <c r="CI148" s="260"/>
      <c r="CJ148" s="135"/>
      <c r="CK148" s="262" t="str">
        <f t="shared" si="103"/>
        <v/>
      </c>
      <c r="CL148" s="263" t="str">
        <f t="shared" si="104"/>
        <v/>
      </c>
      <c r="CM148" s="264"/>
      <c r="CN148" s="265"/>
      <c r="CO148" s="266" t="str">
        <f t="shared" si="105"/>
        <v/>
      </c>
      <c r="CP148" s="267" t="str">
        <f t="shared" si="106"/>
        <v/>
      </c>
      <c r="CQ148" s="268" t="str">
        <f t="shared" si="107"/>
        <v/>
      </c>
      <c r="CR148" s="269" t="str">
        <f t="shared" si="108"/>
        <v/>
      </c>
      <c r="CS148" s="270" t="str">
        <f t="shared" si="109"/>
        <v/>
      </c>
      <c r="CT148" s="261" t="str">
        <f t="shared" si="110"/>
        <v/>
      </c>
      <c r="CU148" s="260"/>
      <c r="CV148" s="135"/>
    </row>
    <row r="149" spans="1:100" ht="13.5" customHeight="1">
      <c r="A149" s="259"/>
      <c r="E149" s="262" t="str">
        <f t="shared" si="112"/>
        <v/>
      </c>
      <c r="F149" s="263" t="str">
        <f t="shared" si="113"/>
        <v/>
      </c>
      <c r="G149" s="264"/>
      <c r="H149" s="265"/>
      <c r="I149" s="266" t="str">
        <f t="shared" si="114"/>
        <v/>
      </c>
      <c r="J149" s="267" t="str">
        <f t="shared" si="115"/>
        <v/>
      </c>
      <c r="K149" s="268" t="str">
        <f t="shared" si="116"/>
        <v/>
      </c>
      <c r="L149" s="269" t="str">
        <f t="shared" si="117"/>
        <v/>
      </c>
      <c r="M149" s="270" t="str">
        <f t="shared" si="118"/>
        <v/>
      </c>
      <c r="N149" s="261" t="str">
        <f t="shared" si="119"/>
        <v/>
      </c>
      <c r="O149" s="260"/>
      <c r="P149" s="135"/>
      <c r="Q149" s="262" t="str">
        <f t="shared" si="120"/>
        <v/>
      </c>
      <c r="R149" s="263" t="str">
        <f t="shared" si="121"/>
        <v/>
      </c>
      <c r="S149" s="264"/>
      <c r="T149" s="265"/>
      <c r="U149" s="266" t="str">
        <f t="shared" si="122"/>
        <v/>
      </c>
      <c r="V149" s="267" t="str">
        <f t="shared" si="123"/>
        <v/>
      </c>
      <c r="W149" s="268" t="str">
        <f t="shared" si="124"/>
        <v/>
      </c>
      <c r="X149" s="269" t="str">
        <f t="shared" si="125"/>
        <v/>
      </c>
      <c r="Y149" s="270" t="str">
        <f t="shared" si="126"/>
        <v/>
      </c>
      <c r="Z149" s="261" t="str">
        <f t="shared" si="127"/>
        <v/>
      </c>
      <c r="AA149" s="260"/>
      <c r="AB149" s="135"/>
      <c r="AC149" s="262" t="str">
        <f t="shared" si="128"/>
        <v/>
      </c>
      <c r="AD149" s="263" t="str">
        <f t="shared" si="129"/>
        <v/>
      </c>
      <c r="AE149" s="264"/>
      <c r="AF149" s="265"/>
      <c r="AG149" s="266" t="str">
        <f t="shared" si="130"/>
        <v/>
      </c>
      <c r="AH149" s="267" t="str">
        <f t="shared" si="131"/>
        <v/>
      </c>
      <c r="AI149" s="268" t="str">
        <f t="shared" si="132"/>
        <v/>
      </c>
      <c r="AJ149" s="269" t="str">
        <f t="shared" si="133"/>
        <v/>
      </c>
      <c r="AK149" s="270" t="str">
        <f t="shared" si="134"/>
        <v/>
      </c>
      <c r="AL149" s="261" t="str">
        <f t="shared" si="135"/>
        <v/>
      </c>
      <c r="AM149" s="260"/>
      <c r="AN149" s="135"/>
      <c r="AO149" s="262" t="str">
        <f t="shared" si="136"/>
        <v/>
      </c>
      <c r="AP149" s="263" t="str">
        <f t="shared" si="137"/>
        <v/>
      </c>
      <c r="AQ149" s="264"/>
      <c r="AR149" s="265"/>
      <c r="AS149" s="266" t="str">
        <f t="shared" si="138"/>
        <v/>
      </c>
      <c r="AT149" s="267" t="str">
        <f t="shared" si="139"/>
        <v/>
      </c>
      <c r="AU149" s="268" t="str">
        <f t="shared" si="140"/>
        <v/>
      </c>
      <c r="AV149" s="269" t="str">
        <f t="shared" si="141"/>
        <v/>
      </c>
      <c r="AW149" s="270" t="str">
        <f t="shared" si="142"/>
        <v/>
      </c>
      <c r="AX149" s="261" t="str">
        <f t="shared" si="143"/>
        <v/>
      </c>
      <c r="AY149" s="260"/>
      <c r="AZ149" s="135"/>
      <c r="BA149" s="262" t="str">
        <f t="shared" si="144"/>
        <v/>
      </c>
      <c r="BB149" s="263" t="str">
        <f t="shared" si="145"/>
        <v/>
      </c>
      <c r="BC149" s="264"/>
      <c r="BD149" s="265"/>
      <c r="BE149" s="266" t="str">
        <f t="shared" si="146"/>
        <v/>
      </c>
      <c r="BF149" s="267" t="str">
        <f t="shared" si="147"/>
        <v/>
      </c>
      <c r="BG149" s="268" t="str">
        <f t="shared" si="148"/>
        <v/>
      </c>
      <c r="BH149" s="269" t="str">
        <f t="shared" si="149"/>
        <v/>
      </c>
      <c r="BI149" s="270" t="str">
        <f t="shared" si="150"/>
        <v/>
      </c>
      <c r="BJ149" s="261" t="str">
        <f t="shared" si="151"/>
        <v/>
      </c>
      <c r="BK149" s="260"/>
      <c r="BL149" s="135"/>
      <c r="BM149" s="262" t="str">
        <f t="shared" si="152"/>
        <v/>
      </c>
      <c r="BN149" s="263" t="str">
        <f t="shared" si="153"/>
        <v/>
      </c>
      <c r="BO149" s="264"/>
      <c r="BP149" s="265"/>
      <c r="BQ149" s="266" t="str">
        <f t="shared" si="154"/>
        <v/>
      </c>
      <c r="BR149" s="267" t="str">
        <f t="shared" si="155"/>
        <v/>
      </c>
      <c r="BS149" s="268" t="str">
        <f t="shared" si="156"/>
        <v/>
      </c>
      <c r="BT149" s="269" t="str">
        <f t="shared" si="157"/>
        <v/>
      </c>
      <c r="BU149" s="270" t="str">
        <f t="shared" si="158"/>
        <v/>
      </c>
      <c r="BV149" s="261" t="str">
        <f t="shared" si="159"/>
        <v/>
      </c>
      <c r="BW149" s="260"/>
      <c r="BX149" s="135"/>
      <c r="BY149" s="262" t="str">
        <f t="shared" si="45"/>
        <v/>
      </c>
      <c r="BZ149" s="263" t="str">
        <f t="shared" si="46"/>
        <v/>
      </c>
      <c r="CA149" s="264"/>
      <c r="CB149" s="265"/>
      <c r="CC149" s="266" t="str">
        <f t="shared" si="47"/>
        <v/>
      </c>
      <c r="CD149" s="267" t="str">
        <f t="shared" si="48"/>
        <v/>
      </c>
      <c r="CE149" s="268" t="str">
        <f t="shared" si="49"/>
        <v/>
      </c>
      <c r="CF149" s="269" t="str">
        <f t="shared" si="50"/>
        <v/>
      </c>
      <c r="CG149" s="270" t="str">
        <f t="shared" si="111"/>
        <v/>
      </c>
      <c r="CH149" s="261" t="str">
        <f t="shared" si="51"/>
        <v/>
      </c>
      <c r="CI149" s="260"/>
      <c r="CJ149" s="135"/>
      <c r="CK149" s="262" t="str">
        <f t="shared" si="103"/>
        <v/>
      </c>
      <c r="CL149" s="263" t="str">
        <f t="shared" si="104"/>
        <v/>
      </c>
      <c r="CM149" s="264"/>
      <c r="CN149" s="265"/>
      <c r="CO149" s="266" t="str">
        <f t="shared" si="105"/>
        <v/>
      </c>
      <c r="CP149" s="267" t="str">
        <f t="shared" si="106"/>
        <v/>
      </c>
      <c r="CQ149" s="268" t="str">
        <f t="shared" si="107"/>
        <v/>
      </c>
      <c r="CR149" s="269" t="str">
        <f t="shared" si="108"/>
        <v/>
      </c>
      <c r="CS149" s="270" t="str">
        <f t="shared" si="109"/>
        <v/>
      </c>
      <c r="CT149" s="261" t="str">
        <f t="shared" si="110"/>
        <v/>
      </c>
      <c r="CU149" s="260"/>
      <c r="CV149" s="135"/>
    </row>
    <row r="150" spans="1:100" ht="13.5" customHeight="1">
      <c r="A150" s="259"/>
      <c r="E150" s="262" t="str">
        <f t="shared" si="112"/>
        <v/>
      </c>
      <c r="F150" s="263" t="str">
        <f t="shared" si="113"/>
        <v/>
      </c>
      <c r="G150" s="264"/>
      <c r="H150" s="265"/>
      <c r="I150" s="266" t="str">
        <f t="shared" si="114"/>
        <v/>
      </c>
      <c r="J150" s="267" t="str">
        <f t="shared" si="115"/>
        <v/>
      </c>
      <c r="K150" s="268" t="str">
        <f t="shared" si="116"/>
        <v/>
      </c>
      <c r="L150" s="269" t="str">
        <f t="shared" si="117"/>
        <v/>
      </c>
      <c r="M150" s="270" t="str">
        <f t="shared" si="118"/>
        <v/>
      </c>
      <c r="N150" s="261" t="str">
        <f t="shared" si="119"/>
        <v/>
      </c>
      <c r="O150" s="260"/>
      <c r="P150" s="135"/>
      <c r="Q150" s="262" t="str">
        <f t="shared" si="120"/>
        <v/>
      </c>
      <c r="R150" s="263" t="str">
        <f t="shared" si="121"/>
        <v/>
      </c>
      <c r="S150" s="264"/>
      <c r="T150" s="265"/>
      <c r="U150" s="266" t="str">
        <f t="shared" si="122"/>
        <v/>
      </c>
      <c r="V150" s="267" t="str">
        <f t="shared" si="123"/>
        <v/>
      </c>
      <c r="W150" s="268" t="str">
        <f t="shared" si="124"/>
        <v/>
      </c>
      <c r="X150" s="269" t="str">
        <f t="shared" si="125"/>
        <v/>
      </c>
      <c r="Y150" s="270" t="str">
        <f t="shared" si="126"/>
        <v/>
      </c>
      <c r="Z150" s="261" t="str">
        <f t="shared" si="127"/>
        <v/>
      </c>
      <c r="AA150" s="260"/>
      <c r="AB150" s="135"/>
      <c r="AC150" s="262" t="str">
        <f t="shared" si="128"/>
        <v/>
      </c>
      <c r="AD150" s="263" t="str">
        <f t="shared" si="129"/>
        <v/>
      </c>
      <c r="AE150" s="264"/>
      <c r="AF150" s="265"/>
      <c r="AG150" s="266" t="str">
        <f t="shared" si="130"/>
        <v/>
      </c>
      <c r="AH150" s="267" t="str">
        <f t="shared" si="131"/>
        <v/>
      </c>
      <c r="AI150" s="268" t="str">
        <f t="shared" si="132"/>
        <v/>
      </c>
      <c r="AJ150" s="269" t="str">
        <f t="shared" si="133"/>
        <v/>
      </c>
      <c r="AK150" s="270" t="str">
        <f t="shared" si="134"/>
        <v/>
      </c>
      <c r="AL150" s="261" t="str">
        <f t="shared" si="135"/>
        <v/>
      </c>
      <c r="AM150" s="260"/>
      <c r="AN150" s="135"/>
      <c r="AO150" s="262" t="str">
        <f t="shared" si="136"/>
        <v/>
      </c>
      <c r="AP150" s="263" t="str">
        <f t="shared" si="137"/>
        <v/>
      </c>
      <c r="AQ150" s="264"/>
      <c r="AR150" s="265"/>
      <c r="AS150" s="266" t="str">
        <f t="shared" si="138"/>
        <v/>
      </c>
      <c r="AT150" s="267" t="str">
        <f t="shared" si="139"/>
        <v/>
      </c>
      <c r="AU150" s="268" t="str">
        <f t="shared" si="140"/>
        <v/>
      </c>
      <c r="AV150" s="269" t="str">
        <f t="shared" si="141"/>
        <v/>
      </c>
      <c r="AW150" s="270" t="str">
        <f t="shared" si="142"/>
        <v/>
      </c>
      <c r="AX150" s="261" t="str">
        <f t="shared" si="143"/>
        <v/>
      </c>
      <c r="AY150" s="260"/>
      <c r="AZ150" s="135"/>
      <c r="BA150" s="262" t="str">
        <f t="shared" si="144"/>
        <v/>
      </c>
      <c r="BB150" s="263" t="str">
        <f t="shared" si="145"/>
        <v/>
      </c>
      <c r="BC150" s="264"/>
      <c r="BD150" s="265"/>
      <c r="BE150" s="266" t="str">
        <f t="shared" si="146"/>
        <v/>
      </c>
      <c r="BF150" s="267" t="str">
        <f t="shared" si="147"/>
        <v/>
      </c>
      <c r="BG150" s="268" t="str">
        <f t="shared" si="148"/>
        <v/>
      </c>
      <c r="BH150" s="269" t="str">
        <f t="shared" si="149"/>
        <v/>
      </c>
      <c r="BI150" s="270" t="str">
        <f t="shared" si="150"/>
        <v/>
      </c>
      <c r="BJ150" s="261" t="str">
        <f t="shared" si="151"/>
        <v/>
      </c>
      <c r="BK150" s="260"/>
      <c r="BL150" s="135"/>
      <c r="BM150" s="262" t="str">
        <f t="shared" si="152"/>
        <v/>
      </c>
      <c r="BN150" s="263" t="str">
        <f t="shared" si="153"/>
        <v/>
      </c>
      <c r="BO150" s="264"/>
      <c r="BP150" s="265"/>
      <c r="BQ150" s="266" t="str">
        <f t="shared" si="154"/>
        <v/>
      </c>
      <c r="BR150" s="267" t="str">
        <f t="shared" si="155"/>
        <v/>
      </c>
      <c r="BS150" s="268" t="str">
        <f t="shared" si="156"/>
        <v/>
      </c>
      <c r="BT150" s="269" t="str">
        <f t="shared" si="157"/>
        <v/>
      </c>
      <c r="BU150" s="270" t="str">
        <f t="shared" si="158"/>
        <v/>
      </c>
      <c r="BV150" s="261" t="str">
        <f t="shared" si="159"/>
        <v/>
      </c>
      <c r="BW150" s="260"/>
      <c r="BX150" s="135"/>
      <c r="BY150" s="262" t="str">
        <f t="shared" si="45"/>
        <v/>
      </c>
      <c r="BZ150" s="263" t="str">
        <f t="shared" si="46"/>
        <v/>
      </c>
      <c r="CA150" s="264"/>
      <c r="CB150" s="265"/>
      <c r="CC150" s="266" t="str">
        <f t="shared" si="47"/>
        <v/>
      </c>
      <c r="CD150" s="267" t="str">
        <f t="shared" si="48"/>
        <v/>
      </c>
      <c r="CE150" s="268" t="str">
        <f t="shared" si="49"/>
        <v/>
      </c>
      <c r="CF150" s="269" t="str">
        <f t="shared" si="50"/>
        <v/>
      </c>
      <c r="CG150" s="270" t="str">
        <f t="shared" si="111"/>
        <v/>
      </c>
      <c r="CH150" s="261" t="str">
        <f t="shared" si="51"/>
        <v/>
      </c>
      <c r="CI150" s="260"/>
      <c r="CJ150" s="135"/>
      <c r="CK150" s="262" t="str">
        <f t="shared" si="103"/>
        <v/>
      </c>
      <c r="CL150" s="263" t="str">
        <f t="shared" si="104"/>
        <v/>
      </c>
      <c r="CM150" s="264"/>
      <c r="CN150" s="265"/>
      <c r="CO150" s="266" t="str">
        <f t="shared" si="105"/>
        <v/>
      </c>
      <c r="CP150" s="267" t="str">
        <f t="shared" si="106"/>
        <v/>
      </c>
      <c r="CQ150" s="268" t="str">
        <f t="shared" si="107"/>
        <v/>
      </c>
      <c r="CR150" s="269" t="str">
        <f t="shared" si="108"/>
        <v/>
      </c>
      <c r="CS150" s="270" t="str">
        <f t="shared" si="109"/>
        <v/>
      </c>
      <c r="CT150" s="261" t="str">
        <f t="shared" si="110"/>
        <v/>
      </c>
      <c r="CU150" s="260"/>
      <c r="CV150" s="135"/>
    </row>
    <row r="151" spans="1:100" ht="13.5" customHeight="1">
      <c r="A151" s="259"/>
      <c r="E151" s="262" t="str">
        <f t="shared" si="112"/>
        <v/>
      </c>
      <c r="F151" s="263" t="str">
        <f t="shared" si="113"/>
        <v/>
      </c>
      <c r="G151" s="264"/>
      <c r="H151" s="265"/>
      <c r="I151" s="266" t="str">
        <f t="shared" si="114"/>
        <v/>
      </c>
      <c r="J151" s="267" t="str">
        <f t="shared" si="115"/>
        <v/>
      </c>
      <c r="K151" s="268" t="str">
        <f t="shared" si="116"/>
        <v/>
      </c>
      <c r="L151" s="269" t="str">
        <f t="shared" si="117"/>
        <v/>
      </c>
      <c r="M151" s="270" t="str">
        <f t="shared" si="118"/>
        <v/>
      </c>
      <c r="N151" s="261" t="str">
        <f t="shared" si="119"/>
        <v/>
      </c>
      <c r="O151" s="260"/>
      <c r="P151" s="135"/>
      <c r="Q151" s="262" t="str">
        <f t="shared" si="120"/>
        <v/>
      </c>
      <c r="R151" s="263" t="str">
        <f t="shared" si="121"/>
        <v/>
      </c>
      <c r="S151" s="264"/>
      <c r="T151" s="265"/>
      <c r="U151" s="266" t="str">
        <f t="shared" si="122"/>
        <v/>
      </c>
      <c r="V151" s="267" t="str">
        <f t="shared" si="123"/>
        <v/>
      </c>
      <c r="W151" s="268" t="str">
        <f t="shared" si="124"/>
        <v/>
      </c>
      <c r="X151" s="269" t="str">
        <f t="shared" si="125"/>
        <v/>
      </c>
      <c r="Y151" s="270" t="str">
        <f t="shared" si="126"/>
        <v/>
      </c>
      <c r="Z151" s="261" t="str">
        <f t="shared" si="127"/>
        <v/>
      </c>
      <c r="AA151" s="260"/>
      <c r="AB151" s="135"/>
      <c r="AC151" s="262" t="str">
        <f t="shared" si="128"/>
        <v/>
      </c>
      <c r="AD151" s="263" t="str">
        <f t="shared" si="129"/>
        <v/>
      </c>
      <c r="AE151" s="264"/>
      <c r="AF151" s="265"/>
      <c r="AG151" s="266" t="str">
        <f t="shared" si="130"/>
        <v/>
      </c>
      <c r="AH151" s="267" t="str">
        <f t="shared" si="131"/>
        <v/>
      </c>
      <c r="AI151" s="268" t="str">
        <f t="shared" si="132"/>
        <v/>
      </c>
      <c r="AJ151" s="269" t="str">
        <f t="shared" si="133"/>
        <v/>
      </c>
      <c r="AK151" s="270" t="str">
        <f t="shared" si="134"/>
        <v/>
      </c>
      <c r="AL151" s="261" t="str">
        <f t="shared" si="135"/>
        <v/>
      </c>
      <c r="AM151" s="260"/>
      <c r="AN151" s="135"/>
      <c r="AO151" s="262" t="str">
        <f t="shared" si="136"/>
        <v/>
      </c>
      <c r="AP151" s="263" t="str">
        <f t="shared" si="137"/>
        <v/>
      </c>
      <c r="AQ151" s="264"/>
      <c r="AR151" s="265"/>
      <c r="AS151" s="266" t="str">
        <f t="shared" si="138"/>
        <v/>
      </c>
      <c r="AT151" s="267" t="str">
        <f t="shared" si="139"/>
        <v/>
      </c>
      <c r="AU151" s="268" t="str">
        <f t="shared" si="140"/>
        <v/>
      </c>
      <c r="AV151" s="269" t="str">
        <f t="shared" si="141"/>
        <v/>
      </c>
      <c r="AW151" s="270" t="str">
        <f t="shared" si="142"/>
        <v/>
      </c>
      <c r="AX151" s="261" t="str">
        <f t="shared" si="143"/>
        <v/>
      </c>
      <c r="AY151" s="260"/>
      <c r="AZ151" s="135"/>
      <c r="BA151" s="262" t="str">
        <f t="shared" si="144"/>
        <v/>
      </c>
      <c r="BB151" s="263" t="str">
        <f t="shared" si="145"/>
        <v/>
      </c>
      <c r="BC151" s="264"/>
      <c r="BD151" s="265"/>
      <c r="BE151" s="266" t="str">
        <f t="shared" si="146"/>
        <v/>
      </c>
      <c r="BF151" s="267" t="str">
        <f t="shared" si="147"/>
        <v/>
      </c>
      <c r="BG151" s="268" t="str">
        <f t="shared" si="148"/>
        <v/>
      </c>
      <c r="BH151" s="269" t="str">
        <f t="shared" si="149"/>
        <v/>
      </c>
      <c r="BI151" s="270" t="str">
        <f t="shared" si="150"/>
        <v/>
      </c>
      <c r="BJ151" s="261" t="str">
        <f t="shared" si="151"/>
        <v/>
      </c>
      <c r="BK151" s="260"/>
      <c r="BL151" s="135"/>
      <c r="BM151" s="262" t="str">
        <f t="shared" si="152"/>
        <v/>
      </c>
      <c r="BN151" s="263" t="str">
        <f t="shared" si="153"/>
        <v/>
      </c>
      <c r="BO151" s="264"/>
      <c r="BP151" s="265"/>
      <c r="BQ151" s="266" t="str">
        <f t="shared" si="154"/>
        <v/>
      </c>
      <c r="BR151" s="267" t="str">
        <f t="shared" si="155"/>
        <v/>
      </c>
      <c r="BS151" s="268" t="str">
        <f t="shared" si="156"/>
        <v/>
      </c>
      <c r="BT151" s="269" t="str">
        <f t="shared" si="157"/>
        <v/>
      </c>
      <c r="BU151" s="270" t="str">
        <f t="shared" si="158"/>
        <v/>
      </c>
      <c r="BV151" s="261" t="str">
        <f t="shared" si="159"/>
        <v/>
      </c>
      <c r="BW151" s="260"/>
      <c r="BX151" s="135"/>
      <c r="BY151" s="262" t="str">
        <f t="shared" si="45"/>
        <v/>
      </c>
      <c r="BZ151" s="263" t="str">
        <f t="shared" si="46"/>
        <v/>
      </c>
      <c r="CA151" s="264"/>
      <c r="CB151" s="265"/>
      <c r="CC151" s="266" t="str">
        <f t="shared" si="47"/>
        <v/>
      </c>
      <c r="CD151" s="267" t="str">
        <f t="shared" si="48"/>
        <v/>
      </c>
      <c r="CE151" s="268" t="str">
        <f t="shared" si="49"/>
        <v/>
      </c>
      <c r="CF151" s="269" t="str">
        <f t="shared" si="50"/>
        <v/>
      </c>
      <c r="CG151" s="270" t="str">
        <f t="shared" si="111"/>
        <v/>
      </c>
      <c r="CH151" s="261" t="str">
        <f t="shared" si="51"/>
        <v/>
      </c>
      <c r="CI151" s="260"/>
      <c r="CJ151" s="135"/>
      <c r="CK151" s="262" t="str">
        <f t="shared" si="103"/>
        <v/>
      </c>
      <c r="CL151" s="263" t="str">
        <f t="shared" si="104"/>
        <v/>
      </c>
      <c r="CM151" s="264"/>
      <c r="CN151" s="265"/>
      <c r="CO151" s="266" t="str">
        <f t="shared" si="105"/>
        <v/>
      </c>
      <c r="CP151" s="267" t="str">
        <f t="shared" si="106"/>
        <v/>
      </c>
      <c r="CQ151" s="268" t="str">
        <f t="shared" si="107"/>
        <v/>
      </c>
      <c r="CR151" s="269" t="str">
        <f t="shared" si="108"/>
        <v/>
      </c>
      <c r="CS151" s="270" t="str">
        <f t="shared" si="109"/>
        <v/>
      </c>
      <c r="CT151" s="261" t="str">
        <f t="shared" si="110"/>
        <v/>
      </c>
      <c r="CU151" s="260"/>
      <c r="CV151" s="135"/>
    </row>
    <row r="152" spans="1:100" ht="13.5" customHeight="1">
      <c r="A152" s="259"/>
      <c r="E152" s="262" t="str">
        <f t="shared" si="112"/>
        <v/>
      </c>
      <c r="F152" s="263" t="str">
        <f t="shared" si="113"/>
        <v/>
      </c>
      <c r="G152" s="264"/>
      <c r="H152" s="265"/>
      <c r="I152" s="266" t="str">
        <f t="shared" si="114"/>
        <v/>
      </c>
      <c r="J152" s="267" t="str">
        <f t="shared" si="115"/>
        <v/>
      </c>
      <c r="K152" s="268" t="str">
        <f t="shared" si="116"/>
        <v/>
      </c>
      <c r="L152" s="269" t="str">
        <f t="shared" si="117"/>
        <v/>
      </c>
      <c r="M152" s="270" t="str">
        <f t="shared" si="118"/>
        <v/>
      </c>
      <c r="N152" s="261" t="str">
        <f t="shared" si="119"/>
        <v/>
      </c>
      <c r="O152" s="260"/>
      <c r="P152" s="135"/>
      <c r="Q152" s="262" t="str">
        <f t="shared" si="120"/>
        <v/>
      </c>
      <c r="R152" s="263" t="str">
        <f t="shared" si="121"/>
        <v/>
      </c>
      <c r="S152" s="264"/>
      <c r="T152" s="265"/>
      <c r="U152" s="266" t="str">
        <f t="shared" si="122"/>
        <v/>
      </c>
      <c r="V152" s="267" t="str">
        <f t="shared" si="123"/>
        <v/>
      </c>
      <c r="W152" s="268" t="str">
        <f t="shared" si="124"/>
        <v/>
      </c>
      <c r="X152" s="269" t="str">
        <f t="shared" si="125"/>
        <v/>
      </c>
      <c r="Y152" s="270" t="str">
        <f t="shared" si="126"/>
        <v/>
      </c>
      <c r="Z152" s="261" t="str">
        <f t="shared" si="127"/>
        <v/>
      </c>
      <c r="AA152" s="260"/>
      <c r="AB152" s="135"/>
      <c r="AC152" s="262" t="str">
        <f t="shared" si="128"/>
        <v/>
      </c>
      <c r="AD152" s="263" t="str">
        <f t="shared" si="129"/>
        <v/>
      </c>
      <c r="AE152" s="264"/>
      <c r="AF152" s="265"/>
      <c r="AG152" s="266" t="str">
        <f t="shared" si="130"/>
        <v/>
      </c>
      <c r="AH152" s="267" t="str">
        <f t="shared" si="131"/>
        <v/>
      </c>
      <c r="AI152" s="268" t="str">
        <f t="shared" si="132"/>
        <v/>
      </c>
      <c r="AJ152" s="269" t="str">
        <f t="shared" si="133"/>
        <v/>
      </c>
      <c r="AK152" s="270" t="str">
        <f t="shared" si="134"/>
        <v/>
      </c>
      <c r="AL152" s="261" t="str">
        <f t="shared" si="135"/>
        <v/>
      </c>
      <c r="AM152" s="260"/>
      <c r="AN152" s="135"/>
      <c r="AO152" s="262" t="str">
        <f t="shared" si="136"/>
        <v/>
      </c>
      <c r="AP152" s="263" t="str">
        <f t="shared" si="137"/>
        <v/>
      </c>
      <c r="AQ152" s="264"/>
      <c r="AR152" s="265"/>
      <c r="AS152" s="266" t="str">
        <f t="shared" si="138"/>
        <v/>
      </c>
      <c r="AT152" s="267" t="str">
        <f t="shared" si="139"/>
        <v/>
      </c>
      <c r="AU152" s="268" t="str">
        <f t="shared" si="140"/>
        <v/>
      </c>
      <c r="AV152" s="269" t="str">
        <f t="shared" si="141"/>
        <v/>
      </c>
      <c r="AW152" s="270" t="str">
        <f t="shared" si="142"/>
        <v/>
      </c>
      <c r="AX152" s="261" t="str">
        <f t="shared" si="143"/>
        <v/>
      </c>
      <c r="AY152" s="260"/>
      <c r="AZ152" s="135"/>
      <c r="BA152" s="262" t="str">
        <f t="shared" si="144"/>
        <v/>
      </c>
      <c r="BB152" s="263" t="str">
        <f t="shared" si="145"/>
        <v/>
      </c>
      <c r="BC152" s="264"/>
      <c r="BD152" s="265"/>
      <c r="BE152" s="266" t="str">
        <f t="shared" si="146"/>
        <v/>
      </c>
      <c r="BF152" s="267" t="str">
        <f t="shared" si="147"/>
        <v/>
      </c>
      <c r="BG152" s="268" t="str">
        <f t="shared" si="148"/>
        <v/>
      </c>
      <c r="BH152" s="269" t="str">
        <f t="shared" si="149"/>
        <v/>
      </c>
      <c r="BI152" s="270" t="str">
        <f t="shared" si="150"/>
        <v/>
      </c>
      <c r="BJ152" s="261" t="str">
        <f t="shared" si="151"/>
        <v/>
      </c>
      <c r="BK152" s="260"/>
      <c r="BL152" s="135"/>
      <c r="BM152" s="262" t="str">
        <f t="shared" si="152"/>
        <v/>
      </c>
      <c r="BN152" s="263" t="str">
        <f t="shared" si="153"/>
        <v/>
      </c>
      <c r="BO152" s="264"/>
      <c r="BP152" s="265"/>
      <c r="BQ152" s="266" t="str">
        <f t="shared" si="154"/>
        <v/>
      </c>
      <c r="BR152" s="267" t="str">
        <f t="shared" si="155"/>
        <v/>
      </c>
      <c r="BS152" s="268" t="str">
        <f t="shared" si="156"/>
        <v/>
      </c>
      <c r="BT152" s="269" t="str">
        <f t="shared" si="157"/>
        <v/>
      </c>
      <c r="BU152" s="270" t="str">
        <f t="shared" si="158"/>
        <v/>
      </c>
      <c r="BV152" s="261" t="str">
        <f t="shared" si="159"/>
        <v/>
      </c>
      <c r="BW152" s="260"/>
      <c r="BX152" s="135"/>
      <c r="BY152" s="262" t="str">
        <f t="shared" si="45"/>
        <v/>
      </c>
      <c r="BZ152" s="263" t="str">
        <f t="shared" si="46"/>
        <v/>
      </c>
      <c r="CA152" s="264"/>
      <c r="CB152" s="265"/>
      <c r="CC152" s="266" t="str">
        <f t="shared" si="47"/>
        <v/>
      </c>
      <c r="CD152" s="267" t="str">
        <f t="shared" si="48"/>
        <v/>
      </c>
      <c r="CE152" s="268" t="str">
        <f t="shared" si="49"/>
        <v/>
      </c>
      <c r="CF152" s="269" t="str">
        <f t="shared" si="50"/>
        <v/>
      </c>
      <c r="CG152" s="270" t="str">
        <f t="shared" si="111"/>
        <v/>
      </c>
      <c r="CH152" s="261" t="str">
        <f t="shared" si="51"/>
        <v/>
      </c>
      <c r="CI152" s="260"/>
      <c r="CJ152" s="135"/>
      <c r="CK152" s="262" t="str">
        <f t="shared" si="103"/>
        <v/>
      </c>
      <c r="CL152" s="263" t="str">
        <f t="shared" si="104"/>
        <v/>
      </c>
      <c r="CM152" s="264"/>
      <c r="CN152" s="265"/>
      <c r="CO152" s="266" t="str">
        <f t="shared" si="105"/>
        <v/>
      </c>
      <c r="CP152" s="267" t="str">
        <f t="shared" si="106"/>
        <v/>
      </c>
      <c r="CQ152" s="268" t="str">
        <f t="shared" si="107"/>
        <v/>
      </c>
      <c r="CR152" s="269" t="str">
        <f t="shared" si="108"/>
        <v/>
      </c>
      <c r="CS152" s="270" t="str">
        <f t="shared" si="109"/>
        <v/>
      </c>
      <c r="CT152" s="261" t="str">
        <f t="shared" si="110"/>
        <v/>
      </c>
      <c r="CU152" s="260"/>
      <c r="CV152" s="135"/>
    </row>
    <row r="153" spans="1:100" ht="13.5" customHeight="1">
      <c r="A153" s="259"/>
      <c r="E153" s="262" t="str">
        <f t="shared" si="112"/>
        <v/>
      </c>
      <c r="F153" s="263" t="str">
        <f t="shared" si="113"/>
        <v/>
      </c>
      <c r="G153" s="264"/>
      <c r="H153" s="265"/>
      <c r="I153" s="266" t="str">
        <f t="shared" si="114"/>
        <v/>
      </c>
      <c r="J153" s="267" t="str">
        <f t="shared" si="115"/>
        <v/>
      </c>
      <c r="K153" s="268" t="str">
        <f t="shared" si="116"/>
        <v/>
      </c>
      <c r="L153" s="269" t="str">
        <f t="shared" si="117"/>
        <v/>
      </c>
      <c r="M153" s="270" t="str">
        <f t="shared" si="118"/>
        <v/>
      </c>
      <c r="N153" s="261" t="str">
        <f t="shared" si="119"/>
        <v/>
      </c>
      <c r="O153" s="260"/>
      <c r="P153" s="135"/>
      <c r="Q153" s="262" t="str">
        <f t="shared" si="120"/>
        <v/>
      </c>
      <c r="R153" s="263" t="str">
        <f t="shared" si="121"/>
        <v/>
      </c>
      <c r="S153" s="264"/>
      <c r="T153" s="265"/>
      <c r="U153" s="266" t="str">
        <f t="shared" si="122"/>
        <v/>
      </c>
      <c r="V153" s="267" t="str">
        <f t="shared" si="123"/>
        <v/>
      </c>
      <c r="W153" s="268" t="str">
        <f t="shared" si="124"/>
        <v/>
      </c>
      <c r="X153" s="269" t="str">
        <f t="shared" si="125"/>
        <v/>
      </c>
      <c r="Y153" s="270" t="str">
        <f t="shared" si="126"/>
        <v/>
      </c>
      <c r="Z153" s="261" t="str">
        <f t="shared" si="127"/>
        <v/>
      </c>
      <c r="AA153" s="260"/>
      <c r="AB153" s="135"/>
      <c r="AC153" s="262" t="str">
        <f t="shared" si="128"/>
        <v/>
      </c>
      <c r="AD153" s="263" t="str">
        <f t="shared" si="129"/>
        <v/>
      </c>
      <c r="AE153" s="264"/>
      <c r="AF153" s="265"/>
      <c r="AG153" s="266" t="str">
        <f t="shared" si="130"/>
        <v/>
      </c>
      <c r="AH153" s="267" t="str">
        <f t="shared" si="131"/>
        <v/>
      </c>
      <c r="AI153" s="268" t="str">
        <f t="shared" si="132"/>
        <v/>
      </c>
      <c r="AJ153" s="269" t="str">
        <f t="shared" si="133"/>
        <v/>
      </c>
      <c r="AK153" s="270" t="str">
        <f t="shared" si="134"/>
        <v/>
      </c>
      <c r="AL153" s="261" t="str">
        <f t="shared" si="135"/>
        <v/>
      </c>
      <c r="AM153" s="260"/>
      <c r="AN153" s="135"/>
      <c r="AO153" s="262" t="str">
        <f t="shared" si="136"/>
        <v/>
      </c>
      <c r="AP153" s="263" t="str">
        <f t="shared" si="137"/>
        <v/>
      </c>
      <c r="AQ153" s="264"/>
      <c r="AR153" s="265"/>
      <c r="AS153" s="266" t="str">
        <f t="shared" si="138"/>
        <v/>
      </c>
      <c r="AT153" s="267" t="str">
        <f t="shared" si="139"/>
        <v/>
      </c>
      <c r="AU153" s="268" t="str">
        <f t="shared" si="140"/>
        <v/>
      </c>
      <c r="AV153" s="269" t="str">
        <f t="shared" si="141"/>
        <v/>
      </c>
      <c r="AW153" s="270" t="str">
        <f t="shared" si="142"/>
        <v/>
      </c>
      <c r="AX153" s="261" t="str">
        <f t="shared" si="143"/>
        <v/>
      </c>
      <c r="AY153" s="260"/>
      <c r="AZ153" s="135"/>
      <c r="BA153" s="262" t="str">
        <f t="shared" si="144"/>
        <v/>
      </c>
      <c r="BB153" s="263" t="str">
        <f t="shared" si="145"/>
        <v/>
      </c>
      <c r="BC153" s="264"/>
      <c r="BD153" s="265"/>
      <c r="BE153" s="266" t="str">
        <f t="shared" si="146"/>
        <v/>
      </c>
      <c r="BF153" s="267" t="str">
        <f t="shared" si="147"/>
        <v/>
      </c>
      <c r="BG153" s="268" t="str">
        <f t="shared" si="148"/>
        <v/>
      </c>
      <c r="BH153" s="269" t="str">
        <f t="shared" si="149"/>
        <v/>
      </c>
      <c r="BI153" s="270" t="str">
        <f t="shared" si="150"/>
        <v/>
      </c>
      <c r="BJ153" s="261" t="str">
        <f t="shared" si="151"/>
        <v/>
      </c>
      <c r="BK153" s="260"/>
      <c r="BL153" s="135"/>
      <c r="BM153" s="262" t="str">
        <f t="shared" si="152"/>
        <v/>
      </c>
      <c r="BN153" s="263" t="str">
        <f t="shared" si="153"/>
        <v/>
      </c>
      <c r="BO153" s="264"/>
      <c r="BP153" s="265"/>
      <c r="BQ153" s="266" t="str">
        <f t="shared" si="154"/>
        <v/>
      </c>
      <c r="BR153" s="267" t="str">
        <f t="shared" si="155"/>
        <v/>
      </c>
      <c r="BS153" s="268" t="str">
        <f t="shared" si="156"/>
        <v/>
      </c>
      <c r="BT153" s="269" t="str">
        <f t="shared" si="157"/>
        <v/>
      </c>
      <c r="BU153" s="270" t="str">
        <f t="shared" si="158"/>
        <v/>
      </c>
      <c r="BV153" s="261" t="str">
        <f t="shared" si="159"/>
        <v/>
      </c>
      <c r="BW153" s="260"/>
      <c r="BX153" s="135"/>
      <c r="BY153" s="262" t="str">
        <f t="shared" si="45"/>
        <v/>
      </c>
      <c r="BZ153" s="263" t="str">
        <f t="shared" si="46"/>
        <v/>
      </c>
      <c r="CA153" s="264"/>
      <c r="CB153" s="265"/>
      <c r="CC153" s="266" t="str">
        <f t="shared" si="47"/>
        <v/>
      </c>
      <c r="CD153" s="267" t="str">
        <f t="shared" si="48"/>
        <v/>
      </c>
      <c r="CE153" s="268" t="str">
        <f t="shared" si="49"/>
        <v/>
      </c>
      <c r="CF153" s="269" t="str">
        <f t="shared" si="50"/>
        <v/>
      </c>
      <c r="CG153" s="270" t="str">
        <f t="shared" si="111"/>
        <v/>
      </c>
      <c r="CH153" s="261" t="str">
        <f t="shared" si="51"/>
        <v/>
      </c>
      <c r="CI153" s="260"/>
      <c r="CJ153" s="135"/>
      <c r="CK153" s="262" t="str">
        <f t="shared" si="103"/>
        <v/>
      </c>
      <c r="CL153" s="263" t="str">
        <f t="shared" si="104"/>
        <v/>
      </c>
      <c r="CM153" s="264"/>
      <c r="CN153" s="265"/>
      <c r="CO153" s="266" t="str">
        <f t="shared" si="105"/>
        <v/>
      </c>
      <c r="CP153" s="267" t="str">
        <f t="shared" si="106"/>
        <v/>
      </c>
      <c r="CQ153" s="268" t="str">
        <f t="shared" si="107"/>
        <v/>
      </c>
      <c r="CR153" s="269" t="str">
        <f t="shared" si="108"/>
        <v/>
      </c>
      <c r="CS153" s="270" t="str">
        <f t="shared" si="109"/>
        <v/>
      </c>
      <c r="CT153" s="261" t="str">
        <f t="shared" si="110"/>
        <v/>
      </c>
      <c r="CU153" s="260"/>
      <c r="CV153" s="135"/>
    </row>
    <row r="154" spans="1:100" ht="13.5" customHeight="1">
      <c r="A154" s="259"/>
      <c r="E154" s="262" t="str">
        <f t="shared" si="112"/>
        <v/>
      </c>
      <c r="F154" s="263" t="str">
        <f t="shared" si="113"/>
        <v/>
      </c>
      <c r="G154" s="264"/>
      <c r="H154" s="265"/>
      <c r="I154" s="266" t="str">
        <f t="shared" si="114"/>
        <v/>
      </c>
      <c r="J154" s="267" t="str">
        <f t="shared" si="115"/>
        <v/>
      </c>
      <c r="K154" s="268" t="str">
        <f t="shared" si="116"/>
        <v/>
      </c>
      <c r="L154" s="269" t="str">
        <f t="shared" si="117"/>
        <v/>
      </c>
      <c r="M154" s="270" t="str">
        <f t="shared" si="118"/>
        <v/>
      </c>
      <c r="N154" s="261" t="str">
        <f t="shared" si="119"/>
        <v/>
      </c>
      <c r="O154" s="260"/>
      <c r="P154" s="135"/>
      <c r="Q154" s="262" t="str">
        <f t="shared" si="120"/>
        <v/>
      </c>
      <c r="R154" s="263" t="str">
        <f t="shared" si="121"/>
        <v/>
      </c>
      <c r="S154" s="264"/>
      <c r="T154" s="265"/>
      <c r="U154" s="266" t="str">
        <f t="shared" si="122"/>
        <v/>
      </c>
      <c r="V154" s="267" t="str">
        <f t="shared" si="123"/>
        <v/>
      </c>
      <c r="W154" s="268" t="str">
        <f t="shared" si="124"/>
        <v/>
      </c>
      <c r="X154" s="269" t="str">
        <f t="shared" si="125"/>
        <v/>
      </c>
      <c r="Y154" s="270" t="str">
        <f t="shared" si="126"/>
        <v/>
      </c>
      <c r="Z154" s="261" t="str">
        <f t="shared" si="127"/>
        <v/>
      </c>
      <c r="AA154" s="260"/>
      <c r="AB154" s="135"/>
      <c r="AC154" s="262" t="str">
        <f t="shared" si="128"/>
        <v/>
      </c>
      <c r="AD154" s="263" t="str">
        <f t="shared" si="129"/>
        <v/>
      </c>
      <c r="AE154" s="264"/>
      <c r="AF154" s="265"/>
      <c r="AG154" s="266" t="str">
        <f t="shared" si="130"/>
        <v/>
      </c>
      <c r="AH154" s="267" t="str">
        <f t="shared" si="131"/>
        <v/>
      </c>
      <c r="AI154" s="268" t="str">
        <f t="shared" si="132"/>
        <v/>
      </c>
      <c r="AJ154" s="269" t="str">
        <f t="shared" si="133"/>
        <v/>
      </c>
      <c r="AK154" s="270" t="str">
        <f t="shared" si="134"/>
        <v/>
      </c>
      <c r="AL154" s="261" t="str">
        <f t="shared" si="135"/>
        <v/>
      </c>
      <c r="AM154" s="260"/>
      <c r="AN154" s="135"/>
      <c r="AO154" s="262" t="str">
        <f t="shared" si="136"/>
        <v/>
      </c>
      <c r="AP154" s="263" t="str">
        <f t="shared" si="137"/>
        <v/>
      </c>
      <c r="AQ154" s="264"/>
      <c r="AR154" s="265"/>
      <c r="AS154" s="266" t="str">
        <f t="shared" si="138"/>
        <v/>
      </c>
      <c r="AT154" s="267" t="str">
        <f t="shared" si="139"/>
        <v/>
      </c>
      <c r="AU154" s="268" t="str">
        <f t="shared" si="140"/>
        <v/>
      </c>
      <c r="AV154" s="269" t="str">
        <f t="shared" si="141"/>
        <v/>
      </c>
      <c r="AW154" s="270" t="str">
        <f t="shared" si="142"/>
        <v/>
      </c>
      <c r="AX154" s="261" t="str">
        <f t="shared" si="143"/>
        <v/>
      </c>
      <c r="AY154" s="260"/>
      <c r="AZ154" s="135"/>
      <c r="BA154" s="262" t="str">
        <f t="shared" si="144"/>
        <v/>
      </c>
      <c r="BB154" s="263" t="str">
        <f t="shared" si="145"/>
        <v/>
      </c>
      <c r="BC154" s="264"/>
      <c r="BD154" s="265"/>
      <c r="BE154" s="266" t="str">
        <f t="shared" si="146"/>
        <v/>
      </c>
      <c r="BF154" s="267" t="str">
        <f t="shared" si="147"/>
        <v/>
      </c>
      <c r="BG154" s="268" t="str">
        <f t="shared" si="148"/>
        <v/>
      </c>
      <c r="BH154" s="269" t="str">
        <f t="shared" si="149"/>
        <v/>
      </c>
      <c r="BI154" s="270" t="str">
        <f t="shared" si="150"/>
        <v/>
      </c>
      <c r="BJ154" s="261" t="str">
        <f t="shared" si="151"/>
        <v/>
      </c>
      <c r="BK154" s="260"/>
      <c r="BL154" s="135"/>
      <c r="BM154" s="262" t="str">
        <f t="shared" si="152"/>
        <v/>
      </c>
      <c r="BN154" s="263" t="str">
        <f t="shared" si="153"/>
        <v/>
      </c>
      <c r="BO154" s="264"/>
      <c r="BP154" s="265"/>
      <c r="BQ154" s="266" t="str">
        <f t="shared" si="154"/>
        <v/>
      </c>
      <c r="BR154" s="267" t="str">
        <f t="shared" si="155"/>
        <v/>
      </c>
      <c r="BS154" s="268" t="str">
        <f t="shared" si="156"/>
        <v/>
      </c>
      <c r="BT154" s="269" t="str">
        <f t="shared" si="157"/>
        <v/>
      </c>
      <c r="BU154" s="270" t="str">
        <f t="shared" si="158"/>
        <v/>
      </c>
      <c r="BV154" s="261" t="str">
        <f t="shared" si="159"/>
        <v/>
      </c>
      <c r="BW154" s="260"/>
      <c r="BX154" s="135"/>
      <c r="BY154" s="262" t="str">
        <f t="shared" si="45"/>
        <v/>
      </c>
      <c r="BZ154" s="263" t="str">
        <f t="shared" si="46"/>
        <v/>
      </c>
      <c r="CA154" s="264"/>
      <c r="CB154" s="265"/>
      <c r="CC154" s="266" t="str">
        <f t="shared" si="47"/>
        <v/>
      </c>
      <c r="CD154" s="267" t="str">
        <f t="shared" si="48"/>
        <v/>
      </c>
      <c r="CE154" s="268" t="str">
        <f t="shared" si="49"/>
        <v/>
      </c>
      <c r="CF154" s="269" t="str">
        <f t="shared" si="50"/>
        <v/>
      </c>
      <c r="CG154" s="270" t="str">
        <f t="shared" si="111"/>
        <v/>
      </c>
      <c r="CH154" s="261" t="str">
        <f t="shared" si="51"/>
        <v/>
      </c>
      <c r="CI154" s="260"/>
      <c r="CJ154" s="135"/>
      <c r="CK154" s="262" t="str">
        <f t="shared" si="103"/>
        <v/>
      </c>
      <c r="CL154" s="263" t="str">
        <f t="shared" si="104"/>
        <v/>
      </c>
      <c r="CM154" s="264"/>
      <c r="CN154" s="265"/>
      <c r="CO154" s="266" t="str">
        <f t="shared" si="105"/>
        <v/>
      </c>
      <c r="CP154" s="267" t="str">
        <f t="shared" si="106"/>
        <v/>
      </c>
      <c r="CQ154" s="268" t="str">
        <f t="shared" si="107"/>
        <v/>
      </c>
      <c r="CR154" s="269" t="str">
        <f t="shared" ref="CR154:CR177" si="160">IF(CV154="","",IF(ISERROR(MID(CV154,FIND("male,",CV154)+6,(FIND(")",CV154)-(FIND("male,",CV154)+6))))=TRUE,"missing/error",MID(CV154,FIND("male,",CV154)+6,(FIND(")",CV154)-(FIND("male,",CV154)+6)))))</f>
        <v/>
      </c>
      <c r="CS154" s="270" t="str">
        <f t="shared" si="109"/>
        <v/>
      </c>
      <c r="CT154" s="261" t="str">
        <f t="shared" ref="CT154:CT177" si="161">IF(CV154="","",IF((LEN(CV154)-LEN(SUBSTITUTE(CV154,"male","")))/LEN("male")&gt;1,"!",IF(RIGHT(CV154,1)=")","",IF(RIGHT(CV154,2)=") ","",IF(RIGHT(CV154,2)=").","","!!")))))</f>
        <v/>
      </c>
      <c r="CU154" s="260"/>
      <c r="CV154" s="135"/>
    </row>
    <row r="155" spans="1:100" ht="13.5" customHeight="1">
      <c r="A155" s="259"/>
      <c r="E155" s="262" t="str">
        <f t="shared" si="112"/>
        <v/>
      </c>
      <c r="F155" s="263" t="str">
        <f t="shared" si="113"/>
        <v/>
      </c>
      <c r="G155" s="264"/>
      <c r="H155" s="265"/>
      <c r="I155" s="266" t="str">
        <f t="shared" si="114"/>
        <v/>
      </c>
      <c r="J155" s="267" t="str">
        <f t="shared" si="115"/>
        <v/>
      </c>
      <c r="K155" s="268" t="str">
        <f t="shared" si="116"/>
        <v/>
      </c>
      <c r="L155" s="269" t="str">
        <f t="shared" si="117"/>
        <v/>
      </c>
      <c r="M155" s="270" t="str">
        <f t="shared" si="118"/>
        <v/>
      </c>
      <c r="N155" s="261" t="str">
        <f t="shared" si="119"/>
        <v/>
      </c>
      <c r="O155" s="260"/>
      <c r="P155" s="135"/>
      <c r="Q155" s="262" t="str">
        <f t="shared" si="120"/>
        <v/>
      </c>
      <c r="R155" s="263" t="str">
        <f t="shared" si="121"/>
        <v/>
      </c>
      <c r="S155" s="264"/>
      <c r="T155" s="265"/>
      <c r="U155" s="266" t="str">
        <f t="shared" si="122"/>
        <v/>
      </c>
      <c r="V155" s="267" t="str">
        <f t="shared" si="123"/>
        <v/>
      </c>
      <c r="W155" s="268" t="str">
        <f t="shared" si="124"/>
        <v/>
      </c>
      <c r="X155" s="269" t="str">
        <f t="shared" si="125"/>
        <v/>
      </c>
      <c r="Y155" s="270" t="str">
        <f t="shared" si="126"/>
        <v/>
      </c>
      <c r="Z155" s="261" t="str">
        <f t="shared" si="127"/>
        <v/>
      </c>
      <c r="AA155" s="260"/>
      <c r="AB155" s="135"/>
      <c r="AC155" s="262" t="str">
        <f t="shared" si="128"/>
        <v/>
      </c>
      <c r="AD155" s="263" t="str">
        <f t="shared" si="129"/>
        <v/>
      </c>
      <c r="AE155" s="264"/>
      <c r="AF155" s="265"/>
      <c r="AG155" s="266" t="str">
        <f t="shared" si="130"/>
        <v/>
      </c>
      <c r="AH155" s="267" t="str">
        <f t="shared" si="131"/>
        <v/>
      </c>
      <c r="AI155" s="268" t="str">
        <f t="shared" si="132"/>
        <v/>
      </c>
      <c r="AJ155" s="269" t="str">
        <f t="shared" si="133"/>
        <v/>
      </c>
      <c r="AK155" s="270" t="str">
        <f t="shared" si="134"/>
        <v/>
      </c>
      <c r="AL155" s="261" t="str">
        <f t="shared" si="135"/>
        <v/>
      </c>
      <c r="AM155" s="260"/>
      <c r="AN155" s="135"/>
      <c r="AO155" s="262" t="str">
        <f t="shared" si="136"/>
        <v/>
      </c>
      <c r="AP155" s="263" t="str">
        <f t="shared" si="137"/>
        <v/>
      </c>
      <c r="AQ155" s="264"/>
      <c r="AR155" s="265"/>
      <c r="AS155" s="266" t="str">
        <f t="shared" si="138"/>
        <v/>
      </c>
      <c r="AT155" s="267" t="str">
        <f t="shared" si="139"/>
        <v/>
      </c>
      <c r="AU155" s="268" t="str">
        <f t="shared" si="140"/>
        <v/>
      </c>
      <c r="AV155" s="269" t="str">
        <f t="shared" si="141"/>
        <v/>
      </c>
      <c r="AW155" s="270" t="str">
        <f t="shared" si="142"/>
        <v/>
      </c>
      <c r="AX155" s="261" t="str">
        <f t="shared" si="143"/>
        <v/>
      </c>
      <c r="AY155" s="260"/>
      <c r="AZ155" s="135"/>
      <c r="BA155" s="262" t="str">
        <f t="shared" si="144"/>
        <v/>
      </c>
      <c r="BB155" s="263" t="str">
        <f t="shared" si="145"/>
        <v/>
      </c>
      <c r="BC155" s="264"/>
      <c r="BD155" s="265"/>
      <c r="BE155" s="266" t="str">
        <f t="shared" si="146"/>
        <v/>
      </c>
      <c r="BF155" s="267" t="str">
        <f t="shared" si="147"/>
        <v/>
      </c>
      <c r="BG155" s="268" t="str">
        <f t="shared" si="148"/>
        <v/>
      </c>
      <c r="BH155" s="269" t="str">
        <f t="shared" si="149"/>
        <v/>
      </c>
      <c r="BI155" s="270" t="str">
        <f t="shared" si="150"/>
        <v/>
      </c>
      <c r="BJ155" s="261" t="str">
        <f t="shared" si="151"/>
        <v/>
      </c>
      <c r="BK155" s="260"/>
      <c r="BL155" s="135"/>
      <c r="BM155" s="262" t="str">
        <f t="shared" si="152"/>
        <v/>
      </c>
      <c r="BN155" s="263" t="str">
        <f t="shared" si="153"/>
        <v/>
      </c>
      <c r="BO155" s="264"/>
      <c r="BP155" s="265"/>
      <c r="BQ155" s="266" t="str">
        <f t="shared" si="154"/>
        <v/>
      </c>
      <c r="BR155" s="267" t="str">
        <f t="shared" si="155"/>
        <v/>
      </c>
      <c r="BS155" s="268" t="str">
        <f t="shared" si="156"/>
        <v/>
      </c>
      <c r="BT155" s="269" t="str">
        <f t="shared" si="157"/>
        <v/>
      </c>
      <c r="BU155" s="270" t="str">
        <f t="shared" si="158"/>
        <v/>
      </c>
      <c r="BV155" s="261" t="str">
        <f t="shared" si="159"/>
        <v/>
      </c>
      <c r="BW155" s="260"/>
      <c r="BX155" s="135"/>
      <c r="BY155" s="262" t="str">
        <f t="shared" si="45"/>
        <v/>
      </c>
      <c r="BZ155" s="263" t="str">
        <f t="shared" si="46"/>
        <v/>
      </c>
      <c r="CA155" s="264"/>
      <c r="CB155" s="265"/>
      <c r="CC155" s="266" t="str">
        <f t="shared" si="47"/>
        <v/>
      </c>
      <c r="CD155" s="267" t="str">
        <f t="shared" si="48"/>
        <v/>
      </c>
      <c r="CE155" s="268" t="str">
        <f t="shared" si="49"/>
        <v/>
      </c>
      <c r="CF155" s="269" t="str">
        <f t="shared" si="50"/>
        <v/>
      </c>
      <c r="CG155" s="270" t="str">
        <f t="shared" si="111"/>
        <v/>
      </c>
      <c r="CH155" s="261" t="str">
        <f t="shared" si="51"/>
        <v/>
      </c>
      <c r="CI155" s="260"/>
      <c r="CJ155" s="135"/>
      <c r="CK155" s="262" t="str">
        <f t="shared" si="103"/>
        <v/>
      </c>
      <c r="CL155" s="263" t="str">
        <f t="shared" si="104"/>
        <v/>
      </c>
      <c r="CM155" s="264"/>
      <c r="CN155" s="265"/>
      <c r="CO155" s="266" t="str">
        <f t="shared" si="105"/>
        <v/>
      </c>
      <c r="CP155" s="267" t="str">
        <f t="shared" si="106"/>
        <v/>
      </c>
      <c r="CQ155" s="268" t="str">
        <f t="shared" si="107"/>
        <v/>
      </c>
      <c r="CR155" s="269" t="str">
        <f t="shared" si="160"/>
        <v/>
      </c>
      <c r="CS155" s="270" t="str">
        <f t="shared" si="109"/>
        <v/>
      </c>
      <c r="CT155" s="261" t="str">
        <f t="shared" si="161"/>
        <v/>
      </c>
      <c r="CU155" s="260"/>
      <c r="CV155" s="135"/>
    </row>
    <row r="156" spans="1:100" ht="13.5" customHeight="1">
      <c r="A156" s="259"/>
      <c r="E156" s="262" t="str">
        <f t="shared" si="112"/>
        <v/>
      </c>
      <c r="F156" s="263" t="str">
        <f t="shared" si="113"/>
        <v/>
      </c>
      <c r="G156" s="264"/>
      <c r="H156" s="265"/>
      <c r="I156" s="266" t="str">
        <f t="shared" si="114"/>
        <v/>
      </c>
      <c r="J156" s="267" t="str">
        <f t="shared" si="115"/>
        <v/>
      </c>
      <c r="K156" s="268" t="str">
        <f t="shared" si="116"/>
        <v/>
      </c>
      <c r="L156" s="269" t="str">
        <f t="shared" si="117"/>
        <v/>
      </c>
      <c r="M156" s="270" t="str">
        <f t="shared" si="118"/>
        <v/>
      </c>
      <c r="N156" s="261" t="str">
        <f t="shared" si="119"/>
        <v/>
      </c>
      <c r="O156" s="260"/>
      <c r="P156" s="135"/>
      <c r="Q156" s="262" t="str">
        <f t="shared" si="120"/>
        <v/>
      </c>
      <c r="R156" s="263" t="str">
        <f t="shared" si="121"/>
        <v/>
      </c>
      <c r="S156" s="264"/>
      <c r="T156" s="265"/>
      <c r="U156" s="266" t="str">
        <f t="shared" si="122"/>
        <v/>
      </c>
      <c r="V156" s="267" t="str">
        <f t="shared" si="123"/>
        <v/>
      </c>
      <c r="W156" s="268" t="str">
        <f t="shared" si="124"/>
        <v/>
      </c>
      <c r="X156" s="269" t="str">
        <f t="shared" si="125"/>
        <v/>
      </c>
      <c r="Y156" s="270" t="str">
        <f t="shared" si="126"/>
        <v/>
      </c>
      <c r="Z156" s="261" t="str">
        <f t="shared" si="127"/>
        <v/>
      </c>
      <c r="AA156" s="260"/>
      <c r="AB156" s="135"/>
      <c r="AC156" s="262" t="str">
        <f t="shared" si="128"/>
        <v/>
      </c>
      <c r="AD156" s="263" t="str">
        <f t="shared" si="129"/>
        <v/>
      </c>
      <c r="AE156" s="264"/>
      <c r="AF156" s="265"/>
      <c r="AG156" s="266" t="str">
        <f t="shared" si="130"/>
        <v/>
      </c>
      <c r="AH156" s="267" t="str">
        <f t="shared" si="131"/>
        <v/>
      </c>
      <c r="AI156" s="268" t="str">
        <f t="shared" si="132"/>
        <v/>
      </c>
      <c r="AJ156" s="269" t="str">
        <f t="shared" si="133"/>
        <v/>
      </c>
      <c r="AK156" s="270" t="str">
        <f t="shared" si="134"/>
        <v/>
      </c>
      <c r="AL156" s="261" t="str">
        <f t="shared" si="135"/>
        <v/>
      </c>
      <c r="AM156" s="260"/>
      <c r="AN156" s="135"/>
      <c r="AO156" s="262" t="str">
        <f t="shared" si="136"/>
        <v/>
      </c>
      <c r="AP156" s="263" t="str">
        <f t="shared" si="137"/>
        <v/>
      </c>
      <c r="AQ156" s="264"/>
      <c r="AR156" s="265"/>
      <c r="AS156" s="266" t="str">
        <f t="shared" si="138"/>
        <v/>
      </c>
      <c r="AT156" s="267" t="str">
        <f t="shared" si="139"/>
        <v/>
      </c>
      <c r="AU156" s="268" t="str">
        <f t="shared" si="140"/>
        <v/>
      </c>
      <c r="AV156" s="269" t="str">
        <f t="shared" si="141"/>
        <v/>
      </c>
      <c r="AW156" s="270" t="str">
        <f t="shared" si="142"/>
        <v/>
      </c>
      <c r="AX156" s="261" t="str">
        <f t="shared" si="143"/>
        <v/>
      </c>
      <c r="AY156" s="260"/>
      <c r="AZ156" s="135"/>
      <c r="BA156" s="262" t="str">
        <f t="shared" si="144"/>
        <v/>
      </c>
      <c r="BB156" s="263" t="str">
        <f t="shared" si="145"/>
        <v/>
      </c>
      <c r="BC156" s="264"/>
      <c r="BD156" s="265"/>
      <c r="BE156" s="266" t="str">
        <f t="shared" si="146"/>
        <v/>
      </c>
      <c r="BF156" s="267" t="str">
        <f t="shared" si="147"/>
        <v/>
      </c>
      <c r="BG156" s="268" t="str">
        <f t="shared" si="148"/>
        <v/>
      </c>
      <c r="BH156" s="269" t="str">
        <f t="shared" si="149"/>
        <v/>
      </c>
      <c r="BI156" s="270" t="str">
        <f t="shared" si="150"/>
        <v/>
      </c>
      <c r="BJ156" s="261" t="str">
        <f t="shared" si="151"/>
        <v/>
      </c>
      <c r="BK156" s="260"/>
      <c r="BL156" s="135"/>
      <c r="BM156" s="262" t="str">
        <f t="shared" si="152"/>
        <v/>
      </c>
      <c r="BN156" s="263" t="str">
        <f t="shared" si="153"/>
        <v/>
      </c>
      <c r="BO156" s="264"/>
      <c r="BP156" s="265"/>
      <c r="BQ156" s="266" t="str">
        <f t="shared" si="154"/>
        <v/>
      </c>
      <c r="BR156" s="267" t="str">
        <f t="shared" si="155"/>
        <v/>
      </c>
      <c r="BS156" s="268" t="str">
        <f t="shared" si="156"/>
        <v/>
      </c>
      <c r="BT156" s="269" t="str">
        <f t="shared" si="157"/>
        <v/>
      </c>
      <c r="BU156" s="270" t="str">
        <f t="shared" si="158"/>
        <v/>
      </c>
      <c r="BV156" s="261" t="str">
        <f t="shared" si="159"/>
        <v/>
      </c>
      <c r="BW156" s="260"/>
      <c r="BX156" s="135"/>
      <c r="BY156" s="262" t="str">
        <f t="shared" si="45"/>
        <v/>
      </c>
      <c r="BZ156" s="263" t="str">
        <f t="shared" si="46"/>
        <v/>
      </c>
      <c r="CA156" s="264"/>
      <c r="CB156" s="265"/>
      <c r="CC156" s="266" t="str">
        <f t="shared" si="47"/>
        <v/>
      </c>
      <c r="CD156" s="267" t="str">
        <f t="shared" si="48"/>
        <v/>
      </c>
      <c r="CE156" s="268" t="str">
        <f t="shared" si="49"/>
        <v/>
      </c>
      <c r="CF156" s="269" t="str">
        <f t="shared" si="50"/>
        <v/>
      </c>
      <c r="CG156" s="270" t="str">
        <f t="shared" si="111"/>
        <v/>
      </c>
      <c r="CH156" s="261" t="str">
        <f t="shared" si="51"/>
        <v/>
      </c>
      <c r="CI156" s="260"/>
      <c r="CJ156" s="135"/>
      <c r="CK156" s="262" t="str">
        <f t="shared" si="103"/>
        <v/>
      </c>
      <c r="CL156" s="263" t="str">
        <f t="shared" si="104"/>
        <v/>
      </c>
      <c r="CM156" s="264"/>
      <c r="CN156" s="265"/>
      <c r="CO156" s="266" t="str">
        <f t="shared" si="105"/>
        <v/>
      </c>
      <c r="CP156" s="267" t="str">
        <f t="shared" si="106"/>
        <v/>
      </c>
      <c r="CQ156" s="268" t="str">
        <f t="shared" si="107"/>
        <v/>
      </c>
      <c r="CR156" s="269" t="str">
        <f t="shared" si="160"/>
        <v/>
      </c>
      <c r="CS156" s="270" t="str">
        <f t="shared" si="109"/>
        <v/>
      </c>
      <c r="CT156" s="261" t="str">
        <f t="shared" si="161"/>
        <v/>
      </c>
      <c r="CU156" s="260"/>
      <c r="CV156" s="135"/>
    </row>
    <row r="157" spans="1:100" ht="13.5" customHeight="1">
      <c r="A157" s="259"/>
      <c r="E157" s="262" t="str">
        <f t="shared" si="112"/>
        <v/>
      </c>
      <c r="F157" s="263" t="str">
        <f t="shared" si="113"/>
        <v/>
      </c>
      <c r="G157" s="264"/>
      <c r="H157" s="265"/>
      <c r="I157" s="266" t="str">
        <f t="shared" si="114"/>
        <v/>
      </c>
      <c r="J157" s="267" t="str">
        <f t="shared" si="115"/>
        <v/>
      </c>
      <c r="K157" s="268" t="str">
        <f t="shared" si="116"/>
        <v/>
      </c>
      <c r="L157" s="269" t="str">
        <f t="shared" si="117"/>
        <v/>
      </c>
      <c r="M157" s="270" t="str">
        <f t="shared" si="118"/>
        <v/>
      </c>
      <c r="N157" s="261" t="str">
        <f t="shared" si="119"/>
        <v/>
      </c>
      <c r="O157" s="260"/>
      <c r="P157" s="135"/>
      <c r="Q157" s="262" t="str">
        <f t="shared" si="120"/>
        <v/>
      </c>
      <c r="R157" s="263" t="str">
        <f t="shared" si="121"/>
        <v/>
      </c>
      <c r="S157" s="264"/>
      <c r="T157" s="265"/>
      <c r="U157" s="266" t="str">
        <f t="shared" si="122"/>
        <v/>
      </c>
      <c r="V157" s="267" t="str">
        <f t="shared" si="123"/>
        <v/>
      </c>
      <c r="W157" s="268" t="str">
        <f t="shared" si="124"/>
        <v/>
      </c>
      <c r="X157" s="269" t="str">
        <f t="shared" si="125"/>
        <v/>
      </c>
      <c r="Y157" s="270" t="str">
        <f t="shared" si="126"/>
        <v/>
      </c>
      <c r="Z157" s="261" t="str">
        <f t="shared" si="127"/>
        <v/>
      </c>
      <c r="AA157" s="260"/>
      <c r="AB157" s="135"/>
      <c r="AC157" s="262" t="str">
        <f t="shared" si="128"/>
        <v/>
      </c>
      <c r="AD157" s="263" t="str">
        <f t="shared" si="129"/>
        <v/>
      </c>
      <c r="AE157" s="264"/>
      <c r="AF157" s="265"/>
      <c r="AG157" s="266" t="str">
        <f t="shared" si="130"/>
        <v/>
      </c>
      <c r="AH157" s="267" t="str">
        <f t="shared" si="131"/>
        <v/>
      </c>
      <c r="AI157" s="268" t="str">
        <f t="shared" si="132"/>
        <v/>
      </c>
      <c r="AJ157" s="269" t="str">
        <f t="shared" si="133"/>
        <v/>
      </c>
      <c r="AK157" s="270" t="str">
        <f t="shared" si="134"/>
        <v/>
      </c>
      <c r="AL157" s="261" t="str">
        <f t="shared" si="135"/>
        <v/>
      </c>
      <c r="AM157" s="260"/>
      <c r="AN157" s="135"/>
      <c r="AO157" s="262" t="str">
        <f t="shared" si="136"/>
        <v/>
      </c>
      <c r="AP157" s="263" t="str">
        <f t="shared" si="137"/>
        <v/>
      </c>
      <c r="AQ157" s="264"/>
      <c r="AR157" s="265"/>
      <c r="AS157" s="266" t="str">
        <f t="shared" si="138"/>
        <v/>
      </c>
      <c r="AT157" s="267" t="str">
        <f t="shared" si="139"/>
        <v/>
      </c>
      <c r="AU157" s="268" t="str">
        <f t="shared" si="140"/>
        <v/>
      </c>
      <c r="AV157" s="269" t="str">
        <f t="shared" si="141"/>
        <v/>
      </c>
      <c r="AW157" s="270" t="str">
        <f t="shared" si="142"/>
        <v/>
      </c>
      <c r="AX157" s="261" t="str">
        <f t="shared" si="143"/>
        <v/>
      </c>
      <c r="AY157" s="260"/>
      <c r="AZ157" s="135"/>
      <c r="BA157" s="262" t="str">
        <f t="shared" si="144"/>
        <v/>
      </c>
      <c r="BB157" s="263" t="str">
        <f t="shared" si="145"/>
        <v/>
      </c>
      <c r="BC157" s="264"/>
      <c r="BD157" s="265"/>
      <c r="BE157" s="266" t="str">
        <f t="shared" si="146"/>
        <v/>
      </c>
      <c r="BF157" s="267" t="str">
        <f t="shared" si="147"/>
        <v/>
      </c>
      <c r="BG157" s="268" t="str">
        <f t="shared" si="148"/>
        <v/>
      </c>
      <c r="BH157" s="269" t="str">
        <f t="shared" si="149"/>
        <v/>
      </c>
      <c r="BI157" s="270" t="str">
        <f t="shared" si="150"/>
        <v/>
      </c>
      <c r="BJ157" s="261" t="str">
        <f t="shared" si="151"/>
        <v/>
      </c>
      <c r="BK157" s="260"/>
      <c r="BL157" s="135"/>
      <c r="BM157" s="262" t="str">
        <f t="shared" si="152"/>
        <v/>
      </c>
      <c r="BN157" s="263" t="str">
        <f t="shared" si="153"/>
        <v/>
      </c>
      <c r="BO157" s="264"/>
      <c r="BP157" s="265"/>
      <c r="BQ157" s="266" t="str">
        <f t="shared" si="154"/>
        <v/>
      </c>
      <c r="BR157" s="267" t="str">
        <f t="shared" si="155"/>
        <v/>
      </c>
      <c r="BS157" s="268" t="str">
        <f t="shared" si="156"/>
        <v/>
      </c>
      <c r="BT157" s="269" t="str">
        <f t="shared" si="157"/>
        <v/>
      </c>
      <c r="BU157" s="270" t="str">
        <f t="shared" si="158"/>
        <v/>
      </c>
      <c r="BV157" s="261" t="str">
        <f t="shared" si="159"/>
        <v/>
      </c>
      <c r="BW157" s="260"/>
      <c r="BX157" s="135"/>
      <c r="BY157" s="262" t="str">
        <f t="shared" si="45"/>
        <v/>
      </c>
      <c r="BZ157" s="263" t="str">
        <f t="shared" si="46"/>
        <v/>
      </c>
      <c r="CA157" s="264"/>
      <c r="CB157" s="265"/>
      <c r="CC157" s="266" t="str">
        <f t="shared" si="47"/>
        <v/>
      </c>
      <c r="CD157" s="267" t="str">
        <f t="shared" si="48"/>
        <v/>
      </c>
      <c r="CE157" s="268" t="str">
        <f t="shared" si="49"/>
        <v/>
      </c>
      <c r="CF157" s="269" t="str">
        <f t="shared" si="50"/>
        <v/>
      </c>
      <c r="CG157" s="270" t="str">
        <f t="shared" si="111"/>
        <v/>
      </c>
      <c r="CH157" s="261" t="str">
        <f t="shared" si="51"/>
        <v/>
      </c>
      <c r="CI157" s="260"/>
      <c r="CJ157" s="135"/>
      <c r="CK157" s="262" t="str">
        <f t="shared" si="103"/>
        <v/>
      </c>
      <c r="CL157" s="263" t="str">
        <f t="shared" si="104"/>
        <v/>
      </c>
      <c r="CM157" s="264"/>
      <c r="CN157" s="265"/>
      <c r="CO157" s="266" t="str">
        <f t="shared" si="105"/>
        <v/>
      </c>
      <c r="CP157" s="267" t="str">
        <f t="shared" si="106"/>
        <v/>
      </c>
      <c r="CQ157" s="268" t="str">
        <f t="shared" si="107"/>
        <v/>
      </c>
      <c r="CR157" s="269" t="str">
        <f t="shared" si="160"/>
        <v/>
      </c>
      <c r="CS157" s="270" t="str">
        <f t="shared" si="109"/>
        <v/>
      </c>
      <c r="CT157" s="261" t="str">
        <f t="shared" si="161"/>
        <v/>
      </c>
      <c r="CU157" s="260"/>
      <c r="CV157" s="135"/>
    </row>
    <row r="158" spans="1:100" ht="13.5" customHeight="1">
      <c r="A158" s="259"/>
      <c r="E158" s="262" t="str">
        <f t="shared" si="112"/>
        <v/>
      </c>
      <c r="F158" s="263" t="str">
        <f t="shared" si="113"/>
        <v/>
      </c>
      <c r="G158" s="264"/>
      <c r="H158" s="265"/>
      <c r="I158" s="266" t="str">
        <f t="shared" si="114"/>
        <v/>
      </c>
      <c r="J158" s="267" t="str">
        <f t="shared" si="115"/>
        <v/>
      </c>
      <c r="K158" s="268" t="str">
        <f t="shared" si="116"/>
        <v/>
      </c>
      <c r="L158" s="269" t="str">
        <f t="shared" si="117"/>
        <v/>
      </c>
      <c r="M158" s="270" t="str">
        <f t="shared" si="118"/>
        <v/>
      </c>
      <c r="N158" s="261" t="str">
        <f t="shared" si="119"/>
        <v/>
      </c>
      <c r="O158" s="260"/>
      <c r="P158" s="135"/>
      <c r="Q158" s="262" t="str">
        <f t="shared" si="120"/>
        <v/>
      </c>
      <c r="R158" s="263" t="str">
        <f t="shared" si="121"/>
        <v/>
      </c>
      <c r="S158" s="264"/>
      <c r="T158" s="265"/>
      <c r="U158" s="266" t="str">
        <f t="shared" si="122"/>
        <v/>
      </c>
      <c r="V158" s="267" t="str">
        <f t="shared" si="123"/>
        <v/>
      </c>
      <c r="W158" s="268" t="str">
        <f t="shared" si="124"/>
        <v/>
      </c>
      <c r="X158" s="269" t="str">
        <f t="shared" si="125"/>
        <v/>
      </c>
      <c r="Y158" s="270" t="str">
        <f t="shared" si="126"/>
        <v/>
      </c>
      <c r="Z158" s="261" t="str">
        <f t="shared" si="127"/>
        <v/>
      </c>
      <c r="AA158" s="260"/>
      <c r="AB158" s="135"/>
      <c r="AC158" s="262" t="str">
        <f t="shared" si="128"/>
        <v/>
      </c>
      <c r="AD158" s="263" t="str">
        <f t="shared" si="129"/>
        <v/>
      </c>
      <c r="AE158" s="264"/>
      <c r="AF158" s="265"/>
      <c r="AG158" s="266" t="str">
        <f t="shared" si="130"/>
        <v/>
      </c>
      <c r="AH158" s="267" t="str">
        <f t="shared" si="131"/>
        <v/>
      </c>
      <c r="AI158" s="268" t="str">
        <f t="shared" si="132"/>
        <v/>
      </c>
      <c r="AJ158" s="269" t="str">
        <f t="shared" si="133"/>
        <v/>
      </c>
      <c r="AK158" s="270" t="str">
        <f t="shared" si="134"/>
        <v/>
      </c>
      <c r="AL158" s="261" t="str">
        <f t="shared" si="135"/>
        <v/>
      </c>
      <c r="AM158" s="260"/>
      <c r="AN158" s="135"/>
      <c r="AO158" s="262" t="str">
        <f t="shared" si="136"/>
        <v/>
      </c>
      <c r="AP158" s="263" t="str">
        <f t="shared" si="137"/>
        <v/>
      </c>
      <c r="AQ158" s="264"/>
      <c r="AR158" s="265"/>
      <c r="AS158" s="266" t="str">
        <f t="shared" si="138"/>
        <v/>
      </c>
      <c r="AT158" s="267" t="str">
        <f t="shared" si="139"/>
        <v/>
      </c>
      <c r="AU158" s="268" t="str">
        <f t="shared" si="140"/>
        <v/>
      </c>
      <c r="AV158" s="269" t="str">
        <f t="shared" si="141"/>
        <v/>
      </c>
      <c r="AW158" s="270" t="str">
        <f t="shared" si="142"/>
        <v/>
      </c>
      <c r="AX158" s="261" t="str">
        <f t="shared" si="143"/>
        <v/>
      </c>
      <c r="AY158" s="260"/>
      <c r="AZ158" s="135"/>
      <c r="BA158" s="262" t="str">
        <f t="shared" si="144"/>
        <v/>
      </c>
      <c r="BB158" s="263" t="str">
        <f t="shared" si="145"/>
        <v/>
      </c>
      <c r="BC158" s="264"/>
      <c r="BD158" s="265"/>
      <c r="BE158" s="266" t="str">
        <f t="shared" si="146"/>
        <v/>
      </c>
      <c r="BF158" s="267" t="str">
        <f t="shared" si="147"/>
        <v/>
      </c>
      <c r="BG158" s="268" t="str">
        <f t="shared" si="148"/>
        <v/>
      </c>
      <c r="BH158" s="269" t="str">
        <f t="shared" si="149"/>
        <v/>
      </c>
      <c r="BI158" s="270" t="str">
        <f t="shared" si="150"/>
        <v/>
      </c>
      <c r="BJ158" s="261" t="str">
        <f t="shared" si="151"/>
        <v/>
      </c>
      <c r="BK158" s="260"/>
      <c r="BL158" s="135"/>
      <c r="BM158" s="262" t="str">
        <f t="shared" si="152"/>
        <v/>
      </c>
      <c r="BN158" s="263" t="str">
        <f t="shared" si="153"/>
        <v/>
      </c>
      <c r="BO158" s="264"/>
      <c r="BP158" s="265"/>
      <c r="BQ158" s="266" t="str">
        <f t="shared" si="154"/>
        <v/>
      </c>
      <c r="BR158" s="267" t="str">
        <f t="shared" si="155"/>
        <v/>
      </c>
      <c r="BS158" s="268" t="str">
        <f t="shared" si="156"/>
        <v/>
      </c>
      <c r="BT158" s="269" t="str">
        <f t="shared" si="157"/>
        <v/>
      </c>
      <c r="BU158" s="270" t="str">
        <f t="shared" si="158"/>
        <v/>
      </c>
      <c r="BV158" s="261" t="str">
        <f t="shared" si="159"/>
        <v/>
      </c>
      <c r="BW158" s="260"/>
      <c r="BX158" s="135"/>
      <c r="BY158" s="262" t="str">
        <f t="shared" si="45"/>
        <v/>
      </c>
      <c r="BZ158" s="263" t="str">
        <f t="shared" si="46"/>
        <v/>
      </c>
      <c r="CA158" s="264"/>
      <c r="CB158" s="265"/>
      <c r="CC158" s="266" t="str">
        <f t="shared" si="47"/>
        <v/>
      </c>
      <c r="CD158" s="267" t="str">
        <f t="shared" si="48"/>
        <v/>
      </c>
      <c r="CE158" s="268" t="str">
        <f t="shared" si="49"/>
        <v/>
      </c>
      <c r="CF158" s="269" t="str">
        <f t="shared" si="50"/>
        <v/>
      </c>
      <c r="CG158" s="270" t="str">
        <f t="shared" si="111"/>
        <v/>
      </c>
      <c r="CH158" s="261" t="str">
        <f t="shared" si="51"/>
        <v/>
      </c>
      <c r="CI158" s="260"/>
      <c r="CJ158" s="135"/>
      <c r="CK158" s="262" t="str">
        <f t="shared" si="103"/>
        <v/>
      </c>
      <c r="CL158" s="263" t="str">
        <f t="shared" si="104"/>
        <v/>
      </c>
      <c r="CM158" s="264"/>
      <c r="CN158" s="265"/>
      <c r="CO158" s="266" t="str">
        <f t="shared" si="105"/>
        <v/>
      </c>
      <c r="CP158" s="267" t="str">
        <f t="shared" si="106"/>
        <v/>
      </c>
      <c r="CQ158" s="268" t="str">
        <f t="shared" si="107"/>
        <v/>
      </c>
      <c r="CR158" s="269" t="str">
        <f t="shared" si="160"/>
        <v/>
      </c>
      <c r="CS158" s="270" t="str">
        <f t="shared" si="109"/>
        <v/>
      </c>
      <c r="CT158" s="261" t="str">
        <f t="shared" si="161"/>
        <v/>
      </c>
      <c r="CU158" s="260"/>
      <c r="CV158" s="135"/>
    </row>
    <row r="159" spans="1:100" ht="13.5" customHeight="1">
      <c r="A159" s="259"/>
      <c r="E159" s="262" t="str">
        <f t="shared" si="112"/>
        <v/>
      </c>
      <c r="F159" s="263" t="str">
        <f t="shared" si="113"/>
        <v/>
      </c>
      <c r="G159" s="264"/>
      <c r="H159" s="265"/>
      <c r="I159" s="266" t="str">
        <f t="shared" si="114"/>
        <v/>
      </c>
      <c r="J159" s="267" t="str">
        <f t="shared" si="115"/>
        <v/>
      </c>
      <c r="K159" s="268" t="str">
        <f t="shared" si="116"/>
        <v/>
      </c>
      <c r="L159" s="269" t="str">
        <f t="shared" si="117"/>
        <v/>
      </c>
      <c r="M159" s="270" t="str">
        <f t="shared" si="118"/>
        <v/>
      </c>
      <c r="N159" s="261" t="str">
        <f t="shared" si="119"/>
        <v/>
      </c>
      <c r="O159" s="260"/>
      <c r="P159" s="135"/>
      <c r="Q159" s="262" t="str">
        <f t="shared" si="120"/>
        <v/>
      </c>
      <c r="R159" s="263" t="str">
        <f t="shared" si="121"/>
        <v/>
      </c>
      <c r="S159" s="264"/>
      <c r="T159" s="265"/>
      <c r="U159" s="266" t="str">
        <f t="shared" si="122"/>
        <v/>
      </c>
      <c r="V159" s="267" t="str">
        <f t="shared" si="123"/>
        <v/>
      </c>
      <c r="W159" s="268" t="str">
        <f t="shared" si="124"/>
        <v/>
      </c>
      <c r="X159" s="269" t="str">
        <f t="shared" si="125"/>
        <v/>
      </c>
      <c r="Y159" s="270" t="str">
        <f t="shared" si="126"/>
        <v/>
      </c>
      <c r="Z159" s="261" t="str">
        <f t="shared" si="127"/>
        <v/>
      </c>
      <c r="AA159" s="260"/>
      <c r="AB159" s="135"/>
      <c r="AC159" s="262" t="str">
        <f t="shared" si="128"/>
        <v/>
      </c>
      <c r="AD159" s="263" t="str">
        <f t="shared" si="129"/>
        <v/>
      </c>
      <c r="AE159" s="264"/>
      <c r="AF159" s="265"/>
      <c r="AG159" s="266" t="str">
        <f t="shared" si="130"/>
        <v/>
      </c>
      <c r="AH159" s="267" t="str">
        <f t="shared" si="131"/>
        <v/>
      </c>
      <c r="AI159" s="268" t="str">
        <f t="shared" si="132"/>
        <v/>
      </c>
      <c r="AJ159" s="269" t="str">
        <f t="shared" si="133"/>
        <v/>
      </c>
      <c r="AK159" s="270" t="str">
        <f t="shared" si="134"/>
        <v/>
      </c>
      <c r="AL159" s="261" t="str">
        <f t="shared" si="135"/>
        <v/>
      </c>
      <c r="AM159" s="260"/>
      <c r="AN159" s="135"/>
      <c r="AO159" s="262" t="str">
        <f t="shared" si="136"/>
        <v/>
      </c>
      <c r="AP159" s="263" t="str">
        <f t="shared" si="137"/>
        <v/>
      </c>
      <c r="AQ159" s="264"/>
      <c r="AR159" s="265"/>
      <c r="AS159" s="266" t="str">
        <f t="shared" si="138"/>
        <v/>
      </c>
      <c r="AT159" s="267" t="str">
        <f t="shared" si="139"/>
        <v/>
      </c>
      <c r="AU159" s="268" t="str">
        <f t="shared" si="140"/>
        <v/>
      </c>
      <c r="AV159" s="269" t="str">
        <f t="shared" si="141"/>
        <v/>
      </c>
      <c r="AW159" s="270" t="str">
        <f t="shared" si="142"/>
        <v/>
      </c>
      <c r="AX159" s="261" t="str">
        <f t="shared" si="143"/>
        <v/>
      </c>
      <c r="AY159" s="260"/>
      <c r="AZ159" s="135"/>
      <c r="BA159" s="262" t="str">
        <f t="shared" si="144"/>
        <v/>
      </c>
      <c r="BB159" s="263" t="str">
        <f t="shared" si="145"/>
        <v/>
      </c>
      <c r="BC159" s="264"/>
      <c r="BD159" s="265"/>
      <c r="BE159" s="266" t="str">
        <f t="shared" si="146"/>
        <v/>
      </c>
      <c r="BF159" s="267" t="str">
        <f t="shared" si="147"/>
        <v/>
      </c>
      <c r="BG159" s="268" t="str">
        <f t="shared" si="148"/>
        <v/>
      </c>
      <c r="BH159" s="269" t="str">
        <f t="shared" si="149"/>
        <v/>
      </c>
      <c r="BI159" s="270" t="str">
        <f t="shared" si="150"/>
        <v/>
      </c>
      <c r="BJ159" s="261" t="str">
        <f t="shared" si="151"/>
        <v/>
      </c>
      <c r="BK159" s="260"/>
      <c r="BL159" s="135"/>
      <c r="BM159" s="262" t="str">
        <f t="shared" si="152"/>
        <v/>
      </c>
      <c r="BN159" s="263" t="str">
        <f t="shared" si="153"/>
        <v/>
      </c>
      <c r="BO159" s="264"/>
      <c r="BP159" s="265"/>
      <c r="BQ159" s="266" t="str">
        <f t="shared" si="154"/>
        <v/>
      </c>
      <c r="BR159" s="267" t="str">
        <f t="shared" si="155"/>
        <v/>
      </c>
      <c r="BS159" s="268" t="str">
        <f t="shared" si="156"/>
        <v/>
      </c>
      <c r="BT159" s="269" t="str">
        <f t="shared" si="157"/>
        <v/>
      </c>
      <c r="BU159" s="270" t="str">
        <f t="shared" si="158"/>
        <v/>
      </c>
      <c r="BV159" s="261" t="str">
        <f t="shared" si="159"/>
        <v/>
      </c>
      <c r="BW159" s="260"/>
      <c r="BX159" s="135"/>
      <c r="BY159" s="262" t="str">
        <f t="shared" si="45"/>
        <v/>
      </c>
      <c r="BZ159" s="263" t="str">
        <f t="shared" si="46"/>
        <v/>
      </c>
      <c r="CA159" s="264"/>
      <c r="CB159" s="265"/>
      <c r="CC159" s="266" t="str">
        <f t="shared" si="47"/>
        <v/>
      </c>
      <c r="CD159" s="267" t="str">
        <f t="shared" si="48"/>
        <v/>
      </c>
      <c r="CE159" s="268" t="str">
        <f t="shared" si="49"/>
        <v/>
      </c>
      <c r="CF159" s="269" t="str">
        <f t="shared" si="50"/>
        <v/>
      </c>
      <c r="CG159" s="270" t="str">
        <f t="shared" si="111"/>
        <v/>
      </c>
      <c r="CH159" s="261" t="str">
        <f t="shared" si="51"/>
        <v/>
      </c>
      <c r="CI159" s="260"/>
      <c r="CJ159" s="135"/>
      <c r="CK159" s="262" t="str">
        <f t="shared" si="103"/>
        <v/>
      </c>
      <c r="CL159" s="263" t="str">
        <f t="shared" si="104"/>
        <v/>
      </c>
      <c r="CM159" s="264"/>
      <c r="CN159" s="265"/>
      <c r="CO159" s="266" t="str">
        <f t="shared" si="105"/>
        <v/>
      </c>
      <c r="CP159" s="267" t="str">
        <f t="shared" si="106"/>
        <v/>
      </c>
      <c r="CQ159" s="268" t="str">
        <f t="shared" si="107"/>
        <v/>
      </c>
      <c r="CR159" s="269" t="str">
        <f t="shared" si="160"/>
        <v/>
      </c>
      <c r="CS159" s="270" t="str">
        <f t="shared" si="109"/>
        <v/>
      </c>
      <c r="CT159" s="261" t="str">
        <f t="shared" si="161"/>
        <v/>
      </c>
      <c r="CU159" s="260"/>
      <c r="CV159" s="135"/>
    </row>
    <row r="160" spans="1:100" ht="13.5" customHeight="1">
      <c r="A160" s="259"/>
      <c r="E160" s="262" t="str">
        <f t="shared" si="112"/>
        <v/>
      </c>
      <c r="F160" s="263" t="str">
        <f t="shared" si="113"/>
        <v/>
      </c>
      <c r="G160" s="264"/>
      <c r="H160" s="265"/>
      <c r="I160" s="266" t="str">
        <f t="shared" si="114"/>
        <v/>
      </c>
      <c r="J160" s="267" t="str">
        <f t="shared" si="115"/>
        <v/>
      </c>
      <c r="K160" s="268" t="str">
        <f t="shared" si="116"/>
        <v/>
      </c>
      <c r="L160" s="269" t="str">
        <f t="shared" si="117"/>
        <v/>
      </c>
      <c r="M160" s="270" t="str">
        <f t="shared" si="118"/>
        <v/>
      </c>
      <c r="N160" s="261" t="str">
        <f t="shared" si="119"/>
        <v/>
      </c>
      <c r="O160" s="260"/>
      <c r="P160" s="135"/>
      <c r="Q160" s="262" t="str">
        <f t="shared" si="120"/>
        <v/>
      </c>
      <c r="R160" s="263" t="str">
        <f t="shared" si="121"/>
        <v/>
      </c>
      <c r="S160" s="264"/>
      <c r="T160" s="265"/>
      <c r="U160" s="266" t="str">
        <f t="shared" si="122"/>
        <v/>
      </c>
      <c r="V160" s="267" t="str">
        <f t="shared" si="123"/>
        <v/>
      </c>
      <c r="W160" s="268" t="str">
        <f t="shared" si="124"/>
        <v/>
      </c>
      <c r="X160" s="269" t="str">
        <f t="shared" si="125"/>
        <v/>
      </c>
      <c r="Y160" s="270" t="str">
        <f t="shared" si="126"/>
        <v/>
      </c>
      <c r="Z160" s="261" t="str">
        <f t="shared" si="127"/>
        <v/>
      </c>
      <c r="AA160" s="260"/>
      <c r="AB160" s="135"/>
      <c r="AC160" s="262" t="str">
        <f t="shared" si="128"/>
        <v/>
      </c>
      <c r="AD160" s="263" t="str">
        <f t="shared" si="129"/>
        <v/>
      </c>
      <c r="AE160" s="264"/>
      <c r="AF160" s="265"/>
      <c r="AG160" s="266" t="str">
        <f t="shared" si="130"/>
        <v/>
      </c>
      <c r="AH160" s="267" t="str">
        <f t="shared" si="131"/>
        <v/>
      </c>
      <c r="AI160" s="268" t="str">
        <f t="shared" si="132"/>
        <v/>
      </c>
      <c r="AJ160" s="269" t="str">
        <f t="shared" si="133"/>
        <v/>
      </c>
      <c r="AK160" s="270" t="str">
        <f t="shared" si="134"/>
        <v/>
      </c>
      <c r="AL160" s="261" t="str">
        <f t="shared" si="135"/>
        <v/>
      </c>
      <c r="AM160" s="260"/>
      <c r="AN160" s="135"/>
      <c r="AO160" s="262" t="str">
        <f t="shared" si="136"/>
        <v/>
      </c>
      <c r="AP160" s="263" t="str">
        <f t="shared" si="137"/>
        <v/>
      </c>
      <c r="AQ160" s="264"/>
      <c r="AR160" s="265"/>
      <c r="AS160" s="266" t="str">
        <f t="shared" si="138"/>
        <v/>
      </c>
      <c r="AT160" s="267" t="str">
        <f t="shared" si="139"/>
        <v/>
      </c>
      <c r="AU160" s="268" t="str">
        <f t="shared" si="140"/>
        <v/>
      </c>
      <c r="AV160" s="269" t="str">
        <f t="shared" si="141"/>
        <v/>
      </c>
      <c r="AW160" s="270" t="str">
        <f t="shared" si="142"/>
        <v/>
      </c>
      <c r="AX160" s="261" t="str">
        <f t="shared" si="143"/>
        <v/>
      </c>
      <c r="AY160" s="260"/>
      <c r="AZ160" s="135"/>
      <c r="BA160" s="262" t="str">
        <f t="shared" si="144"/>
        <v/>
      </c>
      <c r="BB160" s="263" t="str">
        <f t="shared" si="145"/>
        <v/>
      </c>
      <c r="BC160" s="264"/>
      <c r="BD160" s="265"/>
      <c r="BE160" s="266" t="str">
        <f t="shared" si="146"/>
        <v/>
      </c>
      <c r="BF160" s="267" t="str">
        <f t="shared" si="147"/>
        <v/>
      </c>
      <c r="BG160" s="268" t="str">
        <f t="shared" si="148"/>
        <v/>
      </c>
      <c r="BH160" s="269" t="str">
        <f t="shared" si="149"/>
        <v/>
      </c>
      <c r="BI160" s="270" t="str">
        <f t="shared" si="150"/>
        <v/>
      </c>
      <c r="BJ160" s="261" t="str">
        <f t="shared" si="151"/>
        <v/>
      </c>
      <c r="BK160" s="260"/>
      <c r="BL160" s="135"/>
      <c r="BM160" s="262" t="str">
        <f t="shared" si="152"/>
        <v/>
      </c>
      <c r="BN160" s="263" t="str">
        <f t="shared" si="153"/>
        <v/>
      </c>
      <c r="BO160" s="264"/>
      <c r="BP160" s="265"/>
      <c r="BQ160" s="266" t="str">
        <f t="shared" si="154"/>
        <v/>
      </c>
      <c r="BR160" s="267" t="str">
        <f t="shared" si="155"/>
        <v/>
      </c>
      <c r="BS160" s="268" t="str">
        <f t="shared" si="156"/>
        <v/>
      </c>
      <c r="BT160" s="269" t="str">
        <f t="shared" si="157"/>
        <v/>
      </c>
      <c r="BU160" s="270" t="str">
        <f t="shared" si="158"/>
        <v/>
      </c>
      <c r="BV160" s="261" t="str">
        <f t="shared" si="159"/>
        <v/>
      </c>
      <c r="BW160" s="260"/>
      <c r="BX160" s="135"/>
      <c r="BY160" s="262" t="str">
        <f t="shared" si="45"/>
        <v/>
      </c>
      <c r="BZ160" s="263" t="str">
        <f t="shared" si="46"/>
        <v/>
      </c>
      <c r="CA160" s="264"/>
      <c r="CB160" s="265"/>
      <c r="CC160" s="266" t="str">
        <f t="shared" si="47"/>
        <v/>
      </c>
      <c r="CD160" s="267" t="str">
        <f t="shared" si="48"/>
        <v/>
      </c>
      <c r="CE160" s="268" t="str">
        <f t="shared" si="49"/>
        <v/>
      </c>
      <c r="CF160" s="269" t="str">
        <f t="shared" si="50"/>
        <v/>
      </c>
      <c r="CG160" s="270" t="str">
        <f t="shared" si="111"/>
        <v/>
      </c>
      <c r="CH160" s="261" t="str">
        <f t="shared" si="51"/>
        <v/>
      </c>
      <c r="CI160" s="260"/>
      <c r="CJ160" s="135"/>
      <c r="CK160" s="262" t="str">
        <f t="shared" si="103"/>
        <v/>
      </c>
      <c r="CL160" s="263" t="str">
        <f t="shared" si="104"/>
        <v/>
      </c>
      <c r="CM160" s="264"/>
      <c r="CN160" s="265"/>
      <c r="CO160" s="266" t="str">
        <f t="shared" si="105"/>
        <v/>
      </c>
      <c r="CP160" s="267" t="str">
        <f t="shared" si="106"/>
        <v/>
      </c>
      <c r="CQ160" s="268" t="str">
        <f t="shared" si="107"/>
        <v/>
      </c>
      <c r="CR160" s="269" t="str">
        <f t="shared" si="160"/>
        <v/>
      </c>
      <c r="CS160" s="270" t="str">
        <f t="shared" si="109"/>
        <v/>
      </c>
      <c r="CT160" s="261" t="str">
        <f t="shared" si="161"/>
        <v/>
      </c>
      <c r="CU160" s="260"/>
      <c r="CV160" s="135"/>
    </row>
    <row r="161" spans="1:100" ht="13.5" customHeight="1">
      <c r="A161" s="259"/>
      <c r="E161" s="262" t="str">
        <f t="shared" si="112"/>
        <v/>
      </c>
      <c r="F161" s="263" t="str">
        <f t="shared" si="113"/>
        <v/>
      </c>
      <c r="G161" s="264"/>
      <c r="H161" s="265"/>
      <c r="I161" s="266" t="str">
        <f t="shared" si="114"/>
        <v/>
      </c>
      <c r="J161" s="267" t="str">
        <f t="shared" si="115"/>
        <v/>
      </c>
      <c r="K161" s="268" t="str">
        <f t="shared" si="116"/>
        <v/>
      </c>
      <c r="L161" s="269" t="str">
        <f t="shared" si="117"/>
        <v/>
      </c>
      <c r="M161" s="270" t="str">
        <f t="shared" si="118"/>
        <v/>
      </c>
      <c r="N161" s="261" t="str">
        <f t="shared" si="119"/>
        <v/>
      </c>
      <c r="O161" s="260"/>
      <c r="P161" s="135"/>
      <c r="Q161" s="262" t="str">
        <f t="shared" si="120"/>
        <v/>
      </c>
      <c r="R161" s="263" t="str">
        <f t="shared" si="121"/>
        <v/>
      </c>
      <c r="S161" s="264"/>
      <c r="T161" s="265"/>
      <c r="U161" s="266" t="str">
        <f t="shared" si="122"/>
        <v/>
      </c>
      <c r="V161" s="267" t="str">
        <f t="shared" si="123"/>
        <v/>
      </c>
      <c r="W161" s="268" t="str">
        <f t="shared" si="124"/>
        <v/>
      </c>
      <c r="X161" s="269" t="str">
        <f t="shared" si="125"/>
        <v/>
      </c>
      <c r="Y161" s="270" t="str">
        <f t="shared" si="126"/>
        <v/>
      </c>
      <c r="Z161" s="261" t="str">
        <f t="shared" si="127"/>
        <v/>
      </c>
      <c r="AA161" s="260"/>
      <c r="AB161" s="135"/>
      <c r="AC161" s="262" t="str">
        <f t="shared" si="128"/>
        <v/>
      </c>
      <c r="AD161" s="263" t="str">
        <f t="shared" si="129"/>
        <v/>
      </c>
      <c r="AE161" s="264"/>
      <c r="AF161" s="265"/>
      <c r="AG161" s="266" t="str">
        <f t="shared" si="130"/>
        <v/>
      </c>
      <c r="AH161" s="267" t="str">
        <f t="shared" si="131"/>
        <v/>
      </c>
      <c r="AI161" s="268" t="str">
        <f t="shared" si="132"/>
        <v/>
      </c>
      <c r="AJ161" s="269" t="str">
        <f t="shared" si="133"/>
        <v/>
      </c>
      <c r="AK161" s="270" t="str">
        <f t="shared" si="134"/>
        <v/>
      </c>
      <c r="AL161" s="261" t="str">
        <f t="shared" si="135"/>
        <v/>
      </c>
      <c r="AM161" s="260"/>
      <c r="AN161" s="135"/>
      <c r="AO161" s="262" t="str">
        <f t="shared" si="136"/>
        <v/>
      </c>
      <c r="AP161" s="263" t="str">
        <f t="shared" si="137"/>
        <v/>
      </c>
      <c r="AQ161" s="264"/>
      <c r="AR161" s="265"/>
      <c r="AS161" s="266" t="str">
        <f t="shared" si="138"/>
        <v/>
      </c>
      <c r="AT161" s="267" t="str">
        <f t="shared" si="139"/>
        <v/>
      </c>
      <c r="AU161" s="268" t="str">
        <f t="shared" si="140"/>
        <v/>
      </c>
      <c r="AV161" s="269" t="str">
        <f t="shared" si="141"/>
        <v/>
      </c>
      <c r="AW161" s="270" t="str">
        <f t="shared" si="142"/>
        <v/>
      </c>
      <c r="AX161" s="261" t="str">
        <f t="shared" si="143"/>
        <v/>
      </c>
      <c r="AY161" s="260"/>
      <c r="AZ161" s="135"/>
      <c r="BA161" s="262" t="str">
        <f t="shared" si="144"/>
        <v/>
      </c>
      <c r="BB161" s="263" t="str">
        <f t="shared" si="145"/>
        <v/>
      </c>
      <c r="BC161" s="264"/>
      <c r="BD161" s="265"/>
      <c r="BE161" s="266" t="str">
        <f t="shared" si="146"/>
        <v/>
      </c>
      <c r="BF161" s="267" t="str">
        <f t="shared" si="147"/>
        <v/>
      </c>
      <c r="BG161" s="268" t="str">
        <f t="shared" si="148"/>
        <v/>
      </c>
      <c r="BH161" s="269" t="str">
        <f t="shared" si="149"/>
        <v/>
      </c>
      <c r="BI161" s="270" t="str">
        <f t="shared" si="150"/>
        <v/>
      </c>
      <c r="BJ161" s="261" t="str">
        <f t="shared" si="151"/>
        <v/>
      </c>
      <c r="BK161" s="260"/>
      <c r="BL161" s="135"/>
      <c r="BM161" s="262" t="str">
        <f t="shared" si="152"/>
        <v/>
      </c>
      <c r="BN161" s="263" t="str">
        <f t="shared" si="153"/>
        <v/>
      </c>
      <c r="BO161" s="264"/>
      <c r="BP161" s="265"/>
      <c r="BQ161" s="266" t="str">
        <f t="shared" si="154"/>
        <v/>
      </c>
      <c r="BR161" s="267" t="str">
        <f t="shared" si="155"/>
        <v/>
      </c>
      <c r="BS161" s="268" t="str">
        <f t="shared" si="156"/>
        <v/>
      </c>
      <c r="BT161" s="269" t="str">
        <f t="shared" si="157"/>
        <v/>
      </c>
      <c r="BU161" s="270" t="str">
        <f t="shared" si="158"/>
        <v/>
      </c>
      <c r="BV161" s="261" t="str">
        <f t="shared" si="159"/>
        <v/>
      </c>
      <c r="BW161" s="260"/>
      <c r="BX161" s="135"/>
      <c r="BY161" s="262" t="str">
        <f t="shared" si="45"/>
        <v/>
      </c>
      <c r="BZ161" s="263" t="str">
        <f t="shared" si="46"/>
        <v/>
      </c>
      <c r="CA161" s="264"/>
      <c r="CB161" s="265"/>
      <c r="CC161" s="266" t="str">
        <f t="shared" si="47"/>
        <v/>
      </c>
      <c r="CD161" s="267" t="str">
        <f t="shared" si="48"/>
        <v/>
      </c>
      <c r="CE161" s="268" t="str">
        <f t="shared" si="49"/>
        <v/>
      </c>
      <c r="CF161" s="269" t="str">
        <f t="shared" si="50"/>
        <v/>
      </c>
      <c r="CG161" s="270" t="str">
        <f t="shared" si="111"/>
        <v/>
      </c>
      <c r="CH161" s="261" t="str">
        <f t="shared" si="51"/>
        <v/>
      </c>
      <c r="CI161" s="260"/>
      <c r="CJ161" s="135"/>
      <c r="CK161" s="262" t="str">
        <f t="shared" si="103"/>
        <v/>
      </c>
      <c r="CL161" s="263" t="str">
        <f t="shared" si="104"/>
        <v/>
      </c>
      <c r="CM161" s="264"/>
      <c r="CN161" s="265"/>
      <c r="CO161" s="266" t="str">
        <f t="shared" si="105"/>
        <v/>
      </c>
      <c r="CP161" s="267" t="str">
        <f t="shared" si="106"/>
        <v/>
      </c>
      <c r="CQ161" s="268" t="str">
        <f t="shared" si="107"/>
        <v/>
      </c>
      <c r="CR161" s="269" t="str">
        <f t="shared" si="160"/>
        <v/>
      </c>
      <c r="CS161" s="270" t="str">
        <f t="shared" si="109"/>
        <v/>
      </c>
      <c r="CT161" s="261" t="str">
        <f t="shared" si="161"/>
        <v/>
      </c>
      <c r="CU161" s="260"/>
      <c r="CV161" s="135"/>
    </row>
    <row r="162" spans="1:100" ht="13.5" customHeight="1">
      <c r="A162" s="259"/>
      <c r="E162" s="262" t="str">
        <f t="shared" si="112"/>
        <v/>
      </c>
      <c r="F162" s="263" t="str">
        <f t="shared" si="113"/>
        <v/>
      </c>
      <c r="G162" s="264"/>
      <c r="H162" s="265"/>
      <c r="I162" s="266" t="str">
        <f t="shared" si="114"/>
        <v/>
      </c>
      <c r="J162" s="267" t="str">
        <f t="shared" si="115"/>
        <v/>
      </c>
      <c r="K162" s="268" t="str">
        <f t="shared" si="116"/>
        <v/>
      </c>
      <c r="L162" s="269" t="str">
        <f t="shared" si="117"/>
        <v/>
      </c>
      <c r="M162" s="270" t="str">
        <f t="shared" si="118"/>
        <v/>
      </c>
      <c r="N162" s="261" t="str">
        <f t="shared" si="119"/>
        <v/>
      </c>
      <c r="O162" s="260"/>
      <c r="P162" s="135"/>
      <c r="Q162" s="262" t="str">
        <f t="shared" si="120"/>
        <v/>
      </c>
      <c r="R162" s="263" t="str">
        <f t="shared" si="121"/>
        <v/>
      </c>
      <c r="S162" s="264"/>
      <c r="T162" s="265"/>
      <c r="U162" s="266" t="str">
        <f t="shared" si="122"/>
        <v/>
      </c>
      <c r="V162" s="267" t="str">
        <f t="shared" si="123"/>
        <v/>
      </c>
      <c r="W162" s="268" t="str">
        <f t="shared" si="124"/>
        <v/>
      </c>
      <c r="X162" s="269" t="str">
        <f t="shared" si="125"/>
        <v/>
      </c>
      <c r="Y162" s="270" t="str">
        <f t="shared" si="126"/>
        <v/>
      </c>
      <c r="Z162" s="261" t="str">
        <f t="shared" si="127"/>
        <v/>
      </c>
      <c r="AA162" s="260"/>
      <c r="AB162" s="135"/>
      <c r="AC162" s="262" t="str">
        <f t="shared" si="128"/>
        <v/>
      </c>
      <c r="AD162" s="263" t="str">
        <f t="shared" si="129"/>
        <v/>
      </c>
      <c r="AE162" s="264"/>
      <c r="AF162" s="265"/>
      <c r="AG162" s="266" t="str">
        <f t="shared" si="130"/>
        <v/>
      </c>
      <c r="AH162" s="267" t="str">
        <f t="shared" si="131"/>
        <v/>
      </c>
      <c r="AI162" s="268" t="str">
        <f t="shared" si="132"/>
        <v/>
      </c>
      <c r="AJ162" s="269" t="str">
        <f t="shared" si="133"/>
        <v/>
      </c>
      <c r="AK162" s="270" t="str">
        <f t="shared" si="134"/>
        <v/>
      </c>
      <c r="AL162" s="261" t="str">
        <f t="shared" si="135"/>
        <v/>
      </c>
      <c r="AM162" s="260"/>
      <c r="AN162" s="135"/>
      <c r="AO162" s="262" t="str">
        <f t="shared" si="136"/>
        <v/>
      </c>
      <c r="AP162" s="263" t="str">
        <f t="shared" si="137"/>
        <v/>
      </c>
      <c r="AQ162" s="264"/>
      <c r="AR162" s="265"/>
      <c r="AS162" s="266" t="str">
        <f t="shared" si="138"/>
        <v/>
      </c>
      <c r="AT162" s="267" t="str">
        <f t="shared" si="139"/>
        <v/>
      </c>
      <c r="AU162" s="268" t="str">
        <f t="shared" si="140"/>
        <v/>
      </c>
      <c r="AV162" s="269" t="str">
        <f t="shared" si="141"/>
        <v/>
      </c>
      <c r="AW162" s="270" t="str">
        <f t="shared" si="142"/>
        <v/>
      </c>
      <c r="AX162" s="261" t="str">
        <f t="shared" si="143"/>
        <v/>
      </c>
      <c r="AY162" s="260"/>
      <c r="AZ162" s="135"/>
      <c r="BA162" s="262" t="str">
        <f t="shared" si="144"/>
        <v/>
      </c>
      <c r="BB162" s="263" t="str">
        <f t="shared" si="145"/>
        <v/>
      </c>
      <c r="BC162" s="264"/>
      <c r="BD162" s="265"/>
      <c r="BE162" s="266" t="str">
        <f t="shared" si="146"/>
        <v/>
      </c>
      <c r="BF162" s="267" t="str">
        <f t="shared" si="147"/>
        <v/>
      </c>
      <c r="BG162" s="268" t="str">
        <f t="shared" si="148"/>
        <v/>
      </c>
      <c r="BH162" s="269" t="str">
        <f t="shared" si="149"/>
        <v/>
      </c>
      <c r="BI162" s="270" t="str">
        <f t="shared" si="150"/>
        <v/>
      </c>
      <c r="BJ162" s="261" t="str">
        <f t="shared" si="151"/>
        <v/>
      </c>
      <c r="BK162" s="260"/>
      <c r="BL162" s="135"/>
      <c r="BM162" s="262" t="str">
        <f t="shared" si="152"/>
        <v/>
      </c>
      <c r="BN162" s="263" t="str">
        <f t="shared" si="153"/>
        <v/>
      </c>
      <c r="BO162" s="264"/>
      <c r="BP162" s="265"/>
      <c r="BQ162" s="266" t="str">
        <f t="shared" si="154"/>
        <v/>
      </c>
      <c r="BR162" s="267" t="str">
        <f t="shared" si="155"/>
        <v/>
      </c>
      <c r="BS162" s="268" t="str">
        <f t="shared" si="156"/>
        <v/>
      </c>
      <c r="BT162" s="269" t="str">
        <f t="shared" si="157"/>
        <v/>
      </c>
      <c r="BU162" s="270" t="str">
        <f t="shared" si="158"/>
        <v/>
      </c>
      <c r="BV162" s="261" t="str">
        <f t="shared" si="159"/>
        <v/>
      </c>
      <c r="BW162" s="260"/>
      <c r="BX162" s="135"/>
      <c r="BY162" s="262" t="str">
        <f t="shared" si="45"/>
        <v/>
      </c>
      <c r="BZ162" s="263" t="str">
        <f t="shared" si="46"/>
        <v/>
      </c>
      <c r="CA162" s="264"/>
      <c r="CB162" s="265"/>
      <c r="CC162" s="266" t="str">
        <f t="shared" si="47"/>
        <v/>
      </c>
      <c r="CD162" s="267" t="str">
        <f t="shared" si="48"/>
        <v/>
      </c>
      <c r="CE162" s="268" t="str">
        <f t="shared" si="49"/>
        <v/>
      </c>
      <c r="CF162" s="269" t="str">
        <f t="shared" si="50"/>
        <v/>
      </c>
      <c r="CG162" s="270" t="str">
        <f t="shared" si="111"/>
        <v/>
      </c>
      <c r="CH162" s="261" t="str">
        <f t="shared" si="51"/>
        <v/>
      </c>
      <c r="CI162" s="260"/>
      <c r="CJ162" s="135"/>
      <c r="CK162" s="262" t="str">
        <f t="shared" si="103"/>
        <v/>
      </c>
      <c r="CL162" s="263" t="str">
        <f t="shared" si="104"/>
        <v/>
      </c>
      <c r="CM162" s="264"/>
      <c r="CN162" s="265"/>
      <c r="CO162" s="266" t="str">
        <f t="shared" si="105"/>
        <v/>
      </c>
      <c r="CP162" s="267" t="str">
        <f t="shared" si="106"/>
        <v/>
      </c>
      <c r="CQ162" s="268" t="str">
        <f t="shared" si="107"/>
        <v/>
      </c>
      <c r="CR162" s="269" t="str">
        <f t="shared" si="160"/>
        <v/>
      </c>
      <c r="CS162" s="270" t="str">
        <f t="shared" si="109"/>
        <v/>
      </c>
      <c r="CT162" s="261" t="str">
        <f t="shared" si="161"/>
        <v/>
      </c>
      <c r="CU162" s="260"/>
      <c r="CV162" s="135"/>
    </row>
    <row r="163" spans="1:100" ht="13.5" customHeight="1">
      <c r="A163" s="259"/>
      <c r="E163" s="262" t="str">
        <f t="shared" si="112"/>
        <v/>
      </c>
      <c r="F163" s="263" t="str">
        <f t="shared" si="113"/>
        <v/>
      </c>
      <c r="G163" s="264"/>
      <c r="H163" s="265"/>
      <c r="I163" s="266" t="str">
        <f t="shared" si="114"/>
        <v/>
      </c>
      <c r="J163" s="267" t="str">
        <f t="shared" si="115"/>
        <v/>
      </c>
      <c r="K163" s="268" t="str">
        <f t="shared" si="116"/>
        <v/>
      </c>
      <c r="L163" s="269" t="str">
        <f t="shared" si="117"/>
        <v/>
      </c>
      <c r="M163" s="270" t="str">
        <f t="shared" si="118"/>
        <v/>
      </c>
      <c r="N163" s="261" t="str">
        <f t="shared" si="119"/>
        <v/>
      </c>
      <c r="O163" s="260"/>
      <c r="P163" s="135"/>
      <c r="Q163" s="262" t="str">
        <f t="shared" si="120"/>
        <v/>
      </c>
      <c r="R163" s="263" t="str">
        <f t="shared" si="121"/>
        <v/>
      </c>
      <c r="S163" s="264"/>
      <c r="T163" s="265"/>
      <c r="U163" s="266" t="str">
        <f t="shared" si="122"/>
        <v/>
      </c>
      <c r="V163" s="267" t="str">
        <f t="shared" si="123"/>
        <v/>
      </c>
      <c r="W163" s="268" t="str">
        <f t="shared" si="124"/>
        <v/>
      </c>
      <c r="X163" s="269" t="str">
        <f t="shared" si="125"/>
        <v/>
      </c>
      <c r="Y163" s="270" t="str">
        <f t="shared" si="126"/>
        <v/>
      </c>
      <c r="Z163" s="261" t="str">
        <f t="shared" si="127"/>
        <v/>
      </c>
      <c r="AA163" s="260"/>
      <c r="AB163" s="135"/>
      <c r="AC163" s="262" t="str">
        <f t="shared" si="128"/>
        <v/>
      </c>
      <c r="AD163" s="263" t="str">
        <f t="shared" si="129"/>
        <v/>
      </c>
      <c r="AE163" s="264"/>
      <c r="AF163" s="265"/>
      <c r="AG163" s="266" t="str">
        <f t="shared" si="130"/>
        <v/>
      </c>
      <c r="AH163" s="267" t="str">
        <f t="shared" si="131"/>
        <v/>
      </c>
      <c r="AI163" s="268" t="str">
        <f t="shared" si="132"/>
        <v/>
      </c>
      <c r="AJ163" s="269" t="str">
        <f t="shared" si="133"/>
        <v/>
      </c>
      <c r="AK163" s="270" t="str">
        <f t="shared" si="134"/>
        <v/>
      </c>
      <c r="AL163" s="261" t="str">
        <f t="shared" si="135"/>
        <v/>
      </c>
      <c r="AM163" s="260"/>
      <c r="AN163" s="135"/>
      <c r="AO163" s="262" t="str">
        <f t="shared" si="136"/>
        <v/>
      </c>
      <c r="AP163" s="263" t="str">
        <f t="shared" si="137"/>
        <v/>
      </c>
      <c r="AQ163" s="264"/>
      <c r="AR163" s="265"/>
      <c r="AS163" s="266" t="str">
        <f t="shared" si="138"/>
        <v/>
      </c>
      <c r="AT163" s="267" t="str">
        <f t="shared" si="139"/>
        <v/>
      </c>
      <c r="AU163" s="268" t="str">
        <f t="shared" si="140"/>
        <v/>
      </c>
      <c r="AV163" s="269" t="str">
        <f t="shared" si="141"/>
        <v/>
      </c>
      <c r="AW163" s="270" t="str">
        <f t="shared" si="142"/>
        <v/>
      </c>
      <c r="AX163" s="261" t="str">
        <f t="shared" si="143"/>
        <v/>
      </c>
      <c r="AY163" s="260"/>
      <c r="AZ163" s="135"/>
      <c r="BA163" s="262" t="str">
        <f t="shared" si="144"/>
        <v/>
      </c>
      <c r="BB163" s="263" t="str">
        <f t="shared" si="145"/>
        <v/>
      </c>
      <c r="BC163" s="264"/>
      <c r="BD163" s="265"/>
      <c r="BE163" s="266" t="str">
        <f t="shared" si="146"/>
        <v/>
      </c>
      <c r="BF163" s="267" t="str">
        <f t="shared" si="147"/>
        <v/>
      </c>
      <c r="BG163" s="268" t="str">
        <f t="shared" si="148"/>
        <v/>
      </c>
      <c r="BH163" s="269" t="str">
        <f t="shared" si="149"/>
        <v/>
      </c>
      <c r="BI163" s="270" t="str">
        <f t="shared" si="150"/>
        <v/>
      </c>
      <c r="BJ163" s="261" t="str">
        <f t="shared" si="151"/>
        <v/>
      </c>
      <c r="BK163" s="260"/>
      <c r="BL163" s="135"/>
      <c r="BM163" s="262" t="str">
        <f t="shared" si="152"/>
        <v/>
      </c>
      <c r="BN163" s="263" t="str">
        <f t="shared" si="153"/>
        <v/>
      </c>
      <c r="BO163" s="264"/>
      <c r="BP163" s="265"/>
      <c r="BQ163" s="266" t="str">
        <f t="shared" si="154"/>
        <v/>
      </c>
      <c r="BR163" s="267" t="str">
        <f t="shared" si="155"/>
        <v/>
      </c>
      <c r="BS163" s="268" t="str">
        <f t="shared" si="156"/>
        <v/>
      </c>
      <c r="BT163" s="269" t="str">
        <f t="shared" si="157"/>
        <v/>
      </c>
      <c r="BU163" s="270" t="str">
        <f t="shared" si="158"/>
        <v/>
      </c>
      <c r="BV163" s="261" t="str">
        <f t="shared" si="159"/>
        <v/>
      </c>
      <c r="BW163" s="260"/>
      <c r="BX163" s="135"/>
      <c r="BY163" s="262" t="str">
        <f t="shared" si="45"/>
        <v/>
      </c>
      <c r="BZ163" s="263" t="str">
        <f t="shared" si="46"/>
        <v/>
      </c>
      <c r="CA163" s="264"/>
      <c r="CB163" s="265"/>
      <c r="CC163" s="266" t="str">
        <f t="shared" si="47"/>
        <v/>
      </c>
      <c r="CD163" s="267" t="str">
        <f t="shared" si="48"/>
        <v/>
      </c>
      <c r="CE163" s="268" t="str">
        <f t="shared" si="49"/>
        <v/>
      </c>
      <c r="CF163" s="269" t="str">
        <f t="shared" si="50"/>
        <v/>
      </c>
      <c r="CG163" s="270" t="str">
        <f t="shared" si="111"/>
        <v/>
      </c>
      <c r="CH163" s="261" t="str">
        <f t="shared" si="51"/>
        <v/>
      </c>
      <c r="CI163" s="260"/>
      <c r="CJ163" s="135"/>
      <c r="CK163" s="262" t="str">
        <f t="shared" si="103"/>
        <v/>
      </c>
      <c r="CL163" s="263" t="str">
        <f t="shared" si="104"/>
        <v/>
      </c>
      <c r="CM163" s="264"/>
      <c r="CN163" s="265"/>
      <c r="CO163" s="266" t="str">
        <f t="shared" si="105"/>
        <v/>
      </c>
      <c r="CP163" s="267" t="str">
        <f t="shared" si="106"/>
        <v/>
      </c>
      <c r="CQ163" s="268" t="str">
        <f t="shared" si="107"/>
        <v/>
      </c>
      <c r="CR163" s="269" t="str">
        <f t="shared" si="160"/>
        <v/>
      </c>
      <c r="CS163" s="270" t="str">
        <f t="shared" si="109"/>
        <v/>
      </c>
      <c r="CT163" s="261" t="str">
        <f t="shared" si="161"/>
        <v/>
      </c>
      <c r="CU163" s="260"/>
      <c r="CV163" s="135"/>
    </row>
    <row r="164" spans="1:100" ht="13.5" customHeight="1">
      <c r="A164" s="259"/>
      <c r="E164" s="262" t="str">
        <f t="shared" si="112"/>
        <v/>
      </c>
      <c r="F164" s="263" t="str">
        <f t="shared" si="113"/>
        <v/>
      </c>
      <c r="G164" s="264"/>
      <c r="H164" s="265"/>
      <c r="I164" s="266" t="str">
        <f t="shared" si="114"/>
        <v/>
      </c>
      <c r="J164" s="267" t="str">
        <f t="shared" si="115"/>
        <v/>
      </c>
      <c r="K164" s="268" t="str">
        <f t="shared" si="116"/>
        <v/>
      </c>
      <c r="L164" s="269" t="str">
        <f t="shared" si="117"/>
        <v/>
      </c>
      <c r="M164" s="270" t="str">
        <f t="shared" si="118"/>
        <v/>
      </c>
      <c r="N164" s="261" t="str">
        <f t="shared" si="119"/>
        <v/>
      </c>
      <c r="O164" s="260"/>
      <c r="P164" s="135"/>
      <c r="Q164" s="262" t="str">
        <f t="shared" si="120"/>
        <v/>
      </c>
      <c r="R164" s="263" t="str">
        <f t="shared" si="121"/>
        <v/>
      </c>
      <c r="S164" s="264"/>
      <c r="T164" s="265"/>
      <c r="U164" s="266" t="str">
        <f t="shared" si="122"/>
        <v/>
      </c>
      <c r="V164" s="267" t="str">
        <f t="shared" si="123"/>
        <v/>
      </c>
      <c r="W164" s="268" t="str">
        <f t="shared" si="124"/>
        <v/>
      </c>
      <c r="X164" s="269" t="str">
        <f t="shared" si="125"/>
        <v/>
      </c>
      <c r="Y164" s="270" t="str">
        <f t="shared" si="126"/>
        <v/>
      </c>
      <c r="Z164" s="261" t="str">
        <f t="shared" si="127"/>
        <v/>
      </c>
      <c r="AA164" s="260"/>
      <c r="AB164" s="135"/>
      <c r="AC164" s="262" t="str">
        <f t="shared" si="128"/>
        <v/>
      </c>
      <c r="AD164" s="263" t="str">
        <f t="shared" si="129"/>
        <v/>
      </c>
      <c r="AE164" s="264"/>
      <c r="AF164" s="265"/>
      <c r="AG164" s="266" t="str">
        <f t="shared" si="130"/>
        <v/>
      </c>
      <c r="AH164" s="267" t="str">
        <f t="shared" si="131"/>
        <v/>
      </c>
      <c r="AI164" s="268" t="str">
        <f t="shared" si="132"/>
        <v/>
      </c>
      <c r="AJ164" s="269" t="str">
        <f t="shared" si="133"/>
        <v/>
      </c>
      <c r="AK164" s="270" t="str">
        <f t="shared" si="134"/>
        <v/>
      </c>
      <c r="AL164" s="261" t="str">
        <f t="shared" si="135"/>
        <v/>
      </c>
      <c r="AM164" s="260"/>
      <c r="AN164" s="135"/>
      <c r="AO164" s="262" t="str">
        <f t="shared" si="136"/>
        <v/>
      </c>
      <c r="AP164" s="263" t="str">
        <f t="shared" si="137"/>
        <v/>
      </c>
      <c r="AQ164" s="264"/>
      <c r="AR164" s="265"/>
      <c r="AS164" s="266" t="str">
        <f t="shared" si="138"/>
        <v/>
      </c>
      <c r="AT164" s="267" t="str">
        <f t="shared" si="139"/>
        <v/>
      </c>
      <c r="AU164" s="268" t="str">
        <f t="shared" si="140"/>
        <v/>
      </c>
      <c r="AV164" s="269" t="str">
        <f t="shared" si="141"/>
        <v/>
      </c>
      <c r="AW164" s="270" t="str">
        <f t="shared" si="142"/>
        <v/>
      </c>
      <c r="AX164" s="261" t="str">
        <f t="shared" si="143"/>
        <v/>
      </c>
      <c r="AY164" s="260"/>
      <c r="AZ164" s="135"/>
      <c r="BA164" s="262" t="str">
        <f t="shared" si="144"/>
        <v/>
      </c>
      <c r="BB164" s="263" t="str">
        <f t="shared" si="145"/>
        <v/>
      </c>
      <c r="BC164" s="264"/>
      <c r="BD164" s="265"/>
      <c r="BE164" s="266" t="str">
        <f t="shared" si="146"/>
        <v/>
      </c>
      <c r="BF164" s="267" t="str">
        <f t="shared" si="147"/>
        <v/>
      </c>
      <c r="BG164" s="268" t="str">
        <f t="shared" si="148"/>
        <v/>
      </c>
      <c r="BH164" s="269" t="str">
        <f t="shared" si="149"/>
        <v/>
      </c>
      <c r="BI164" s="270" t="str">
        <f t="shared" si="150"/>
        <v/>
      </c>
      <c r="BJ164" s="261" t="str">
        <f t="shared" si="151"/>
        <v/>
      </c>
      <c r="BK164" s="260"/>
      <c r="BL164" s="135"/>
      <c r="BM164" s="262" t="str">
        <f t="shared" si="152"/>
        <v/>
      </c>
      <c r="BN164" s="263" t="str">
        <f t="shared" si="153"/>
        <v/>
      </c>
      <c r="BO164" s="264"/>
      <c r="BP164" s="265"/>
      <c r="BQ164" s="266" t="str">
        <f t="shared" si="154"/>
        <v/>
      </c>
      <c r="BR164" s="267" t="str">
        <f t="shared" si="155"/>
        <v/>
      </c>
      <c r="BS164" s="268" t="str">
        <f t="shared" si="156"/>
        <v/>
      </c>
      <c r="BT164" s="269" t="str">
        <f t="shared" si="157"/>
        <v/>
      </c>
      <c r="BU164" s="270" t="str">
        <f t="shared" si="158"/>
        <v/>
      </c>
      <c r="BV164" s="261" t="str">
        <f t="shared" si="159"/>
        <v/>
      </c>
      <c r="BW164" s="260"/>
      <c r="BX164" s="135"/>
      <c r="BY164" s="262" t="str">
        <f t="shared" si="45"/>
        <v/>
      </c>
      <c r="BZ164" s="263" t="str">
        <f t="shared" si="46"/>
        <v/>
      </c>
      <c r="CA164" s="264"/>
      <c r="CB164" s="265"/>
      <c r="CC164" s="266" t="str">
        <f t="shared" si="47"/>
        <v/>
      </c>
      <c r="CD164" s="267" t="str">
        <f t="shared" si="48"/>
        <v/>
      </c>
      <c r="CE164" s="268" t="str">
        <f t="shared" si="49"/>
        <v/>
      </c>
      <c r="CF164" s="269" t="str">
        <f t="shared" si="50"/>
        <v/>
      </c>
      <c r="CG164" s="270" t="str">
        <f t="shared" ref="CG164:CG177" si="162">IF(CC164="","",(MID(CC164,(SEARCH("^^",SUBSTITUTE(CC164," ","^^",LEN(CC164)-LEN(SUBSTITUTE(CC164," ","")))))+1,99)&amp;"_"&amp;LEFT(CC164,FIND(" ",CC164)-1)&amp;"_"&amp;CD164))</f>
        <v/>
      </c>
      <c r="CH164" s="261" t="str">
        <f t="shared" si="51"/>
        <v/>
      </c>
      <c r="CI164" s="260"/>
      <c r="CJ164" s="135"/>
      <c r="CK164" s="262" t="str">
        <f t="shared" si="103"/>
        <v/>
      </c>
      <c r="CL164" s="263" t="str">
        <f t="shared" si="104"/>
        <v/>
      </c>
      <c r="CM164" s="264"/>
      <c r="CN164" s="265"/>
      <c r="CO164" s="266" t="str">
        <f t="shared" si="105"/>
        <v/>
      </c>
      <c r="CP164" s="267" t="str">
        <f t="shared" si="106"/>
        <v/>
      </c>
      <c r="CQ164" s="268" t="str">
        <f t="shared" si="107"/>
        <v/>
      </c>
      <c r="CR164" s="269" t="str">
        <f t="shared" si="160"/>
        <v/>
      </c>
      <c r="CS164" s="270" t="str">
        <f t="shared" si="109"/>
        <v/>
      </c>
      <c r="CT164" s="261" t="str">
        <f t="shared" si="161"/>
        <v/>
      </c>
      <c r="CU164" s="260"/>
      <c r="CV164" s="135"/>
    </row>
    <row r="165" spans="1:100" ht="13.5" customHeight="1">
      <c r="A165" s="259"/>
      <c r="E165" s="262" t="str">
        <f t="shared" si="112"/>
        <v/>
      </c>
      <c r="F165" s="263" t="str">
        <f t="shared" si="113"/>
        <v/>
      </c>
      <c r="G165" s="264"/>
      <c r="H165" s="265"/>
      <c r="I165" s="266" t="str">
        <f t="shared" si="114"/>
        <v/>
      </c>
      <c r="J165" s="267" t="str">
        <f t="shared" si="115"/>
        <v/>
      </c>
      <c r="K165" s="268" t="str">
        <f t="shared" si="116"/>
        <v/>
      </c>
      <c r="L165" s="269" t="str">
        <f t="shared" si="117"/>
        <v/>
      </c>
      <c r="M165" s="270" t="str">
        <f t="shared" si="118"/>
        <v/>
      </c>
      <c r="N165" s="261" t="str">
        <f t="shared" si="119"/>
        <v/>
      </c>
      <c r="O165" s="260"/>
      <c r="P165" s="135"/>
      <c r="Q165" s="262" t="str">
        <f t="shared" si="120"/>
        <v/>
      </c>
      <c r="R165" s="263" t="str">
        <f t="shared" si="121"/>
        <v/>
      </c>
      <c r="S165" s="264"/>
      <c r="T165" s="265"/>
      <c r="U165" s="266" t="str">
        <f t="shared" si="122"/>
        <v/>
      </c>
      <c r="V165" s="267" t="str">
        <f t="shared" si="123"/>
        <v/>
      </c>
      <c r="W165" s="268" t="str">
        <f t="shared" si="124"/>
        <v/>
      </c>
      <c r="X165" s="269" t="str">
        <f t="shared" si="125"/>
        <v/>
      </c>
      <c r="Y165" s="270" t="str">
        <f t="shared" si="126"/>
        <v/>
      </c>
      <c r="Z165" s="261" t="str">
        <f t="shared" si="127"/>
        <v/>
      </c>
      <c r="AA165" s="260"/>
      <c r="AB165" s="135"/>
      <c r="AC165" s="262" t="str">
        <f t="shared" si="128"/>
        <v/>
      </c>
      <c r="AD165" s="263" t="str">
        <f t="shared" si="129"/>
        <v/>
      </c>
      <c r="AE165" s="264"/>
      <c r="AF165" s="265"/>
      <c r="AG165" s="266" t="str">
        <f t="shared" si="130"/>
        <v/>
      </c>
      <c r="AH165" s="267" t="str">
        <f t="shared" si="131"/>
        <v/>
      </c>
      <c r="AI165" s="268" t="str">
        <f t="shared" si="132"/>
        <v/>
      </c>
      <c r="AJ165" s="269" t="str">
        <f t="shared" si="133"/>
        <v/>
      </c>
      <c r="AK165" s="270" t="str">
        <f t="shared" si="134"/>
        <v/>
      </c>
      <c r="AL165" s="261" t="str">
        <f t="shared" si="135"/>
        <v/>
      </c>
      <c r="AM165" s="260"/>
      <c r="AN165" s="135"/>
      <c r="AO165" s="262" t="str">
        <f t="shared" si="136"/>
        <v/>
      </c>
      <c r="AP165" s="263" t="str">
        <f t="shared" si="137"/>
        <v/>
      </c>
      <c r="AQ165" s="264"/>
      <c r="AR165" s="265"/>
      <c r="AS165" s="266" t="str">
        <f t="shared" si="138"/>
        <v/>
      </c>
      <c r="AT165" s="267" t="str">
        <f t="shared" si="139"/>
        <v/>
      </c>
      <c r="AU165" s="268" t="str">
        <f t="shared" si="140"/>
        <v/>
      </c>
      <c r="AV165" s="269" t="str">
        <f t="shared" si="141"/>
        <v/>
      </c>
      <c r="AW165" s="270" t="str">
        <f t="shared" si="142"/>
        <v/>
      </c>
      <c r="AX165" s="261" t="str">
        <f t="shared" si="143"/>
        <v/>
      </c>
      <c r="AY165" s="260"/>
      <c r="AZ165" s="135"/>
      <c r="BA165" s="262" t="str">
        <f t="shared" si="144"/>
        <v/>
      </c>
      <c r="BB165" s="263" t="str">
        <f t="shared" si="145"/>
        <v/>
      </c>
      <c r="BC165" s="264"/>
      <c r="BD165" s="265"/>
      <c r="BE165" s="266" t="str">
        <f t="shared" si="146"/>
        <v/>
      </c>
      <c r="BF165" s="267" t="str">
        <f t="shared" si="147"/>
        <v/>
      </c>
      <c r="BG165" s="268" t="str">
        <f t="shared" si="148"/>
        <v/>
      </c>
      <c r="BH165" s="269" t="str">
        <f t="shared" si="149"/>
        <v/>
      </c>
      <c r="BI165" s="270" t="str">
        <f t="shared" si="150"/>
        <v/>
      </c>
      <c r="BJ165" s="261" t="str">
        <f t="shared" si="151"/>
        <v/>
      </c>
      <c r="BK165" s="260"/>
      <c r="BL165" s="135"/>
      <c r="BM165" s="262" t="str">
        <f t="shared" si="152"/>
        <v/>
      </c>
      <c r="BN165" s="263" t="str">
        <f t="shared" si="153"/>
        <v/>
      </c>
      <c r="BO165" s="264"/>
      <c r="BP165" s="265"/>
      <c r="BQ165" s="266" t="str">
        <f t="shared" si="154"/>
        <v/>
      </c>
      <c r="BR165" s="267" t="str">
        <f t="shared" si="155"/>
        <v/>
      </c>
      <c r="BS165" s="268" t="str">
        <f t="shared" si="156"/>
        <v/>
      </c>
      <c r="BT165" s="269" t="str">
        <f t="shared" si="157"/>
        <v/>
      </c>
      <c r="BU165" s="270" t="str">
        <f t="shared" si="158"/>
        <v/>
      </c>
      <c r="BV165" s="261" t="str">
        <f t="shared" si="159"/>
        <v/>
      </c>
      <c r="BW165" s="260"/>
      <c r="BX165" s="135"/>
      <c r="BY165" s="262" t="str">
        <f t="shared" ref="BY165:BY177" si="163">IF(CC165="","",BY$3)</f>
        <v/>
      </c>
      <c r="BZ165" s="263" t="str">
        <f t="shared" ref="BZ165:BZ177" si="164">IF(CC165="","",BY$1)</f>
        <v/>
      </c>
      <c r="CA165" s="264"/>
      <c r="CB165" s="265"/>
      <c r="CC165" s="266" t="str">
        <f t="shared" ref="CC165:CC177" si="165">IF(CJ165="","",IF(ISNUMBER(SEARCH(":",CJ165)),MID(CJ165,FIND(":",CJ165)+2,FIND("(",CJ165)-FIND(":",CJ165)-3),LEFT(CJ165,FIND("(",CJ165)-2)))</f>
        <v/>
      </c>
      <c r="CD165" s="267" t="str">
        <f t="shared" ref="CD165:CD177" si="166">IF(CJ165="","",MID(CJ165,FIND("(",CJ165)+1,4))</f>
        <v/>
      </c>
      <c r="CE165" s="268" t="str">
        <f t="shared" ref="CE165:CE177" si="167">IF(ISNUMBER(SEARCH("*female*",CJ165)),"female",IF(ISNUMBER(SEARCH("*male*",CJ165)),"male",""))</f>
        <v/>
      </c>
      <c r="CF165" s="269" t="str">
        <f t="shared" ref="CF165:CF177" si="168">IF(CJ165="","",IF(ISERROR(MID(CJ165,FIND("male,",CJ165)+6,(FIND(")",CJ165)-(FIND("male,",CJ165)+6))))=TRUE,"missing/error",MID(CJ165,FIND("male,",CJ165)+6,(FIND(")",CJ165)-(FIND("male,",CJ165)+6)))))</f>
        <v/>
      </c>
      <c r="CG165" s="270" t="str">
        <f t="shared" si="162"/>
        <v/>
      </c>
      <c r="CH165" s="261" t="str">
        <f t="shared" ref="CH165:CH177" si="169">IF(CJ165="","",IF((LEN(CJ165)-LEN(SUBSTITUTE(CJ165,"male","")))/LEN("male")&gt;1,"!",IF(RIGHT(CJ165,1)=")","",IF(RIGHT(CJ165,2)=") ","",IF(RIGHT(CJ165,2)=").","","!!")))))</f>
        <v/>
      </c>
      <c r="CI165" s="260"/>
      <c r="CJ165" s="135"/>
      <c r="CK165" s="262" t="str">
        <f t="shared" si="103"/>
        <v/>
      </c>
      <c r="CL165" s="263" t="str">
        <f t="shared" si="104"/>
        <v/>
      </c>
      <c r="CM165" s="264"/>
      <c r="CN165" s="265"/>
      <c r="CO165" s="266" t="str">
        <f t="shared" si="105"/>
        <v/>
      </c>
      <c r="CP165" s="267" t="str">
        <f t="shared" si="106"/>
        <v/>
      </c>
      <c r="CQ165" s="268" t="str">
        <f t="shared" si="107"/>
        <v/>
      </c>
      <c r="CR165" s="269" t="str">
        <f t="shared" si="160"/>
        <v/>
      </c>
      <c r="CS165" s="270" t="str">
        <f t="shared" si="109"/>
        <v/>
      </c>
      <c r="CT165" s="261" t="str">
        <f t="shared" si="161"/>
        <v/>
      </c>
      <c r="CU165" s="260"/>
      <c r="CV165" s="135"/>
    </row>
    <row r="166" spans="1:100" ht="13.5" customHeight="1">
      <c r="A166" s="259"/>
      <c r="E166" s="262" t="str">
        <f t="shared" si="112"/>
        <v/>
      </c>
      <c r="F166" s="263" t="str">
        <f t="shared" si="113"/>
        <v/>
      </c>
      <c r="G166" s="264"/>
      <c r="H166" s="265"/>
      <c r="I166" s="266" t="str">
        <f t="shared" si="114"/>
        <v/>
      </c>
      <c r="J166" s="267" t="str">
        <f t="shared" si="115"/>
        <v/>
      </c>
      <c r="K166" s="268" t="str">
        <f t="shared" si="116"/>
        <v/>
      </c>
      <c r="L166" s="269" t="str">
        <f t="shared" si="117"/>
        <v/>
      </c>
      <c r="M166" s="270" t="str">
        <f t="shared" si="118"/>
        <v/>
      </c>
      <c r="N166" s="261" t="str">
        <f t="shared" si="119"/>
        <v/>
      </c>
      <c r="O166" s="260"/>
      <c r="P166" s="135"/>
      <c r="Q166" s="262" t="str">
        <f t="shared" si="120"/>
        <v/>
      </c>
      <c r="R166" s="263" t="str">
        <f t="shared" si="121"/>
        <v/>
      </c>
      <c r="S166" s="264"/>
      <c r="T166" s="265"/>
      <c r="U166" s="266" t="str">
        <f t="shared" si="122"/>
        <v/>
      </c>
      <c r="V166" s="267" t="str">
        <f t="shared" si="123"/>
        <v/>
      </c>
      <c r="W166" s="268" t="str">
        <f t="shared" si="124"/>
        <v/>
      </c>
      <c r="X166" s="269" t="str">
        <f t="shared" si="125"/>
        <v/>
      </c>
      <c r="Y166" s="270" t="str">
        <f t="shared" si="126"/>
        <v/>
      </c>
      <c r="Z166" s="261" t="str">
        <f t="shared" si="127"/>
        <v/>
      </c>
      <c r="AA166" s="260"/>
      <c r="AB166" s="135"/>
      <c r="AC166" s="262" t="str">
        <f t="shared" si="128"/>
        <v/>
      </c>
      <c r="AD166" s="263" t="str">
        <f t="shared" si="129"/>
        <v/>
      </c>
      <c r="AE166" s="264"/>
      <c r="AF166" s="265"/>
      <c r="AG166" s="266" t="str">
        <f t="shared" si="130"/>
        <v/>
      </c>
      <c r="AH166" s="267" t="str">
        <f t="shared" si="131"/>
        <v/>
      </c>
      <c r="AI166" s="268" t="str">
        <f t="shared" si="132"/>
        <v/>
      </c>
      <c r="AJ166" s="269" t="str">
        <f t="shared" si="133"/>
        <v/>
      </c>
      <c r="AK166" s="270" t="str">
        <f t="shared" si="134"/>
        <v/>
      </c>
      <c r="AL166" s="261" t="str">
        <f t="shared" si="135"/>
        <v/>
      </c>
      <c r="AM166" s="260"/>
      <c r="AN166" s="135"/>
      <c r="AO166" s="262" t="str">
        <f t="shared" si="136"/>
        <v/>
      </c>
      <c r="AP166" s="263" t="str">
        <f t="shared" si="137"/>
        <v/>
      </c>
      <c r="AQ166" s="264"/>
      <c r="AR166" s="265"/>
      <c r="AS166" s="266" t="str">
        <f t="shared" si="138"/>
        <v/>
      </c>
      <c r="AT166" s="267" t="str">
        <f t="shared" si="139"/>
        <v/>
      </c>
      <c r="AU166" s="268" t="str">
        <f t="shared" si="140"/>
        <v/>
      </c>
      <c r="AV166" s="269" t="str">
        <f t="shared" si="141"/>
        <v/>
      </c>
      <c r="AW166" s="270" t="str">
        <f t="shared" si="142"/>
        <v/>
      </c>
      <c r="AX166" s="261" t="str">
        <f t="shared" si="143"/>
        <v/>
      </c>
      <c r="AY166" s="260"/>
      <c r="AZ166" s="135"/>
      <c r="BA166" s="262" t="str">
        <f t="shared" si="144"/>
        <v/>
      </c>
      <c r="BB166" s="263" t="str">
        <f t="shared" si="145"/>
        <v/>
      </c>
      <c r="BC166" s="264"/>
      <c r="BD166" s="265"/>
      <c r="BE166" s="266" t="str">
        <f t="shared" si="146"/>
        <v/>
      </c>
      <c r="BF166" s="267" t="str">
        <f t="shared" si="147"/>
        <v/>
      </c>
      <c r="BG166" s="268" t="str">
        <f t="shared" si="148"/>
        <v/>
      </c>
      <c r="BH166" s="269" t="str">
        <f t="shared" si="149"/>
        <v/>
      </c>
      <c r="BI166" s="270" t="str">
        <f t="shared" si="150"/>
        <v/>
      </c>
      <c r="BJ166" s="261" t="str">
        <f t="shared" si="151"/>
        <v/>
      </c>
      <c r="BK166" s="260"/>
      <c r="BL166" s="135"/>
      <c r="BM166" s="262" t="str">
        <f t="shared" si="152"/>
        <v/>
      </c>
      <c r="BN166" s="263" t="str">
        <f t="shared" si="153"/>
        <v/>
      </c>
      <c r="BO166" s="264"/>
      <c r="BP166" s="265"/>
      <c r="BQ166" s="266" t="str">
        <f t="shared" si="154"/>
        <v/>
      </c>
      <c r="BR166" s="267" t="str">
        <f t="shared" si="155"/>
        <v/>
      </c>
      <c r="BS166" s="268" t="str">
        <f t="shared" si="156"/>
        <v/>
      </c>
      <c r="BT166" s="269" t="str">
        <f t="shared" si="157"/>
        <v/>
      </c>
      <c r="BU166" s="270" t="str">
        <f t="shared" si="158"/>
        <v/>
      </c>
      <c r="BV166" s="261" t="str">
        <f t="shared" si="159"/>
        <v/>
      </c>
      <c r="BW166" s="260"/>
      <c r="BX166" s="135"/>
      <c r="BY166" s="262" t="str">
        <f t="shared" si="163"/>
        <v/>
      </c>
      <c r="BZ166" s="263" t="str">
        <f t="shared" si="164"/>
        <v/>
      </c>
      <c r="CA166" s="264"/>
      <c r="CB166" s="265"/>
      <c r="CC166" s="266" t="str">
        <f t="shared" si="165"/>
        <v/>
      </c>
      <c r="CD166" s="267" t="str">
        <f t="shared" si="166"/>
        <v/>
      </c>
      <c r="CE166" s="268" t="str">
        <f t="shared" si="167"/>
        <v/>
      </c>
      <c r="CF166" s="269" t="str">
        <f t="shared" si="168"/>
        <v/>
      </c>
      <c r="CG166" s="270" t="str">
        <f t="shared" si="162"/>
        <v/>
      </c>
      <c r="CH166" s="261" t="str">
        <f t="shared" si="169"/>
        <v/>
      </c>
      <c r="CI166" s="260"/>
      <c r="CJ166" s="135"/>
      <c r="CK166" s="262" t="str">
        <f t="shared" si="103"/>
        <v/>
      </c>
      <c r="CL166" s="263" t="str">
        <f t="shared" si="104"/>
        <v/>
      </c>
      <c r="CM166" s="264"/>
      <c r="CN166" s="265"/>
      <c r="CO166" s="266" t="str">
        <f t="shared" si="105"/>
        <v/>
      </c>
      <c r="CP166" s="267" t="str">
        <f t="shared" si="106"/>
        <v/>
      </c>
      <c r="CQ166" s="268" t="str">
        <f t="shared" si="107"/>
        <v/>
      </c>
      <c r="CR166" s="269" t="str">
        <f t="shared" si="160"/>
        <v/>
      </c>
      <c r="CS166" s="270" t="str">
        <f t="shared" si="109"/>
        <v/>
      </c>
      <c r="CT166" s="261" t="str">
        <f t="shared" si="161"/>
        <v/>
      </c>
      <c r="CU166" s="260"/>
      <c r="CV166" s="135"/>
    </row>
    <row r="167" spans="1:100" ht="13.5" customHeight="1">
      <c r="A167" s="259"/>
      <c r="E167" s="262" t="str">
        <f t="shared" si="112"/>
        <v/>
      </c>
      <c r="F167" s="263" t="str">
        <f t="shared" si="113"/>
        <v/>
      </c>
      <c r="G167" s="264"/>
      <c r="H167" s="265"/>
      <c r="I167" s="266" t="str">
        <f t="shared" si="114"/>
        <v/>
      </c>
      <c r="J167" s="267" t="str">
        <f t="shared" si="115"/>
        <v/>
      </c>
      <c r="K167" s="268" t="str">
        <f t="shared" si="116"/>
        <v/>
      </c>
      <c r="L167" s="269" t="str">
        <f t="shared" si="117"/>
        <v/>
      </c>
      <c r="M167" s="270" t="str">
        <f t="shared" si="118"/>
        <v/>
      </c>
      <c r="N167" s="261" t="str">
        <f t="shared" si="119"/>
        <v/>
      </c>
      <c r="O167" s="260"/>
      <c r="P167" s="135"/>
      <c r="Q167" s="262" t="str">
        <f t="shared" si="120"/>
        <v/>
      </c>
      <c r="R167" s="263" t="str">
        <f t="shared" si="121"/>
        <v/>
      </c>
      <c r="S167" s="264"/>
      <c r="T167" s="265"/>
      <c r="U167" s="266" t="str">
        <f t="shared" si="122"/>
        <v/>
      </c>
      <c r="V167" s="267" t="str">
        <f t="shared" si="123"/>
        <v/>
      </c>
      <c r="W167" s="268" t="str">
        <f t="shared" si="124"/>
        <v/>
      </c>
      <c r="X167" s="269" t="str">
        <f t="shared" si="125"/>
        <v/>
      </c>
      <c r="Y167" s="270" t="str">
        <f t="shared" si="126"/>
        <v/>
      </c>
      <c r="Z167" s="261" t="str">
        <f t="shared" si="127"/>
        <v/>
      </c>
      <c r="AA167" s="260"/>
      <c r="AB167" s="135"/>
      <c r="AC167" s="262" t="str">
        <f t="shared" si="128"/>
        <v/>
      </c>
      <c r="AD167" s="263" t="str">
        <f t="shared" si="129"/>
        <v/>
      </c>
      <c r="AE167" s="264"/>
      <c r="AF167" s="265"/>
      <c r="AG167" s="266" t="str">
        <f t="shared" si="130"/>
        <v/>
      </c>
      <c r="AH167" s="267" t="str">
        <f t="shared" si="131"/>
        <v/>
      </c>
      <c r="AI167" s="268" t="str">
        <f t="shared" si="132"/>
        <v/>
      </c>
      <c r="AJ167" s="269" t="str">
        <f t="shared" si="133"/>
        <v/>
      </c>
      <c r="AK167" s="270" t="str">
        <f t="shared" si="134"/>
        <v/>
      </c>
      <c r="AL167" s="261" t="str">
        <f t="shared" si="135"/>
        <v/>
      </c>
      <c r="AM167" s="260"/>
      <c r="AN167" s="135"/>
      <c r="AO167" s="262" t="str">
        <f t="shared" si="136"/>
        <v/>
      </c>
      <c r="AP167" s="263" t="str">
        <f t="shared" si="137"/>
        <v/>
      </c>
      <c r="AQ167" s="264"/>
      <c r="AR167" s="265"/>
      <c r="AS167" s="266" t="str">
        <f t="shared" si="138"/>
        <v/>
      </c>
      <c r="AT167" s="267" t="str">
        <f t="shared" si="139"/>
        <v/>
      </c>
      <c r="AU167" s="268" t="str">
        <f t="shared" si="140"/>
        <v/>
      </c>
      <c r="AV167" s="269" t="str">
        <f t="shared" si="141"/>
        <v/>
      </c>
      <c r="AW167" s="270" t="str">
        <f t="shared" si="142"/>
        <v/>
      </c>
      <c r="AX167" s="261" t="str">
        <f t="shared" si="143"/>
        <v/>
      </c>
      <c r="AY167" s="260"/>
      <c r="AZ167" s="135"/>
      <c r="BA167" s="262" t="str">
        <f t="shared" si="144"/>
        <v/>
      </c>
      <c r="BB167" s="263" t="str">
        <f t="shared" si="145"/>
        <v/>
      </c>
      <c r="BC167" s="264"/>
      <c r="BD167" s="265"/>
      <c r="BE167" s="266" t="str">
        <f t="shared" si="146"/>
        <v/>
      </c>
      <c r="BF167" s="267" t="str">
        <f t="shared" si="147"/>
        <v/>
      </c>
      <c r="BG167" s="268" t="str">
        <f t="shared" si="148"/>
        <v/>
      </c>
      <c r="BH167" s="269" t="str">
        <f t="shared" si="149"/>
        <v/>
      </c>
      <c r="BI167" s="270" t="str">
        <f t="shared" si="150"/>
        <v/>
      </c>
      <c r="BJ167" s="261" t="str">
        <f t="shared" si="151"/>
        <v/>
      </c>
      <c r="BK167" s="260"/>
      <c r="BL167" s="135"/>
      <c r="BM167" s="262" t="str">
        <f t="shared" si="152"/>
        <v/>
      </c>
      <c r="BN167" s="263" t="str">
        <f t="shared" si="153"/>
        <v/>
      </c>
      <c r="BO167" s="264"/>
      <c r="BP167" s="265"/>
      <c r="BQ167" s="266" t="str">
        <f t="shared" si="154"/>
        <v/>
      </c>
      <c r="BR167" s="267" t="str">
        <f t="shared" si="155"/>
        <v/>
      </c>
      <c r="BS167" s="268" t="str">
        <f t="shared" si="156"/>
        <v/>
      </c>
      <c r="BT167" s="269" t="str">
        <f t="shared" si="157"/>
        <v/>
      </c>
      <c r="BU167" s="270" t="str">
        <f t="shared" si="158"/>
        <v/>
      </c>
      <c r="BV167" s="261" t="str">
        <f t="shared" si="159"/>
        <v/>
      </c>
      <c r="BW167" s="260"/>
      <c r="BX167" s="135"/>
      <c r="BY167" s="262" t="str">
        <f t="shared" si="163"/>
        <v/>
      </c>
      <c r="BZ167" s="263" t="str">
        <f t="shared" si="164"/>
        <v/>
      </c>
      <c r="CA167" s="264"/>
      <c r="CB167" s="265"/>
      <c r="CC167" s="266" t="str">
        <f t="shared" si="165"/>
        <v/>
      </c>
      <c r="CD167" s="267" t="str">
        <f t="shared" si="166"/>
        <v/>
      </c>
      <c r="CE167" s="268" t="str">
        <f t="shared" si="167"/>
        <v/>
      </c>
      <c r="CF167" s="269" t="str">
        <f t="shared" si="168"/>
        <v/>
      </c>
      <c r="CG167" s="270" t="str">
        <f t="shared" si="162"/>
        <v/>
      </c>
      <c r="CH167" s="261" t="str">
        <f t="shared" si="169"/>
        <v/>
      </c>
      <c r="CI167" s="260"/>
      <c r="CJ167" s="135"/>
      <c r="CK167" s="262" t="str">
        <f t="shared" si="103"/>
        <v/>
      </c>
      <c r="CL167" s="263" t="str">
        <f t="shared" si="104"/>
        <v/>
      </c>
      <c r="CM167" s="264"/>
      <c r="CN167" s="265"/>
      <c r="CO167" s="266" t="str">
        <f t="shared" si="105"/>
        <v/>
      </c>
      <c r="CP167" s="267" t="str">
        <f t="shared" si="106"/>
        <v/>
      </c>
      <c r="CQ167" s="268" t="str">
        <f t="shared" si="107"/>
        <v/>
      </c>
      <c r="CR167" s="269" t="str">
        <f t="shared" si="160"/>
        <v/>
      </c>
      <c r="CS167" s="270" t="str">
        <f t="shared" si="109"/>
        <v/>
      </c>
      <c r="CT167" s="261" t="str">
        <f t="shared" si="161"/>
        <v/>
      </c>
      <c r="CU167" s="260"/>
      <c r="CV167" s="135"/>
    </row>
    <row r="168" spans="1:100" ht="13.5" customHeight="1">
      <c r="A168" s="259"/>
      <c r="E168" s="262" t="str">
        <f t="shared" si="112"/>
        <v/>
      </c>
      <c r="F168" s="263" t="str">
        <f t="shared" si="113"/>
        <v/>
      </c>
      <c r="G168" s="264"/>
      <c r="H168" s="265"/>
      <c r="I168" s="266" t="str">
        <f t="shared" si="114"/>
        <v/>
      </c>
      <c r="J168" s="267" t="str">
        <f t="shared" si="115"/>
        <v/>
      </c>
      <c r="K168" s="268" t="str">
        <f t="shared" si="116"/>
        <v/>
      </c>
      <c r="L168" s="269" t="str">
        <f t="shared" si="117"/>
        <v/>
      </c>
      <c r="M168" s="270" t="str">
        <f t="shared" si="118"/>
        <v/>
      </c>
      <c r="N168" s="261" t="str">
        <f t="shared" si="119"/>
        <v/>
      </c>
      <c r="O168" s="260"/>
      <c r="P168" s="135"/>
      <c r="Q168" s="262" t="str">
        <f t="shared" si="120"/>
        <v/>
      </c>
      <c r="R168" s="263" t="str">
        <f t="shared" si="121"/>
        <v/>
      </c>
      <c r="S168" s="264"/>
      <c r="T168" s="265"/>
      <c r="U168" s="266" t="str">
        <f t="shared" si="122"/>
        <v/>
      </c>
      <c r="V168" s="267" t="str">
        <f t="shared" si="123"/>
        <v/>
      </c>
      <c r="W168" s="268" t="str">
        <f t="shared" si="124"/>
        <v/>
      </c>
      <c r="X168" s="269" t="str">
        <f t="shared" si="125"/>
        <v/>
      </c>
      <c r="Y168" s="270" t="str">
        <f t="shared" si="126"/>
        <v/>
      </c>
      <c r="Z168" s="261" t="str">
        <f t="shared" si="127"/>
        <v/>
      </c>
      <c r="AA168" s="260"/>
      <c r="AB168" s="135"/>
      <c r="AC168" s="262" t="str">
        <f t="shared" si="128"/>
        <v/>
      </c>
      <c r="AD168" s="263" t="str">
        <f t="shared" si="129"/>
        <v/>
      </c>
      <c r="AE168" s="264"/>
      <c r="AF168" s="265"/>
      <c r="AG168" s="266" t="str">
        <f t="shared" si="130"/>
        <v/>
      </c>
      <c r="AH168" s="267" t="str">
        <f t="shared" si="131"/>
        <v/>
      </c>
      <c r="AI168" s="268" t="str">
        <f t="shared" si="132"/>
        <v/>
      </c>
      <c r="AJ168" s="269" t="str">
        <f t="shared" si="133"/>
        <v/>
      </c>
      <c r="AK168" s="270" t="str">
        <f t="shared" si="134"/>
        <v/>
      </c>
      <c r="AL168" s="261" t="str">
        <f t="shared" si="135"/>
        <v/>
      </c>
      <c r="AM168" s="260"/>
      <c r="AN168" s="135"/>
      <c r="AO168" s="262" t="str">
        <f t="shared" si="136"/>
        <v/>
      </c>
      <c r="AP168" s="263" t="str">
        <f t="shared" si="137"/>
        <v/>
      </c>
      <c r="AQ168" s="264"/>
      <c r="AR168" s="265"/>
      <c r="AS168" s="266" t="str">
        <f t="shared" si="138"/>
        <v/>
      </c>
      <c r="AT168" s="267" t="str">
        <f t="shared" si="139"/>
        <v/>
      </c>
      <c r="AU168" s="268" t="str">
        <f t="shared" si="140"/>
        <v/>
      </c>
      <c r="AV168" s="269" t="str">
        <f t="shared" si="141"/>
        <v/>
      </c>
      <c r="AW168" s="270" t="str">
        <f t="shared" si="142"/>
        <v/>
      </c>
      <c r="AX168" s="261" t="str">
        <f t="shared" si="143"/>
        <v/>
      </c>
      <c r="AY168" s="260"/>
      <c r="AZ168" s="135"/>
      <c r="BA168" s="262" t="str">
        <f t="shared" si="144"/>
        <v/>
      </c>
      <c r="BB168" s="263" t="str">
        <f t="shared" si="145"/>
        <v/>
      </c>
      <c r="BC168" s="264"/>
      <c r="BD168" s="265"/>
      <c r="BE168" s="266" t="str">
        <f t="shared" si="146"/>
        <v/>
      </c>
      <c r="BF168" s="267" t="str">
        <f t="shared" si="147"/>
        <v/>
      </c>
      <c r="BG168" s="268" t="str">
        <f t="shared" si="148"/>
        <v/>
      </c>
      <c r="BH168" s="269" t="str">
        <f t="shared" si="149"/>
        <v/>
      </c>
      <c r="BI168" s="270" t="str">
        <f t="shared" si="150"/>
        <v/>
      </c>
      <c r="BJ168" s="261" t="str">
        <f t="shared" si="151"/>
        <v/>
      </c>
      <c r="BK168" s="260"/>
      <c r="BL168" s="135"/>
      <c r="BM168" s="262" t="str">
        <f t="shared" si="152"/>
        <v/>
      </c>
      <c r="BN168" s="263" t="str">
        <f t="shared" si="153"/>
        <v/>
      </c>
      <c r="BO168" s="264"/>
      <c r="BP168" s="265"/>
      <c r="BQ168" s="266" t="str">
        <f t="shared" si="154"/>
        <v/>
      </c>
      <c r="BR168" s="267" t="str">
        <f t="shared" si="155"/>
        <v/>
      </c>
      <c r="BS168" s="268" t="str">
        <f t="shared" si="156"/>
        <v/>
      </c>
      <c r="BT168" s="269" t="str">
        <f t="shared" si="157"/>
        <v/>
      </c>
      <c r="BU168" s="270" t="str">
        <f t="shared" si="158"/>
        <v/>
      </c>
      <c r="BV168" s="261" t="str">
        <f t="shared" si="159"/>
        <v/>
      </c>
      <c r="BW168" s="260"/>
      <c r="BX168" s="135"/>
      <c r="BY168" s="262" t="str">
        <f t="shared" si="163"/>
        <v/>
      </c>
      <c r="BZ168" s="263" t="str">
        <f t="shared" si="164"/>
        <v/>
      </c>
      <c r="CA168" s="264"/>
      <c r="CB168" s="265"/>
      <c r="CC168" s="266" t="str">
        <f t="shared" si="165"/>
        <v/>
      </c>
      <c r="CD168" s="267" t="str">
        <f t="shared" si="166"/>
        <v/>
      </c>
      <c r="CE168" s="268" t="str">
        <f t="shared" si="167"/>
        <v/>
      </c>
      <c r="CF168" s="269" t="str">
        <f t="shared" si="168"/>
        <v/>
      </c>
      <c r="CG168" s="270" t="str">
        <f t="shared" si="162"/>
        <v/>
      </c>
      <c r="CH168" s="261" t="str">
        <f t="shared" si="169"/>
        <v/>
      </c>
      <c r="CI168" s="260"/>
      <c r="CJ168" s="135"/>
      <c r="CK168" s="262" t="str">
        <f t="shared" si="103"/>
        <v/>
      </c>
      <c r="CL168" s="263" t="str">
        <f t="shared" si="104"/>
        <v/>
      </c>
      <c r="CM168" s="264"/>
      <c r="CN168" s="265"/>
      <c r="CO168" s="266" t="str">
        <f t="shared" si="105"/>
        <v/>
      </c>
      <c r="CP168" s="267" t="str">
        <f t="shared" si="106"/>
        <v/>
      </c>
      <c r="CQ168" s="268" t="str">
        <f t="shared" si="107"/>
        <v/>
      </c>
      <c r="CR168" s="269" t="str">
        <f t="shared" si="160"/>
        <v/>
      </c>
      <c r="CS168" s="270" t="str">
        <f t="shared" si="109"/>
        <v/>
      </c>
      <c r="CT168" s="261" t="str">
        <f t="shared" si="161"/>
        <v/>
      </c>
      <c r="CU168" s="260"/>
      <c r="CV168" s="135"/>
    </row>
    <row r="169" spans="1:100" ht="13.5" customHeight="1">
      <c r="A169" s="259"/>
      <c r="E169" s="262" t="str">
        <f t="shared" si="112"/>
        <v/>
      </c>
      <c r="F169" s="263" t="str">
        <f t="shared" si="113"/>
        <v/>
      </c>
      <c r="G169" s="264"/>
      <c r="H169" s="265"/>
      <c r="I169" s="266" t="str">
        <f t="shared" si="114"/>
        <v/>
      </c>
      <c r="J169" s="267" t="str">
        <f t="shared" si="115"/>
        <v/>
      </c>
      <c r="K169" s="268" t="str">
        <f t="shared" si="116"/>
        <v/>
      </c>
      <c r="L169" s="269" t="str">
        <f t="shared" si="117"/>
        <v/>
      </c>
      <c r="M169" s="270" t="str">
        <f t="shared" si="118"/>
        <v/>
      </c>
      <c r="N169" s="261" t="str">
        <f t="shared" si="119"/>
        <v/>
      </c>
      <c r="O169" s="260"/>
      <c r="P169" s="135"/>
      <c r="Q169" s="262" t="str">
        <f t="shared" si="120"/>
        <v/>
      </c>
      <c r="R169" s="263" t="str">
        <f t="shared" si="121"/>
        <v/>
      </c>
      <c r="S169" s="264"/>
      <c r="T169" s="265"/>
      <c r="U169" s="266" t="str">
        <f t="shared" si="122"/>
        <v/>
      </c>
      <c r="V169" s="267" t="str">
        <f t="shared" si="123"/>
        <v/>
      </c>
      <c r="W169" s="268" t="str">
        <f t="shared" si="124"/>
        <v/>
      </c>
      <c r="X169" s="269" t="str">
        <f t="shared" si="125"/>
        <v/>
      </c>
      <c r="Y169" s="270" t="str">
        <f t="shared" si="126"/>
        <v/>
      </c>
      <c r="Z169" s="261" t="str">
        <f t="shared" si="127"/>
        <v/>
      </c>
      <c r="AA169" s="260"/>
      <c r="AB169" s="135"/>
      <c r="AC169" s="262" t="str">
        <f t="shared" si="128"/>
        <v/>
      </c>
      <c r="AD169" s="263" t="str">
        <f t="shared" si="129"/>
        <v/>
      </c>
      <c r="AE169" s="264"/>
      <c r="AF169" s="265"/>
      <c r="AG169" s="266" t="str">
        <f t="shared" si="130"/>
        <v/>
      </c>
      <c r="AH169" s="267" t="str">
        <f t="shared" si="131"/>
        <v/>
      </c>
      <c r="AI169" s="268" t="str">
        <f t="shared" si="132"/>
        <v/>
      </c>
      <c r="AJ169" s="269" t="str">
        <f t="shared" si="133"/>
        <v/>
      </c>
      <c r="AK169" s="270" t="str">
        <f t="shared" si="134"/>
        <v/>
      </c>
      <c r="AL169" s="261" t="str">
        <f t="shared" si="135"/>
        <v/>
      </c>
      <c r="AM169" s="260"/>
      <c r="AN169" s="135"/>
      <c r="AO169" s="262" t="str">
        <f t="shared" si="136"/>
        <v/>
      </c>
      <c r="AP169" s="263" t="str">
        <f t="shared" si="137"/>
        <v/>
      </c>
      <c r="AQ169" s="264"/>
      <c r="AR169" s="265"/>
      <c r="AS169" s="266" t="str">
        <f t="shared" si="138"/>
        <v/>
      </c>
      <c r="AT169" s="267" t="str">
        <f t="shared" si="139"/>
        <v/>
      </c>
      <c r="AU169" s="268" t="str">
        <f t="shared" si="140"/>
        <v/>
      </c>
      <c r="AV169" s="269" t="str">
        <f t="shared" si="141"/>
        <v/>
      </c>
      <c r="AW169" s="270" t="str">
        <f t="shared" si="142"/>
        <v/>
      </c>
      <c r="AX169" s="261" t="str">
        <f t="shared" si="143"/>
        <v/>
      </c>
      <c r="AY169" s="260"/>
      <c r="AZ169" s="135"/>
      <c r="BA169" s="262" t="str">
        <f t="shared" si="144"/>
        <v/>
      </c>
      <c r="BB169" s="263" t="str">
        <f t="shared" si="145"/>
        <v/>
      </c>
      <c r="BC169" s="264"/>
      <c r="BD169" s="265"/>
      <c r="BE169" s="266" t="str">
        <f t="shared" si="146"/>
        <v/>
      </c>
      <c r="BF169" s="267" t="str">
        <f t="shared" si="147"/>
        <v/>
      </c>
      <c r="BG169" s="268" t="str">
        <f t="shared" si="148"/>
        <v/>
      </c>
      <c r="BH169" s="269" t="str">
        <f t="shared" si="149"/>
        <v/>
      </c>
      <c r="BI169" s="270" t="str">
        <f t="shared" si="150"/>
        <v/>
      </c>
      <c r="BJ169" s="261" t="str">
        <f t="shared" si="151"/>
        <v/>
      </c>
      <c r="BK169" s="260"/>
      <c r="BL169" s="135"/>
      <c r="BM169" s="262" t="str">
        <f t="shared" si="152"/>
        <v/>
      </c>
      <c r="BN169" s="263" t="str">
        <f t="shared" si="153"/>
        <v/>
      </c>
      <c r="BO169" s="264"/>
      <c r="BP169" s="265"/>
      <c r="BQ169" s="266" t="str">
        <f t="shared" si="154"/>
        <v/>
      </c>
      <c r="BR169" s="267" t="str">
        <f t="shared" si="155"/>
        <v/>
      </c>
      <c r="BS169" s="268" t="str">
        <f t="shared" si="156"/>
        <v/>
      </c>
      <c r="BT169" s="269" t="str">
        <f t="shared" si="157"/>
        <v/>
      </c>
      <c r="BU169" s="270" t="str">
        <f t="shared" si="158"/>
        <v/>
      </c>
      <c r="BV169" s="261" t="str">
        <f t="shared" si="159"/>
        <v/>
      </c>
      <c r="BW169" s="260"/>
      <c r="BX169" s="135"/>
      <c r="BY169" s="262" t="str">
        <f t="shared" si="163"/>
        <v/>
      </c>
      <c r="BZ169" s="263" t="str">
        <f t="shared" si="164"/>
        <v/>
      </c>
      <c r="CA169" s="264"/>
      <c r="CB169" s="265"/>
      <c r="CC169" s="266" t="str">
        <f t="shared" si="165"/>
        <v/>
      </c>
      <c r="CD169" s="267" t="str">
        <f t="shared" si="166"/>
        <v/>
      </c>
      <c r="CE169" s="268" t="str">
        <f t="shared" si="167"/>
        <v/>
      </c>
      <c r="CF169" s="269" t="str">
        <f t="shared" si="168"/>
        <v/>
      </c>
      <c r="CG169" s="270" t="str">
        <f t="shared" si="162"/>
        <v/>
      </c>
      <c r="CH169" s="261" t="str">
        <f t="shared" si="169"/>
        <v/>
      </c>
      <c r="CI169" s="260"/>
      <c r="CJ169" s="135"/>
      <c r="CK169" s="262" t="str">
        <f t="shared" si="103"/>
        <v/>
      </c>
      <c r="CL169" s="263" t="str">
        <f t="shared" si="104"/>
        <v/>
      </c>
      <c r="CM169" s="264"/>
      <c r="CN169" s="265"/>
      <c r="CO169" s="266" t="str">
        <f t="shared" si="105"/>
        <v/>
      </c>
      <c r="CP169" s="267" t="str">
        <f t="shared" si="106"/>
        <v/>
      </c>
      <c r="CQ169" s="268" t="str">
        <f t="shared" si="107"/>
        <v/>
      </c>
      <c r="CR169" s="269" t="str">
        <f t="shared" si="160"/>
        <v/>
      </c>
      <c r="CS169" s="270" t="str">
        <f t="shared" si="109"/>
        <v/>
      </c>
      <c r="CT169" s="261" t="str">
        <f t="shared" si="161"/>
        <v/>
      </c>
      <c r="CU169" s="260"/>
      <c r="CV169" s="135"/>
    </row>
    <row r="170" spans="1:100" ht="13.5" customHeight="1">
      <c r="A170" s="259"/>
      <c r="E170" s="262" t="str">
        <f t="shared" si="112"/>
        <v/>
      </c>
      <c r="F170" s="263" t="str">
        <f t="shared" si="113"/>
        <v/>
      </c>
      <c r="G170" s="264"/>
      <c r="H170" s="265"/>
      <c r="I170" s="266" t="str">
        <f t="shared" si="114"/>
        <v/>
      </c>
      <c r="J170" s="267" t="str">
        <f t="shared" si="115"/>
        <v/>
      </c>
      <c r="K170" s="268" t="str">
        <f t="shared" si="116"/>
        <v/>
      </c>
      <c r="L170" s="269" t="str">
        <f t="shared" si="117"/>
        <v/>
      </c>
      <c r="M170" s="270" t="str">
        <f t="shared" si="118"/>
        <v/>
      </c>
      <c r="N170" s="261" t="str">
        <f t="shared" si="119"/>
        <v/>
      </c>
      <c r="O170" s="260"/>
      <c r="P170" s="135"/>
      <c r="Q170" s="262" t="str">
        <f t="shared" si="120"/>
        <v/>
      </c>
      <c r="R170" s="263" t="str">
        <f t="shared" si="121"/>
        <v/>
      </c>
      <c r="S170" s="264"/>
      <c r="T170" s="265"/>
      <c r="U170" s="266" t="str">
        <f t="shared" si="122"/>
        <v/>
      </c>
      <c r="V170" s="267" t="str">
        <f t="shared" si="123"/>
        <v/>
      </c>
      <c r="W170" s="268" t="str">
        <f t="shared" si="124"/>
        <v/>
      </c>
      <c r="X170" s="269" t="str">
        <f t="shared" si="125"/>
        <v/>
      </c>
      <c r="Y170" s="270" t="str">
        <f t="shared" si="126"/>
        <v/>
      </c>
      <c r="Z170" s="261" t="str">
        <f t="shared" si="127"/>
        <v/>
      </c>
      <c r="AA170" s="260"/>
      <c r="AB170" s="135"/>
      <c r="AC170" s="262" t="str">
        <f t="shared" si="128"/>
        <v/>
      </c>
      <c r="AD170" s="263" t="str">
        <f t="shared" si="129"/>
        <v/>
      </c>
      <c r="AE170" s="264"/>
      <c r="AF170" s="265"/>
      <c r="AG170" s="266" t="str">
        <f t="shared" si="130"/>
        <v/>
      </c>
      <c r="AH170" s="267" t="str">
        <f t="shared" si="131"/>
        <v/>
      </c>
      <c r="AI170" s="268" t="str">
        <f t="shared" si="132"/>
        <v/>
      </c>
      <c r="AJ170" s="269" t="str">
        <f t="shared" si="133"/>
        <v/>
      </c>
      <c r="AK170" s="270" t="str">
        <f t="shared" si="134"/>
        <v/>
      </c>
      <c r="AL170" s="261" t="str">
        <f t="shared" si="135"/>
        <v/>
      </c>
      <c r="AM170" s="260"/>
      <c r="AN170" s="135"/>
      <c r="AO170" s="262" t="str">
        <f t="shared" si="136"/>
        <v/>
      </c>
      <c r="AP170" s="263" t="str">
        <f t="shared" si="137"/>
        <v/>
      </c>
      <c r="AQ170" s="264"/>
      <c r="AR170" s="265"/>
      <c r="AS170" s="266" t="str">
        <f t="shared" si="138"/>
        <v/>
      </c>
      <c r="AT170" s="267" t="str">
        <f t="shared" si="139"/>
        <v/>
      </c>
      <c r="AU170" s="268" t="str">
        <f t="shared" si="140"/>
        <v/>
      </c>
      <c r="AV170" s="269" t="str">
        <f t="shared" si="141"/>
        <v/>
      </c>
      <c r="AW170" s="270" t="str">
        <f t="shared" si="142"/>
        <v/>
      </c>
      <c r="AX170" s="261" t="str">
        <f t="shared" si="143"/>
        <v/>
      </c>
      <c r="AY170" s="260"/>
      <c r="AZ170" s="135"/>
      <c r="BA170" s="262" t="str">
        <f t="shared" si="144"/>
        <v/>
      </c>
      <c r="BB170" s="263" t="str">
        <f t="shared" si="145"/>
        <v/>
      </c>
      <c r="BC170" s="264"/>
      <c r="BD170" s="265"/>
      <c r="BE170" s="266" t="str">
        <f t="shared" si="146"/>
        <v/>
      </c>
      <c r="BF170" s="267" t="str">
        <f t="shared" si="147"/>
        <v/>
      </c>
      <c r="BG170" s="268" t="str">
        <f t="shared" si="148"/>
        <v/>
      </c>
      <c r="BH170" s="269" t="str">
        <f t="shared" si="149"/>
        <v/>
      </c>
      <c r="BI170" s="270" t="str">
        <f t="shared" si="150"/>
        <v/>
      </c>
      <c r="BJ170" s="261" t="str">
        <f t="shared" si="151"/>
        <v/>
      </c>
      <c r="BK170" s="260"/>
      <c r="BL170" s="135"/>
      <c r="BM170" s="262" t="str">
        <f t="shared" si="152"/>
        <v/>
      </c>
      <c r="BN170" s="263" t="str">
        <f t="shared" si="153"/>
        <v/>
      </c>
      <c r="BO170" s="264"/>
      <c r="BP170" s="265"/>
      <c r="BQ170" s="266" t="str">
        <f t="shared" si="154"/>
        <v/>
      </c>
      <c r="BR170" s="267" t="str">
        <f t="shared" si="155"/>
        <v/>
      </c>
      <c r="BS170" s="268" t="str">
        <f t="shared" si="156"/>
        <v/>
      </c>
      <c r="BT170" s="269" t="str">
        <f t="shared" si="157"/>
        <v/>
      </c>
      <c r="BU170" s="270" t="str">
        <f t="shared" si="158"/>
        <v/>
      </c>
      <c r="BV170" s="261" t="str">
        <f t="shared" si="159"/>
        <v/>
      </c>
      <c r="BW170" s="260"/>
      <c r="BX170" s="135"/>
      <c r="BY170" s="262" t="str">
        <f t="shared" si="163"/>
        <v/>
      </c>
      <c r="BZ170" s="263" t="str">
        <f t="shared" si="164"/>
        <v/>
      </c>
      <c r="CA170" s="264"/>
      <c r="CB170" s="265"/>
      <c r="CC170" s="266" t="str">
        <f t="shared" si="165"/>
        <v/>
      </c>
      <c r="CD170" s="267" t="str">
        <f t="shared" si="166"/>
        <v/>
      </c>
      <c r="CE170" s="268" t="str">
        <f t="shared" si="167"/>
        <v/>
      </c>
      <c r="CF170" s="269" t="str">
        <f t="shared" si="168"/>
        <v/>
      </c>
      <c r="CG170" s="270" t="str">
        <f t="shared" si="162"/>
        <v/>
      </c>
      <c r="CH170" s="261" t="str">
        <f t="shared" si="169"/>
        <v/>
      </c>
      <c r="CI170" s="260"/>
      <c r="CJ170" s="135"/>
      <c r="CK170" s="262" t="str">
        <f t="shared" si="103"/>
        <v/>
      </c>
      <c r="CL170" s="263" t="str">
        <f t="shared" si="104"/>
        <v/>
      </c>
      <c r="CM170" s="264"/>
      <c r="CN170" s="265"/>
      <c r="CO170" s="266" t="str">
        <f t="shared" si="105"/>
        <v/>
      </c>
      <c r="CP170" s="267" t="str">
        <f t="shared" si="106"/>
        <v/>
      </c>
      <c r="CQ170" s="268" t="str">
        <f t="shared" si="107"/>
        <v/>
      </c>
      <c r="CR170" s="269" t="str">
        <f t="shared" si="160"/>
        <v/>
      </c>
      <c r="CS170" s="270" t="str">
        <f t="shared" si="109"/>
        <v/>
      </c>
      <c r="CT170" s="261" t="str">
        <f t="shared" si="161"/>
        <v/>
      </c>
      <c r="CU170" s="260"/>
      <c r="CV170" s="135"/>
    </row>
    <row r="171" spans="1:100" ht="13.5" customHeight="1">
      <c r="A171" s="259"/>
      <c r="E171" s="262" t="str">
        <f t="shared" si="112"/>
        <v/>
      </c>
      <c r="F171" s="263" t="str">
        <f t="shared" si="113"/>
        <v/>
      </c>
      <c r="G171" s="264"/>
      <c r="H171" s="265"/>
      <c r="I171" s="266" t="str">
        <f t="shared" si="114"/>
        <v/>
      </c>
      <c r="J171" s="267" t="str">
        <f t="shared" si="115"/>
        <v/>
      </c>
      <c r="K171" s="268" t="str">
        <f t="shared" si="116"/>
        <v/>
      </c>
      <c r="L171" s="269" t="str">
        <f t="shared" si="117"/>
        <v/>
      </c>
      <c r="M171" s="270" t="str">
        <f t="shared" si="118"/>
        <v/>
      </c>
      <c r="N171" s="261" t="str">
        <f t="shared" si="119"/>
        <v/>
      </c>
      <c r="O171" s="260"/>
      <c r="P171" s="135"/>
      <c r="Q171" s="262" t="str">
        <f t="shared" si="120"/>
        <v/>
      </c>
      <c r="R171" s="263" t="str">
        <f t="shared" si="121"/>
        <v/>
      </c>
      <c r="S171" s="264"/>
      <c r="T171" s="265"/>
      <c r="U171" s="266" t="str">
        <f t="shared" si="122"/>
        <v/>
      </c>
      <c r="V171" s="267" t="str">
        <f t="shared" si="123"/>
        <v/>
      </c>
      <c r="W171" s="268" t="str">
        <f t="shared" si="124"/>
        <v/>
      </c>
      <c r="X171" s="269" t="str">
        <f t="shared" si="125"/>
        <v/>
      </c>
      <c r="Y171" s="270" t="str">
        <f t="shared" si="126"/>
        <v/>
      </c>
      <c r="Z171" s="261" t="str">
        <f t="shared" si="127"/>
        <v/>
      </c>
      <c r="AA171" s="260"/>
      <c r="AB171" s="135"/>
      <c r="AC171" s="262" t="str">
        <f t="shared" si="128"/>
        <v/>
      </c>
      <c r="AD171" s="263" t="str">
        <f t="shared" si="129"/>
        <v/>
      </c>
      <c r="AE171" s="264"/>
      <c r="AF171" s="265"/>
      <c r="AG171" s="266" t="str">
        <f t="shared" si="130"/>
        <v/>
      </c>
      <c r="AH171" s="267" t="str">
        <f t="shared" si="131"/>
        <v/>
      </c>
      <c r="AI171" s="268" t="str">
        <f t="shared" si="132"/>
        <v/>
      </c>
      <c r="AJ171" s="269" t="str">
        <f t="shared" si="133"/>
        <v/>
      </c>
      <c r="AK171" s="270" t="str">
        <f t="shared" si="134"/>
        <v/>
      </c>
      <c r="AL171" s="261" t="str">
        <f t="shared" si="135"/>
        <v/>
      </c>
      <c r="AM171" s="260"/>
      <c r="AN171" s="135"/>
      <c r="AO171" s="262" t="str">
        <f t="shared" si="136"/>
        <v/>
      </c>
      <c r="AP171" s="263" t="str">
        <f t="shared" si="137"/>
        <v/>
      </c>
      <c r="AQ171" s="264"/>
      <c r="AR171" s="265"/>
      <c r="AS171" s="266" t="str">
        <f t="shared" si="138"/>
        <v/>
      </c>
      <c r="AT171" s="267" t="str">
        <f t="shared" si="139"/>
        <v/>
      </c>
      <c r="AU171" s="268" t="str">
        <f t="shared" si="140"/>
        <v/>
      </c>
      <c r="AV171" s="269" t="str">
        <f t="shared" si="141"/>
        <v/>
      </c>
      <c r="AW171" s="270" t="str">
        <f t="shared" si="142"/>
        <v/>
      </c>
      <c r="AX171" s="261" t="str">
        <f t="shared" si="143"/>
        <v/>
      </c>
      <c r="AY171" s="260"/>
      <c r="AZ171" s="135"/>
      <c r="BA171" s="262" t="str">
        <f t="shared" si="144"/>
        <v/>
      </c>
      <c r="BB171" s="263" t="str">
        <f t="shared" si="145"/>
        <v/>
      </c>
      <c r="BC171" s="264"/>
      <c r="BD171" s="265"/>
      <c r="BE171" s="266" t="str">
        <f t="shared" si="146"/>
        <v/>
      </c>
      <c r="BF171" s="267" t="str">
        <f t="shared" si="147"/>
        <v/>
      </c>
      <c r="BG171" s="268" t="str">
        <f t="shared" si="148"/>
        <v/>
      </c>
      <c r="BH171" s="269" t="str">
        <f t="shared" si="149"/>
        <v/>
      </c>
      <c r="BI171" s="270" t="str">
        <f t="shared" si="150"/>
        <v/>
      </c>
      <c r="BJ171" s="261" t="str">
        <f t="shared" si="151"/>
        <v/>
      </c>
      <c r="BK171" s="260"/>
      <c r="BL171" s="135"/>
      <c r="BM171" s="262" t="str">
        <f t="shared" si="152"/>
        <v/>
      </c>
      <c r="BN171" s="263" t="str">
        <f t="shared" si="153"/>
        <v/>
      </c>
      <c r="BO171" s="264"/>
      <c r="BP171" s="265"/>
      <c r="BQ171" s="266" t="str">
        <f t="shared" si="154"/>
        <v/>
      </c>
      <c r="BR171" s="267" t="str">
        <f t="shared" si="155"/>
        <v/>
      </c>
      <c r="BS171" s="268" t="str">
        <f t="shared" si="156"/>
        <v/>
      </c>
      <c r="BT171" s="269" t="str">
        <f t="shared" si="157"/>
        <v/>
      </c>
      <c r="BU171" s="270" t="str">
        <f t="shared" si="158"/>
        <v/>
      </c>
      <c r="BV171" s="261" t="str">
        <f t="shared" si="159"/>
        <v/>
      </c>
      <c r="BW171" s="260"/>
      <c r="BX171" s="135"/>
      <c r="BY171" s="262" t="str">
        <f t="shared" si="163"/>
        <v/>
      </c>
      <c r="BZ171" s="263" t="str">
        <f t="shared" si="164"/>
        <v/>
      </c>
      <c r="CA171" s="264"/>
      <c r="CB171" s="265"/>
      <c r="CC171" s="266" t="str">
        <f t="shared" si="165"/>
        <v/>
      </c>
      <c r="CD171" s="267" t="str">
        <f t="shared" si="166"/>
        <v/>
      </c>
      <c r="CE171" s="268" t="str">
        <f t="shared" si="167"/>
        <v/>
      </c>
      <c r="CF171" s="269" t="str">
        <f t="shared" si="168"/>
        <v/>
      </c>
      <c r="CG171" s="270" t="str">
        <f t="shared" si="162"/>
        <v/>
      </c>
      <c r="CH171" s="261" t="str">
        <f t="shared" si="169"/>
        <v/>
      </c>
      <c r="CI171" s="260"/>
      <c r="CJ171" s="135"/>
      <c r="CK171" s="262" t="str">
        <f t="shared" si="103"/>
        <v/>
      </c>
      <c r="CL171" s="263" t="str">
        <f t="shared" si="104"/>
        <v/>
      </c>
      <c r="CM171" s="264"/>
      <c r="CN171" s="265"/>
      <c r="CO171" s="266" t="str">
        <f t="shared" si="105"/>
        <v/>
      </c>
      <c r="CP171" s="267" t="str">
        <f t="shared" si="106"/>
        <v/>
      </c>
      <c r="CQ171" s="268" t="str">
        <f t="shared" si="107"/>
        <v/>
      </c>
      <c r="CR171" s="269" t="str">
        <f t="shared" si="160"/>
        <v/>
      </c>
      <c r="CS171" s="270" t="str">
        <f t="shared" si="109"/>
        <v/>
      </c>
      <c r="CT171" s="261" t="str">
        <f t="shared" si="161"/>
        <v/>
      </c>
      <c r="CU171" s="260"/>
      <c r="CV171" s="135"/>
    </row>
    <row r="172" spans="1:100" ht="13.5" customHeight="1">
      <c r="A172" s="259"/>
      <c r="E172" s="262" t="str">
        <f t="shared" si="112"/>
        <v/>
      </c>
      <c r="F172" s="263" t="str">
        <f t="shared" si="113"/>
        <v/>
      </c>
      <c r="G172" s="264"/>
      <c r="H172" s="265"/>
      <c r="I172" s="266" t="str">
        <f t="shared" si="114"/>
        <v/>
      </c>
      <c r="J172" s="267" t="str">
        <f t="shared" si="115"/>
        <v/>
      </c>
      <c r="K172" s="268" t="str">
        <f t="shared" si="116"/>
        <v/>
      </c>
      <c r="L172" s="269" t="str">
        <f t="shared" si="117"/>
        <v/>
      </c>
      <c r="M172" s="270" t="str">
        <f t="shared" si="118"/>
        <v/>
      </c>
      <c r="N172" s="261" t="str">
        <f t="shared" si="119"/>
        <v/>
      </c>
      <c r="O172" s="260"/>
      <c r="P172" s="135"/>
      <c r="Q172" s="262" t="str">
        <f t="shared" si="120"/>
        <v/>
      </c>
      <c r="R172" s="263" t="str">
        <f t="shared" si="121"/>
        <v/>
      </c>
      <c r="S172" s="264"/>
      <c r="T172" s="265"/>
      <c r="U172" s="266" t="str">
        <f t="shared" si="122"/>
        <v/>
      </c>
      <c r="V172" s="267" t="str">
        <f t="shared" si="123"/>
        <v/>
      </c>
      <c r="W172" s="268" t="str">
        <f t="shared" si="124"/>
        <v/>
      </c>
      <c r="X172" s="269" t="str">
        <f t="shared" si="125"/>
        <v/>
      </c>
      <c r="Y172" s="270" t="str">
        <f t="shared" si="126"/>
        <v/>
      </c>
      <c r="Z172" s="261" t="str">
        <f t="shared" si="127"/>
        <v/>
      </c>
      <c r="AA172" s="260"/>
      <c r="AB172" s="135"/>
      <c r="AC172" s="262" t="str">
        <f t="shared" si="128"/>
        <v/>
      </c>
      <c r="AD172" s="263" t="str">
        <f t="shared" si="129"/>
        <v/>
      </c>
      <c r="AE172" s="264"/>
      <c r="AF172" s="265"/>
      <c r="AG172" s="266" t="str">
        <f t="shared" si="130"/>
        <v/>
      </c>
      <c r="AH172" s="267" t="str">
        <f t="shared" si="131"/>
        <v/>
      </c>
      <c r="AI172" s="268" t="str">
        <f t="shared" si="132"/>
        <v/>
      </c>
      <c r="AJ172" s="269" t="str">
        <f t="shared" si="133"/>
        <v/>
      </c>
      <c r="AK172" s="270" t="str">
        <f t="shared" si="134"/>
        <v/>
      </c>
      <c r="AL172" s="261" t="str">
        <f t="shared" si="135"/>
        <v/>
      </c>
      <c r="AM172" s="260"/>
      <c r="AN172" s="135"/>
      <c r="AO172" s="262" t="str">
        <f t="shared" si="136"/>
        <v/>
      </c>
      <c r="AP172" s="263" t="str">
        <f t="shared" si="137"/>
        <v/>
      </c>
      <c r="AQ172" s="264"/>
      <c r="AR172" s="265"/>
      <c r="AS172" s="266" t="str">
        <f t="shared" si="138"/>
        <v/>
      </c>
      <c r="AT172" s="267" t="str">
        <f t="shared" si="139"/>
        <v/>
      </c>
      <c r="AU172" s="268" t="str">
        <f t="shared" si="140"/>
        <v/>
      </c>
      <c r="AV172" s="269" t="str">
        <f t="shared" si="141"/>
        <v/>
      </c>
      <c r="AW172" s="270" t="str">
        <f t="shared" si="142"/>
        <v/>
      </c>
      <c r="AX172" s="261" t="str">
        <f t="shared" si="143"/>
        <v/>
      </c>
      <c r="AY172" s="260"/>
      <c r="AZ172" s="135"/>
      <c r="BA172" s="262" t="str">
        <f t="shared" si="144"/>
        <v/>
      </c>
      <c r="BB172" s="263" t="str">
        <f t="shared" si="145"/>
        <v/>
      </c>
      <c r="BC172" s="264"/>
      <c r="BD172" s="265"/>
      <c r="BE172" s="266" t="str">
        <f t="shared" si="146"/>
        <v/>
      </c>
      <c r="BF172" s="267" t="str">
        <f t="shared" si="147"/>
        <v/>
      </c>
      <c r="BG172" s="268" t="str">
        <f t="shared" si="148"/>
        <v/>
      </c>
      <c r="BH172" s="269" t="str">
        <f t="shared" si="149"/>
        <v/>
      </c>
      <c r="BI172" s="270" t="str">
        <f t="shared" si="150"/>
        <v/>
      </c>
      <c r="BJ172" s="261" t="str">
        <f t="shared" si="151"/>
        <v/>
      </c>
      <c r="BK172" s="260"/>
      <c r="BL172" s="135"/>
      <c r="BM172" s="262" t="str">
        <f t="shared" si="152"/>
        <v/>
      </c>
      <c r="BN172" s="263" t="str">
        <f t="shared" si="153"/>
        <v/>
      </c>
      <c r="BO172" s="264"/>
      <c r="BP172" s="265"/>
      <c r="BQ172" s="266" t="str">
        <f t="shared" si="154"/>
        <v/>
      </c>
      <c r="BR172" s="267" t="str">
        <f t="shared" si="155"/>
        <v/>
      </c>
      <c r="BS172" s="268" t="str">
        <f t="shared" si="156"/>
        <v/>
      </c>
      <c r="BT172" s="269" t="str">
        <f t="shared" si="157"/>
        <v/>
      </c>
      <c r="BU172" s="270" t="str">
        <f t="shared" si="158"/>
        <v/>
      </c>
      <c r="BV172" s="261" t="str">
        <f t="shared" si="159"/>
        <v/>
      </c>
      <c r="BW172" s="260"/>
      <c r="BX172" s="135"/>
      <c r="BY172" s="262" t="str">
        <f t="shared" si="163"/>
        <v/>
      </c>
      <c r="BZ172" s="263" t="str">
        <f t="shared" si="164"/>
        <v/>
      </c>
      <c r="CA172" s="264"/>
      <c r="CB172" s="265"/>
      <c r="CC172" s="266" t="str">
        <f t="shared" si="165"/>
        <v/>
      </c>
      <c r="CD172" s="267" t="str">
        <f t="shared" si="166"/>
        <v/>
      </c>
      <c r="CE172" s="268" t="str">
        <f t="shared" si="167"/>
        <v/>
      </c>
      <c r="CF172" s="269" t="str">
        <f t="shared" si="168"/>
        <v/>
      </c>
      <c r="CG172" s="270" t="str">
        <f t="shared" si="162"/>
        <v/>
      </c>
      <c r="CH172" s="261" t="str">
        <f t="shared" si="169"/>
        <v/>
      </c>
      <c r="CI172" s="260"/>
      <c r="CJ172" s="135"/>
      <c r="CK172" s="262" t="str">
        <f t="shared" si="103"/>
        <v/>
      </c>
      <c r="CL172" s="263" t="str">
        <f t="shared" si="104"/>
        <v/>
      </c>
      <c r="CM172" s="264"/>
      <c r="CN172" s="265"/>
      <c r="CO172" s="266" t="str">
        <f t="shared" si="105"/>
        <v/>
      </c>
      <c r="CP172" s="267" t="str">
        <f t="shared" si="106"/>
        <v/>
      </c>
      <c r="CQ172" s="268" t="str">
        <f t="shared" si="107"/>
        <v/>
      </c>
      <c r="CR172" s="269" t="str">
        <f t="shared" si="160"/>
        <v/>
      </c>
      <c r="CS172" s="270" t="str">
        <f t="shared" ref="CS172:CS177" si="170">IF(CO172="","",(MID(CO172,(SEARCH("^^",SUBSTITUTE(CO172," ","^^",LEN(CO172)-LEN(SUBSTITUTE(CO172," ","")))))+1,99)&amp;"_"&amp;LEFT(CO172,FIND(" ",CO172)-1)&amp;"_"&amp;CP172))</f>
        <v/>
      </c>
      <c r="CT172" s="261" t="str">
        <f t="shared" si="161"/>
        <v/>
      </c>
      <c r="CU172" s="260"/>
      <c r="CV172" s="135"/>
    </row>
    <row r="173" spans="1:100" ht="13.5" customHeight="1">
      <c r="A173" s="259"/>
      <c r="E173" s="262" t="str">
        <f t="shared" si="112"/>
        <v/>
      </c>
      <c r="F173" s="263" t="str">
        <f t="shared" si="113"/>
        <v/>
      </c>
      <c r="G173" s="264"/>
      <c r="H173" s="265"/>
      <c r="I173" s="266" t="str">
        <f t="shared" si="114"/>
        <v/>
      </c>
      <c r="J173" s="267" t="str">
        <f t="shared" si="115"/>
        <v/>
      </c>
      <c r="K173" s="268" t="str">
        <f t="shared" si="116"/>
        <v/>
      </c>
      <c r="L173" s="269" t="str">
        <f t="shared" si="117"/>
        <v/>
      </c>
      <c r="M173" s="270" t="str">
        <f t="shared" si="118"/>
        <v/>
      </c>
      <c r="N173" s="261" t="str">
        <f t="shared" si="119"/>
        <v/>
      </c>
      <c r="O173" s="260"/>
      <c r="P173" s="135"/>
      <c r="Q173" s="262" t="str">
        <f t="shared" si="120"/>
        <v/>
      </c>
      <c r="R173" s="263" t="str">
        <f t="shared" si="121"/>
        <v/>
      </c>
      <c r="S173" s="264"/>
      <c r="T173" s="265"/>
      <c r="U173" s="266" t="str">
        <f t="shared" si="122"/>
        <v/>
      </c>
      <c r="V173" s="267" t="str">
        <f t="shared" si="123"/>
        <v/>
      </c>
      <c r="W173" s="268" t="str">
        <f t="shared" si="124"/>
        <v/>
      </c>
      <c r="X173" s="269" t="str">
        <f t="shared" si="125"/>
        <v/>
      </c>
      <c r="Y173" s="270" t="str">
        <f t="shared" si="126"/>
        <v/>
      </c>
      <c r="Z173" s="261" t="str">
        <f t="shared" si="127"/>
        <v/>
      </c>
      <c r="AA173" s="260"/>
      <c r="AB173" s="135"/>
      <c r="AC173" s="262" t="str">
        <f t="shared" si="128"/>
        <v/>
      </c>
      <c r="AD173" s="263" t="str">
        <f t="shared" si="129"/>
        <v/>
      </c>
      <c r="AE173" s="264"/>
      <c r="AF173" s="265"/>
      <c r="AG173" s="266" t="str">
        <f t="shared" si="130"/>
        <v/>
      </c>
      <c r="AH173" s="267" t="str">
        <f t="shared" si="131"/>
        <v/>
      </c>
      <c r="AI173" s="268" t="str">
        <f t="shared" si="132"/>
        <v/>
      </c>
      <c r="AJ173" s="269" t="str">
        <f t="shared" si="133"/>
        <v/>
      </c>
      <c r="AK173" s="270" t="str">
        <f t="shared" si="134"/>
        <v/>
      </c>
      <c r="AL173" s="261" t="str">
        <f t="shared" si="135"/>
        <v/>
      </c>
      <c r="AM173" s="260"/>
      <c r="AN173" s="135"/>
      <c r="AO173" s="262" t="str">
        <f t="shared" si="136"/>
        <v/>
      </c>
      <c r="AP173" s="263" t="str">
        <f t="shared" si="137"/>
        <v/>
      </c>
      <c r="AQ173" s="264"/>
      <c r="AR173" s="265"/>
      <c r="AS173" s="266" t="str">
        <f t="shared" si="138"/>
        <v/>
      </c>
      <c r="AT173" s="267" t="str">
        <f t="shared" si="139"/>
        <v/>
      </c>
      <c r="AU173" s="268" t="str">
        <f t="shared" si="140"/>
        <v/>
      </c>
      <c r="AV173" s="269" t="str">
        <f t="shared" si="141"/>
        <v/>
      </c>
      <c r="AW173" s="270" t="str">
        <f t="shared" si="142"/>
        <v/>
      </c>
      <c r="AX173" s="261" t="str">
        <f t="shared" si="143"/>
        <v/>
      </c>
      <c r="AY173" s="260"/>
      <c r="AZ173" s="135"/>
      <c r="BA173" s="262" t="str">
        <f t="shared" si="144"/>
        <v/>
      </c>
      <c r="BB173" s="263" t="str">
        <f t="shared" si="145"/>
        <v/>
      </c>
      <c r="BC173" s="264"/>
      <c r="BD173" s="265"/>
      <c r="BE173" s="266" t="str">
        <f t="shared" si="146"/>
        <v/>
      </c>
      <c r="BF173" s="267" t="str">
        <f t="shared" si="147"/>
        <v/>
      </c>
      <c r="BG173" s="268" t="str">
        <f t="shared" si="148"/>
        <v/>
      </c>
      <c r="BH173" s="269" t="str">
        <f t="shared" si="149"/>
        <v/>
      </c>
      <c r="BI173" s="270" t="str">
        <f t="shared" si="150"/>
        <v/>
      </c>
      <c r="BJ173" s="261" t="str">
        <f t="shared" si="151"/>
        <v/>
      </c>
      <c r="BK173" s="260"/>
      <c r="BL173" s="135"/>
      <c r="BM173" s="262" t="str">
        <f t="shared" si="152"/>
        <v/>
      </c>
      <c r="BN173" s="263" t="str">
        <f t="shared" si="153"/>
        <v/>
      </c>
      <c r="BO173" s="264"/>
      <c r="BP173" s="265"/>
      <c r="BQ173" s="266" t="str">
        <f t="shared" si="154"/>
        <v/>
      </c>
      <c r="BR173" s="267" t="str">
        <f t="shared" si="155"/>
        <v/>
      </c>
      <c r="BS173" s="268" t="str">
        <f t="shared" si="156"/>
        <v/>
      </c>
      <c r="BT173" s="269" t="str">
        <f t="shared" si="157"/>
        <v/>
      </c>
      <c r="BU173" s="270" t="str">
        <f t="shared" si="158"/>
        <v/>
      </c>
      <c r="BV173" s="261" t="str">
        <f t="shared" si="159"/>
        <v/>
      </c>
      <c r="BW173" s="260"/>
      <c r="BX173" s="135"/>
      <c r="BY173" s="262" t="str">
        <f t="shared" si="163"/>
        <v/>
      </c>
      <c r="BZ173" s="263" t="str">
        <f t="shared" si="164"/>
        <v/>
      </c>
      <c r="CA173" s="264"/>
      <c r="CB173" s="265"/>
      <c r="CC173" s="266" t="str">
        <f t="shared" si="165"/>
        <v/>
      </c>
      <c r="CD173" s="267" t="str">
        <f t="shared" si="166"/>
        <v/>
      </c>
      <c r="CE173" s="268" t="str">
        <f t="shared" si="167"/>
        <v/>
      </c>
      <c r="CF173" s="269" t="str">
        <f t="shared" si="168"/>
        <v/>
      </c>
      <c r="CG173" s="270" t="str">
        <f t="shared" si="162"/>
        <v/>
      </c>
      <c r="CH173" s="261" t="str">
        <f t="shared" si="169"/>
        <v/>
      </c>
      <c r="CI173" s="260"/>
      <c r="CJ173" s="135"/>
      <c r="CK173" s="262" t="str">
        <f t="shared" ref="CK173:CK177" si="171">IF(CO173="","",CK$3)</f>
        <v/>
      </c>
      <c r="CL173" s="263" t="str">
        <f t="shared" ref="CL173:CL177" si="172">IF(CO173="","",CK$1)</f>
        <v/>
      </c>
      <c r="CM173" s="264"/>
      <c r="CN173" s="265"/>
      <c r="CO173" s="266" t="str">
        <f t="shared" ref="CO173:CO177" si="173">IF(CV173="","",IF(ISNUMBER(SEARCH(":",CV173)),MID(CV173,FIND(":",CV173)+2,FIND("(",CV173)-FIND(":",CV173)-3),LEFT(CV173,FIND("(",CV173)-2)))</f>
        <v/>
      </c>
      <c r="CP173" s="267" t="str">
        <f t="shared" ref="CP173:CP177" si="174">IF(CV173="","",MID(CV173,FIND("(",CV173)+1,4))</f>
        <v/>
      </c>
      <c r="CQ173" s="268" t="str">
        <f t="shared" ref="CQ173:CQ177" si="175">IF(ISNUMBER(SEARCH("*female*",CV173)),"female",IF(ISNUMBER(SEARCH("*male*",CV173)),"male",""))</f>
        <v/>
      </c>
      <c r="CR173" s="269" t="str">
        <f t="shared" si="160"/>
        <v/>
      </c>
      <c r="CS173" s="270" t="str">
        <f t="shared" si="170"/>
        <v/>
      </c>
      <c r="CT173" s="261" t="str">
        <f t="shared" si="161"/>
        <v/>
      </c>
      <c r="CU173" s="260"/>
      <c r="CV173" s="135"/>
    </row>
    <row r="174" spans="1:100" ht="13.5" customHeight="1">
      <c r="A174" s="259"/>
      <c r="E174" s="262" t="str">
        <f t="shared" si="112"/>
        <v/>
      </c>
      <c r="F174" s="263" t="str">
        <f t="shared" si="113"/>
        <v/>
      </c>
      <c r="G174" s="264"/>
      <c r="H174" s="265"/>
      <c r="I174" s="266" t="str">
        <f t="shared" si="114"/>
        <v/>
      </c>
      <c r="J174" s="267" t="str">
        <f t="shared" si="115"/>
        <v/>
      </c>
      <c r="K174" s="268" t="str">
        <f t="shared" si="116"/>
        <v/>
      </c>
      <c r="L174" s="269" t="str">
        <f t="shared" si="117"/>
        <v/>
      </c>
      <c r="M174" s="270" t="str">
        <f t="shared" si="118"/>
        <v/>
      </c>
      <c r="N174" s="261" t="str">
        <f t="shared" si="119"/>
        <v/>
      </c>
      <c r="O174" s="260"/>
      <c r="P174" s="135"/>
      <c r="Q174" s="262" t="str">
        <f t="shared" si="120"/>
        <v/>
      </c>
      <c r="R174" s="263" t="str">
        <f t="shared" si="121"/>
        <v/>
      </c>
      <c r="S174" s="264"/>
      <c r="T174" s="265"/>
      <c r="U174" s="266" t="str">
        <f t="shared" si="122"/>
        <v/>
      </c>
      <c r="V174" s="267" t="str">
        <f t="shared" si="123"/>
        <v/>
      </c>
      <c r="W174" s="268" t="str">
        <f t="shared" si="124"/>
        <v/>
      </c>
      <c r="X174" s="269" t="str">
        <f t="shared" si="125"/>
        <v/>
      </c>
      <c r="Y174" s="270" t="str">
        <f t="shared" si="126"/>
        <v/>
      </c>
      <c r="Z174" s="261" t="str">
        <f t="shared" si="127"/>
        <v/>
      </c>
      <c r="AA174" s="260"/>
      <c r="AB174" s="135"/>
      <c r="AC174" s="262" t="str">
        <f t="shared" si="128"/>
        <v/>
      </c>
      <c r="AD174" s="263" t="str">
        <f t="shared" si="129"/>
        <v/>
      </c>
      <c r="AE174" s="264"/>
      <c r="AF174" s="265"/>
      <c r="AG174" s="266" t="str">
        <f t="shared" si="130"/>
        <v/>
      </c>
      <c r="AH174" s="267" t="str">
        <f t="shared" si="131"/>
        <v/>
      </c>
      <c r="AI174" s="268" t="str">
        <f t="shared" si="132"/>
        <v/>
      </c>
      <c r="AJ174" s="269" t="str">
        <f t="shared" si="133"/>
        <v/>
      </c>
      <c r="AK174" s="270" t="str">
        <f t="shared" si="134"/>
        <v/>
      </c>
      <c r="AL174" s="261" t="str">
        <f t="shared" si="135"/>
        <v/>
      </c>
      <c r="AM174" s="260"/>
      <c r="AN174" s="135"/>
      <c r="AO174" s="262" t="str">
        <f t="shared" si="136"/>
        <v/>
      </c>
      <c r="AP174" s="263" t="str">
        <f t="shared" si="137"/>
        <v/>
      </c>
      <c r="AQ174" s="264"/>
      <c r="AR174" s="265"/>
      <c r="AS174" s="266" t="str">
        <f t="shared" si="138"/>
        <v/>
      </c>
      <c r="AT174" s="267" t="str">
        <f t="shared" si="139"/>
        <v/>
      </c>
      <c r="AU174" s="268" t="str">
        <f t="shared" si="140"/>
        <v/>
      </c>
      <c r="AV174" s="269" t="str">
        <f t="shared" si="141"/>
        <v/>
      </c>
      <c r="AW174" s="270" t="str">
        <f t="shared" si="142"/>
        <v/>
      </c>
      <c r="AX174" s="261" t="str">
        <f t="shared" si="143"/>
        <v/>
      </c>
      <c r="AY174" s="260"/>
      <c r="AZ174" s="135"/>
      <c r="BA174" s="262" t="str">
        <f t="shared" si="144"/>
        <v/>
      </c>
      <c r="BB174" s="263" t="str">
        <f t="shared" si="145"/>
        <v/>
      </c>
      <c r="BC174" s="264"/>
      <c r="BD174" s="265"/>
      <c r="BE174" s="266" t="str">
        <f t="shared" si="146"/>
        <v/>
      </c>
      <c r="BF174" s="267" t="str">
        <f t="shared" si="147"/>
        <v/>
      </c>
      <c r="BG174" s="268" t="str">
        <f t="shared" si="148"/>
        <v/>
      </c>
      <c r="BH174" s="269" t="str">
        <f t="shared" si="149"/>
        <v/>
      </c>
      <c r="BI174" s="270" t="str">
        <f t="shared" si="150"/>
        <v/>
      </c>
      <c r="BJ174" s="261" t="str">
        <f t="shared" si="151"/>
        <v/>
      </c>
      <c r="BK174" s="260"/>
      <c r="BL174" s="135"/>
      <c r="BM174" s="262" t="str">
        <f t="shared" si="152"/>
        <v/>
      </c>
      <c r="BN174" s="263" t="str">
        <f t="shared" si="153"/>
        <v/>
      </c>
      <c r="BO174" s="264"/>
      <c r="BP174" s="265"/>
      <c r="BQ174" s="266" t="str">
        <f t="shared" si="154"/>
        <v/>
      </c>
      <c r="BR174" s="267" t="str">
        <f t="shared" si="155"/>
        <v/>
      </c>
      <c r="BS174" s="268" t="str">
        <f t="shared" si="156"/>
        <v/>
      </c>
      <c r="BT174" s="269" t="str">
        <f t="shared" si="157"/>
        <v/>
      </c>
      <c r="BU174" s="270" t="str">
        <f t="shared" si="158"/>
        <v/>
      </c>
      <c r="BV174" s="261" t="str">
        <f t="shared" si="159"/>
        <v/>
      </c>
      <c r="BW174" s="260"/>
      <c r="BX174" s="135"/>
      <c r="BY174" s="262" t="str">
        <f t="shared" si="163"/>
        <v/>
      </c>
      <c r="BZ174" s="263" t="str">
        <f t="shared" si="164"/>
        <v/>
      </c>
      <c r="CA174" s="264"/>
      <c r="CB174" s="265"/>
      <c r="CC174" s="266" t="str">
        <f t="shared" si="165"/>
        <v/>
      </c>
      <c r="CD174" s="267" t="str">
        <f t="shared" si="166"/>
        <v/>
      </c>
      <c r="CE174" s="268" t="str">
        <f t="shared" si="167"/>
        <v/>
      </c>
      <c r="CF174" s="269" t="str">
        <f t="shared" si="168"/>
        <v/>
      </c>
      <c r="CG174" s="270" t="str">
        <f t="shared" si="162"/>
        <v/>
      </c>
      <c r="CH174" s="261" t="str">
        <f t="shared" si="169"/>
        <v/>
      </c>
      <c r="CI174" s="260"/>
      <c r="CJ174" s="135"/>
      <c r="CK174" s="262" t="str">
        <f t="shared" si="171"/>
        <v/>
      </c>
      <c r="CL174" s="263" t="str">
        <f t="shared" si="172"/>
        <v/>
      </c>
      <c r="CM174" s="264"/>
      <c r="CN174" s="265"/>
      <c r="CO174" s="266" t="str">
        <f t="shared" si="173"/>
        <v/>
      </c>
      <c r="CP174" s="267" t="str">
        <f t="shared" si="174"/>
        <v/>
      </c>
      <c r="CQ174" s="268" t="str">
        <f t="shared" si="175"/>
        <v/>
      </c>
      <c r="CR174" s="269" t="str">
        <f t="shared" si="160"/>
        <v/>
      </c>
      <c r="CS174" s="270" t="str">
        <f t="shared" si="170"/>
        <v/>
      </c>
      <c r="CT174" s="261" t="str">
        <f t="shared" si="161"/>
        <v/>
      </c>
      <c r="CU174" s="260"/>
      <c r="CV174" s="135"/>
    </row>
    <row r="175" spans="1:100" ht="13.5" customHeight="1">
      <c r="A175" s="259"/>
      <c r="E175" s="262" t="str">
        <f t="shared" si="112"/>
        <v/>
      </c>
      <c r="F175" s="263" t="str">
        <f t="shared" si="113"/>
        <v/>
      </c>
      <c r="G175" s="264"/>
      <c r="H175" s="265"/>
      <c r="I175" s="266" t="str">
        <f t="shared" si="114"/>
        <v/>
      </c>
      <c r="J175" s="267" t="str">
        <f t="shared" si="115"/>
        <v/>
      </c>
      <c r="K175" s="268" t="str">
        <f t="shared" si="116"/>
        <v/>
      </c>
      <c r="L175" s="269" t="str">
        <f t="shared" si="117"/>
        <v/>
      </c>
      <c r="M175" s="270" t="str">
        <f t="shared" si="118"/>
        <v/>
      </c>
      <c r="N175" s="261" t="str">
        <f t="shared" si="119"/>
        <v/>
      </c>
      <c r="O175" s="260"/>
      <c r="P175" s="135"/>
      <c r="Q175" s="262" t="str">
        <f t="shared" si="120"/>
        <v/>
      </c>
      <c r="R175" s="263" t="str">
        <f t="shared" si="121"/>
        <v/>
      </c>
      <c r="S175" s="264"/>
      <c r="T175" s="265"/>
      <c r="U175" s="266" t="str">
        <f t="shared" si="122"/>
        <v/>
      </c>
      <c r="V175" s="267" t="str">
        <f t="shared" si="123"/>
        <v/>
      </c>
      <c r="W175" s="268" t="str">
        <f t="shared" si="124"/>
        <v/>
      </c>
      <c r="X175" s="269" t="str">
        <f t="shared" si="125"/>
        <v/>
      </c>
      <c r="Y175" s="270" t="str">
        <f t="shared" si="126"/>
        <v/>
      </c>
      <c r="Z175" s="261" t="str">
        <f t="shared" si="127"/>
        <v/>
      </c>
      <c r="AA175" s="260"/>
      <c r="AB175" s="135"/>
      <c r="AC175" s="262" t="str">
        <f t="shared" si="128"/>
        <v/>
      </c>
      <c r="AD175" s="263" t="str">
        <f t="shared" si="129"/>
        <v/>
      </c>
      <c r="AE175" s="264"/>
      <c r="AF175" s="265"/>
      <c r="AG175" s="266" t="str">
        <f t="shared" si="130"/>
        <v/>
      </c>
      <c r="AH175" s="267" t="str">
        <f t="shared" si="131"/>
        <v/>
      </c>
      <c r="AI175" s="268" t="str">
        <f t="shared" si="132"/>
        <v/>
      </c>
      <c r="AJ175" s="269" t="str">
        <f t="shared" si="133"/>
        <v/>
      </c>
      <c r="AK175" s="270" t="str">
        <f t="shared" si="134"/>
        <v/>
      </c>
      <c r="AL175" s="261" t="str">
        <f t="shared" si="135"/>
        <v/>
      </c>
      <c r="AM175" s="260"/>
      <c r="AN175" s="135"/>
      <c r="AO175" s="262" t="str">
        <f t="shared" si="136"/>
        <v/>
      </c>
      <c r="AP175" s="263" t="str">
        <f t="shared" si="137"/>
        <v/>
      </c>
      <c r="AQ175" s="264"/>
      <c r="AR175" s="265"/>
      <c r="AS175" s="266" t="str">
        <f t="shared" si="138"/>
        <v/>
      </c>
      <c r="AT175" s="267" t="str">
        <f t="shared" si="139"/>
        <v/>
      </c>
      <c r="AU175" s="268" t="str">
        <f t="shared" si="140"/>
        <v/>
      </c>
      <c r="AV175" s="269" t="str">
        <f t="shared" si="141"/>
        <v/>
      </c>
      <c r="AW175" s="270" t="str">
        <f t="shared" si="142"/>
        <v/>
      </c>
      <c r="AX175" s="261" t="str">
        <f t="shared" si="143"/>
        <v/>
      </c>
      <c r="AY175" s="260"/>
      <c r="AZ175" s="135"/>
      <c r="BA175" s="262" t="str">
        <f t="shared" si="144"/>
        <v/>
      </c>
      <c r="BB175" s="263" t="str">
        <f t="shared" si="145"/>
        <v/>
      </c>
      <c r="BC175" s="264"/>
      <c r="BD175" s="265"/>
      <c r="BE175" s="266" t="str">
        <f t="shared" si="146"/>
        <v/>
      </c>
      <c r="BF175" s="267" t="str">
        <f t="shared" si="147"/>
        <v/>
      </c>
      <c r="BG175" s="268" t="str">
        <f t="shared" si="148"/>
        <v/>
      </c>
      <c r="BH175" s="269" t="str">
        <f t="shared" si="149"/>
        <v/>
      </c>
      <c r="BI175" s="270" t="str">
        <f t="shared" si="150"/>
        <v/>
      </c>
      <c r="BJ175" s="261" t="str">
        <f t="shared" si="151"/>
        <v/>
      </c>
      <c r="BK175" s="260"/>
      <c r="BL175" s="135"/>
      <c r="BM175" s="262" t="str">
        <f t="shared" si="152"/>
        <v/>
      </c>
      <c r="BN175" s="263" t="str">
        <f t="shared" si="153"/>
        <v/>
      </c>
      <c r="BO175" s="264"/>
      <c r="BP175" s="265"/>
      <c r="BQ175" s="266" t="str">
        <f t="shared" si="154"/>
        <v/>
      </c>
      <c r="BR175" s="267" t="str">
        <f t="shared" si="155"/>
        <v/>
      </c>
      <c r="BS175" s="268" t="str">
        <f t="shared" si="156"/>
        <v/>
      </c>
      <c r="BT175" s="269" t="str">
        <f t="shared" si="157"/>
        <v/>
      </c>
      <c r="BU175" s="270" t="str">
        <f t="shared" si="158"/>
        <v/>
      </c>
      <c r="BV175" s="261" t="str">
        <f t="shared" si="159"/>
        <v/>
      </c>
      <c r="BW175" s="260"/>
      <c r="BX175" s="135"/>
      <c r="BY175" s="262" t="str">
        <f t="shared" si="163"/>
        <v/>
      </c>
      <c r="BZ175" s="263" t="str">
        <f t="shared" si="164"/>
        <v/>
      </c>
      <c r="CA175" s="264"/>
      <c r="CB175" s="265"/>
      <c r="CC175" s="266" t="str">
        <f t="shared" si="165"/>
        <v/>
      </c>
      <c r="CD175" s="267" t="str">
        <f t="shared" si="166"/>
        <v/>
      </c>
      <c r="CE175" s="268" t="str">
        <f t="shared" si="167"/>
        <v/>
      </c>
      <c r="CF175" s="269" t="str">
        <f t="shared" si="168"/>
        <v/>
      </c>
      <c r="CG175" s="270" t="str">
        <f t="shared" si="162"/>
        <v/>
      </c>
      <c r="CH175" s="261" t="str">
        <f t="shared" si="169"/>
        <v/>
      </c>
      <c r="CI175" s="260"/>
      <c r="CJ175" s="135"/>
      <c r="CK175" s="262" t="str">
        <f t="shared" si="171"/>
        <v/>
      </c>
      <c r="CL175" s="263" t="str">
        <f t="shared" si="172"/>
        <v/>
      </c>
      <c r="CM175" s="264"/>
      <c r="CN175" s="265"/>
      <c r="CO175" s="266" t="str">
        <f t="shared" si="173"/>
        <v/>
      </c>
      <c r="CP175" s="267" t="str">
        <f t="shared" si="174"/>
        <v/>
      </c>
      <c r="CQ175" s="268" t="str">
        <f t="shared" si="175"/>
        <v/>
      </c>
      <c r="CR175" s="269" t="str">
        <f t="shared" si="160"/>
        <v/>
      </c>
      <c r="CS175" s="270" t="str">
        <f t="shared" si="170"/>
        <v/>
      </c>
      <c r="CT175" s="261" t="str">
        <f t="shared" si="161"/>
        <v/>
      </c>
      <c r="CU175" s="260"/>
      <c r="CV175" s="135"/>
    </row>
    <row r="176" spans="1:100" ht="13.5" customHeight="1">
      <c r="A176" s="259"/>
      <c r="E176" s="262" t="str">
        <f t="shared" si="112"/>
        <v/>
      </c>
      <c r="F176" s="263" t="str">
        <f t="shared" si="113"/>
        <v/>
      </c>
      <c r="G176" s="264"/>
      <c r="H176" s="265"/>
      <c r="I176" s="266" t="str">
        <f t="shared" si="114"/>
        <v/>
      </c>
      <c r="J176" s="267" t="str">
        <f t="shared" si="115"/>
        <v/>
      </c>
      <c r="K176" s="268" t="str">
        <f t="shared" si="116"/>
        <v/>
      </c>
      <c r="L176" s="269" t="str">
        <f t="shared" si="117"/>
        <v/>
      </c>
      <c r="M176" s="270" t="str">
        <f t="shared" si="118"/>
        <v/>
      </c>
      <c r="N176" s="261" t="str">
        <f t="shared" si="119"/>
        <v/>
      </c>
      <c r="O176" s="260"/>
      <c r="P176" s="135"/>
      <c r="Q176" s="262" t="str">
        <f t="shared" si="120"/>
        <v/>
      </c>
      <c r="R176" s="263" t="str">
        <f t="shared" si="121"/>
        <v/>
      </c>
      <c r="S176" s="264"/>
      <c r="T176" s="265"/>
      <c r="U176" s="266" t="str">
        <f t="shared" si="122"/>
        <v/>
      </c>
      <c r="V176" s="267" t="str">
        <f t="shared" si="123"/>
        <v/>
      </c>
      <c r="W176" s="268" t="str">
        <f t="shared" si="124"/>
        <v/>
      </c>
      <c r="X176" s="269" t="str">
        <f t="shared" si="125"/>
        <v/>
      </c>
      <c r="Y176" s="270" t="str">
        <f t="shared" si="126"/>
        <v/>
      </c>
      <c r="Z176" s="261" t="str">
        <f t="shared" si="127"/>
        <v/>
      </c>
      <c r="AA176" s="260"/>
      <c r="AB176" s="135"/>
      <c r="AC176" s="262" t="str">
        <f t="shared" si="128"/>
        <v/>
      </c>
      <c r="AD176" s="263" t="str">
        <f t="shared" si="129"/>
        <v/>
      </c>
      <c r="AE176" s="264"/>
      <c r="AF176" s="265"/>
      <c r="AG176" s="266" t="str">
        <f t="shared" si="130"/>
        <v/>
      </c>
      <c r="AH176" s="267" t="str">
        <f t="shared" si="131"/>
        <v/>
      </c>
      <c r="AI176" s="268" t="str">
        <f t="shared" si="132"/>
        <v/>
      </c>
      <c r="AJ176" s="269" t="str">
        <f t="shared" si="133"/>
        <v/>
      </c>
      <c r="AK176" s="270" t="str">
        <f t="shared" si="134"/>
        <v/>
      </c>
      <c r="AL176" s="261" t="str">
        <f t="shared" si="135"/>
        <v/>
      </c>
      <c r="AM176" s="260"/>
      <c r="AN176" s="135"/>
      <c r="AO176" s="262" t="str">
        <f t="shared" si="136"/>
        <v/>
      </c>
      <c r="AP176" s="263" t="str">
        <f t="shared" si="137"/>
        <v/>
      </c>
      <c r="AQ176" s="264"/>
      <c r="AR176" s="265"/>
      <c r="AS176" s="266" t="str">
        <f t="shared" si="138"/>
        <v/>
      </c>
      <c r="AT176" s="267" t="str">
        <f t="shared" si="139"/>
        <v/>
      </c>
      <c r="AU176" s="268" t="str">
        <f t="shared" si="140"/>
        <v/>
      </c>
      <c r="AV176" s="269" t="str">
        <f t="shared" si="141"/>
        <v/>
      </c>
      <c r="AW176" s="270" t="str">
        <f t="shared" si="142"/>
        <v/>
      </c>
      <c r="AX176" s="261" t="str">
        <f t="shared" si="143"/>
        <v/>
      </c>
      <c r="AY176" s="260"/>
      <c r="AZ176" s="135"/>
      <c r="BA176" s="262" t="str">
        <f t="shared" si="144"/>
        <v/>
      </c>
      <c r="BB176" s="263" t="str">
        <f t="shared" si="145"/>
        <v/>
      </c>
      <c r="BC176" s="264"/>
      <c r="BD176" s="265"/>
      <c r="BE176" s="266" t="str">
        <f t="shared" si="146"/>
        <v/>
      </c>
      <c r="BF176" s="267" t="str">
        <f t="shared" si="147"/>
        <v/>
      </c>
      <c r="BG176" s="268" t="str">
        <f t="shared" si="148"/>
        <v/>
      </c>
      <c r="BH176" s="269" t="str">
        <f t="shared" si="149"/>
        <v/>
      </c>
      <c r="BI176" s="270" t="str">
        <f t="shared" si="150"/>
        <v/>
      </c>
      <c r="BJ176" s="261" t="str">
        <f t="shared" si="151"/>
        <v/>
      </c>
      <c r="BK176" s="260"/>
      <c r="BL176" s="135"/>
      <c r="BM176" s="262" t="str">
        <f t="shared" si="152"/>
        <v/>
      </c>
      <c r="BN176" s="263" t="str">
        <f t="shared" si="153"/>
        <v/>
      </c>
      <c r="BO176" s="264"/>
      <c r="BP176" s="265"/>
      <c r="BQ176" s="266" t="str">
        <f t="shared" si="154"/>
        <v/>
      </c>
      <c r="BR176" s="267" t="str">
        <f t="shared" si="155"/>
        <v/>
      </c>
      <c r="BS176" s="268" t="str">
        <f t="shared" si="156"/>
        <v/>
      </c>
      <c r="BT176" s="269" t="str">
        <f t="shared" si="157"/>
        <v/>
      </c>
      <c r="BU176" s="270" t="str">
        <f t="shared" si="158"/>
        <v/>
      </c>
      <c r="BV176" s="261" t="str">
        <f t="shared" si="159"/>
        <v/>
      </c>
      <c r="BW176" s="260"/>
      <c r="BX176" s="135"/>
      <c r="BY176" s="262" t="str">
        <f t="shared" si="163"/>
        <v/>
      </c>
      <c r="BZ176" s="263" t="str">
        <f t="shared" si="164"/>
        <v/>
      </c>
      <c r="CA176" s="264"/>
      <c r="CB176" s="265"/>
      <c r="CC176" s="266" t="str">
        <f t="shared" si="165"/>
        <v/>
      </c>
      <c r="CD176" s="267" t="str">
        <f t="shared" si="166"/>
        <v/>
      </c>
      <c r="CE176" s="268" t="str">
        <f t="shared" si="167"/>
        <v/>
      </c>
      <c r="CF176" s="269" t="str">
        <f t="shared" si="168"/>
        <v/>
      </c>
      <c r="CG176" s="270" t="str">
        <f t="shared" si="162"/>
        <v/>
      </c>
      <c r="CH176" s="261" t="str">
        <f t="shared" si="169"/>
        <v/>
      </c>
      <c r="CI176" s="260"/>
      <c r="CJ176" s="135"/>
      <c r="CK176" s="262" t="str">
        <f t="shared" si="171"/>
        <v/>
      </c>
      <c r="CL176" s="263" t="str">
        <f t="shared" si="172"/>
        <v/>
      </c>
      <c r="CM176" s="264"/>
      <c r="CN176" s="265"/>
      <c r="CO176" s="266" t="str">
        <f t="shared" si="173"/>
        <v/>
      </c>
      <c r="CP176" s="267" t="str">
        <f t="shared" si="174"/>
        <v/>
      </c>
      <c r="CQ176" s="268" t="str">
        <f t="shared" si="175"/>
        <v/>
      </c>
      <c r="CR176" s="269" t="str">
        <f t="shared" si="160"/>
        <v/>
      </c>
      <c r="CS176" s="270" t="str">
        <f t="shared" si="170"/>
        <v/>
      </c>
      <c r="CT176" s="261" t="str">
        <f t="shared" si="161"/>
        <v/>
      </c>
      <c r="CU176" s="260"/>
      <c r="CV176" s="135"/>
    </row>
    <row r="177" spans="1:100" ht="13.5" customHeight="1">
      <c r="A177" s="259"/>
      <c r="E177" s="262" t="str">
        <f t="shared" si="112"/>
        <v/>
      </c>
      <c r="F177" s="263" t="str">
        <f t="shared" si="113"/>
        <v/>
      </c>
      <c r="G177" s="264"/>
      <c r="H177" s="265"/>
      <c r="I177" s="266" t="str">
        <f t="shared" si="114"/>
        <v/>
      </c>
      <c r="J177" s="267" t="str">
        <f t="shared" si="115"/>
        <v/>
      </c>
      <c r="K177" s="268" t="str">
        <f t="shared" si="116"/>
        <v/>
      </c>
      <c r="L177" s="269" t="str">
        <f t="shared" si="117"/>
        <v/>
      </c>
      <c r="M177" s="270" t="str">
        <f t="shared" si="118"/>
        <v/>
      </c>
      <c r="N177" s="261" t="str">
        <f t="shared" si="119"/>
        <v/>
      </c>
      <c r="O177" s="260"/>
      <c r="P177" s="135"/>
      <c r="Q177" s="262" t="str">
        <f t="shared" si="120"/>
        <v/>
      </c>
      <c r="R177" s="263" t="str">
        <f t="shared" si="121"/>
        <v/>
      </c>
      <c r="S177" s="264"/>
      <c r="T177" s="265"/>
      <c r="U177" s="266" t="str">
        <f t="shared" si="122"/>
        <v/>
      </c>
      <c r="V177" s="267" t="str">
        <f t="shared" si="123"/>
        <v/>
      </c>
      <c r="W177" s="268" t="str">
        <f t="shared" si="124"/>
        <v/>
      </c>
      <c r="X177" s="269" t="str">
        <f t="shared" si="125"/>
        <v/>
      </c>
      <c r="Y177" s="270" t="str">
        <f t="shared" si="126"/>
        <v/>
      </c>
      <c r="Z177" s="261" t="str">
        <f t="shared" si="127"/>
        <v/>
      </c>
      <c r="AA177" s="260"/>
      <c r="AB177" s="135"/>
      <c r="AC177" s="262" t="str">
        <f t="shared" si="128"/>
        <v/>
      </c>
      <c r="AD177" s="263" t="str">
        <f t="shared" si="129"/>
        <v/>
      </c>
      <c r="AE177" s="264"/>
      <c r="AF177" s="265"/>
      <c r="AG177" s="266" t="str">
        <f t="shared" si="130"/>
        <v/>
      </c>
      <c r="AH177" s="267" t="str">
        <f t="shared" si="131"/>
        <v/>
      </c>
      <c r="AI177" s="268" t="str">
        <f t="shared" si="132"/>
        <v/>
      </c>
      <c r="AJ177" s="269" t="str">
        <f t="shared" si="133"/>
        <v/>
      </c>
      <c r="AK177" s="270" t="str">
        <f t="shared" si="134"/>
        <v/>
      </c>
      <c r="AL177" s="261" t="str">
        <f t="shared" si="135"/>
        <v/>
      </c>
      <c r="AM177" s="260"/>
      <c r="AN177" s="135"/>
      <c r="AO177" s="262" t="str">
        <f t="shared" si="136"/>
        <v/>
      </c>
      <c r="AP177" s="263" t="str">
        <f t="shared" si="137"/>
        <v/>
      </c>
      <c r="AQ177" s="264"/>
      <c r="AR177" s="265"/>
      <c r="AS177" s="266" t="str">
        <f t="shared" si="138"/>
        <v/>
      </c>
      <c r="AT177" s="267" t="str">
        <f t="shared" si="139"/>
        <v/>
      </c>
      <c r="AU177" s="268" t="str">
        <f t="shared" si="140"/>
        <v/>
      </c>
      <c r="AV177" s="269" t="str">
        <f t="shared" si="141"/>
        <v/>
      </c>
      <c r="AW177" s="270" t="str">
        <f t="shared" si="142"/>
        <v/>
      </c>
      <c r="AX177" s="261" t="str">
        <f t="shared" si="143"/>
        <v/>
      </c>
      <c r="AY177" s="260"/>
      <c r="AZ177" s="135"/>
      <c r="BA177" s="262" t="str">
        <f t="shared" si="144"/>
        <v/>
      </c>
      <c r="BB177" s="263" t="str">
        <f t="shared" si="145"/>
        <v/>
      </c>
      <c r="BC177" s="264"/>
      <c r="BD177" s="265"/>
      <c r="BE177" s="266" t="str">
        <f t="shared" si="146"/>
        <v/>
      </c>
      <c r="BF177" s="267" t="str">
        <f t="shared" si="147"/>
        <v/>
      </c>
      <c r="BG177" s="268" t="str">
        <f t="shared" si="148"/>
        <v/>
      </c>
      <c r="BH177" s="269" t="str">
        <f t="shared" si="149"/>
        <v/>
      </c>
      <c r="BI177" s="270" t="str">
        <f t="shared" si="150"/>
        <v/>
      </c>
      <c r="BJ177" s="261" t="str">
        <f t="shared" si="151"/>
        <v/>
      </c>
      <c r="BK177" s="260"/>
      <c r="BL177" s="135"/>
      <c r="BM177" s="262" t="str">
        <f t="shared" si="152"/>
        <v/>
      </c>
      <c r="BN177" s="263" t="str">
        <f t="shared" si="153"/>
        <v/>
      </c>
      <c r="BO177" s="264"/>
      <c r="BP177" s="265"/>
      <c r="BQ177" s="266" t="str">
        <f t="shared" si="154"/>
        <v/>
      </c>
      <c r="BR177" s="267" t="str">
        <f t="shared" si="155"/>
        <v/>
      </c>
      <c r="BS177" s="268" t="str">
        <f t="shared" si="156"/>
        <v/>
      </c>
      <c r="BT177" s="269" t="str">
        <f t="shared" si="157"/>
        <v/>
      </c>
      <c r="BU177" s="270" t="str">
        <f t="shared" si="158"/>
        <v/>
      </c>
      <c r="BV177" s="261" t="str">
        <f t="shared" si="159"/>
        <v/>
      </c>
      <c r="BW177" s="260"/>
      <c r="BX177" s="135"/>
      <c r="BY177" s="262" t="str">
        <f t="shared" si="163"/>
        <v/>
      </c>
      <c r="BZ177" s="263" t="str">
        <f t="shared" si="164"/>
        <v/>
      </c>
      <c r="CA177" s="264"/>
      <c r="CB177" s="265"/>
      <c r="CC177" s="266" t="str">
        <f t="shared" si="165"/>
        <v/>
      </c>
      <c r="CD177" s="267" t="str">
        <f t="shared" si="166"/>
        <v/>
      </c>
      <c r="CE177" s="268" t="str">
        <f t="shared" si="167"/>
        <v/>
      </c>
      <c r="CF177" s="269" t="str">
        <f t="shared" si="168"/>
        <v/>
      </c>
      <c r="CG177" s="270" t="str">
        <f t="shared" si="162"/>
        <v/>
      </c>
      <c r="CH177" s="261" t="str">
        <f t="shared" si="169"/>
        <v/>
      </c>
      <c r="CI177" s="260"/>
      <c r="CJ177" s="135"/>
      <c r="CK177" s="262" t="str">
        <f t="shared" si="171"/>
        <v/>
      </c>
      <c r="CL177" s="263" t="str">
        <f t="shared" si="172"/>
        <v/>
      </c>
      <c r="CM177" s="264"/>
      <c r="CN177" s="265"/>
      <c r="CO177" s="266" t="str">
        <f t="shared" si="173"/>
        <v/>
      </c>
      <c r="CP177" s="267" t="str">
        <f t="shared" si="174"/>
        <v/>
      </c>
      <c r="CQ177" s="268" t="str">
        <f t="shared" si="175"/>
        <v/>
      </c>
      <c r="CR177" s="269" t="str">
        <f t="shared" si="160"/>
        <v/>
      </c>
      <c r="CS177" s="270" t="str">
        <f t="shared" si="170"/>
        <v/>
      </c>
      <c r="CT177" s="261" t="str">
        <f t="shared" si="161"/>
        <v/>
      </c>
      <c r="CU177" s="260"/>
      <c r="CV177" s="135"/>
    </row>
    <row r="178" spans="1:100" ht="13.5" customHeight="1">
      <c r="A178" s="259"/>
      <c r="E178" s="274"/>
      <c r="F178" s="275"/>
      <c r="G178" s="264"/>
      <c r="H178" s="276"/>
      <c r="I178" s="277"/>
      <c r="J178" s="278"/>
      <c r="K178" s="279"/>
      <c r="L178" s="269"/>
      <c r="M178" s="280"/>
      <c r="O178" s="276"/>
      <c r="Q178" s="274"/>
      <c r="R178" s="275"/>
      <c r="S178" s="264"/>
      <c r="T178" s="276"/>
      <c r="U178" s="277"/>
      <c r="V178" s="278"/>
      <c r="W178" s="279"/>
      <c r="X178" s="269"/>
      <c r="Y178" s="280"/>
      <c r="Z178" s="261"/>
      <c r="AA178" s="276"/>
      <c r="AB178" s="261"/>
      <c r="AC178" s="274"/>
      <c r="AD178" s="275"/>
      <c r="AE178" s="264"/>
      <c r="AF178" s="276"/>
      <c r="AG178" s="277"/>
      <c r="AH178" s="278"/>
      <c r="AI178" s="279"/>
      <c r="AJ178" s="269"/>
      <c r="AK178" s="280"/>
      <c r="AL178" s="261"/>
      <c r="AM178" s="276"/>
      <c r="AN178" s="261"/>
      <c r="AO178" s="274"/>
      <c r="AP178" s="275"/>
      <c r="AQ178" s="264"/>
      <c r="AR178" s="276"/>
      <c r="AS178" s="277"/>
      <c r="AT178" s="278"/>
      <c r="AU178" s="279"/>
      <c r="AV178" s="269"/>
      <c r="AW178" s="280"/>
      <c r="AX178" s="261"/>
      <c r="AY178" s="276"/>
      <c r="AZ178" s="261"/>
      <c r="BA178" s="274"/>
      <c r="BB178" s="275"/>
      <c r="BC178" s="264"/>
      <c r="BD178" s="276"/>
      <c r="BE178" s="277"/>
      <c r="BF178" s="278"/>
      <c r="BG178" s="279"/>
      <c r="BH178" s="269"/>
      <c r="BI178" s="280"/>
      <c r="BJ178" s="261"/>
      <c r="BK178" s="276"/>
      <c r="BL178" s="261"/>
      <c r="BM178" s="274"/>
      <c r="BN178" s="275"/>
      <c r="BO178" s="264"/>
      <c r="BP178" s="276"/>
      <c r="BQ178" s="277"/>
      <c r="BR178" s="278"/>
      <c r="BS178" s="279"/>
      <c r="BT178" s="269"/>
      <c r="BU178" s="280"/>
      <c r="BV178" s="261"/>
      <c r="BW178" s="276"/>
      <c r="BX178" s="261"/>
      <c r="BY178" s="274"/>
      <c r="BZ178" s="275"/>
      <c r="CA178" s="264"/>
      <c r="CB178" s="276"/>
      <c r="CC178" s="277"/>
      <c r="CD178" s="278"/>
      <c r="CE178" s="279"/>
      <c r="CF178" s="269"/>
      <c r="CG178" s="280"/>
      <c r="CH178" s="261"/>
      <c r="CI178" s="276"/>
      <c r="CJ178" s="261"/>
      <c r="CK178" s="274"/>
      <c r="CL178" s="275"/>
      <c r="CM178" s="264"/>
      <c r="CN178" s="276"/>
      <c r="CO178" s="277"/>
      <c r="CP178" s="278"/>
      <c r="CQ178" s="279"/>
      <c r="CR178" s="269"/>
      <c r="CS178" s="280"/>
      <c r="CT178" s="261"/>
      <c r="CU178" s="276"/>
      <c r="CV178" s="261"/>
    </row>
    <row r="179" spans="1:100" ht="13.5" customHeight="1">
      <c r="A179" s="259"/>
      <c r="E179" s="274"/>
      <c r="F179" s="275"/>
      <c r="G179" s="264"/>
      <c r="H179" s="276"/>
      <c r="I179" s="277"/>
      <c r="J179" s="278"/>
      <c r="K179" s="279"/>
      <c r="L179" s="269"/>
      <c r="M179" s="280"/>
      <c r="O179" s="276"/>
      <c r="Q179" s="274"/>
      <c r="R179" s="275"/>
      <c r="S179" s="264"/>
      <c r="T179" s="276"/>
      <c r="U179" s="277"/>
      <c r="V179" s="278"/>
      <c r="W179" s="279"/>
      <c r="X179" s="269"/>
      <c r="Y179" s="280"/>
      <c r="Z179" s="261"/>
      <c r="AA179" s="276"/>
      <c r="AB179" s="261"/>
      <c r="AC179" s="274"/>
      <c r="AD179" s="275"/>
      <c r="AE179" s="264"/>
      <c r="AF179" s="276"/>
      <c r="AG179" s="277"/>
      <c r="AH179" s="278"/>
      <c r="AI179" s="279"/>
      <c r="AJ179" s="269"/>
      <c r="AK179" s="280"/>
      <c r="AL179" s="261"/>
      <c r="AM179" s="276"/>
      <c r="AN179" s="261"/>
      <c r="AO179" s="274"/>
      <c r="AP179" s="275"/>
      <c r="AQ179" s="264"/>
      <c r="AR179" s="276"/>
      <c r="AS179" s="277"/>
      <c r="AT179" s="278"/>
      <c r="AU179" s="279"/>
      <c r="AV179" s="269"/>
      <c r="AW179" s="280"/>
      <c r="AX179" s="261"/>
      <c r="AY179" s="276"/>
      <c r="AZ179" s="261"/>
      <c r="BA179" s="274"/>
      <c r="BB179" s="275"/>
      <c r="BC179" s="264"/>
      <c r="BD179" s="276"/>
      <c r="BE179" s="277"/>
      <c r="BF179" s="278"/>
      <c r="BG179" s="279"/>
      <c r="BH179" s="269"/>
      <c r="BI179" s="280"/>
      <c r="BJ179" s="261"/>
      <c r="BK179" s="276"/>
      <c r="BL179" s="261"/>
      <c r="BM179" s="274"/>
      <c r="BN179" s="275"/>
      <c r="BO179" s="264"/>
      <c r="BP179" s="276"/>
      <c r="BQ179" s="277"/>
      <c r="BR179" s="278"/>
      <c r="BS179" s="279"/>
      <c r="BT179" s="269"/>
      <c r="BU179" s="280"/>
      <c r="BV179" s="261"/>
      <c r="BW179" s="276"/>
      <c r="BX179" s="261"/>
      <c r="BY179" s="274"/>
      <c r="BZ179" s="275"/>
      <c r="CA179" s="264"/>
      <c r="CB179" s="276"/>
      <c r="CC179" s="277"/>
      <c r="CD179" s="278"/>
      <c r="CE179" s="279"/>
      <c r="CF179" s="269"/>
      <c r="CG179" s="280"/>
      <c r="CH179" s="261"/>
      <c r="CI179" s="276"/>
      <c r="CJ179" s="261"/>
      <c r="CK179" s="274"/>
      <c r="CL179" s="275"/>
      <c r="CM179" s="264"/>
      <c r="CN179" s="276"/>
      <c r="CO179" s="277"/>
      <c r="CP179" s="278"/>
      <c r="CQ179" s="279"/>
      <c r="CR179" s="269"/>
      <c r="CS179" s="280"/>
      <c r="CT179" s="261"/>
      <c r="CU179" s="276"/>
      <c r="CV179" s="261"/>
    </row>
    <row r="180" spans="1:100" ht="13.5" customHeight="1">
      <c r="A180" s="259"/>
      <c r="E180" s="274"/>
      <c r="F180" s="275"/>
      <c r="G180" s="264"/>
      <c r="H180" s="276"/>
      <c r="I180" s="277"/>
      <c r="J180" s="278"/>
      <c r="K180" s="279"/>
      <c r="L180" s="269"/>
      <c r="M180" s="280"/>
      <c r="O180" s="276"/>
      <c r="Q180" s="274"/>
      <c r="R180" s="275"/>
      <c r="S180" s="264"/>
      <c r="T180" s="276"/>
      <c r="U180" s="277"/>
      <c r="V180" s="278"/>
      <c r="W180" s="279"/>
      <c r="X180" s="269"/>
      <c r="Y180" s="280"/>
      <c r="Z180" s="261"/>
      <c r="AA180" s="276"/>
      <c r="AB180" s="261"/>
      <c r="AC180" s="274"/>
      <c r="AD180" s="275"/>
      <c r="AE180" s="264"/>
      <c r="AF180" s="276"/>
      <c r="AG180" s="277"/>
      <c r="AH180" s="278"/>
      <c r="AI180" s="279"/>
      <c r="AJ180" s="269"/>
      <c r="AK180" s="280"/>
      <c r="AL180" s="261"/>
      <c r="AM180" s="276"/>
      <c r="AN180" s="261"/>
      <c r="AO180" s="274"/>
      <c r="AP180" s="275"/>
      <c r="AQ180" s="264"/>
      <c r="AR180" s="276"/>
      <c r="AS180" s="277"/>
      <c r="AT180" s="278"/>
      <c r="AU180" s="279"/>
      <c r="AV180" s="269"/>
      <c r="AW180" s="280"/>
      <c r="AX180" s="261"/>
      <c r="AY180" s="276"/>
      <c r="AZ180" s="261"/>
      <c r="BA180" s="274"/>
      <c r="BB180" s="275"/>
      <c r="BC180" s="264"/>
      <c r="BD180" s="276"/>
      <c r="BE180" s="277"/>
      <c r="BF180" s="278"/>
      <c r="BG180" s="279"/>
      <c r="BH180" s="269"/>
      <c r="BI180" s="280"/>
      <c r="BJ180" s="261"/>
      <c r="BK180" s="276"/>
      <c r="BL180" s="261"/>
      <c r="BM180" s="274"/>
      <c r="BN180" s="275"/>
      <c r="BO180" s="264"/>
      <c r="BP180" s="276"/>
      <c r="BQ180" s="277"/>
      <c r="BR180" s="278"/>
      <c r="BS180" s="279"/>
      <c r="BT180" s="269"/>
      <c r="BU180" s="280"/>
      <c r="BV180" s="261"/>
      <c r="BW180" s="276"/>
      <c r="BX180" s="261"/>
      <c r="BY180" s="274"/>
      <c r="BZ180" s="275"/>
      <c r="CA180" s="264"/>
      <c r="CB180" s="276"/>
      <c r="CC180" s="277"/>
      <c r="CD180" s="278"/>
      <c r="CE180" s="279"/>
      <c r="CF180" s="269"/>
      <c r="CG180" s="280"/>
      <c r="CH180" s="261"/>
      <c r="CI180" s="276"/>
      <c r="CJ180" s="261"/>
      <c r="CK180" s="274"/>
      <c r="CL180" s="275"/>
      <c r="CM180" s="264"/>
      <c r="CN180" s="276"/>
      <c r="CO180" s="277"/>
      <c r="CP180" s="278"/>
      <c r="CQ180" s="279"/>
      <c r="CR180" s="269"/>
      <c r="CS180" s="280"/>
      <c r="CT180" s="261"/>
      <c r="CU180" s="276"/>
      <c r="CV180" s="261"/>
    </row>
    <row r="181" spans="1:100" ht="13.5" customHeight="1">
      <c r="A181" s="259"/>
      <c r="E181" s="274"/>
      <c r="F181" s="275"/>
      <c r="G181" s="264"/>
      <c r="H181" s="276"/>
      <c r="I181" s="277"/>
      <c r="J181" s="278"/>
      <c r="K181" s="279"/>
      <c r="L181" s="269"/>
      <c r="M181" s="280"/>
      <c r="O181" s="276"/>
      <c r="Q181" s="274"/>
      <c r="R181" s="275"/>
      <c r="S181" s="264"/>
      <c r="T181" s="276"/>
      <c r="U181" s="277"/>
      <c r="V181" s="278"/>
      <c r="W181" s="279"/>
      <c r="X181" s="269"/>
      <c r="Y181" s="280"/>
      <c r="Z181" s="261"/>
      <c r="AA181" s="276"/>
      <c r="AB181" s="261"/>
      <c r="AC181" s="274"/>
      <c r="AD181" s="275"/>
      <c r="AE181" s="264"/>
      <c r="AF181" s="276"/>
      <c r="AG181" s="277"/>
      <c r="AH181" s="278"/>
      <c r="AI181" s="279"/>
      <c r="AJ181" s="269"/>
      <c r="AK181" s="280"/>
      <c r="AL181" s="261"/>
      <c r="AM181" s="276"/>
      <c r="AN181" s="261"/>
      <c r="AO181" s="274"/>
      <c r="AP181" s="275"/>
      <c r="AQ181" s="264"/>
      <c r="AR181" s="276"/>
      <c r="AS181" s="277"/>
      <c r="AT181" s="278"/>
      <c r="AU181" s="279"/>
      <c r="AV181" s="269"/>
      <c r="AW181" s="280"/>
      <c r="AX181" s="261"/>
      <c r="AY181" s="276"/>
      <c r="AZ181" s="261"/>
      <c r="BA181" s="274"/>
      <c r="BB181" s="275"/>
      <c r="BC181" s="264"/>
      <c r="BD181" s="276"/>
      <c r="BE181" s="277"/>
      <c r="BF181" s="278"/>
      <c r="BG181" s="279"/>
      <c r="BH181" s="269"/>
      <c r="BI181" s="280"/>
      <c r="BJ181" s="261"/>
      <c r="BK181" s="276"/>
      <c r="BL181" s="261"/>
      <c r="BM181" s="274"/>
      <c r="BN181" s="275"/>
      <c r="BO181" s="264"/>
      <c r="BP181" s="276"/>
      <c r="BQ181" s="277"/>
      <c r="BR181" s="278"/>
      <c r="BS181" s="279"/>
      <c r="BT181" s="269"/>
      <c r="BU181" s="280"/>
      <c r="BV181" s="261"/>
      <c r="BW181" s="276"/>
      <c r="BX181" s="261"/>
      <c r="BY181" s="274"/>
      <c r="BZ181" s="275"/>
      <c r="CA181" s="264"/>
      <c r="CB181" s="276"/>
      <c r="CC181" s="277"/>
      <c r="CD181" s="278"/>
      <c r="CE181" s="279"/>
      <c r="CF181" s="269"/>
      <c r="CG181" s="280"/>
      <c r="CH181" s="261"/>
      <c r="CI181" s="276"/>
      <c r="CJ181" s="261"/>
      <c r="CK181" s="274"/>
      <c r="CL181" s="275"/>
      <c r="CM181" s="264"/>
      <c r="CN181" s="276"/>
      <c r="CO181" s="277"/>
      <c r="CP181" s="278"/>
      <c r="CQ181" s="279"/>
      <c r="CR181" s="269"/>
      <c r="CS181" s="280"/>
      <c r="CT181" s="261"/>
      <c r="CU181" s="276"/>
      <c r="CV181" s="261"/>
    </row>
    <row r="182" spans="1:100" ht="13.5" customHeight="1">
      <c r="A182" s="259"/>
      <c r="E182" s="274"/>
      <c r="F182" s="275"/>
      <c r="G182" s="264"/>
      <c r="H182" s="276"/>
      <c r="I182" s="277"/>
      <c r="J182" s="278"/>
      <c r="K182" s="279"/>
      <c r="L182" s="269"/>
      <c r="M182" s="280"/>
      <c r="O182" s="276"/>
      <c r="Q182" s="274"/>
      <c r="R182" s="275"/>
      <c r="S182" s="264"/>
      <c r="T182" s="276"/>
      <c r="U182" s="277"/>
      <c r="V182" s="278"/>
      <c r="W182" s="279"/>
      <c r="X182" s="269"/>
      <c r="Y182" s="280"/>
      <c r="Z182" s="261"/>
      <c r="AA182" s="276"/>
      <c r="AB182" s="261"/>
      <c r="AC182" s="274"/>
      <c r="AD182" s="275"/>
      <c r="AE182" s="264"/>
      <c r="AF182" s="276"/>
      <c r="AG182" s="277"/>
      <c r="AH182" s="278"/>
      <c r="AI182" s="279"/>
      <c r="AJ182" s="269"/>
      <c r="AK182" s="280"/>
      <c r="AL182" s="261"/>
      <c r="AM182" s="276"/>
      <c r="AN182" s="261"/>
      <c r="AO182" s="274"/>
      <c r="AP182" s="275"/>
      <c r="AQ182" s="264"/>
      <c r="AR182" s="276"/>
      <c r="AS182" s="277"/>
      <c r="AT182" s="278"/>
      <c r="AU182" s="279"/>
      <c r="AV182" s="269"/>
      <c r="AW182" s="280"/>
      <c r="AX182" s="261"/>
      <c r="AY182" s="276"/>
      <c r="AZ182" s="261"/>
      <c r="BA182" s="274"/>
      <c r="BB182" s="275"/>
      <c r="BC182" s="264"/>
      <c r="BD182" s="276"/>
      <c r="BE182" s="277"/>
      <c r="BF182" s="278"/>
      <c r="BG182" s="279"/>
      <c r="BH182" s="269"/>
      <c r="BI182" s="280"/>
      <c r="BJ182" s="261"/>
      <c r="BK182" s="276"/>
      <c r="BL182" s="261"/>
      <c r="BM182" s="274"/>
      <c r="BN182" s="275"/>
      <c r="BO182" s="264"/>
      <c r="BP182" s="276"/>
      <c r="BQ182" s="277"/>
      <c r="BR182" s="278"/>
      <c r="BS182" s="279"/>
      <c r="BT182" s="269"/>
      <c r="BU182" s="280"/>
      <c r="BV182" s="261"/>
      <c r="BW182" s="276"/>
      <c r="BX182" s="261"/>
      <c r="BY182" s="274"/>
      <c r="BZ182" s="275"/>
      <c r="CA182" s="264"/>
      <c r="CB182" s="276"/>
      <c r="CC182" s="277"/>
      <c r="CD182" s="278"/>
      <c r="CE182" s="279"/>
      <c r="CF182" s="269"/>
      <c r="CG182" s="280"/>
      <c r="CH182" s="261"/>
      <c r="CI182" s="276"/>
      <c r="CJ182" s="261"/>
      <c r="CK182" s="274"/>
      <c r="CL182" s="275"/>
      <c r="CM182" s="264"/>
      <c r="CN182" s="276"/>
      <c r="CO182" s="277"/>
      <c r="CP182" s="278"/>
      <c r="CQ182" s="279"/>
      <c r="CR182" s="269"/>
      <c r="CS182" s="280"/>
      <c r="CT182" s="261"/>
      <c r="CU182" s="276"/>
      <c r="CV182" s="261"/>
    </row>
    <row r="183" spans="1:100" ht="13.5" customHeight="1">
      <c r="A183" s="259"/>
      <c r="E183" s="274"/>
      <c r="F183" s="275"/>
      <c r="G183" s="264"/>
      <c r="H183" s="276"/>
      <c r="I183" s="277"/>
      <c r="J183" s="278"/>
      <c r="K183" s="279"/>
      <c r="L183" s="269"/>
      <c r="M183" s="280"/>
      <c r="O183" s="276"/>
      <c r="Q183" s="274"/>
      <c r="R183" s="275"/>
      <c r="S183" s="264"/>
      <c r="T183" s="276"/>
      <c r="U183" s="277"/>
      <c r="V183" s="278"/>
      <c r="W183" s="279"/>
      <c r="X183" s="269"/>
      <c r="Y183" s="280"/>
      <c r="Z183" s="261"/>
      <c r="AA183" s="276"/>
      <c r="AB183" s="261"/>
      <c r="AC183" s="274"/>
      <c r="AD183" s="275"/>
      <c r="AE183" s="264"/>
      <c r="AF183" s="276"/>
      <c r="AG183" s="277"/>
      <c r="AH183" s="278"/>
      <c r="AI183" s="279"/>
      <c r="AJ183" s="269"/>
      <c r="AK183" s="280"/>
      <c r="AL183" s="261"/>
      <c r="AM183" s="276"/>
      <c r="AN183" s="261"/>
      <c r="AO183" s="274"/>
      <c r="AP183" s="275"/>
      <c r="AQ183" s="264"/>
      <c r="AR183" s="276"/>
      <c r="AS183" s="277"/>
      <c r="AT183" s="278"/>
      <c r="AU183" s="279"/>
      <c r="AV183" s="269"/>
      <c r="AW183" s="280"/>
      <c r="AX183" s="261"/>
      <c r="AY183" s="276"/>
      <c r="AZ183" s="261"/>
      <c r="BA183" s="274"/>
      <c r="BB183" s="275"/>
      <c r="BC183" s="264"/>
      <c r="BD183" s="276"/>
      <c r="BE183" s="277"/>
      <c r="BF183" s="278"/>
      <c r="BG183" s="279"/>
      <c r="BH183" s="269"/>
      <c r="BI183" s="280"/>
      <c r="BJ183" s="261"/>
      <c r="BK183" s="276"/>
      <c r="BL183" s="261"/>
      <c r="BM183" s="274"/>
      <c r="BN183" s="275"/>
      <c r="BO183" s="264"/>
      <c r="BP183" s="276"/>
      <c r="BQ183" s="277"/>
      <c r="BR183" s="278"/>
      <c r="BS183" s="279"/>
      <c r="BT183" s="269"/>
      <c r="BU183" s="280"/>
      <c r="BV183" s="261"/>
      <c r="BW183" s="276"/>
      <c r="BX183" s="261"/>
      <c r="BY183" s="274"/>
      <c r="BZ183" s="275"/>
      <c r="CA183" s="264"/>
      <c r="CB183" s="276"/>
      <c r="CC183" s="277"/>
      <c r="CD183" s="278"/>
      <c r="CE183" s="279"/>
      <c r="CF183" s="269"/>
      <c r="CG183" s="280"/>
      <c r="CH183" s="261"/>
      <c r="CI183" s="276"/>
      <c r="CJ183" s="261"/>
      <c r="CK183" s="274"/>
      <c r="CL183" s="275"/>
      <c r="CM183" s="264"/>
      <c r="CN183" s="276"/>
      <c r="CO183" s="277"/>
      <c r="CP183" s="278"/>
      <c r="CQ183" s="279"/>
      <c r="CR183" s="269"/>
      <c r="CS183" s="280"/>
      <c r="CT183" s="261"/>
      <c r="CU183" s="276"/>
      <c r="CV183" s="261"/>
    </row>
    <row r="184" spans="1:100" ht="13.5" customHeight="1">
      <c r="A184" s="259"/>
      <c r="E184" s="274"/>
      <c r="F184" s="275"/>
      <c r="G184" s="264"/>
      <c r="H184" s="276"/>
      <c r="I184" s="277"/>
      <c r="J184" s="278"/>
      <c r="K184" s="279"/>
      <c r="L184" s="269"/>
      <c r="M184" s="280"/>
      <c r="O184" s="276"/>
      <c r="Q184" s="274"/>
      <c r="R184" s="275"/>
      <c r="S184" s="264"/>
      <c r="T184" s="276"/>
      <c r="U184" s="277"/>
      <c r="V184" s="278"/>
      <c r="W184" s="279"/>
      <c r="X184" s="269"/>
      <c r="Y184" s="280"/>
      <c r="Z184" s="261"/>
      <c r="AA184" s="276"/>
      <c r="AB184" s="261"/>
      <c r="AC184" s="274"/>
      <c r="AD184" s="275"/>
      <c r="AE184" s="264"/>
      <c r="AF184" s="276"/>
      <c r="AG184" s="277"/>
      <c r="AH184" s="278"/>
      <c r="AI184" s="279"/>
      <c r="AJ184" s="269"/>
      <c r="AK184" s="280"/>
      <c r="AL184" s="261"/>
      <c r="AM184" s="276"/>
      <c r="AN184" s="261"/>
      <c r="AO184" s="274"/>
      <c r="AP184" s="275"/>
      <c r="AQ184" s="264"/>
      <c r="AR184" s="276"/>
      <c r="AS184" s="277"/>
      <c r="AT184" s="278"/>
      <c r="AU184" s="279"/>
      <c r="AV184" s="269"/>
      <c r="AW184" s="280"/>
      <c r="AX184" s="261"/>
      <c r="AY184" s="276"/>
      <c r="AZ184" s="261"/>
      <c r="BA184" s="274"/>
      <c r="BB184" s="275"/>
      <c r="BC184" s="264"/>
      <c r="BD184" s="276"/>
      <c r="BE184" s="277"/>
      <c r="BF184" s="278"/>
      <c r="BG184" s="279"/>
      <c r="BH184" s="269"/>
      <c r="BI184" s="280"/>
      <c r="BJ184" s="261"/>
      <c r="BK184" s="276"/>
      <c r="BL184" s="261"/>
      <c r="BM184" s="274"/>
      <c r="BN184" s="275"/>
      <c r="BO184" s="264"/>
      <c r="BP184" s="276"/>
      <c r="BQ184" s="277"/>
      <c r="BR184" s="278"/>
      <c r="BS184" s="279"/>
      <c r="BT184" s="269"/>
      <c r="BU184" s="280"/>
      <c r="BV184" s="261"/>
      <c r="BW184" s="276"/>
      <c r="BX184" s="261"/>
      <c r="BY184" s="274"/>
      <c r="BZ184" s="275"/>
      <c r="CA184" s="264"/>
      <c r="CB184" s="276"/>
      <c r="CC184" s="277"/>
      <c r="CD184" s="278"/>
      <c r="CE184" s="279"/>
      <c r="CF184" s="269"/>
      <c r="CG184" s="280"/>
      <c r="CH184" s="261"/>
      <c r="CI184" s="276"/>
      <c r="CJ184" s="261"/>
      <c r="CK184" s="274"/>
      <c r="CL184" s="275"/>
      <c r="CM184" s="264"/>
      <c r="CN184" s="276"/>
      <c r="CO184" s="277"/>
      <c r="CP184" s="278"/>
      <c r="CQ184" s="279"/>
      <c r="CR184" s="269"/>
      <c r="CS184" s="280"/>
      <c r="CT184" s="261"/>
      <c r="CU184" s="276"/>
      <c r="CV184" s="261"/>
    </row>
    <row r="185" spans="1:100" ht="13.5" customHeight="1">
      <c r="A185" s="259"/>
      <c r="E185" s="274"/>
      <c r="F185" s="275"/>
      <c r="G185" s="264"/>
      <c r="H185" s="276"/>
      <c r="I185" s="277"/>
      <c r="J185" s="278"/>
      <c r="K185" s="279"/>
      <c r="L185" s="269"/>
      <c r="M185" s="280"/>
      <c r="O185" s="276"/>
      <c r="Q185" s="274"/>
      <c r="R185" s="275"/>
      <c r="S185" s="264"/>
      <c r="T185" s="276"/>
      <c r="U185" s="277"/>
      <c r="V185" s="278"/>
      <c r="W185" s="279"/>
      <c r="X185" s="269"/>
      <c r="Y185" s="280"/>
      <c r="Z185" s="261"/>
      <c r="AA185" s="276"/>
      <c r="AB185" s="261"/>
      <c r="AC185" s="274"/>
      <c r="AD185" s="275"/>
      <c r="AE185" s="264"/>
      <c r="AF185" s="276"/>
      <c r="AG185" s="277"/>
      <c r="AH185" s="278"/>
      <c r="AI185" s="279"/>
      <c r="AJ185" s="269"/>
      <c r="AK185" s="280"/>
      <c r="AL185" s="261"/>
      <c r="AM185" s="276"/>
      <c r="AN185" s="261"/>
      <c r="AO185" s="274"/>
      <c r="AP185" s="275"/>
      <c r="AQ185" s="264"/>
      <c r="AR185" s="276"/>
      <c r="AS185" s="277"/>
      <c r="AT185" s="278"/>
      <c r="AU185" s="279"/>
      <c r="AV185" s="269"/>
      <c r="AW185" s="280"/>
      <c r="AX185" s="261"/>
      <c r="AY185" s="276"/>
      <c r="AZ185" s="261"/>
      <c r="BA185" s="274"/>
      <c r="BB185" s="275"/>
      <c r="BC185" s="264"/>
      <c r="BD185" s="276"/>
      <c r="BE185" s="277"/>
      <c r="BF185" s="278"/>
      <c r="BG185" s="279"/>
      <c r="BH185" s="269"/>
      <c r="BI185" s="280"/>
      <c r="BJ185" s="261"/>
      <c r="BK185" s="276"/>
      <c r="BL185" s="261"/>
      <c r="BM185" s="274"/>
      <c r="BN185" s="275"/>
      <c r="BO185" s="264"/>
      <c r="BP185" s="276"/>
      <c r="BQ185" s="277"/>
      <c r="BR185" s="278"/>
      <c r="BS185" s="279"/>
      <c r="BT185" s="269"/>
      <c r="BU185" s="280"/>
      <c r="BV185" s="261"/>
      <c r="BW185" s="276"/>
      <c r="BX185" s="261"/>
      <c r="BY185" s="274"/>
      <c r="BZ185" s="275"/>
      <c r="CA185" s="264"/>
      <c r="CB185" s="276"/>
      <c r="CC185" s="277"/>
      <c r="CD185" s="278"/>
      <c r="CE185" s="279"/>
      <c r="CF185" s="269"/>
      <c r="CG185" s="280"/>
      <c r="CH185" s="261"/>
      <c r="CI185" s="276"/>
      <c r="CJ185" s="261"/>
      <c r="CK185" s="274"/>
      <c r="CL185" s="275"/>
      <c r="CM185" s="264"/>
      <c r="CN185" s="276"/>
      <c r="CO185" s="277"/>
      <c r="CP185" s="278"/>
      <c r="CQ185" s="279"/>
      <c r="CR185" s="269"/>
      <c r="CS185" s="280"/>
      <c r="CT185" s="261"/>
      <c r="CU185" s="276"/>
      <c r="CV185" s="261"/>
    </row>
    <row r="186" spans="1:100" ht="13.5" customHeight="1">
      <c r="A186" s="259"/>
      <c r="E186" s="274"/>
      <c r="F186" s="275"/>
      <c r="G186" s="264"/>
      <c r="H186" s="276"/>
      <c r="I186" s="277"/>
      <c r="J186" s="278"/>
      <c r="K186" s="279"/>
      <c r="L186" s="269"/>
      <c r="M186" s="280"/>
      <c r="O186" s="276"/>
      <c r="Q186" s="274"/>
      <c r="R186" s="275"/>
      <c r="S186" s="264"/>
      <c r="T186" s="276"/>
      <c r="U186" s="277"/>
      <c r="V186" s="278"/>
      <c r="W186" s="279"/>
      <c r="X186" s="269"/>
      <c r="Y186" s="280"/>
      <c r="Z186" s="261"/>
      <c r="AA186" s="276"/>
      <c r="AB186" s="261"/>
      <c r="AC186" s="274"/>
      <c r="AD186" s="275"/>
      <c r="AE186" s="264"/>
      <c r="AF186" s="276"/>
      <c r="AG186" s="277"/>
      <c r="AH186" s="278"/>
      <c r="AI186" s="279"/>
      <c r="AJ186" s="269"/>
      <c r="AK186" s="280"/>
      <c r="AL186" s="261"/>
      <c r="AM186" s="276"/>
      <c r="AN186" s="261"/>
      <c r="AO186" s="274"/>
      <c r="AP186" s="275"/>
      <c r="AQ186" s="264"/>
      <c r="AR186" s="276"/>
      <c r="AS186" s="277"/>
      <c r="AT186" s="278"/>
      <c r="AU186" s="279"/>
      <c r="AV186" s="269"/>
      <c r="AW186" s="280"/>
      <c r="AX186" s="261"/>
      <c r="AY186" s="276"/>
      <c r="AZ186" s="261"/>
      <c r="BA186" s="274"/>
      <c r="BB186" s="275"/>
      <c r="BC186" s="264"/>
      <c r="BD186" s="276"/>
      <c r="BE186" s="277"/>
      <c r="BF186" s="278"/>
      <c r="BG186" s="279"/>
      <c r="BH186" s="269"/>
      <c r="BI186" s="280"/>
      <c r="BJ186" s="261"/>
      <c r="BK186" s="276"/>
      <c r="BL186" s="261"/>
      <c r="BM186" s="274"/>
      <c r="BN186" s="275"/>
      <c r="BO186" s="264"/>
      <c r="BP186" s="276"/>
      <c r="BQ186" s="277"/>
      <c r="BR186" s="278"/>
      <c r="BS186" s="279"/>
      <c r="BT186" s="269"/>
      <c r="BU186" s="280"/>
      <c r="BV186" s="261"/>
      <c r="BW186" s="276"/>
      <c r="BX186" s="261"/>
      <c r="BY186" s="274"/>
      <c r="BZ186" s="275"/>
      <c r="CA186" s="264"/>
      <c r="CB186" s="276"/>
      <c r="CC186" s="277"/>
      <c r="CD186" s="278"/>
      <c r="CE186" s="279"/>
      <c r="CF186" s="269"/>
      <c r="CG186" s="280"/>
      <c r="CH186" s="261"/>
      <c r="CI186" s="276"/>
      <c r="CJ186" s="261"/>
      <c r="CK186" s="274"/>
      <c r="CL186" s="275"/>
      <c r="CM186" s="264"/>
      <c r="CN186" s="276"/>
      <c r="CO186" s="277"/>
      <c r="CP186" s="278"/>
      <c r="CQ186" s="279"/>
      <c r="CR186" s="269"/>
      <c r="CS186" s="280"/>
      <c r="CT186" s="261"/>
      <c r="CU186" s="276"/>
      <c r="CV186" s="261"/>
    </row>
    <row r="187" spans="1:100" ht="13.5" customHeight="1">
      <c r="A187" s="259"/>
      <c r="E187" s="274"/>
      <c r="F187" s="275"/>
      <c r="G187" s="264"/>
      <c r="H187" s="276"/>
      <c r="I187" s="277"/>
      <c r="J187" s="278"/>
      <c r="K187" s="279"/>
      <c r="L187" s="269"/>
      <c r="M187" s="280"/>
      <c r="O187" s="276"/>
      <c r="Q187" s="274"/>
      <c r="R187" s="275"/>
      <c r="S187" s="264"/>
      <c r="T187" s="276"/>
      <c r="U187" s="277"/>
      <c r="V187" s="278"/>
      <c r="W187" s="279"/>
      <c r="X187" s="269"/>
      <c r="Y187" s="280"/>
      <c r="Z187" s="261"/>
      <c r="AA187" s="276"/>
      <c r="AB187" s="261"/>
      <c r="AC187" s="274"/>
      <c r="AD187" s="275"/>
      <c r="AE187" s="264"/>
      <c r="AF187" s="276"/>
      <c r="AG187" s="277"/>
      <c r="AH187" s="278"/>
      <c r="AI187" s="279"/>
      <c r="AJ187" s="269"/>
      <c r="AK187" s="280"/>
      <c r="AL187" s="261"/>
      <c r="AM187" s="276"/>
      <c r="AN187" s="261"/>
      <c r="AO187" s="274"/>
      <c r="AP187" s="275"/>
      <c r="AQ187" s="264"/>
      <c r="AR187" s="276"/>
      <c r="AS187" s="277"/>
      <c r="AT187" s="278"/>
      <c r="AU187" s="279"/>
      <c r="AV187" s="269"/>
      <c r="AW187" s="280"/>
      <c r="AX187" s="261"/>
      <c r="AY187" s="276"/>
      <c r="AZ187" s="261"/>
      <c r="BA187" s="274"/>
      <c r="BB187" s="275"/>
      <c r="BC187" s="264"/>
      <c r="BD187" s="276"/>
      <c r="BE187" s="277"/>
      <c r="BF187" s="278"/>
      <c r="BG187" s="279"/>
      <c r="BH187" s="269"/>
      <c r="BI187" s="280"/>
      <c r="BJ187" s="261"/>
      <c r="BK187" s="276"/>
      <c r="BL187" s="261"/>
      <c r="BM187" s="274"/>
      <c r="BN187" s="275"/>
      <c r="BO187" s="264"/>
      <c r="BP187" s="276"/>
      <c r="BQ187" s="277"/>
      <c r="BR187" s="278"/>
      <c r="BS187" s="279"/>
      <c r="BT187" s="269"/>
      <c r="BU187" s="280"/>
      <c r="BV187" s="261"/>
      <c r="BW187" s="276"/>
      <c r="BX187" s="261"/>
      <c r="BY187" s="274"/>
      <c r="BZ187" s="275"/>
      <c r="CA187" s="264"/>
      <c r="CB187" s="276"/>
      <c r="CC187" s="277"/>
      <c r="CD187" s="278"/>
      <c r="CE187" s="279"/>
      <c r="CF187" s="269"/>
      <c r="CG187" s="280"/>
      <c r="CH187" s="261"/>
      <c r="CI187" s="276"/>
      <c r="CJ187" s="261"/>
      <c r="CK187" s="274"/>
      <c r="CL187" s="275"/>
      <c r="CM187" s="264"/>
      <c r="CN187" s="276"/>
      <c r="CO187" s="277"/>
      <c r="CP187" s="278"/>
      <c r="CQ187" s="279"/>
      <c r="CR187" s="269"/>
      <c r="CS187" s="280"/>
      <c r="CT187" s="261"/>
      <c r="CU187" s="276"/>
      <c r="CV187" s="261"/>
    </row>
    <row r="188" spans="1:100" ht="13.5" customHeight="1">
      <c r="A188" s="259"/>
      <c r="E188" s="274"/>
      <c r="F188" s="275"/>
      <c r="G188" s="264"/>
      <c r="H188" s="276"/>
      <c r="I188" s="277"/>
      <c r="J188" s="278"/>
      <c r="K188" s="279"/>
      <c r="L188" s="269"/>
      <c r="M188" s="280"/>
      <c r="O188" s="276"/>
      <c r="Q188" s="274"/>
      <c r="R188" s="275"/>
      <c r="S188" s="264"/>
      <c r="T188" s="276"/>
      <c r="U188" s="277"/>
      <c r="V188" s="278"/>
      <c r="W188" s="279"/>
      <c r="X188" s="269"/>
      <c r="Y188" s="280"/>
      <c r="Z188" s="261"/>
      <c r="AA188" s="276"/>
      <c r="AB188" s="261"/>
      <c r="AC188" s="274"/>
      <c r="AD188" s="275"/>
      <c r="AE188" s="264"/>
      <c r="AF188" s="276"/>
      <c r="AG188" s="277"/>
      <c r="AH188" s="278"/>
      <c r="AI188" s="279"/>
      <c r="AJ188" s="269"/>
      <c r="AK188" s="280"/>
      <c r="AL188" s="261"/>
      <c r="AM188" s="276"/>
      <c r="AN188" s="261"/>
      <c r="AO188" s="274"/>
      <c r="AP188" s="275"/>
      <c r="AQ188" s="264"/>
      <c r="AR188" s="276"/>
      <c r="AS188" s="277"/>
      <c r="AT188" s="278"/>
      <c r="AU188" s="279"/>
      <c r="AV188" s="269"/>
      <c r="AW188" s="280"/>
      <c r="AX188" s="261"/>
      <c r="AY188" s="276"/>
      <c r="AZ188" s="261"/>
      <c r="BA188" s="274"/>
      <c r="BB188" s="275"/>
      <c r="BC188" s="264"/>
      <c r="BD188" s="276"/>
      <c r="BE188" s="277"/>
      <c r="BF188" s="278"/>
      <c r="BG188" s="279"/>
      <c r="BH188" s="269"/>
      <c r="BI188" s="280"/>
      <c r="BJ188" s="261"/>
      <c r="BK188" s="276"/>
      <c r="BL188" s="261"/>
      <c r="BM188" s="274"/>
      <c r="BN188" s="275"/>
      <c r="BO188" s="264"/>
      <c r="BP188" s="276"/>
      <c r="BQ188" s="277"/>
      <c r="BR188" s="278"/>
      <c r="BS188" s="279"/>
      <c r="BT188" s="269"/>
      <c r="BU188" s="280"/>
      <c r="BV188" s="261"/>
      <c r="BW188" s="276"/>
      <c r="BX188" s="261"/>
      <c r="BY188" s="274"/>
      <c r="BZ188" s="275"/>
      <c r="CA188" s="264"/>
      <c r="CB188" s="276"/>
      <c r="CC188" s="277"/>
      <c r="CD188" s="278"/>
      <c r="CE188" s="279"/>
      <c r="CF188" s="269"/>
      <c r="CG188" s="280"/>
      <c r="CH188" s="261"/>
      <c r="CI188" s="276"/>
      <c r="CJ188" s="261"/>
      <c r="CK188" s="274"/>
      <c r="CL188" s="275"/>
      <c r="CM188" s="264"/>
      <c r="CN188" s="276"/>
      <c r="CO188" s="277"/>
      <c r="CP188" s="278"/>
      <c r="CQ188" s="279"/>
      <c r="CR188" s="269"/>
      <c r="CS188" s="280"/>
      <c r="CT188" s="261"/>
      <c r="CU188" s="276"/>
      <c r="CV188" s="261"/>
    </row>
    <row r="189" spans="1:100" ht="13.5" customHeight="1">
      <c r="A189" s="259"/>
      <c r="E189" s="274"/>
      <c r="F189" s="275"/>
      <c r="G189" s="264"/>
      <c r="H189" s="276"/>
      <c r="I189" s="277"/>
      <c r="J189" s="278"/>
      <c r="K189" s="279"/>
      <c r="L189" s="269"/>
      <c r="M189" s="280"/>
      <c r="O189" s="276"/>
      <c r="Q189" s="274"/>
      <c r="R189" s="275"/>
      <c r="S189" s="264"/>
      <c r="T189" s="276"/>
      <c r="U189" s="277"/>
      <c r="V189" s="278"/>
      <c r="W189" s="279"/>
      <c r="X189" s="269"/>
      <c r="Y189" s="280"/>
      <c r="Z189" s="261"/>
      <c r="AA189" s="276"/>
      <c r="AB189" s="261"/>
      <c r="AC189" s="274"/>
      <c r="AD189" s="275"/>
      <c r="AE189" s="264"/>
      <c r="AF189" s="276"/>
      <c r="AG189" s="277"/>
      <c r="AH189" s="278"/>
      <c r="AI189" s="279"/>
      <c r="AJ189" s="269"/>
      <c r="AK189" s="280"/>
      <c r="AL189" s="261"/>
      <c r="AM189" s="276"/>
      <c r="AN189" s="261"/>
      <c r="AO189" s="274"/>
      <c r="AP189" s="275"/>
      <c r="AQ189" s="264"/>
      <c r="AR189" s="276"/>
      <c r="AS189" s="277"/>
      <c r="AT189" s="278"/>
      <c r="AU189" s="279"/>
      <c r="AV189" s="269"/>
      <c r="AW189" s="280"/>
      <c r="AX189" s="261"/>
      <c r="AY189" s="276"/>
      <c r="AZ189" s="261"/>
      <c r="BA189" s="274"/>
      <c r="BB189" s="275"/>
      <c r="BC189" s="264"/>
      <c r="BD189" s="276"/>
      <c r="BE189" s="277"/>
      <c r="BF189" s="278"/>
      <c r="BG189" s="279"/>
      <c r="BH189" s="269"/>
      <c r="BI189" s="280"/>
      <c r="BJ189" s="261"/>
      <c r="BK189" s="276"/>
      <c r="BL189" s="261"/>
      <c r="BM189" s="274"/>
      <c r="BN189" s="275"/>
      <c r="BO189" s="264"/>
      <c r="BP189" s="276"/>
      <c r="BQ189" s="277"/>
      <c r="BR189" s="278"/>
      <c r="BS189" s="279"/>
      <c r="BT189" s="269"/>
      <c r="BU189" s="280"/>
      <c r="BV189" s="261"/>
      <c r="BW189" s="276"/>
      <c r="BX189" s="261"/>
      <c r="BY189" s="274"/>
      <c r="BZ189" s="275"/>
      <c r="CA189" s="264"/>
      <c r="CB189" s="276"/>
      <c r="CC189" s="277"/>
      <c r="CD189" s="278"/>
      <c r="CE189" s="279"/>
      <c r="CF189" s="269"/>
      <c r="CG189" s="280"/>
      <c r="CH189" s="261"/>
      <c r="CI189" s="276"/>
      <c r="CJ189" s="261"/>
      <c r="CK189" s="274"/>
      <c r="CL189" s="275"/>
      <c r="CM189" s="264"/>
      <c r="CN189" s="276"/>
      <c r="CO189" s="277"/>
      <c r="CP189" s="278"/>
      <c r="CQ189" s="279"/>
      <c r="CR189" s="269"/>
      <c r="CS189" s="280"/>
      <c r="CT189" s="261"/>
      <c r="CU189" s="276"/>
      <c r="CV189" s="261"/>
    </row>
    <row r="190" spans="1:100" ht="13.5" customHeight="1">
      <c r="A190" s="259"/>
      <c r="E190" s="274"/>
      <c r="F190" s="275"/>
      <c r="G190" s="264"/>
      <c r="H190" s="276"/>
      <c r="I190" s="277"/>
      <c r="J190" s="278"/>
      <c r="K190" s="279"/>
      <c r="L190" s="269"/>
      <c r="M190" s="280"/>
      <c r="O190" s="276"/>
      <c r="Q190" s="274"/>
      <c r="R190" s="275"/>
      <c r="S190" s="264"/>
      <c r="T190" s="276"/>
      <c r="U190" s="277"/>
      <c r="V190" s="278"/>
      <c r="W190" s="279"/>
      <c r="X190" s="269"/>
      <c r="Y190" s="280"/>
      <c r="Z190" s="261"/>
      <c r="AA190" s="276"/>
      <c r="AB190" s="261"/>
      <c r="AC190" s="274"/>
      <c r="AD190" s="275"/>
      <c r="AE190" s="264"/>
      <c r="AF190" s="276"/>
      <c r="AG190" s="277"/>
      <c r="AH190" s="278"/>
      <c r="AI190" s="279"/>
      <c r="AJ190" s="269"/>
      <c r="AK190" s="280"/>
      <c r="AL190" s="261"/>
      <c r="AM190" s="276"/>
      <c r="AN190" s="261"/>
      <c r="AO190" s="274"/>
      <c r="AP190" s="275"/>
      <c r="AQ190" s="264"/>
      <c r="AR190" s="276"/>
      <c r="AS190" s="277"/>
      <c r="AT190" s="278"/>
      <c r="AU190" s="279"/>
      <c r="AV190" s="269"/>
      <c r="AW190" s="280"/>
      <c r="AX190" s="261"/>
      <c r="AY190" s="276"/>
      <c r="AZ190" s="261"/>
      <c r="BA190" s="274"/>
      <c r="BB190" s="275"/>
      <c r="BC190" s="264"/>
      <c r="BD190" s="276"/>
      <c r="BE190" s="277"/>
      <c r="BF190" s="278"/>
      <c r="BG190" s="279"/>
      <c r="BH190" s="269"/>
      <c r="BI190" s="280"/>
      <c r="BJ190" s="261"/>
      <c r="BK190" s="276"/>
      <c r="BL190" s="261"/>
      <c r="BM190" s="274"/>
      <c r="BN190" s="275"/>
      <c r="BO190" s="264"/>
      <c r="BP190" s="276"/>
      <c r="BQ190" s="277"/>
      <c r="BR190" s="278"/>
      <c r="BS190" s="279"/>
      <c r="BT190" s="269"/>
      <c r="BU190" s="280"/>
      <c r="BV190" s="261"/>
      <c r="BW190" s="276"/>
      <c r="BX190" s="261"/>
      <c r="BY190" s="274"/>
      <c r="BZ190" s="275"/>
      <c r="CA190" s="264"/>
      <c r="CB190" s="276"/>
      <c r="CC190" s="277"/>
      <c r="CD190" s="278"/>
      <c r="CE190" s="279"/>
      <c r="CF190" s="269"/>
      <c r="CG190" s="280"/>
      <c r="CH190" s="261"/>
      <c r="CI190" s="276"/>
      <c r="CJ190" s="261"/>
      <c r="CK190" s="274"/>
      <c r="CL190" s="275"/>
      <c r="CM190" s="264"/>
      <c r="CN190" s="276"/>
      <c r="CO190" s="277"/>
      <c r="CP190" s="278"/>
      <c r="CQ190" s="279"/>
      <c r="CR190" s="269"/>
      <c r="CS190" s="280"/>
      <c r="CT190" s="261"/>
      <c r="CU190" s="276"/>
      <c r="CV190" s="261"/>
    </row>
    <row r="191" spans="1:100" ht="13.5" customHeight="1">
      <c r="A191" s="259"/>
      <c r="E191" s="274"/>
      <c r="F191" s="275"/>
      <c r="G191" s="264"/>
      <c r="H191" s="276"/>
      <c r="I191" s="277"/>
      <c r="J191" s="278"/>
      <c r="K191" s="279"/>
      <c r="L191" s="269"/>
      <c r="M191" s="280"/>
      <c r="O191" s="276"/>
      <c r="Q191" s="274"/>
      <c r="R191" s="275"/>
      <c r="S191" s="264"/>
      <c r="T191" s="276"/>
      <c r="U191" s="277"/>
      <c r="V191" s="278"/>
      <c r="W191" s="279"/>
      <c r="X191" s="269"/>
      <c r="Y191" s="280"/>
      <c r="Z191" s="261"/>
      <c r="AA191" s="276"/>
      <c r="AB191" s="261"/>
      <c r="AC191" s="274"/>
      <c r="AD191" s="275"/>
      <c r="AE191" s="264"/>
      <c r="AF191" s="276"/>
      <c r="AG191" s="277"/>
      <c r="AH191" s="278"/>
      <c r="AI191" s="279"/>
      <c r="AJ191" s="269"/>
      <c r="AK191" s="280"/>
      <c r="AL191" s="261"/>
      <c r="AM191" s="276"/>
      <c r="AN191" s="261"/>
      <c r="AO191" s="274"/>
      <c r="AP191" s="275"/>
      <c r="AQ191" s="264"/>
      <c r="AR191" s="276"/>
      <c r="AS191" s="277"/>
      <c r="AT191" s="278"/>
      <c r="AU191" s="279"/>
      <c r="AV191" s="269"/>
      <c r="AW191" s="280"/>
      <c r="AX191" s="261"/>
      <c r="AY191" s="276"/>
      <c r="AZ191" s="261"/>
      <c r="BA191" s="274"/>
      <c r="BB191" s="275"/>
      <c r="BC191" s="264"/>
      <c r="BD191" s="276"/>
      <c r="BE191" s="277"/>
      <c r="BF191" s="278"/>
      <c r="BG191" s="279"/>
      <c r="BH191" s="269"/>
      <c r="BI191" s="280"/>
      <c r="BJ191" s="261"/>
      <c r="BK191" s="276"/>
      <c r="BL191" s="261"/>
      <c r="BM191" s="274"/>
      <c r="BN191" s="275"/>
      <c r="BO191" s="264"/>
      <c r="BP191" s="276"/>
      <c r="BQ191" s="277"/>
      <c r="BR191" s="278"/>
      <c r="BS191" s="279"/>
      <c r="BT191" s="269"/>
      <c r="BU191" s="280"/>
      <c r="BV191" s="261"/>
      <c r="BW191" s="276"/>
      <c r="BX191" s="261"/>
      <c r="BY191" s="274"/>
      <c r="BZ191" s="275"/>
      <c r="CA191" s="264"/>
      <c r="CB191" s="276"/>
      <c r="CC191" s="277"/>
      <c r="CD191" s="278"/>
      <c r="CE191" s="279"/>
      <c r="CF191" s="269"/>
      <c r="CG191" s="280"/>
      <c r="CH191" s="261"/>
      <c r="CI191" s="276"/>
      <c r="CJ191" s="261"/>
      <c r="CK191" s="274"/>
      <c r="CL191" s="275"/>
      <c r="CM191" s="264"/>
      <c r="CN191" s="276"/>
      <c r="CO191" s="277"/>
      <c r="CP191" s="278"/>
      <c r="CQ191" s="279"/>
      <c r="CR191" s="269"/>
      <c r="CS191" s="280"/>
      <c r="CT191" s="261"/>
      <c r="CU191" s="276"/>
      <c r="CV191" s="261"/>
    </row>
    <row r="192" spans="1:100" ht="13.5" customHeight="1">
      <c r="A192" s="259"/>
      <c r="E192" s="274"/>
      <c r="F192" s="275"/>
      <c r="G192" s="264"/>
      <c r="H192" s="276"/>
      <c r="I192" s="277"/>
      <c r="J192" s="278"/>
      <c r="K192" s="279"/>
      <c r="L192" s="269"/>
      <c r="M192" s="280"/>
      <c r="O192" s="276"/>
      <c r="Q192" s="274"/>
      <c r="R192" s="275"/>
      <c r="S192" s="264"/>
      <c r="T192" s="276"/>
      <c r="U192" s="277"/>
      <c r="V192" s="278"/>
      <c r="W192" s="279"/>
      <c r="X192" s="269"/>
      <c r="Y192" s="280"/>
      <c r="Z192" s="261"/>
      <c r="AA192" s="276"/>
      <c r="AB192" s="261"/>
      <c r="AC192" s="274"/>
      <c r="AD192" s="275"/>
      <c r="AE192" s="264"/>
      <c r="AF192" s="276"/>
      <c r="AG192" s="277"/>
      <c r="AH192" s="278"/>
      <c r="AI192" s="279"/>
      <c r="AJ192" s="269"/>
      <c r="AK192" s="280"/>
      <c r="AL192" s="261"/>
      <c r="AM192" s="276"/>
      <c r="AN192" s="261"/>
      <c r="AO192" s="274"/>
      <c r="AP192" s="275"/>
      <c r="AQ192" s="264"/>
      <c r="AR192" s="276"/>
      <c r="AS192" s="277"/>
      <c r="AT192" s="278"/>
      <c r="AU192" s="279"/>
      <c r="AV192" s="269"/>
      <c r="AW192" s="280"/>
      <c r="AX192" s="261"/>
      <c r="AY192" s="276"/>
      <c r="AZ192" s="261"/>
      <c r="BA192" s="274"/>
      <c r="BB192" s="275"/>
      <c r="BC192" s="264"/>
      <c r="BD192" s="276"/>
      <c r="BE192" s="277"/>
      <c r="BF192" s="278"/>
      <c r="BG192" s="279"/>
      <c r="BH192" s="269"/>
      <c r="BI192" s="280"/>
      <c r="BJ192" s="261"/>
      <c r="BK192" s="276"/>
      <c r="BL192" s="261"/>
      <c r="BM192" s="274"/>
      <c r="BN192" s="275"/>
      <c r="BO192" s="264"/>
      <c r="BP192" s="276"/>
      <c r="BQ192" s="277"/>
      <c r="BR192" s="278"/>
      <c r="BS192" s="279"/>
      <c r="BT192" s="269"/>
      <c r="BU192" s="280"/>
      <c r="BV192" s="261"/>
      <c r="BW192" s="276"/>
      <c r="BX192" s="261"/>
      <c r="BY192" s="274"/>
      <c r="BZ192" s="275"/>
      <c r="CA192" s="264"/>
      <c r="CB192" s="276"/>
      <c r="CC192" s="277"/>
      <c r="CD192" s="278"/>
      <c r="CE192" s="279"/>
      <c r="CF192" s="269"/>
      <c r="CG192" s="280"/>
      <c r="CH192" s="261"/>
      <c r="CI192" s="276"/>
      <c r="CJ192" s="261"/>
      <c r="CK192" s="274"/>
      <c r="CL192" s="275"/>
      <c r="CM192" s="264"/>
      <c r="CN192" s="276"/>
      <c r="CO192" s="277"/>
      <c r="CP192" s="278"/>
      <c r="CQ192" s="279"/>
      <c r="CR192" s="269"/>
      <c r="CS192" s="280"/>
      <c r="CT192" s="261"/>
      <c r="CU192" s="276"/>
      <c r="CV192" s="261"/>
    </row>
    <row r="193" spans="1:100" ht="13.5" customHeight="1">
      <c r="A193" s="259"/>
      <c r="E193" s="274"/>
      <c r="F193" s="275"/>
      <c r="G193" s="264"/>
      <c r="H193" s="276"/>
      <c r="I193" s="277"/>
      <c r="J193" s="278"/>
      <c r="K193" s="279"/>
      <c r="L193" s="269"/>
      <c r="M193" s="280"/>
      <c r="O193" s="276"/>
      <c r="Q193" s="274"/>
      <c r="R193" s="275"/>
      <c r="S193" s="264"/>
      <c r="T193" s="276"/>
      <c r="U193" s="277"/>
      <c r="V193" s="278"/>
      <c r="W193" s="279"/>
      <c r="X193" s="269"/>
      <c r="Y193" s="280"/>
      <c r="Z193" s="261"/>
      <c r="AA193" s="276"/>
      <c r="AB193" s="261"/>
      <c r="AC193" s="274"/>
      <c r="AD193" s="275"/>
      <c r="AE193" s="264"/>
      <c r="AF193" s="276"/>
      <c r="AG193" s="277"/>
      <c r="AH193" s="278"/>
      <c r="AI193" s="279"/>
      <c r="AJ193" s="269"/>
      <c r="AK193" s="280"/>
      <c r="AL193" s="261"/>
      <c r="AM193" s="276"/>
      <c r="AN193" s="261"/>
      <c r="AO193" s="274"/>
      <c r="AP193" s="275"/>
      <c r="AQ193" s="264"/>
      <c r="AR193" s="276"/>
      <c r="AS193" s="277"/>
      <c r="AT193" s="278"/>
      <c r="AU193" s="279"/>
      <c r="AV193" s="269"/>
      <c r="AW193" s="280"/>
      <c r="AX193" s="261"/>
      <c r="AY193" s="276"/>
      <c r="AZ193" s="261"/>
      <c r="BA193" s="274"/>
      <c r="BB193" s="275"/>
      <c r="BC193" s="264"/>
      <c r="BD193" s="276"/>
      <c r="BE193" s="277"/>
      <c r="BF193" s="278"/>
      <c r="BG193" s="279"/>
      <c r="BH193" s="269"/>
      <c r="BI193" s="280"/>
      <c r="BJ193" s="261"/>
      <c r="BK193" s="276"/>
      <c r="BL193" s="261"/>
      <c r="BM193" s="274"/>
      <c r="BN193" s="275"/>
      <c r="BO193" s="264"/>
      <c r="BP193" s="276"/>
      <c r="BQ193" s="277"/>
      <c r="BR193" s="278"/>
      <c r="BS193" s="279"/>
      <c r="BT193" s="269"/>
      <c r="BU193" s="280"/>
      <c r="BV193" s="261"/>
      <c r="BW193" s="276"/>
      <c r="BX193" s="261"/>
      <c r="BY193" s="274"/>
      <c r="BZ193" s="275"/>
      <c r="CA193" s="264"/>
      <c r="CB193" s="276"/>
      <c r="CC193" s="277"/>
      <c r="CD193" s="278"/>
      <c r="CE193" s="279"/>
      <c r="CF193" s="269"/>
      <c r="CG193" s="280"/>
      <c r="CH193" s="261"/>
      <c r="CI193" s="276"/>
      <c r="CJ193" s="261"/>
      <c r="CK193" s="274"/>
      <c r="CL193" s="275"/>
      <c r="CM193" s="264"/>
      <c r="CN193" s="276"/>
      <c r="CO193" s="277"/>
      <c r="CP193" s="278"/>
      <c r="CQ193" s="279"/>
      <c r="CR193" s="269"/>
      <c r="CS193" s="280"/>
      <c r="CT193" s="261"/>
      <c r="CU193" s="276"/>
      <c r="CV193" s="261"/>
    </row>
    <row r="194" spans="1:100" ht="13.5" customHeight="1">
      <c r="A194" s="259"/>
      <c r="E194" s="274"/>
      <c r="F194" s="275"/>
      <c r="G194" s="264"/>
      <c r="H194" s="276"/>
      <c r="I194" s="277"/>
      <c r="J194" s="278"/>
      <c r="K194" s="279"/>
      <c r="L194" s="269"/>
      <c r="M194" s="280"/>
      <c r="O194" s="276"/>
      <c r="Q194" s="274"/>
      <c r="R194" s="275"/>
      <c r="S194" s="264"/>
      <c r="T194" s="276"/>
      <c r="U194" s="277"/>
      <c r="V194" s="278"/>
      <c r="W194" s="279"/>
      <c r="X194" s="269"/>
      <c r="Y194" s="280"/>
      <c r="Z194" s="261"/>
      <c r="AA194" s="276"/>
      <c r="AB194" s="261"/>
      <c r="AC194" s="274"/>
      <c r="AD194" s="275"/>
      <c r="AE194" s="264"/>
      <c r="AF194" s="276"/>
      <c r="AG194" s="277"/>
      <c r="AH194" s="278"/>
      <c r="AI194" s="279"/>
      <c r="AJ194" s="269"/>
      <c r="AK194" s="280"/>
      <c r="AL194" s="261"/>
      <c r="AM194" s="276"/>
      <c r="AN194" s="261"/>
      <c r="AO194" s="274"/>
      <c r="AP194" s="275"/>
      <c r="AQ194" s="264"/>
      <c r="AR194" s="276"/>
      <c r="AS194" s="277"/>
      <c r="AT194" s="278"/>
      <c r="AU194" s="279"/>
      <c r="AV194" s="269"/>
      <c r="AW194" s="280"/>
      <c r="AX194" s="261"/>
      <c r="AY194" s="276"/>
      <c r="AZ194" s="261"/>
      <c r="BA194" s="274"/>
      <c r="BB194" s="275"/>
      <c r="BC194" s="264"/>
      <c r="BD194" s="276"/>
      <c r="BE194" s="277"/>
      <c r="BF194" s="278"/>
      <c r="BG194" s="279"/>
      <c r="BH194" s="269"/>
      <c r="BI194" s="280"/>
      <c r="BJ194" s="261"/>
      <c r="BK194" s="276"/>
      <c r="BL194" s="261"/>
      <c r="BM194" s="274"/>
      <c r="BN194" s="275"/>
      <c r="BO194" s="264"/>
      <c r="BP194" s="276"/>
      <c r="BQ194" s="277"/>
      <c r="BR194" s="278"/>
      <c r="BS194" s="279"/>
      <c r="BT194" s="269"/>
      <c r="BU194" s="280"/>
      <c r="BV194" s="261"/>
      <c r="BW194" s="276"/>
      <c r="BX194" s="261"/>
      <c r="BY194" s="274"/>
      <c r="BZ194" s="275"/>
      <c r="CA194" s="264"/>
      <c r="CB194" s="276"/>
      <c r="CC194" s="277"/>
      <c r="CD194" s="278"/>
      <c r="CE194" s="279"/>
      <c r="CF194" s="269"/>
      <c r="CG194" s="280"/>
      <c r="CH194" s="261"/>
      <c r="CI194" s="276"/>
      <c r="CJ194" s="261"/>
      <c r="CK194" s="274"/>
      <c r="CL194" s="275"/>
      <c r="CM194" s="264"/>
      <c r="CN194" s="276"/>
      <c r="CO194" s="277"/>
      <c r="CP194" s="278"/>
      <c r="CQ194" s="279"/>
      <c r="CR194" s="269"/>
      <c r="CS194" s="280"/>
      <c r="CT194" s="261"/>
      <c r="CU194" s="276"/>
      <c r="CV194" s="261"/>
    </row>
    <row r="195" spans="1:100" ht="13.5" customHeight="1">
      <c r="A195" s="259"/>
      <c r="E195" s="274"/>
      <c r="F195" s="275"/>
      <c r="G195" s="264"/>
      <c r="H195" s="276"/>
      <c r="I195" s="277"/>
      <c r="J195" s="278"/>
      <c r="K195" s="279"/>
      <c r="L195" s="269"/>
      <c r="M195" s="280"/>
      <c r="O195" s="276"/>
      <c r="Q195" s="274"/>
      <c r="R195" s="275"/>
      <c r="S195" s="264"/>
      <c r="T195" s="276"/>
      <c r="U195" s="277"/>
      <c r="V195" s="278"/>
      <c r="W195" s="279"/>
      <c r="X195" s="269"/>
      <c r="Y195" s="280"/>
      <c r="Z195" s="261"/>
      <c r="AA195" s="276"/>
      <c r="AB195" s="261"/>
      <c r="AC195" s="274"/>
      <c r="AD195" s="275"/>
      <c r="AE195" s="264"/>
      <c r="AF195" s="276"/>
      <c r="AG195" s="277"/>
      <c r="AH195" s="278"/>
      <c r="AI195" s="279"/>
      <c r="AJ195" s="269"/>
      <c r="AK195" s="280"/>
      <c r="AL195" s="261"/>
      <c r="AM195" s="276"/>
      <c r="AN195" s="261"/>
      <c r="AO195" s="274"/>
      <c r="AP195" s="275"/>
      <c r="AQ195" s="264"/>
      <c r="AR195" s="276"/>
      <c r="AS195" s="277"/>
      <c r="AT195" s="278"/>
      <c r="AU195" s="279"/>
      <c r="AV195" s="269"/>
      <c r="AW195" s="280"/>
      <c r="AX195" s="261"/>
      <c r="AY195" s="276"/>
      <c r="AZ195" s="261"/>
      <c r="BA195" s="274"/>
      <c r="BB195" s="275"/>
      <c r="BC195" s="264"/>
      <c r="BD195" s="276"/>
      <c r="BE195" s="277"/>
      <c r="BF195" s="278"/>
      <c r="BG195" s="279"/>
      <c r="BH195" s="269"/>
      <c r="BI195" s="280"/>
      <c r="BJ195" s="261"/>
      <c r="BK195" s="276"/>
      <c r="BL195" s="261"/>
      <c r="BM195" s="274"/>
      <c r="BN195" s="275"/>
      <c r="BO195" s="264"/>
      <c r="BP195" s="276"/>
      <c r="BQ195" s="277"/>
      <c r="BR195" s="278"/>
      <c r="BS195" s="279"/>
      <c r="BT195" s="269"/>
      <c r="BU195" s="280"/>
      <c r="BV195" s="261"/>
      <c r="BW195" s="276"/>
      <c r="BX195" s="261"/>
      <c r="BY195" s="274"/>
      <c r="BZ195" s="275"/>
      <c r="CA195" s="264"/>
      <c r="CB195" s="276"/>
      <c r="CC195" s="277"/>
      <c r="CD195" s="278"/>
      <c r="CE195" s="279"/>
      <c r="CF195" s="269"/>
      <c r="CG195" s="280"/>
      <c r="CH195" s="261"/>
      <c r="CI195" s="276"/>
      <c r="CJ195" s="261"/>
      <c r="CK195" s="274"/>
      <c r="CL195" s="275"/>
      <c r="CM195" s="264"/>
      <c r="CN195" s="276"/>
      <c r="CO195" s="277"/>
      <c r="CP195" s="278"/>
      <c r="CQ195" s="279"/>
      <c r="CR195" s="269"/>
      <c r="CS195" s="280"/>
      <c r="CT195" s="261"/>
      <c r="CU195" s="276"/>
      <c r="CV195" s="261"/>
    </row>
    <row r="196" spans="1:100" ht="13.5" customHeight="1">
      <c r="A196" s="259"/>
      <c r="E196" s="274"/>
      <c r="F196" s="275"/>
      <c r="G196" s="264"/>
      <c r="H196" s="276"/>
      <c r="I196" s="277"/>
      <c r="J196" s="278"/>
      <c r="K196" s="279"/>
      <c r="L196" s="269"/>
      <c r="M196" s="280"/>
      <c r="O196" s="276"/>
      <c r="Q196" s="274"/>
      <c r="R196" s="275"/>
      <c r="S196" s="264"/>
      <c r="T196" s="276"/>
      <c r="U196" s="277"/>
      <c r="V196" s="278"/>
      <c r="W196" s="279"/>
      <c r="X196" s="269"/>
      <c r="Y196" s="280"/>
      <c r="Z196" s="261"/>
      <c r="AA196" s="276"/>
      <c r="AB196" s="261"/>
      <c r="AC196" s="274"/>
      <c r="AD196" s="275"/>
      <c r="AE196" s="264"/>
      <c r="AF196" s="276"/>
      <c r="AG196" s="277"/>
      <c r="AH196" s="278"/>
      <c r="AI196" s="279"/>
      <c r="AJ196" s="269"/>
      <c r="AK196" s="280"/>
      <c r="AL196" s="261"/>
      <c r="AM196" s="276"/>
      <c r="AN196" s="261"/>
      <c r="AO196" s="274"/>
      <c r="AP196" s="275"/>
      <c r="AQ196" s="264"/>
      <c r="AR196" s="276"/>
      <c r="AS196" s="277"/>
      <c r="AT196" s="278"/>
      <c r="AU196" s="279"/>
      <c r="AV196" s="269"/>
      <c r="AW196" s="280"/>
      <c r="AX196" s="261"/>
      <c r="AY196" s="276"/>
      <c r="AZ196" s="261"/>
      <c r="BA196" s="274"/>
      <c r="BB196" s="275"/>
      <c r="BC196" s="264"/>
      <c r="BD196" s="276"/>
      <c r="BE196" s="277"/>
      <c r="BF196" s="278"/>
      <c r="BG196" s="279"/>
      <c r="BH196" s="269"/>
      <c r="BI196" s="280"/>
      <c r="BJ196" s="261"/>
      <c r="BK196" s="276"/>
      <c r="BL196" s="261"/>
      <c r="BM196" s="274"/>
      <c r="BN196" s="275"/>
      <c r="BO196" s="264"/>
      <c r="BP196" s="276"/>
      <c r="BQ196" s="277"/>
      <c r="BR196" s="278"/>
      <c r="BS196" s="279"/>
      <c r="BT196" s="269"/>
      <c r="BU196" s="280"/>
      <c r="BV196" s="261"/>
      <c r="BW196" s="276"/>
      <c r="BX196" s="261"/>
      <c r="BY196" s="274"/>
      <c r="BZ196" s="275"/>
      <c r="CA196" s="264"/>
      <c r="CB196" s="276"/>
      <c r="CC196" s="277"/>
      <c r="CD196" s="278"/>
      <c r="CE196" s="279"/>
      <c r="CF196" s="269"/>
      <c r="CG196" s="280"/>
      <c r="CH196" s="261"/>
      <c r="CI196" s="276"/>
      <c r="CJ196" s="261"/>
      <c r="CK196" s="274"/>
      <c r="CL196" s="275"/>
      <c r="CM196" s="264"/>
      <c r="CN196" s="276"/>
      <c r="CO196" s="277"/>
      <c r="CP196" s="278"/>
      <c r="CQ196" s="279"/>
      <c r="CR196" s="269"/>
      <c r="CS196" s="280"/>
      <c r="CT196" s="261"/>
      <c r="CU196" s="276"/>
      <c r="CV196" s="261"/>
    </row>
    <row r="197" spans="1:100" ht="13.5" customHeight="1">
      <c r="A197" s="259"/>
      <c r="E197" s="274"/>
      <c r="F197" s="275"/>
      <c r="G197" s="264"/>
      <c r="H197" s="276"/>
      <c r="I197" s="277"/>
      <c r="J197" s="278"/>
      <c r="K197" s="279"/>
      <c r="L197" s="269"/>
      <c r="M197" s="280"/>
      <c r="O197" s="276"/>
      <c r="Q197" s="274"/>
      <c r="R197" s="275"/>
      <c r="S197" s="264"/>
      <c r="T197" s="276"/>
      <c r="U197" s="277"/>
      <c r="V197" s="278"/>
      <c r="W197" s="279"/>
      <c r="X197" s="269"/>
      <c r="Y197" s="280"/>
      <c r="Z197" s="261"/>
      <c r="AA197" s="276"/>
      <c r="AB197" s="261"/>
      <c r="AC197" s="274"/>
      <c r="AD197" s="275"/>
      <c r="AE197" s="264"/>
      <c r="AF197" s="276"/>
      <c r="AG197" s="277"/>
      <c r="AH197" s="278"/>
      <c r="AI197" s="279"/>
      <c r="AJ197" s="269"/>
      <c r="AK197" s="280"/>
      <c r="AL197" s="261"/>
      <c r="AM197" s="276"/>
      <c r="AN197" s="261"/>
      <c r="AO197" s="274"/>
      <c r="AP197" s="275"/>
      <c r="AQ197" s="264"/>
      <c r="AR197" s="276"/>
      <c r="AS197" s="277"/>
      <c r="AT197" s="278"/>
      <c r="AU197" s="279"/>
      <c r="AV197" s="269"/>
      <c r="AW197" s="280"/>
      <c r="AX197" s="261"/>
      <c r="AY197" s="276"/>
      <c r="AZ197" s="261"/>
      <c r="BA197" s="274"/>
      <c r="BB197" s="275"/>
      <c r="BC197" s="264"/>
      <c r="BD197" s="276"/>
      <c r="BE197" s="277"/>
      <c r="BF197" s="278"/>
      <c r="BG197" s="279"/>
      <c r="BH197" s="269"/>
      <c r="BI197" s="280"/>
      <c r="BJ197" s="261"/>
      <c r="BK197" s="276"/>
      <c r="BL197" s="261"/>
      <c r="BM197" s="274"/>
      <c r="BN197" s="275"/>
      <c r="BO197" s="264"/>
      <c r="BP197" s="276"/>
      <c r="BQ197" s="277"/>
      <c r="BR197" s="278"/>
      <c r="BS197" s="279"/>
      <c r="BT197" s="269"/>
      <c r="BU197" s="280"/>
      <c r="BV197" s="261"/>
      <c r="BW197" s="276"/>
      <c r="BX197" s="261"/>
      <c r="BY197" s="274"/>
      <c r="BZ197" s="275"/>
      <c r="CA197" s="264"/>
      <c r="CB197" s="276"/>
      <c r="CC197" s="277"/>
      <c r="CD197" s="278"/>
      <c r="CE197" s="279"/>
      <c r="CF197" s="269"/>
      <c r="CG197" s="280"/>
      <c r="CH197" s="261"/>
      <c r="CI197" s="276"/>
      <c r="CJ197" s="261"/>
      <c r="CK197" s="274"/>
      <c r="CL197" s="275"/>
      <c r="CM197" s="264"/>
      <c r="CN197" s="276"/>
      <c r="CO197" s="277"/>
      <c r="CP197" s="278"/>
      <c r="CQ197" s="279"/>
      <c r="CR197" s="269"/>
      <c r="CS197" s="280"/>
      <c r="CT197" s="261"/>
      <c r="CU197" s="276"/>
      <c r="CV197" s="261"/>
    </row>
    <row r="198" spans="1:100" ht="13.5" customHeight="1">
      <c r="A198" s="259"/>
      <c r="E198" s="274"/>
      <c r="F198" s="275"/>
      <c r="G198" s="264"/>
      <c r="H198" s="276"/>
      <c r="I198" s="277"/>
      <c r="J198" s="278"/>
      <c r="K198" s="279"/>
      <c r="L198" s="269"/>
      <c r="M198" s="280"/>
      <c r="O198" s="276"/>
      <c r="Q198" s="274"/>
      <c r="R198" s="275"/>
      <c r="S198" s="264"/>
      <c r="T198" s="276"/>
      <c r="U198" s="277"/>
      <c r="V198" s="278"/>
      <c r="W198" s="279"/>
      <c r="X198" s="269"/>
      <c r="Y198" s="280"/>
      <c r="Z198" s="261"/>
      <c r="AA198" s="276"/>
      <c r="AB198" s="261"/>
      <c r="AC198" s="274"/>
      <c r="AD198" s="275"/>
      <c r="AE198" s="264"/>
      <c r="AF198" s="276"/>
      <c r="AG198" s="277"/>
      <c r="AH198" s="278"/>
      <c r="AI198" s="279"/>
      <c r="AJ198" s="269"/>
      <c r="AK198" s="280"/>
      <c r="AL198" s="261"/>
      <c r="AM198" s="276"/>
      <c r="AN198" s="261"/>
      <c r="AO198" s="274"/>
      <c r="AP198" s="275"/>
      <c r="AQ198" s="264"/>
      <c r="AR198" s="276"/>
      <c r="AS198" s="277"/>
      <c r="AT198" s="278"/>
      <c r="AU198" s="279"/>
      <c r="AV198" s="269"/>
      <c r="AW198" s="280"/>
      <c r="AX198" s="261"/>
      <c r="AY198" s="276"/>
      <c r="AZ198" s="261"/>
      <c r="BA198" s="274"/>
      <c r="BB198" s="275"/>
      <c r="BC198" s="264"/>
      <c r="BD198" s="276"/>
      <c r="BE198" s="277"/>
      <c r="BF198" s="278"/>
      <c r="BG198" s="279"/>
      <c r="BH198" s="269"/>
      <c r="BI198" s="280"/>
      <c r="BJ198" s="261"/>
      <c r="BK198" s="276"/>
      <c r="BL198" s="261"/>
      <c r="BM198" s="274"/>
      <c r="BN198" s="275"/>
      <c r="BO198" s="264"/>
      <c r="BP198" s="276"/>
      <c r="BQ198" s="277"/>
      <c r="BR198" s="278"/>
      <c r="BS198" s="279"/>
      <c r="BT198" s="269"/>
      <c r="BU198" s="280"/>
      <c r="BV198" s="261"/>
      <c r="BW198" s="276"/>
      <c r="BX198" s="261"/>
      <c r="BY198" s="274"/>
      <c r="BZ198" s="275"/>
      <c r="CA198" s="264"/>
      <c r="CB198" s="276"/>
      <c r="CC198" s="277"/>
      <c r="CD198" s="278"/>
      <c r="CE198" s="279"/>
      <c r="CF198" s="269"/>
      <c r="CG198" s="280"/>
      <c r="CH198" s="261"/>
      <c r="CI198" s="276"/>
      <c r="CJ198" s="261"/>
      <c r="CK198" s="274"/>
      <c r="CL198" s="275"/>
      <c r="CM198" s="264"/>
      <c r="CN198" s="276"/>
      <c r="CO198" s="277"/>
      <c r="CP198" s="278"/>
      <c r="CQ198" s="279"/>
      <c r="CR198" s="269"/>
      <c r="CS198" s="280"/>
      <c r="CT198" s="261"/>
      <c r="CU198" s="276"/>
      <c r="CV198" s="261"/>
    </row>
    <row r="199" spans="1:100" ht="13.5" customHeight="1">
      <c r="A199" s="259"/>
      <c r="E199" s="274"/>
      <c r="F199" s="275"/>
      <c r="G199" s="264"/>
      <c r="H199" s="276"/>
      <c r="I199" s="277"/>
      <c r="J199" s="278"/>
      <c r="K199" s="279"/>
      <c r="L199" s="269"/>
      <c r="M199" s="280"/>
      <c r="O199" s="276"/>
      <c r="Q199" s="274"/>
      <c r="R199" s="275"/>
      <c r="S199" s="264"/>
      <c r="T199" s="276"/>
      <c r="U199" s="277"/>
      <c r="V199" s="278"/>
      <c r="W199" s="279"/>
      <c r="X199" s="269"/>
      <c r="Y199" s="280"/>
      <c r="Z199" s="261"/>
      <c r="AA199" s="276"/>
      <c r="AB199" s="261"/>
      <c r="AC199" s="274"/>
      <c r="AD199" s="275"/>
      <c r="AE199" s="264"/>
      <c r="AF199" s="276"/>
      <c r="AG199" s="277"/>
      <c r="AH199" s="278"/>
      <c r="AI199" s="279"/>
      <c r="AJ199" s="269"/>
      <c r="AK199" s="280"/>
      <c r="AL199" s="261"/>
      <c r="AM199" s="276"/>
      <c r="AN199" s="261"/>
      <c r="AO199" s="274"/>
      <c r="AP199" s="275"/>
      <c r="AQ199" s="264"/>
      <c r="AR199" s="276"/>
      <c r="AS199" s="277"/>
      <c r="AT199" s="278"/>
      <c r="AU199" s="279"/>
      <c r="AV199" s="269"/>
      <c r="AW199" s="280"/>
      <c r="AX199" s="261"/>
      <c r="AY199" s="276"/>
      <c r="AZ199" s="261"/>
      <c r="BA199" s="274"/>
      <c r="BB199" s="275"/>
      <c r="BC199" s="264"/>
      <c r="BD199" s="276"/>
      <c r="BE199" s="277"/>
      <c r="BF199" s="278"/>
      <c r="BG199" s="279"/>
      <c r="BH199" s="269"/>
      <c r="BI199" s="280"/>
      <c r="BJ199" s="261"/>
      <c r="BK199" s="276"/>
      <c r="BL199" s="261"/>
      <c r="BM199" s="274"/>
      <c r="BN199" s="275"/>
      <c r="BO199" s="264"/>
      <c r="BP199" s="276"/>
      <c r="BQ199" s="277"/>
      <c r="BR199" s="278"/>
      <c r="BS199" s="279"/>
      <c r="BT199" s="269"/>
      <c r="BU199" s="280"/>
      <c r="BV199" s="261"/>
      <c r="BW199" s="276"/>
      <c r="BX199" s="261"/>
      <c r="BY199" s="274"/>
      <c r="BZ199" s="275"/>
      <c r="CA199" s="264"/>
      <c r="CB199" s="276"/>
      <c r="CC199" s="277"/>
      <c r="CD199" s="278"/>
      <c r="CE199" s="279"/>
      <c r="CF199" s="269"/>
      <c r="CG199" s="280"/>
      <c r="CH199" s="261"/>
      <c r="CI199" s="276"/>
      <c r="CJ199" s="261"/>
      <c r="CK199" s="274"/>
      <c r="CL199" s="275"/>
      <c r="CM199" s="264"/>
      <c r="CN199" s="276"/>
      <c r="CO199" s="277"/>
      <c r="CP199" s="278"/>
      <c r="CQ199" s="279"/>
      <c r="CR199" s="269"/>
      <c r="CS199" s="280"/>
      <c r="CT199" s="261"/>
      <c r="CU199" s="276"/>
      <c r="CV199" s="261"/>
    </row>
    <row r="200" spans="1:100" ht="13.5" customHeight="1">
      <c r="A200" s="259"/>
      <c r="E200" s="274"/>
      <c r="F200" s="275"/>
      <c r="G200" s="264"/>
      <c r="H200" s="276"/>
      <c r="I200" s="277"/>
      <c r="J200" s="278"/>
      <c r="K200" s="279"/>
      <c r="L200" s="269"/>
      <c r="M200" s="280"/>
      <c r="O200" s="276"/>
      <c r="Q200" s="274"/>
      <c r="R200" s="275"/>
      <c r="S200" s="264"/>
      <c r="T200" s="276"/>
      <c r="U200" s="277"/>
      <c r="V200" s="278"/>
      <c r="W200" s="279"/>
      <c r="X200" s="269"/>
      <c r="Y200" s="280"/>
      <c r="Z200" s="261"/>
      <c r="AA200" s="276"/>
      <c r="AB200" s="261"/>
      <c r="AC200" s="274"/>
      <c r="AD200" s="275"/>
      <c r="AE200" s="264"/>
      <c r="AF200" s="276"/>
      <c r="AG200" s="277"/>
      <c r="AH200" s="278"/>
      <c r="AI200" s="279"/>
      <c r="AJ200" s="269"/>
      <c r="AK200" s="280"/>
      <c r="AL200" s="261"/>
      <c r="AM200" s="276"/>
      <c r="AN200" s="261"/>
      <c r="AO200" s="274"/>
      <c r="AP200" s="275"/>
      <c r="AQ200" s="264"/>
      <c r="AR200" s="276"/>
      <c r="AS200" s="277"/>
      <c r="AT200" s="278"/>
      <c r="AU200" s="279"/>
      <c r="AV200" s="269"/>
      <c r="AW200" s="280"/>
      <c r="AX200" s="261"/>
      <c r="AY200" s="276"/>
      <c r="AZ200" s="261"/>
      <c r="BA200" s="274"/>
      <c r="BB200" s="275"/>
      <c r="BC200" s="264"/>
      <c r="BD200" s="276"/>
      <c r="BE200" s="277"/>
      <c r="BF200" s="278"/>
      <c r="BG200" s="279"/>
      <c r="BH200" s="269"/>
      <c r="BI200" s="280"/>
      <c r="BJ200" s="261"/>
      <c r="BK200" s="276"/>
      <c r="BL200" s="261"/>
      <c r="BM200" s="274"/>
      <c r="BN200" s="275"/>
      <c r="BO200" s="264"/>
      <c r="BP200" s="276"/>
      <c r="BQ200" s="277"/>
      <c r="BR200" s="278"/>
      <c r="BS200" s="279"/>
      <c r="BT200" s="269"/>
      <c r="BU200" s="280"/>
      <c r="BV200" s="261"/>
      <c r="BW200" s="276"/>
      <c r="BX200" s="261"/>
      <c r="BY200" s="274"/>
      <c r="BZ200" s="275"/>
      <c r="CA200" s="264"/>
      <c r="CB200" s="276"/>
      <c r="CC200" s="277"/>
      <c r="CD200" s="278"/>
      <c r="CE200" s="279"/>
      <c r="CF200" s="269"/>
      <c r="CG200" s="280"/>
      <c r="CH200" s="261"/>
      <c r="CI200" s="276"/>
      <c r="CJ200" s="261"/>
      <c r="CK200" s="274"/>
      <c r="CL200" s="275"/>
      <c r="CM200" s="264"/>
      <c r="CN200" s="276"/>
      <c r="CO200" s="277"/>
      <c r="CP200" s="278"/>
      <c r="CQ200" s="279"/>
      <c r="CR200" s="269"/>
      <c r="CS200" s="280"/>
      <c r="CT200" s="261"/>
      <c r="CU200" s="276"/>
      <c r="CV200" s="261"/>
    </row>
    <row r="201" spans="1:100" ht="13.5" customHeight="1">
      <c r="A201" s="259"/>
      <c r="E201" s="274"/>
      <c r="F201" s="275"/>
      <c r="G201" s="264"/>
      <c r="H201" s="276"/>
      <c r="I201" s="277"/>
      <c r="J201" s="278"/>
      <c r="K201" s="279"/>
      <c r="L201" s="269"/>
      <c r="M201" s="280"/>
      <c r="O201" s="276"/>
      <c r="Q201" s="274"/>
      <c r="R201" s="275"/>
      <c r="S201" s="264"/>
      <c r="T201" s="276"/>
      <c r="U201" s="277"/>
      <c r="V201" s="278"/>
      <c r="W201" s="279"/>
      <c r="X201" s="269"/>
      <c r="Y201" s="280"/>
      <c r="Z201" s="261"/>
      <c r="AA201" s="276"/>
      <c r="AB201" s="261"/>
      <c r="AC201" s="274"/>
      <c r="AD201" s="275"/>
      <c r="AE201" s="264"/>
      <c r="AF201" s="276"/>
      <c r="AG201" s="277"/>
      <c r="AH201" s="278"/>
      <c r="AI201" s="279"/>
      <c r="AJ201" s="269"/>
      <c r="AK201" s="280"/>
      <c r="AL201" s="261"/>
      <c r="AM201" s="276"/>
      <c r="AN201" s="261"/>
      <c r="AO201" s="274"/>
      <c r="AP201" s="275"/>
      <c r="AQ201" s="264"/>
      <c r="AR201" s="276"/>
      <c r="AS201" s="277"/>
      <c r="AT201" s="278"/>
      <c r="AU201" s="279"/>
      <c r="AV201" s="269"/>
      <c r="AW201" s="280"/>
      <c r="AX201" s="261"/>
      <c r="AY201" s="276"/>
      <c r="AZ201" s="261"/>
      <c r="BA201" s="274"/>
      <c r="BB201" s="275"/>
      <c r="BC201" s="264"/>
      <c r="BD201" s="276"/>
      <c r="BE201" s="277"/>
      <c r="BF201" s="278"/>
      <c r="BG201" s="279"/>
      <c r="BH201" s="269"/>
      <c r="BI201" s="280"/>
      <c r="BJ201" s="261"/>
      <c r="BK201" s="276"/>
      <c r="BL201" s="261"/>
      <c r="BM201" s="274"/>
      <c r="BN201" s="275"/>
      <c r="BO201" s="264"/>
      <c r="BP201" s="276"/>
      <c r="BQ201" s="277"/>
      <c r="BR201" s="278"/>
      <c r="BS201" s="279"/>
      <c r="BT201" s="269"/>
      <c r="BU201" s="280"/>
      <c r="BV201" s="261"/>
      <c r="BW201" s="276"/>
      <c r="BX201" s="261"/>
      <c r="BY201" s="274"/>
      <c r="BZ201" s="275"/>
      <c r="CA201" s="264"/>
      <c r="CB201" s="276"/>
      <c r="CC201" s="277"/>
      <c r="CD201" s="278"/>
      <c r="CE201" s="279"/>
      <c r="CF201" s="269"/>
      <c r="CG201" s="280"/>
      <c r="CH201" s="261"/>
      <c r="CI201" s="276"/>
      <c r="CJ201" s="261"/>
      <c r="CK201" s="274"/>
      <c r="CL201" s="275"/>
      <c r="CM201" s="264"/>
      <c r="CN201" s="276"/>
      <c r="CO201" s="277"/>
      <c r="CP201" s="278"/>
      <c r="CQ201" s="279"/>
      <c r="CR201" s="269"/>
      <c r="CS201" s="280"/>
      <c r="CT201" s="261"/>
      <c r="CU201" s="276"/>
      <c r="CV201" s="261"/>
    </row>
    <row r="202" spans="1:100" ht="13.5" customHeight="1">
      <c r="A202" s="259"/>
      <c r="E202" s="274"/>
      <c r="F202" s="275"/>
      <c r="G202" s="264"/>
      <c r="H202" s="276"/>
      <c r="I202" s="277"/>
      <c r="J202" s="278"/>
      <c r="K202" s="279"/>
      <c r="L202" s="269"/>
      <c r="M202" s="280"/>
      <c r="O202" s="276"/>
      <c r="Q202" s="274"/>
      <c r="R202" s="275"/>
      <c r="S202" s="264"/>
      <c r="T202" s="276"/>
      <c r="U202" s="277"/>
      <c r="V202" s="278"/>
      <c r="W202" s="279"/>
      <c r="X202" s="269"/>
      <c r="Y202" s="280"/>
      <c r="Z202" s="261"/>
      <c r="AA202" s="276"/>
      <c r="AB202" s="261"/>
      <c r="AC202" s="274"/>
      <c r="AD202" s="275"/>
      <c r="AE202" s="264"/>
      <c r="AF202" s="276"/>
      <c r="AG202" s="277"/>
      <c r="AH202" s="278"/>
      <c r="AI202" s="279"/>
      <c r="AJ202" s="269"/>
      <c r="AK202" s="280"/>
      <c r="AL202" s="261"/>
      <c r="AM202" s="276"/>
      <c r="AN202" s="261"/>
      <c r="AO202" s="274"/>
      <c r="AP202" s="275"/>
      <c r="AQ202" s="264"/>
      <c r="AR202" s="276"/>
      <c r="AS202" s="277"/>
      <c r="AT202" s="278"/>
      <c r="AU202" s="279"/>
      <c r="AV202" s="269"/>
      <c r="AW202" s="280"/>
      <c r="AX202" s="261"/>
      <c r="AY202" s="276"/>
      <c r="AZ202" s="261"/>
      <c r="BA202" s="274"/>
      <c r="BB202" s="275"/>
      <c r="BC202" s="264"/>
      <c r="BD202" s="276"/>
      <c r="BE202" s="277"/>
      <c r="BF202" s="278"/>
      <c r="BG202" s="279"/>
      <c r="BH202" s="269"/>
      <c r="BI202" s="280"/>
      <c r="BJ202" s="261"/>
      <c r="BK202" s="276"/>
      <c r="BL202" s="261"/>
      <c r="BM202" s="274"/>
      <c r="BN202" s="275"/>
      <c r="BO202" s="264"/>
      <c r="BP202" s="276"/>
      <c r="BQ202" s="277"/>
      <c r="BR202" s="278"/>
      <c r="BS202" s="279"/>
      <c r="BT202" s="269"/>
      <c r="BU202" s="280"/>
      <c r="BV202" s="261"/>
      <c r="BW202" s="276"/>
      <c r="BX202" s="261"/>
      <c r="BY202" s="274"/>
      <c r="BZ202" s="275"/>
      <c r="CA202" s="264"/>
      <c r="CB202" s="276"/>
      <c r="CC202" s="277"/>
      <c r="CD202" s="278"/>
      <c r="CE202" s="279"/>
      <c r="CF202" s="269"/>
      <c r="CG202" s="280"/>
      <c r="CH202" s="261"/>
      <c r="CI202" s="276"/>
      <c r="CJ202" s="261"/>
      <c r="CK202" s="274"/>
      <c r="CL202" s="275"/>
      <c r="CM202" s="264"/>
      <c r="CN202" s="276"/>
      <c r="CO202" s="277"/>
      <c r="CP202" s="278"/>
      <c r="CQ202" s="279"/>
      <c r="CR202" s="269"/>
      <c r="CS202" s="280"/>
      <c r="CT202" s="261"/>
      <c r="CU202" s="276"/>
      <c r="CV202" s="261"/>
    </row>
    <row r="203" spans="1:100" ht="13.5" customHeight="1">
      <c r="A203" s="259"/>
      <c r="E203" s="274"/>
      <c r="F203" s="275"/>
      <c r="G203" s="264"/>
      <c r="H203" s="276"/>
      <c r="I203" s="277"/>
      <c r="J203" s="278"/>
      <c r="K203" s="279"/>
      <c r="L203" s="269"/>
      <c r="M203" s="280"/>
      <c r="O203" s="276"/>
      <c r="Q203" s="274"/>
      <c r="R203" s="275"/>
      <c r="S203" s="264"/>
      <c r="T203" s="276"/>
      <c r="U203" s="277"/>
      <c r="V203" s="278"/>
      <c r="W203" s="279"/>
      <c r="X203" s="269"/>
      <c r="Y203" s="280"/>
      <c r="Z203" s="261"/>
      <c r="AA203" s="276"/>
      <c r="AB203" s="261"/>
      <c r="AC203" s="274"/>
      <c r="AD203" s="275"/>
      <c r="AE203" s="264"/>
      <c r="AF203" s="276"/>
      <c r="AG203" s="277"/>
      <c r="AH203" s="278"/>
      <c r="AI203" s="279"/>
      <c r="AJ203" s="269"/>
      <c r="AK203" s="280"/>
      <c r="AL203" s="261"/>
      <c r="AM203" s="276"/>
      <c r="AN203" s="261"/>
      <c r="AO203" s="274"/>
      <c r="AP203" s="275"/>
      <c r="AQ203" s="264"/>
      <c r="AR203" s="276"/>
      <c r="AS203" s="277"/>
      <c r="AT203" s="278"/>
      <c r="AU203" s="279"/>
      <c r="AV203" s="269"/>
      <c r="AW203" s="280"/>
      <c r="AX203" s="261"/>
      <c r="AY203" s="276"/>
      <c r="AZ203" s="261"/>
      <c r="BA203" s="274"/>
      <c r="BB203" s="275"/>
      <c r="BC203" s="264"/>
      <c r="BD203" s="276"/>
      <c r="BE203" s="277"/>
      <c r="BF203" s="278"/>
      <c r="BG203" s="279"/>
      <c r="BH203" s="269"/>
      <c r="BI203" s="280"/>
      <c r="BJ203" s="261"/>
      <c r="BK203" s="276"/>
      <c r="BL203" s="261"/>
      <c r="BM203" s="274"/>
      <c r="BN203" s="275"/>
      <c r="BO203" s="264"/>
      <c r="BP203" s="276"/>
      <c r="BQ203" s="277"/>
      <c r="BR203" s="278"/>
      <c r="BS203" s="279"/>
      <c r="BT203" s="269"/>
      <c r="BU203" s="280"/>
      <c r="BV203" s="261"/>
      <c r="BW203" s="276"/>
      <c r="BX203" s="261"/>
      <c r="BY203" s="274"/>
      <c r="BZ203" s="275"/>
      <c r="CA203" s="264"/>
      <c r="CB203" s="276"/>
      <c r="CC203" s="277"/>
      <c r="CD203" s="278"/>
      <c r="CE203" s="279"/>
      <c r="CF203" s="269"/>
      <c r="CG203" s="280"/>
      <c r="CH203" s="261"/>
      <c r="CI203" s="276"/>
      <c r="CJ203" s="261"/>
      <c r="CK203" s="274"/>
      <c r="CL203" s="275"/>
      <c r="CM203" s="264"/>
      <c r="CN203" s="276"/>
      <c r="CO203" s="277"/>
      <c r="CP203" s="278"/>
      <c r="CQ203" s="279"/>
      <c r="CR203" s="269"/>
      <c r="CS203" s="280"/>
      <c r="CT203" s="261"/>
      <c r="CU203" s="276"/>
      <c r="CV203" s="261"/>
    </row>
    <row r="204" spans="1:100" ht="13.5" customHeight="1">
      <c r="A204" s="259"/>
      <c r="E204" s="274"/>
      <c r="F204" s="275"/>
      <c r="G204" s="264"/>
      <c r="H204" s="276"/>
      <c r="I204" s="277"/>
      <c r="J204" s="278"/>
      <c r="K204" s="279"/>
      <c r="L204" s="269"/>
      <c r="M204" s="280"/>
      <c r="O204" s="276"/>
      <c r="Q204" s="274"/>
      <c r="R204" s="275"/>
      <c r="S204" s="264"/>
      <c r="T204" s="276"/>
      <c r="U204" s="277"/>
      <c r="V204" s="278"/>
      <c r="W204" s="279"/>
      <c r="X204" s="269"/>
      <c r="Y204" s="280"/>
      <c r="Z204" s="261"/>
      <c r="AA204" s="276"/>
      <c r="AB204" s="261"/>
      <c r="AC204" s="274"/>
      <c r="AD204" s="275"/>
      <c r="AE204" s="264"/>
      <c r="AF204" s="276"/>
      <c r="AG204" s="277"/>
      <c r="AH204" s="278"/>
      <c r="AI204" s="279"/>
      <c r="AJ204" s="269"/>
      <c r="AK204" s="280"/>
      <c r="AL204" s="261"/>
      <c r="AM204" s="276"/>
      <c r="AN204" s="261"/>
      <c r="AO204" s="274"/>
      <c r="AP204" s="275"/>
      <c r="AQ204" s="264"/>
      <c r="AR204" s="276"/>
      <c r="AS204" s="277"/>
      <c r="AT204" s="278"/>
      <c r="AU204" s="279"/>
      <c r="AV204" s="269"/>
      <c r="AW204" s="280"/>
      <c r="AX204" s="261"/>
      <c r="AY204" s="276"/>
      <c r="AZ204" s="261"/>
      <c r="BA204" s="274"/>
      <c r="BB204" s="275"/>
      <c r="BC204" s="264"/>
      <c r="BD204" s="276"/>
      <c r="BE204" s="277"/>
      <c r="BF204" s="278"/>
      <c r="BG204" s="279"/>
      <c r="BH204" s="269"/>
      <c r="BI204" s="280"/>
      <c r="BJ204" s="261"/>
      <c r="BK204" s="276"/>
      <c r="BL204" s="261"/>
      <c r="BM204" s="274"/>
      <c r="BN204" s="275"/>
      <c r="BO204" s="264"/>
      <c r="BP204" s="276"/>
      <c r="BQ204" s="277"/>
      <c r="BR204" s="278"/>
      <c r="BS204" s="279"/>
      <c r="BT204" s="269"/>
      <c r="BU204" s="280"/>
      <c r="BV204" s="261"/>
      <c r="BW204" s="276"/>
      <c r="BX204" s="261"/>
      <c r="BY204" s="274"/>
      <c r="BZ204" s="275"/>
      <c r="CA204" s="264"/>
      <c r="CB204" s="276"/>
      <c r="CC204" s="277"/>
      <c r="CD204" s="278"/>
      <c r="CE204" s="279"/>
      <c r="CF204" s="269"/>
      <c r="CG204" s="280"/>
      <c r="CH204" s="261"/>
      <c r="CI204" s="276"/>
      <c r="CJ204" s="261"/>
      <c r="CK204" s="274"/>
      <c r="CL204" s="275"/>
      <c r="CM204" s="264"/>
      <c r="CN204" s="276"/>
      <c r="CO204" s="277"/>
      <c r="CP204" s="278"/>
      <c r="CQ204" s="279"/>
      <c r="CR204" s="269"/>
      <c r="CS204" s="280"/>
      <c r="CT204" s="261"/>
      <c r="CU204" s="276"/>
      <c r="CV204" s="261"/>
    </row>
    <row r="205" spans="1:100" ht="13.5" customHeight="1">
      <c r="A205" s="259"/>
      <c r="E205" s="274"/>
      <c r="F205" s="275"/>
      <c r="G205" s="264"/>
      <c r="H205" s="276"/>
      <c r="I205" s="277"/>
      <c r="J205" s="278"/>
      <c r="K205" s="279"/>
      <c r="L205" s="269"/>
      <c r="M205" s="280"/>
      <c r="O205" s="276"/>
      <c r="Q205" s="274"/>
      <c r="R205" s="275"/>
      <c r="S205" s="264"/>
      <c r="T205" s="276"/>
      <c r="U205" s="277"/>
      <c r="V205" s="278"/>
      <c r="W205" s="279"/>
      <c r="X205" s="269"/>
      <c r="Y205" s="280"/>
      <c r="Z205" s="261"/>
      <c r="AA205" s="276"/>
      <c r="AB205" s="261"/>
      <c r="AC205" s="274"/>
      <c r="AD205" s="275"/>
      <c r="AE205" s="264"/>
      <c r="AF205" s="276"/>
      <c r="AG205" s="277"/>
      <c r="AH205" s="278"/>
      <c r="AI205" s="279"/>
      <c r="AJ205" s="269"/>
      <c r="AK205" s="280"/>
      <c r="AL205" s="261"/>
      <c r="AM205" s="276"/>
      <c r="AN205" s="261"/>
      <c r="AO205" s="274"/>
      <c r="AP205" s="275"/>
      <c r="AQ205" s="264"/>
      <c r="AR205" s="276"/>
      <c r="AS205" s="277"/>
      <c r="AT205" s="278"/>
      <c r="AU205" s="279"/>
      <c r="AV205" s="269"/>
      <c r="AW205" s="280"/>
      <c r="AX205" s="261"/>
      <c r="AY205" s="276"/>
      <c r="AZ205" s="261"/>
      <c r="BA205" s="274"/>
      <c r="BB205" s="275"/>
      <c r="BC205" s="264"/>
      <c r="BD205" s="276"/>
      <c r="BE205" s="277"/>
      <c r="BF205" s="278"/>
      <c r="BG205" s="279"/>
      <c r="BH205" s="269"/>
      <c r="BI205" s="280"/>
      <c r="BJ205" s="261"/>
      <c r="BK205" s="276"/>
      <c r="BL205" s="261"/>
      <c r="BM205" s="274"/>
      <c r="BN205" s="275"/>
      <c r="BO205" s="264"/>
      <c r="BP205" s="276"/>
      <c r="BQ205" s="277"/>
      <c r="BR205" s="278"/>
      <c r="BS205" s="279"/>
      <c r="BT205" s="269"/>
      <c r="BU205" s="280"/>
      <c r="BV205" s="261"/>
      <c r="BW205" s="276"/>
      <c r="BX205" s="261"/>
      <c r="BY205" s="274"/>
      <c r="BZ205" s="275"/>
      <c r="CA205" s="264"/>
      <c r="CB205" s="276"/>
      <c r="CC205" s="277"/>
      <c r="CD205" s="278"/>
      <c r="CE205" s="279"/>
      <c r="CF205" s="269"/>
      <c r="CG205" s="280"/>
      <c r="CH205" s="261"/>
      <c r="CI205" s="276"/>
      <c r="CJ205" s="261"/>
      <c r="CK205" s="274"/>
      <c r="CL205" s="275"/>
      <c r="CM205" s="264"/>
      <c r="CN205" s="276"/>
      <c r="CO205" s="277"/>
      <c r="CP205" s="278"/>
      <c r="CQ205" s="279"/>
      <c r="CR205" s="269"/>
      <c r="CS205" s="280"/>
      <c r="CT205" s="261"/>
      <c r="CU205" s="276"/>
      <c r="CV205" s="261"/>
    </row>
    <row r="206" spans="1:100" ht="13.5" customHeight="1">
      <c r="A206" s="259"/>
      <c r="E206" s="274"/>
      <c r="F206" s="275"/>
      <c r="G206" s="264"/>
      <c r="H206" s="276"/>
      <c r="I206" s="277"/>
      <c r="J206" s="278"/>
      <c r="K206" s="279"/>
      <c r="L206" s="269"/>
      <c r="M206" s="280"/>
      <c r="O206" s="276"/>
      <c r="Q206" s="274"/>
      <c r="R206" s="275"/>
      <c r="S206" s="264"/>
      <c r="T206" s="276"/>
      <c r="U206" s="277"/>
      <c r="V206" s="278"/>
      <c r="W206" s="279"/>
      <c r="X206" s="269"/>
      <c r="Y206" s="280"/>
      <c r="Z206" s="261"/>
      <c r="AA206" s="276"/>
      <c r="AB206" s="261"/>
      <c r="AC206" s="274"/>
      <c r="AD206" s="275"/>
      <c r="AE206" s="264"/>
      <c r="AF206" s="276"/>
      <c r="AG206" s="277"/>
      <c r="AH206" s="278"/>
      <c r="AI206" s="279"/>
      <c r="AJ206" s="269"/>
      <c r="AK206" s="280"/>
      <c r="AL206" s="261"/>
      <c r="AM206" s="276"/>
      <c r="AN206" s="261"/>
      <c r="AO206" s="274"/>
      <c r="AP206" s="275"/>
      <c r="AQ206" s="264"/>
      <c r="AR206" s="276"/>
      <c r="AS206" s="277"/>
      <c r="AT206" s="278"/>
      <c r="AU206" s="279"/>
      <c r="AV206" s="269"/>
      <c r="AW206" s="280"/>
      <c r="AX206" s="261"/>
      <c r="AY206" s="276"/>
      <c r="AZ206" s="261"/>
      <c r="BA206" s="274"/>
      <c r="BB206" s="275"/>
      <c r="BC206" s="264"/>
      <c r="BD206" s="276"/>
      <c r="BE206" s="277"/>
      <c r="BF206" s="278"/>
      <c r="BG206" s="279"/>
      <c r="BH206" s="269"/>
      <c r="BI206" s="280"/>
      <c r="BJ206" s="261"/>
      <c r="BK206" s="276"/>
      <c r="BL206" s="261"/>
      <c r="BM206" s="274"/>
      <c r="BN206" s="275"/>
      <c r="BO206" s="264"/>
      <c r="BP206" s="276"/>
      <c r="BQ206" s="277"/>
      <c r="BR206" s="278"/>
      <c r="BS206" s="279"/>
      <c r="BT206" s="269"/>
      <c r="BU206" s="280"/>
      <c r="BV206" s="261"/>
      <c r="BW206" s="276"/>
      <c r="BX206" s="261"/>
      <c r="BY206" s="274"/>
      <c r="BZ206" s="275"/>
      <c r="CA206" s="264"/>
      <c r="CB206" s="276"/>
      <c r="CC206" s="277"/>
      <c r="CD206" s="278"/>
      <c r="CE206" s="279"/>
      <c r="CF206" s="269"/>
      <c r="CG206" s="280"/>
      <c r="CH206" s="261"/>
      <c r="CI206" s="276"/>
      <c r="CJ206" s="261"/>
      <c r="CK206" s="274"/>
      <c r="CL206" s="275"/>
      <c r="CM206" s="264"/>
      <c r="CN206" s="276"/>
      <c r="CO206" s="277"/>
      <c r="CP206" s="278"/>
      <c r="CQ206" s="279"/>
      <c r="CR206" s="269"/>
      <c r="CS206" s="280"/>
      <c r="CT206" s="261"/>
      <c r="CU206" s="276"/>
      <c r="CV206" s="261"/>
    </row>
    <row r="207" spans="1:100" ht="13.5" customHeight="1">
      <c r="A207" s="259"/>
      <c r="E207" s="274"/>
      <c r="F207" s="275"/>
      <c r="G207" s="264"/>
      <c r="H207" s="276"/>
      <c r="I207" s="277"/>
      <c r="J207" s="278"/>
      <c r="K207" s="279"/>
      <c r="L207" s="269"/>
      <c r="M207" s="280"/>
      <c r="O207" s="276"/>
      <c r="Q207" s="274"/>
      <c r="R207" s="275"/>
      <c r="S207" s="264"/>
      <c r="T207" s="276"/>
      <c r="U207" s="277"/>
      <c r="V207" s="278"/>
      <c r="W207" s="279"/>
      <c r="X207" s="269"/>
      <c r="Y207" s="280"/>
      <c r="Z207" s="261"/>
      <c r="AA207" s="276"/>
      <c r="AB207" s="261"/>
      <c r="AC207" s="274"/>
      <c r="AD207" s="275"/>
      <c r="AE207" s="264"/>
      <c r="AF207" s="276"/>
      <c r="AG207" s="277"/>
      <c r="AH207" s="278"/>
      <c r="AI207" s="279"/>
      <c r="AJ207" s="269"/>
      <c r="AK207" s="280"/>
      <c r="AL207" s="261"/>
      <c r="AM207" s="276"/>
      <c r="AN207" s="261"/>
      <c r="AO207" s="274"/>
      <c r="AP207" s="275"/>
      <c r="AQ207" s="264"/>
      <c r="AR207" s="276"/>
      <c r="AS207" s="277"/>
      <c r="AT207" s="278"/>
      <c r="AU207" s="279"/>
      <c r="AV207" s="269"/>
      <c r="AW207" s="280"/>
      <c r="AX207" s="261"/>
      <c r="AY207" s="276"/>
      <c r="AZ207" s="261"/>
      <c r="BA207" s="274"/>
      <c r="BB207" s="275"/>
      <c r="BC207" s="264"/>
      <c r="BD207" s="276"/>
      <c r="BE207" s="277"/>
      <c r="BF207" s="278"/>
      <c r="BG207" s="279"/>
      <c r="BH207" s="269"/>
      <c r="BI207" s="280"/>
      <c r="BJ207" s="261"/>
      <c r="BK207" s="276"/>
      <c r="BL207" s="261"/>
      <c r="BM207" s="274"/>
      <c r="BN207" s="275"/>
      <c r="BO207" s="264"/>
      <c r="BP207" s="276"/>
      <c r="BQ207" s="277"/>
      <c r="BR207" s="278"/>
      <c r="BS207" s="279"/>
      <c r="BT207" s="269"/>
      <c r="BU207" s="280"/>
      <c r="BV207" s="261"/>
      <c r="BW207" s="276"/>
      <c r="BX207" s="261"/>
      <c r="BY207" s="274"/>
      <c r="BZ207" s="275"/>
      <c r="CA207" s="264"/>
      <c r="CB207" s="276"/>
      <c r="CC207" s="277"/>
      <c r="CD207" s="278"/>
      <c r="CE207" s="279"/>
      <c r="CF207" s="269"/>
      <c r="CG207" s="280"/>
      <c r="CH207" s="261"/>
      <c r="CI207" s="276"/>
      <c r="CJ207" s="261"/>
      <c r="CK207" s="274"/>
      <c r="CL207" s="275"/>
      <c r="CM207" s="264"/>
      <c r="CN207" s="276"/>
      <c r="CO207" s="277"/>
      <c r="CP207" s="278"/>
      <c r="CQ207" s="279"/>
      <c r="CR207" s="269"/>
      <c r="CS207" s="280"/>
      <c r="CT207" s="261"/>
      <c r="CU207" s="276"/>
      <c r="CV207" s="261"/>
    </row>
    <row r="208" spans="1:100" ht="13.5" customHeight="1">
      <c r="A208" s="259"/>
      <c r="E208" s="274"/>
      <c r="F208" s="275"/>
      <c r="G208" s="264"/>
      <c r="H208" s="276"/>
      <c r="I208" s="277"/>
      <c r="J208" s="278"/>
      <c r="K208" s="279"/>
      <c r="L208" s="269"/>
      <c r="M208" s="280"/>
      <c r="O208" s="276"/>
      <c r="Q208" s="274"/>
      <c r="R208" s="275"/>
      <c r="S208" s="264"/>
      <c r="T208" s="276"/>
      <c r="U208" s="277"/>
      <c r="V208" s="278"/>
      <c r="W208" s="279"/>
      <c r="X208" s="269"/>
      <c r="Y208" s="280"/>
      <c r="Z208" s="261"/>
      <c r="AA208" s="276"/>
      <c r="AB208" s="261"/>
      <c r="AC208" s="274"/>
      <c r="AD208" s="275"/>
      <c r="AE208" s="264"/>
      <c r="AF208" s="276"/>
      <c r="AG208" s="277"/>
      <c r="AH208" s="278"/>
      <c r="AI208" s="279"/>
      <c r="AJ208" s="269"/>
      <c r="AK208" s="280"/>
      <c r="AL208" s="261"/>
      <c r="AM208" s="276"/>
      <c r="AN208" s="261"/>
      <c r="AO208" s="274"/>
      <c r="AP208" s="275"/>
      <c r="AQ208" s="264"/>
      <c r="AR208" s="276"/>
      <c r="AS208" s="277"/>
      <c r="AT208" s="278"/>
      <c r="AU208" s="279"/>
      <c r="AV208" s="269"/>
      <c r="AW208" s="280"/>
      <c r="AX208" s="261"/>
      <c r="AY208" s="276"/>
      <c r="AZ208" s="261"/>
      <c r="BA208" s="274"/>
      <c r="BB208" s="275"/>
      <c r="BC208" s="264"/>
      <c r="BD208" s="276"/>
      <c r="BE208" s="277"/>
      <c r="BF208" s="278"/>
      <c r="BG208" s="279"/>
      <c r="BH208" s="269"/>
      <c r="BI208" s="280"/>
      <c r="BJ208" s="261"/>
      <c r="BK208" s="276"/>
      <c r="BL208" s="261"/>
      <c r="BM208" s="274"/>
      <c r="BN208" s="275"/>
      <c r="BO208" s="264"/>
      <c r="BP208" s="276"/>
      <c r="BQ208" s="277"/>
      <c r="BR208" s="278"/>
      <c r="BS208" s="279"/>
      <c r="BT208" s="269"/>
      <c r="BU208" s="280"/>
      <c r="BV208" s="261"/>
      <c r="BW208" s="276"/>
      <c r="BX208" s="261"/>
      <c r="BY208" s="274"/>
      <c r="BZ208" s="275"/>
      <c r="CA208" s="264"/>
      <c r="CB208" s="276"/>
      <c r="CC208" s="277"/>
      <c r="CD208" s="278"/>
      <c r="CE208" s="279"/>
      <c r="CF208" s="269"/>
      <c r="CG208" s="280"/>
      <c r="CH208" s="261"/>
      <c r="CI208" s="276"/>
      <c r="CJ208" s="261"/>
      <c r="CK208" s="274"/>
      <c r="CL208" s="275"/>
      <c r="CM208" s="264"/>
      <c r="CN208" s="276"/>
      <c r="CO208" s="277"/>
      <c r="CP208" s="278"/>
      <c r="CQ208" s="279"/>
      <c r="CR208" s="269"/>
      <c r="CS208" s="280"/>
      <c r="CT208" s="261"/>
      <c r="CU208" s="276"/>
      <c r="CV208" s="261"/>
    </row>
    <row r="209" spans="1:100" ht="13.5" customHeight="1">
      <c r="A209" s="259"/>
      <c r="E209" s="274"/>
      <c r="F209" s="275"/>
      <c r="G209" s="264"/>
      <c r="H209" s="276"/>
      <c r="I209" s="277"/>
      <c r="J209" s="278"/>
      <c r="K209" s="279"/>
      <c r="L209" s="269"/>
      <c r="M209" s="280"/>
      <c r="O209" s="276"/>
      <c r="Q209" s="274"/>
      <c r="R209" s="275"/>
      <c r="S209" s="264"/>
      <c r="T209" s="276"/>
      <c r="U209" s="277"/>
      <c r="V209" s="278"/>
      <c r="W209" s="279"/>
      <c r="X209" s="269"/>
      <c r="Y209" s="280"/>
      <c r="Z209" s="261"/>
      <c r="AA209" s="276"/>
      <c r="AB209" s="261"/>
      <c r="AC209" s="274"/>
      <c r="AD209" s="275"/>
      <c r="AE209" s="264"/>
      <c r="AF209" s="276"/>
      <c r="AG209" s="277"/>
      <c r="AH209" s="278"/>
      <c r="AI209" s="279"/>
      <c r="AJ209" s="269"/>
      <c r="AK209" s="280"/>
      <c r="AL209" s="261"/>
      <c r="AM209" s="276"/>
      <c r="AN209" s="261"/>
      <c r="AO209" s="274"/>
      <c r="AP209" s="275"/>
      <c r="AQ209" s="264"/>
      <c r="AR209" s="276"/>
      <c r="AS209" s="277"/>
      <c r="AT209" s="278"/>
      <c r="AU209" s="279"/>
      <c r="AV209" s="269"/>
      <c r="AW209" s="280"/>
      <c r="AX209" s="261"/>
      <c r="AY209" s="276"/>
      <c r="AZ209" s="261"/>
      <c r="BA209" s="274"/>
      <c r="BB209" s="275"/>
      <c r="BC209" s="264"/>
      <c r="BD209" s="276"/>
      <c r="BE209" s="277"/>
      <c r="BF209" s="278"/>
      <c r="BG209" s="279"/>
      <c r="BH209" s="269"/>
      <c r="BI209" s="280"/>
      <c r="BJ209" s="261"/>
      <c r="BK209" s="276"/>
      <c r="BL209" s="261"/>
      <c r="BM209" s="274"/>
      <c r="BN209" s="275"/>
      <c r="BO209" s="264"/>
      <c r="BP209" s="276"/>
      <c r="BQ209" s="277"/>
      <c r="BR209" s="278"/>
      <c r="BS209" s="279"/>
      <c r="BT209" s="269"/>
      <c r="BU209" s="280"/>
      <c r="BV209" s="261"/>
      <c r="BW209" s="276"/>
      <c r="BX209" s="261"/>
      <c r="BY209" s="274"/>
      <c r="BZ209" s="275"/>
      <c r="CA209" s="264"/>
      <c r="CB209" s="276"/>
      <c r="CC209" s="277"/>
      <c r="CD209" s="278"/>
      <c r="CE209" s="279"/>
      <c r="CF209" s="269"/>
      <c r="CG209" s="280"/>
      <c r="CH209" s="261"/>
      <c r="CI209" s="276"/>
      <c r="CJ209" s="261"/>
      <c r="CK209" s="274"/>
      <c r="CL209" s="275"/>
      <c r="CM209" s="264"/>
      <c r="CN209" s="276"/>
      <c r="CO209" s="277"/>
      <c r="CP209" s="278"/>
      <c r="CQ209" s="279"/>
      <c r="CR209" s="269"/>
      <c r="CS209" s="280"/>
      <c r="CT209" s="261"/>
      <c r="CU209" s="276"/>
      <c r="CV209" s="261"/>
    </row>
    <row r="210" spans="1:100" ht="13.5" customHeight="1">
      <c r="A210" s="259"/>
      <c r="E210" s="274"/>
      <c r="F210" s="275"/>
      <c r="G210" s="264"/>
      <c r="H210" s="276"/>
      <c r="I210" s="277"/>
      <c r="J210" s="278"/>
      <c r="K210" s="279"/>
      <c r="L210" s="269"/>
      <c r="M210" s="280"/>
      <c r="O210" s="276"/>
      <c r="Q210" s="274"/>
      <c r="R210" s="275"/>
      <c r="S210" s="264"/>
      <c r="T210" s="276"/>
      <c r="U210" s="277"/>
      <c r="V210" s="278"/>
      <c r="W210" s="279"/>
      <c r="X210" s="269"/>
      <c r="Y210" s="280"/>
      <c r="Z210" s="261"/>
      <c r="AA210" s="276"/>
      <c r="AB210" s="261"/>
      <c r="AC210" s="274"/>
      <c r="AD210" s="275"/>
      <c r="AE210" s="264"/>
      <c r="AF210" s="276"/>
      <c r="AG210" s="277"/>
      <c r="AH210" s="278"/>
      <c r="AI210" s="279"/>
      <c r="AJ210" s="269"/>
      <c r="AK210" s="280"/>
      <c r="AL210" s="261"/>
      <c r="AM210" s="276"/>
      <c r="AN210" s="261"/>
      <c r="AO210" s="274"/>
      <c r="AP210" s="275"/>
      <c r="AQ210" s="264"/>
      <c r="AR210" s="276"/>
      <c r="AS210" s="277"/>
      <c r="AT210" s="278"/>
      <c r="AU210" s="279"/>
      <c r="AV210" s="269"/>
      <c r="AW210" s="280"/>
      <c r="AX210" s="261"/>
      <c r="AY210" s="276"/>
      <c r="AZ210" s="261"/>
      <c r="BA210" s="274"/>
      <c r="BB210" s="275"/>
      <c r="BC210" s="264"/>
      <c r="BD210" s="276"/>
      <c r="BE210" s="277"/>
      <c r="BF210" s="278"/>
      <c r="BG210" s="279"/>
      <c r="BH210" s="269"/>
      <c r="BI210" s="280"/>
      <c r="BJ210" s="261"/>
      <c r="BK210" s="276"/>
      <c r="BL210" s="261"/>
      <c r="BM210" s="274"/>
      <c r="BN210" s="275"/>
      <c r="BO210" s="264"/>
      <c r="BP210" s="276"/>
      <c r="BQ210" s="277"/>
      <c r="BR210" s="278"/>
      <c r="BS210" s="279"/>
      <c r="BT210" s="269"/>
      <c r="BU210" s="280"/>
      <c r="BV210" s="261"/>
      <c r="BW210" s="276"/>
      <c r="BX210" s="261"/>
      <c r="BY210" s="274"/>
      <c r="BZ210" s="275"/>
      <c r="CA210" s="264"/>
      <c r="CB210" s="276"/>
      <c r="CC210" s="277"/>
      <c r="CD210" s="278"/>
      <c r="CE210" s="279"/>
      <c r="CF210" s="269"/>
      <c r="CG210" s="280"/>
      <c r="CH210" s="261"/>
      <c r="CI210" s="276"/>
      <c r="CJ210" s="261"/>
      <c r="CK210" s="274"/>
      <c r="CL210" s="275"/>
      <c r="CM210" s="264"/>
      <c r="CN210" s="276"/>
      <c r="CO210" s="277"/>
      <c r="CP210" s="278"/>
      <c r="CQ210" s="279"/>
      <c r="CR210" s="269"/>
      <c r="CS210" s="280"/>
      <c r="CT210" s="261"/>
      <c r="CU210" s="276"/>
      <c r="CV210" s="261"/>
    </row>
    <row r="211" spans="1:100" ht="13.5" customHeight="1">
      <c r="A211" s="259"/>
      <c r="E211" s="274"/>
      <c r="F211" s="275"/>
      <c r="G211" s="264"/>
      <c r="H211" s="276"/>
      <c r="I211" s="277"/>
      <c r="J211" s="278"/>
      <c r="K211" s="279"/>
      <c r="L211" s="269"/>
      <c r="M211" s="280"/>
      <c r="O211" s="276"/>
      <c r="Q211" s="274"/>
      <c r="R211" s="275"/>
      <c r="S211" s="264"/>
      <c r="T211" s="276"/>
      <c r="U211" s="277"/>
      <c r="V211" s="278"/>
      <c r="W211" s="279"/>
      <c r="X211" s="269"/>
      <c r="Y211" s="280"/>
      <c r="Z211" s="261"/>
      <c r="AA211" s="276"/>
      <c r="AB211" s="261"/>
      <c r="AC211" s="274"/>
      <c r="AD211" s="275"/>
      <c r="AE211" s="264"/>
      <c r="AF211" s="276"/>
      <c r="AG211" s="277"/>
      <c r="AH211" s="278"/>
      <c r="AI211" s="279"/>
      <c r="AJ211" s="269"/>
      <c r="AK211" s="280"/>
      <c r="AL211" s="261"/>
      <c r="AM211" s="276"/>
      <c r="AN211" s="261"/>
      <c r="AO211" s="274"/>
      <c r="AP211" s="275"/>
      <c r="AQ211" s="264"/>
      <c r="AR211" s="276"/>
      <c r="AS211" s="277"/>
      <c r="AT211" s="278"/>
      <c r="AU211" s="279"/>
      <c r="AV211" s="269"/>
      <c r="AW211" s="280"/>
      <c r="AX211" s="261"/>
      <c r="AY211" s="276"/>
      <c r="AZ211" s="261"/>
      <c r="BA211" s="274"/>
      <c r="BB211" s="275"/>
      <c r="BC211" s="264"/>
      <c r="BD211" s="276"/>
      <c r="BE211" s="277"/>
      <c r="BF211" s="278"/>
      <c r="BG211" s="279"/>
      <c r="BH211" s="269"/>
      <c r="BI211" s="280"/>
      <c r="BJ211" s="261"/>
      <c r="BK211" s="276"/>
      <c r="BL211" s="261"/>
      <c r="BM211" s="274"/>
      <c r="BN211" s="275"/>
      <c r="BO211" s="264"/>
      <c r="BP211" s="276"/>
      <c r="BQ211" s="277"/>
      <c r="BR211" s="278"/>
      <c r="BS211" s="279"/>
      <c r="BT211" s="269"/>
      <c r="BU211" s="280"/>
      <c r="BV211" s="261"/>
      <c r="BW211" s="276"/>
      <c r="BX211" s="261"/>
      <c r="BY211" s="274"/>
      <c r="BZ211" s="275"/>
      <c r="CA211" s="264"/>
      <c r="CB211" s="276"/>
      <c r="CC211" s="277"/>
      <c r="CD211" s="278"/>
      <c r="CE211" s="279"/>
      <c r="CF211" s="269"/>
      <c r="CG211" s="280"/>
      <c r="CH211" s="261"/>
      <c r="CI211" s="276"/>
      <c r="CJ211" s="261"/>
      <c r="CK211" s="274"/>
      <c r="CL211" s="275"/>
      <c r="CM211" s="264"/>
      <c r="CN211" s="276"/>
      <c r="CO211" s="277"/>
      <c r="CP211" s="278"/>
      <c r="CQ211" s="279"/>
      <c r="CR211" s="269"/>
      <c r="CS211" s="280"/>
      <c r="CT211" s="261"/>
      <c r="CU211" s="276"/>
      <c r="CV211" s="261"/>
    </row>
    <row r="212" spans="1:100" ht="13.5" customHeight="1">
      <c r="A212" s="259"/>
      <c r="E212" s="274"/>
      <c r="F212" s="275"/>
      <c r="G212" s="264"/>
      <c r="H212" s="276"/>
      <c r="I212" s="277"/>
      <c r="J212" s="278"/>
      <c r="K212" s="279"/>
      <c r="L212" s="269"/>
      <c r="M212" s="280"/>
      <c r="O212" s="276"/>
      <c r="Q212" s="274"/>
      <c r="R212" s="275"/>
      <c r="S212" s="264"/>
      <c r="T212" s="276"/>
      <c r="U212" s="277"/>
      <c r="V212" s="278"/>
      <c r="W212" s="279"/>
      <c r="X212" s="269"/>
      <c r="Y212" s="280"/>
      <c r="Z212" s="261"/>
      <c r="AA212" s="276"/>
      <c r="AB212" s="261"/>
      <c r="AC212" s="274"/>
      <c r="AD212" s="275"/>
      <c r="AE212" s="264"/>
      <c r="AF212" s="276"/>
      <c r="AG212" s="277"/>
      <c r="AH212" s="278"/>
      <c r="AI212" s="279"/>
      <c r="AJ212" s="269"/>
      <c r="AK212" s="280"/>
      <c r="AL212" s="261"/>
      <c r="AM212" s="276"/>
      <c r="AN212" s="261"/>
      <c r="AO212" s="274"/>
      <c r="AP212" s="275"/>
      <c r="AQ212" s="264"/>
      <c r="AR212" s="276"/>
      <c r="AS212" s="277"/>
      <c r="AT212" s="278"/>
      <c r="AU212" s="279"/>
      <c r="AV212" s="269"/>
      <c r="AW212" s="280"/>
      <c r="AX212" s="261"/>
      <c r="AY212" s="276"/>
      <c r="AZ212" s="261"/>
      <c r="BA212" s="274"/>
      <c r="BB212" s="275"/>
      <c r="BC212" s="264"/>
      <c r="BD212" s="276"/>
      <c r="BE212" s="277"/>
      <c r="BF212" s="278"/>
      <c r="BG212" s="279"/>
      <c r="BH212" s="269"/>
      <c r="BI212" s="280"/>
      <c r="BJ212" s="261"/>
      <c r="BK212" s="276"/>
      <c r="BL212" s="261"/>
      <c r="BM212" s="274"/>
      <c r="BN212" s="275"/>
      <c r="BO212" s="264"/>
      <c r="BP212" s="276"/>
      <c r="BQ212" s="277"/>
      <c r="BR212" s="278"/>
      <c r="BS212" s="279"/>
      <c r="BT212" s="269"/>
      <c r="BU212" s="280"/>
      <c r="BV212" s="261"/>
      <c r="BW212" s="276"/>
      <c r="BX212" s="261"/>
      <c r="BY212" s="274"/>
      <c r="BZ212" s="275"/>
      <c r="CA212" s="264"/>
      <c r="CB212" s="276"/>
      <c r="CC212" s="277"/>
      <c r="CD212" s="278"/>
      <c r="CE212" s="279"/>
      <c r="CF212" s="269"/>
      <c r="CG212" s="280"/>
      <c r="CH212" s="261"/>
      <c r="CI212" s="276"/>
      <c r="CJ212" s="261"/>
      <c r="CK212" s="274"/>
      <c r="CL212" s="275"/>
      <c r="CM212" s="264"/>
      <c r="CN212" s="276"/>
      <c r="CO212" s="277"/>
      <c r="CP212" s="278"/>
      <c r="CQ212" s="279"/>
      <c r="CR212" s="269"/>
      <c r="CS212" s="280"/>
      <c r="CT212" s="261"/>
      <c r="CU212" s="276"/>
      <c r="CV212" s="261"/>
    </row>
    <row r="213" spans="1:100" ht="13.5" customHeight="1">
      <c r="A213" s="259"/>
      <c r="E213" s="274"/>
      <c r="F213" s="275"/>
      <c r="G213" s="264"/>
      <c r="H213" s="276"/>
      <c r="I213" s="277"/>
      <c r="J213" s="278"/>
      <c r="K213" s="279"/>
      <c r="L213" s="269"/>
      <c r="M213" s="280"/>
      <c r="O213" s="276"/>
      <c r="Q213" s="274"/>
      <c r="R213" s="275"/>
      <c r="S213" s="264"/>
      <c r="T213" s="276"/>
      <c r="U213" s="277"/>
      <c r="V213" s="278"/>
      <c r="W213" s="279"/>
      <c r="X213" s="269"/>
      <c r="Y213" s="280"/>
      <c r="Z213" s="261"/>
      <c r="AA213" s="276"/>
      <c r="AB213" s="261"/>
      <c r="AC213" s="274"/>
      <c r="AD213" s="275"/>
      <c r="AE213" s="264"/>
      <c r="AF213" s="276"/>
      <c r="AG213" s="277"/>
      <c r="AH213" s="278"/>
      <c r="AI213" s="279"/>
      <c r="AJ213" s="269"/>
      <c r="AK213" s="280"/>
      <c r="AL213" s="261"/>
      <c r="AM213" s="276"/>
      <c r="AN213" s="261"/>
      <c r="AO213" s="274"/>
      <c r="AP213" s="275"/>
      <c r="AQ213" s="264"/>
      <c r="AR213" s="276"/>
      <c r="AS213" s="277"/>
      <c r="AT213" s="278"/>
      <c r="AU213" s="279"/>
      <c r="AV213" s="269"/>
      <c r="AW213" s="280"/>
      <c r="AX213" s="261"/>
      <c r="AY213" s="276"/>
      <c r="AZ213" s="261"/>
      <c r="BA213" s="274"/>
      <c r="BB213" s="275"/>
      <c r="BC213" s="264"/>
      <c r="BD213" s="276"/>
      <c r="BE213" s="277"/>
      <c r="BF213" s="278"/>
      <c r="BG213" s="279"/>
      <c r="BH213" s="269"/>
      <c r="BI213" s="280"/>
      <c r="BJ213" s="261"/>
      <c r="BK213" s="276"/>
      <c r="BL213" s="261"/>
      <c r="BM213" s="274"/>
      <c r="BN213" s="275"/>
      <c r="BO213" s="264"/>
      <c r="BP213" s="276"/>
      <c r="BQ213" s="277"/>
      <c r="BR213" s="278"/>
      <c r="BS213" s="279"/>
      <c r="BT213" s="269"/>
      <c r="BU213" s="280"/>
      <c r="BV213" s="261"/>
      <c r="BW213" s="276"/>
      <c r="BX213" s="261"/>
      <c r="BY213" s="274"/>
      <c r="BZ213" s="275"/>
      <c r="CA213" s="264"/>
      <c r="CB213" s="276"/>
      <c r="CC213" s="277"/>
      <c r="CD213" s="278"/>
      <c r="CE213" s="279"/>
      <c r="CF213" s="269"/>
      <c r="CG213" s="280"/>
      <c r="CH213" s="261"/>
      <c r="CI213" s="276"/>
      <c r="CJ213" s="261"/>
      <c r="CK213" s="274"/>
      <c r="CL213" s="275"/>
      <c r="CM213" s="264"/>
      <c r="CN213" s="276"/>
      <c r="CO213" s="277"/>
      <c r="CP213" s="278"/>
      <c r="CQ213" s="279"/>
      <c r="CR213" s="269"/>
      <c r="CS213" s="280"/>
      <c r="CT213" s="261"/>
      <c r="CU213" s="276"/>
      <c r="CV213" s="261"/>
    </row>
    <row r="214" spans="1:100" ht="13.5" customHeight="1">
      <c r="A214" s="259"/>
      <c r="E214" s="274"/>
      <c r="F214" s="275"/>
      <c r="G214" s="264"/>
      <c r="H214" s="276"/>
      <c r="I214" s="277"/>
      <c r="J214" s="278"/>
      <c r="K214" s="279"/>
      <c r="L214" s="269"/>
      <c r="M214" s="280"/>
      <c r="O214" s="276"/>
      <c r="Q214" s="274"/>
      <c r="R214" s="275"/>
      <c r="S214" s="264"/>
      <c r="T214" s="276"/>
      <c r="U214" s="277"/>
      <c r="V214" s="278"/>
      <c r="W214" s="279"/>
      <c r="X214" s="269"/>
      <c r="Y214" s="280"/>
      <c r="Z214" s="261"/>
      <c r="AA214" s="276"/>
      <c r="AB214" s="261"/>
      <c r="AC214" s="274"/>
      <c r="AD214" s="275"/>
      <c r="AE214" s="264"/>
      <c r="AF214" s="276"/>
      <c r="AG214" s="277"/>
      <c r="AH214" s="278"/>
      <c r="AI214" s="279"/>
      <c r="AJ214" s="269"/>
      <c r="AK214" s="280"/>
      <c r="AL214" s="261"/>
      <c r="AM214" s="276"/>
      <c r="AN214" s="261"/>
      <c r="AO214" s="274"/>
      <c r="AP214" s="275"/>
      <c r="AQ214" s="264"/>
      <c r="AR214" s="276"/>
      <c r="AS214" s="277"/>
      <c r="AT214" s="278"/>
      <c r="AU214" s="279"/>
      <c r="AV214" s="269"/>
      <c r="AW214" s="280"/>
      <c r="AX214" s="261"/>
      <c r="AY214" s="276"/>
      <c r="AZ214" s="261"/>
      <c r="BA214" s="274"/>
      <c r="BB214" s="275"/>
      <c r="BC214" s="264"/>
      <c r="BD214" s="276"/>
      <c r="BE214" s="277"/>
      <c r="BF214" s="278"/>
      <c r="BG214" s="279"/>
      <c r="BH214" s="269"/>
      <c r="BI214" s="280"/>
      <c r="BJ214" s="261"/>
      <c r="BK214" s="276"/>
      <c r="BL214" s="261"/>
      <c r="BM214" s="274"/>
      <c r="BN214" s="275"/>
      <c r="BO214" s="264"/>
      <c r="BP214" s="276"/>
      <c r="BQ214" s="277"/>
      <c r="BR214" s="278"/>
      <c r="BS214" s="279"/>
      <c r="BT214" s="269"/>
      <c r="BU214" s="280"/>
      <c r="BV214" s="261"/>
      <c r="BW214" s="276"/>
      <c r="BX214" s="261"/>
      <c r="BY214" s="274"/>
      <c r="BZ214" s="275"/>
      <c r="CA214" s="264"/>
      <c r="CB214" s="276"/>
      <c r="CC214" s="277"/>
      <c r="CD214" s="278"/>
      <c r="CE214" s="279"/>
      <c r="CF214" s="269"/>
      <c r="CG214" s="280"/>
      <c r="CH214" s="261"/>
      <c r="CI214" s="276"/>
      <c r="CJ214" s="261"/>
      <c r="CK214" s="274"/>
      <c r="CL214" s="275"/>
      <c r="CM214" s="264"/>
      <c r="CN214" s="276"/>
      <c r="CO214" s="277"/>
      <c r="CP214" s="278"/>
      <c r="CQ214" s="279"/>
      <c r="CR214" s="269"/>
      <c r="CS214" s="280"/>
      <c r="CT214" s="261"/>
      <c r="CU214" s="276"/>
      <c r="CV214" s="261"/>
    </row>
    <row r="215" spans="1:100" ht="13.5" customHeight="1">
      <c r="A215" s="259"/>
      <c r="E215" s="274"/>
      <c r="F215" s="275"/>
      <c r="G215" s="264"/>
      <c r="H215" s="276"/>
      <c r="I215" s="277"/>
      <c r="J215" s="278"/>
      <c r="K215" s="279"/>
      <c r="L215" s="269"/>
      <c r="M215" s="280"/>
      <c r="O215" s="276"/>
      <c r="Q215" s="274"/>
      <c r="R215" s="275"/>
      <c r="S215" s="264"/>
      <c r="T215" s="276"/>
      <c r="U215" s="277"/>
      <c r="V215" s="278"/>
      <c r="W215" s="279"/>
      <c r="X215" s="269"/>
      <c r="Y215" s="280"/>
      <c r="Z215" s="261"/>
      <c r="AA215" s="276"/>
      <c r="AB215" s="261"/>
      <c r="AC215" s="274"/>
      <c r="AD215" s="275"/>
      <c r="AE215" s="264"/>
      <c r="AF215" s="276"/>
      <c r="AG215" s="277"/>
      <c r="AH215" s="278"/>
      <c r="AI215" s="279"/>
      <c r="AJ215" s="269"/>
      <c r="AK215" s="280"/>
      <c r="AL215" s="261"/>
      <c r="AM215" s="276"/>
      <c r="AN215" s="261"/>
      <c r="AO215" s="274"/>
      <c r="AP215" s="275"/>
      <c r="AQ215" s="264"/>
      <c r="AR215" s="276"/>
      <c r="AS215" s="277"/>
      <c r="AT215" s="278"/>
      <c r="AU215" s="279"/>
      <c r="AV215" s="269"/>
      <c r="AW215" s="280"/>
      <c r="AX215" s="261"/>
      <c r="AY215" s="276"/>
      <c r="AZ215" s="261"/>
      <c r="BA215" s="274"/>
      <c r="BB215" s="275"/>
      <c r="BC215" s="264"/>
      <c r="BD215" s="276"/>
      <c r="BE215" s="277"/>
      <c r="BF215" s="278"/>
      <c r="BG215" s="279"/>
      <c r="BH215" s="269"/>
      <c r="BI215" s="280"/>
      <c r="BJ215" s="261"/>
      <c r="BK215" s="276"/>
      <c r="BL215" s="261"/>
      <c r="BM215" s="274"/>
      <c r="BN215" s="275"/>
      <c r="BO215" s="264"/>
      <c r="BP215" s="276"/>
      <c r="BQ215" s="277"/>
      <c r="BR215" s="278"/>
      <c r="BS215" s="279"/>
      <c r="BT215" s="269"/>
      <c r="BU215" s="280"/>
      <c r="BV215" s="261"/>
      <c r="BW215" s="276"/>
      <c r="BX215" s="261"/>
      <c r="BY215" s="274"/>
      <c r="BZ215" s="275"/>
      <c r="CA215" s="264"/>
      <c r="CB215" s="276"/>
      <c r="CC215" s="277"/>
      <c r="CD215" s="278"/>
      <c r="CE215" s="279"/>
      <c r="CF215" s="269"/>
      <c r="CG215" s="280"/>
      <c r="CH215" s="261"/>
      <c r="CI215" s="276"/>
      <c r="CJ215" s="261"/>
      <c r="CK215" s="274"/>
      <c r="CL215" s="275"/>
      <c r="CM215" s="264"/>
      <c r="CN215" s="276"/>
      <c r="CO215" s="277"/>
      <c r="CP215" s="278"/>
      <c r="CQ215" s="279"/>
      <c r="CR215" s="269"/>
      <c r="CS215" s="280"/>
      <c r="CT215" s="261"/>
      <c r="CU215" s="276"/>
      <c r="CV215" s="261"/>
    </row>
    <row r="216" spans="1:100" ht="13.5" customHeight="1">
      <c r="A216" s="259"/>
      <c r="E216" s="274"/>
      <c r="F216" s="275"/>
      <c r="G216" s="264"/>
      <c r="H216" s="276"/>
      <c r="I216" s="277"/>
      <c r="J216" s="278"/>
      <c r="K216" s="279"/>
      <c r="L216" s="269"/>
      <c r="M216" s="280"/>
      <c r="O216" s="276"/>
      <c r="Q216" s="274"/>
      <c r="R216" s="275"/>
      <c r="S216" s="264"/>
      <c r="T216" s="276"/>
      <c r="U216" s="277"/>
      <c r="V216" s="278"/>
      <c r="W216" s="279"/>
      <c r="X216" s="269"/>
      <c r="Y216" s="280"/>
      <c r="Z216" s="261"/>
      <c r="AA216" s="276"/>
      <c r="AB216" s="261"/>
      <c r="AC216" s="274"/>
      <c r="AD216" s="275"/>
      <c r="AE216" s="264"/>
      <c r="AF216" s="276"/>
      <c r="AG216" s="277"/>
      <c r="AH216" s="278"/>
      <c r="AI216" s="279"/>
      <c r="AJ216" s="269"/>
      <c r="AK216" s="280"/>
      <c r="AL216" s="261"/>
      <c r="AM216" s="276"/>
      <c r="AN216" s="261"/>
      <c r="AO216" s="274"/>
      <c r="AP216" s="275"/>
      <c r="AQ216" s="264"/>
      <c r="AR216" s="276"/>
      <c r="AS216" s="277"/>
      <c r="AT216" s="278"/>
      <c r="AU216" s="279"/>
      <c r="AV216" s="269"/>
      <c r="AW216" s="280"/>
      <c r="AX216" s="261"/>
      <c r="AY216" s="276"/>
      <c r="AZ216" s="261"/>
      <c r="BA216" s="274"/>
      <c r="BB216" s="275"/>
      <c r="BC216" s="264"/>
      <c r="BD216" s="276"/>
      <c r="BE216" s="277"/>
      <c r="BF216" s="278"/>
      <c r="BG216" s="279"/>
      <c r="BH216" s="269"/>
      <c r="BI216" s="280"/>
      <c r="BJ216" s="261"/>
      <c r="BK216" s="276"/>
      <c r="BL216" s="261"/>
      <c r="BM216" s="274"/>
      <c r="BN216" s="275"/>
      <c r="BO216" s="264"/>
      <c r="BP216" s="276"/>
      <c r="BQ216" s="277"/>
      <c r="BR216" s="278"/>
      <c r="BS216" s="279"/>
      <c r="BT216" s="269"/>
      <c r="BU216" s="280"/>
      <c r="BV216" s="261"/>
      <c r="BW216" s="276"/>
      <c r="BX216" s="261"/>
      <c r="BY216" s="274"/>
      <c r="BZ216" s="275"/>
      <c r="CA216" s="264"/>
      <c r="CB216" s="276"/>
      <c r="CC216" s="277"/>
      <c r="CD216" s="278"/>
      <c r="CE216" s="279"/>
      <c r="CF216" s="269"/>
      <c r="CG216" s="280"/>
      <c r="CH216" s="261"/>
      <c r="CI216" s="276"/>
      <c r="CJ216" s="261"/>
      <c r="CK216" s="274"/>
      <c r="CL216" s="275"/>
      <c r="CM216" s="264"/>
      <c r="CN216" s="276"/>
      <c r="CO216" s="277"/>
      <c r="CP216" s="278"/>
      <c r="CQ216" s="279"/>
      <c r="CR216" s="269"/>
      <c r="CS216" s="280"/>
      <c r="CT216" s="261"/>
      <c r="CU216" s="276"/>
      <c r="CV216" s="261"/>
    </row>
    <row r="217" spans="1:100" ht="13.5" customHeight="1">
      <c r="A217" s="259"/>
      <c r="E217" s="274"/>
      <c r="F217" s="275"/>
      <c r="G217" s="264"/>
      <c r="H217" s="276"/>
      <c r="I217" s="277"/>
      <c r="J217" s="278"/>
      <c r="K217" s="279"/>
      <c r="L217" s="269"/>
      <c r="M217" s="280"/>
      <c r="O217" s="276"/>
      <c r="Q217" s="274"/>
      <c r="R217" s="275"/>
      <c r="S217" s="264"/>
      <c r="T217" s="276"/>
      <c r="U217" s="277"/>
      <c r="V217" s="278"/>
      <c r="W217" s="279"/>
      <c r="X217" s="269"/>
      <c r="Y217" s="280"/>
      <c r="Z217" s="261"/>
      <c r="AA217" s="276"/>
      <c r="AB217" s="261"/>
      <c r="AC217" s="274"/>
      <c r="AD217" s="275"/>
      <c r="AE217" s="264"/>
      <c r="AF217" s="276"/>
      <c r="AG217" s="277"/>
      <c r="AH217" s="278"/>
      <c r="AI217" s="279"/>
      <c r="AJ217" s="269"/>
      <c r="AK217" s="280"/>
      <c r="AL217" s="261"/>
      <c r="AM217" s="276"/>
      <c r="AN217" s="261"/>
      <c r="AO217" s="274"/>
      <c r="AP217" s="275"/>
      <c r="AQ217" s="264"/>
      <c r="AR217" s="276"/>
      <c r="AS217" s="277"/>
      <c r="AT217" s="278"/>
      <c r="AU217" s="279"/>
      <c r="AV217" s="269"/>
      <c r="AW217" s="280"/>
      <c r="AX217" s="261"/>
      <c r="AY217" s="276"/>
      <c r="AZ217" s="261"/>
      <c r="BA217" s="274"/>
      <c r="BB217" s="275"/>
      <c r="BC217" s="264"/>
      <c r="BD217" s="276"/>
      <c r="BE217" s="277"/>
      <c r="BF217" s="278"/>
      <c r="BG217" s="279"/>
      <c r="BH217" s="269"/>
      <c r="BI217" s="280"/>
      <c r="BJ217" s="261"/>
      <c r="BK217" s="276"/>
      <c r="BL217" s="261"/>
      <c r="BM217" s="274"/>
      <c r="BN217" s="275"/>
      <c r="BO217" s="264"/>
      <c r="BP217" s="276"/>
      <c r="BQ217" s="277"/>
      <c r="BR217" s="278"/>
      <c r="BS217" s="279"/>
      <c r="BT217" s="269"/>
      <c r="BU217" s="280"/>
      <c r="BV217" s="261"/>
      <c r="BW217" s="276"/>
      <c r="BX217" s="261"/>
      <c r="BY217" s="274"/>
      <c r="BZ217" s="275"/>
      <c r="CA217" s="264"/>
      <c r="CB217" s="276"/>
      <c r="CC217" s="277"/>
      <c r="CD217" s="278"/>
      <c r="CE217" s="279"/>
      <c r="CF217" s="269"/>
      <c r="CG217" s="280"/>
      <c r="CH217" s="261"/>
      <c r="CI217" s="276"/>
      <c r="CJ217" s="261"/>
      <c r="CK217" s="274"/>
      <c r="CL217" s="275"/>
      <c r="CM217" s="264"/>
      <c r="CN217" s="276"/>
      <c r="CO217" s="277"/>
      <c r="CP217" s="278"/>
      <c r="CQ217" s="279"/>
      <c r="CR217" s="269"/>
      <c r="CS217" s="280"/>
      <c r="CT217" s="261"/>
      <c r="CU217" s="276"/>
      <c r="CV217" s="261"/>
    </row>
    <row r="218" spans="1:100" ht="13.5" customHeight="1">
      <c r="A218" s="259"/>
      <c r="E218" s="274"/>
      <c r="F218" s="275"/>
      <c r="G218" s="264"/>
      <c r="H218" s="276"/>
      <c r="I218" s="277"/>
      <c r="J218" s="278"/>
      <c r="K218" s="279"/>
      <c r="L218" s="269"/>
      <c r="M218" s="280"/>
      <c r="O218" s="276"/>
      <c r="Q218" s="274"/>
      <c r="R218" s="275"/>
      <c r="S218" s="264"/>
      <c r="T218" s="276"/>
      <c r="U218" s="277"/>
      <c r="V218" s="278"/>
      <c r="W218" s="279"/>
      <c r="X218" s="269"/>
      <c r="Y218" s="280"/>
      <c r="Z218" s="261"/>
      <c r="AA218" s="276"/>
      <c r="AB218" s="261"/>
      <c r="AC218" s="274"/>
      <c r="AD218" s="275"/>
      <c r="AE218" s="264"/>
      <c r="AF218" s="276"/>
      <c r="AG218" s="277"/>
      <c r="AH218" s="278"/>
      <c r="AI218" s="279"/>
      <c r="AJ218" s="269"/>
      <c r="AK218" s="280"/>
      <c r="AL218" s="261"/>
      <c r="AM218" s="276"/>
      <c r="AN218" s="261"/>
      <c r="AO218" s="274"/>
      <c r="AP218" s="275"/>
      <c r="AQ218" s="264"/>
      <c r="AR218" s="276"/>
      <c r="AS218" s="277"/>
      <c r="AT218" s="278"/>
      <c r="AU218" s="279"/>
      <c r="AV218" s="269"/>
      <c r="AW218" s="280"/>
      <c r="AX218" s="261"/>
      <c r="AY218" s="276"/>
      <c r="AZ218" s="261"/>
      <c r="BA218" s="274"/>
      <c r="BB218" s="275"/>
      <c r="BC218" s="264"/>
      <c r="BD218" s="276"/>
      <c r="BE218" s="277"/>
      <c r="BF218" s="278"/>
      <c r="BG218" s="279"/>
      <c r="BH218" s="269"/>
      <c r="BI218" s="280"/>
      <c r="BJ218" s="261"/>
      <c r="BK218" s="276"/>
      <c r="BL218" s="261"/>
      <c r="BM218" s="274"/>
      <c r="BN218" s="275"/>
      <c r="BO218" s="264"/>
      <c r="BP218" s="276"/>
      <c r="BQ218" s="277"/>
      <c r="BR218" s="278"/>
      <c r="BS218" s="279"/>
      <c r="BT218" s="269"/>
      <c r="BU218" s="280"/>
      <c r="BV218" s="261"/>
      <c r="BW218" s="276"/>
      <c r="BX218" s="261"/>
      <c r="BY218" s="274"/>
      <c r="BZ218" s="275"/>
      <c r="CA218" s="264"/>
      <c r="CB218" s="276"/>
      <c r="CC218" s="277"/>
      <c r="CD218" s="278"/>
      <c r="CE218" s="279"/>
      <c r="CF218" s="269"/>
      <c r="CG218" s="280"/>
      <c r="CH218" s="261"/>
      <c r="CI218" s="276"/>
      <c r="CJ218" s="261"/>
      <c r="CK218" s="274"/>
      <c r="CL218" s="275"/>
      <c r="CM218" s="264"/>
      <c r="CN218" s="276"/>
      <c r="CO218" s="277"/>
      <c r="CP218" s="278"/>
      <c r="CQ218" s="279"/>
      <c r="CR218" s="269"/>
      <c r="CS218" s="280"/>
      <c r="CT218" s="261"/>
      <c r="CU218" s="276"/>
      <c r="CV218" s="261"/>
    </row>
    <row r="219" spans="1:100" ht="13.5" customHeight="1">
      <c r="A219" s="259"/>
      <c r="E219" s="274"/>
      <c r="F219" s="275"/>
      <c r="G219" s="264"/>
      <c r="H219" s="276"/>
      <c r="I219" s="277"/>
      <c r="J219" s="278"/>
      <c r="K219" s="279"/>
      <c r="L219" s="269"/>
      <c r="M219" s="280"/>
      <c r="O219" s="276"/>
      <c r="Q219" s="274"/>
      <c r="R219" s="275"/>
      <c r="S219" s="264"/>
      <c r="T219" s="276"/>
      <c r="U219" s="277"/>
      <c r="V219" s="278"/>
      <c r="W219" s="279"/>
      <c r="X219" s="269"/>
      <c r="Y219" s="280"/>
      <c r="Z219" s="261"/>
      <c r="AA219" s="276"/>
      <c r="AB219" s="261"/>
      <c r="AC219" s="274"/>
      <c r="AD219" s="275"/>
      <c r="AE219" s="264"/>
      <c r="AF219" s="276"/>
      <c r="AG219" s="277"/>
      <c r="AH219" s="278"/>
      <c r="AI219" s="279"/>
      <c r="AJ219" s="269"/>
      <c r="AK219" s="280"/>
      <c r="AL219" s="261"/>
      <c r="AM219" s="276"/>
      <c r="AN219" s="261"/>
      <c r="AO219" s="274"/>
      <c r="AP219" s="275"/>
      <c r="AQ219" s="264"/>
      <c r="AR219" s="276"/>
      <c r="AS219" s="277"/>
      <c r="AT219" s="278"/>
      <c r="AU219" s="279"/>
      <c r="AV219" s="269"/>
      <c r="AW219" s="280"/>
      <c r="AX219" s="261"/>
      <c r="AY219" s="276"/>
      <c r="AZ219" s="261"/>
      <c r="BA219" s="274"/>
      <c r="BB219" s="275"/>
      <c r="BC219" s="264"/>
      <c r="BD219" s="276"/>
      <c r="BE219" s="277"/>
      <c r="BF219" s="278"/>
      <c r="BG219" s="279"/>
      <c r="BH219" s="269"/>
      <c r="BI219" s="280"/>
      <c r="BJ219" s="261"/>
      <c r="BK219" s="276"/>
      <c r="BL219" s="261"/>
      <c r="BM219" s="274"/>
      <c r="BN219" s="275"/>
      <c r="BO219" s="264"/>
      <c r="BP219" s="276"/>
      <c r="BQ219" s="277"/>
      <c r="BR219" s="278"/>
      <c r="BS219" s="279"/>
      <c r="BT219" s="269"/>
      <c r="BU219" s="280"/>
      <c r="BV219" s="261"/>
      <c r="BW219" s="276"/>
      <c r="BX219" s="261"/>
      <c r="BY219" s="274"/>
      <c r="BZ219" s="275"/>
      <c r="CA219" s="264"/>
      <c r="CB219" s="276"/>
      <c r="CC219" s="277"/>
      <c r="CD219" s="278"/>
      <c r="CE219" s="279"/>
      <c r="CF219" s="269"/>
      <c r="CG219" s="280"/>
      <c r="CH219" s="261"/>
      <c r="CI219" s="276"/>
      <c r="CJ219" s="261"/>
      <c r="CK219" s="274"/>
      <c r="CL219" s="275"/>
      <c r="CM219" s="264"/>
      <c r="CN219" s="276"/>
      <c r="CO219" s="277"/>
      <c r="CP219" s="278"/>
      <c r="CQ219" s="279"/>
      <c r="CR219" s="269"/>
      <c r="CS219" s="280"/>
      <c r="CT219" s="261"/>
      <c r="CU219" s="276"/>
      <c r="CV219" s="261"/>
    </row>
    <row r="220" spans="1:100" ht="13.5" customHeight="1">
      <c r="A220" s="259"/>
      <c r="E220" s="274"/>
      <c r="F220" s="275"/>
      <c r="G220" s="264"/>
      <c r="H220" s="276"/>
      <c r="I220" s="277"/>
      <c r="J220" s="278"/>
      <c r="K220" s="279"/>
      <c r="L220" s="269"/>
      <c r="M220" s="280"/>
      <c r="O220" s="276"/>
      <c r="Q220" s="274"/>
      <c r="R220" s="275"/>
      <c r="S220" s="264"/>
      <c r="T220" s="276"/>
      <c r="U220" s="277"/>
      <c r="V220" s="278"/>
      <c r="W220" s="279"/>
      <c r="X220" s="269"/>
      <c r="Y220" s="280"/>
      <c r="Z220" s="261"/>
      <c r="AA220" s="276"/>
      <c r="AB220" s="261"/>
      <c r="AC220" s="274"/>
      <c r="AD220" s="275"/>
      <c r="AE220" s="264"/>
      <c r="AF220" s="276"/>
      <c r="AG220" s="277"/>
      <c r="AH220" s="278"/>
      <c r="AI220" s="279"/>
      <c r="AJ220" s="269"/>
      <c r="AK220" s="280"/>
      <c r="AL220" s="261"/>
      <c r="AM220" s="276"/>
      <c r="AN220" s="261"/>
      <c r="AO220" s="274"/>
      <c r="AP220" s="275"/>
      <c r="AQ220" s="264"/>
      <c r="AR220" s="276"/>
      <c r="AS220" s="277"/>
      <c r="AT220" s="278"/>
      <c r="AU220" s="279"/>
      <c r="AV220" s="269"/>
      <c r="AW220" s="280"/>
      <c r="AX220" s="261"/>
      <c r="AY220" s="276"/>
      <c r="AZ220" s="261"/>
      <c r="BA220" s="274"/>
      <c r="BB220" s="275"/>
      <c r="BC220" s="264"/>
      <c r="BD220" s="276"/>
      <c r="BE220" s="277"/>
      <c r="BF220" s="278"/>
      <c r="BG220" s="279"/>
      <c r="BH220" s="269"/>
      <c r="BI220" s="280"/>
      <c r="BJ220" s="261"/>
      <c r="BK220" s="276"/>
      <c r="BL220" s="261"/>
      <c r="BM220" s="274"/>
      <c r="BN220" s="275"/>
      <c r="BO220" s="264"/>
      <c r="BP220" s="276"/>
      <c r="BQ220" s="277"/>
      <c r="BR220" s="278"/>
      <c r="BS220" s="279"/>
      <c r="BT220" s="269"/>
      <c r="BU220" s="280"/>
      <c r="BV220" s="261"/>
      <c r="BW220" s="276"/>
      <c r="BX220" s="261"/>
      <c r="BY220" s="274"/>
      <c r="BZ220" s="275"/>
      <c r="CA220" s="264"/>
      <c r="CB220" s="276"/>
      <c r="CC220" s="277"/>
      <c r="CD220" s="278"/>
      <c r="CE220" s="279"/>
      <c r="CF220" s="269"/>
      <c r="CG220" s="280"/>
      <c r="CH220" s="261"/>
      <c r="CI220" s="276"/>
      <c r="CJ220" s="261"/>
      <c r="CK220" s="274"/>
      <c r="CL220" s="275"/>
      <c r="CM220" s="264"/>
      <c r="CN220" s="276"/>
      <c r="CO220" s="277"/>
      <c r="CP220" s="278"/>
      <c r="CQ220" s="279"/>
      <c r="CR220" s="269"/>
      <c r="CS220" s="280"/>
      <c r="CT220" s="261"/>
      <c r="CU220" s="276"/>
      <c r="CV220" s="261"/>
    </row>
    <row r="221" spans="1:100" ht="13.5" customHeight="1">
      <c r="A221" s="259"/>
      <c r="E221" s="274"/>
      <c r="F221" s="275"/>
      <c r="G221" s="264"/>
      <c r="H221" s="276"/>
      <c r="I221" s="277"/>
      <c r="J221" s="278"/>
      <c r="K221" s="279"/>
      <c r="L221" s="269"/>
      <c r="M221" s="280"/>
      <c r="O221" s="276"/>
      <c r="Q221" s="274"/>
      <c r="R221" s="275"/>
      <c r="S221" s="264"/>
      <c r="T221" s="276"/>
      <c r="U221" s="277"/>
      <c r="V221" s="278"/>
      <c r="W221" s="279"/>
      <c r="X221" s="269"/>
      <c r="Y221" s="280"/>
      <c r="Z221" s="261"/>
      <c r="AA221" s="276"/>
      <c r="AB221" s="261"/>
      <c r="AC221" s="274"/>
      <c r="AD221" s="275"/>
      <c r="AE221" s="264"/>
      <c r="AF221" s="276"/>
      <c r="AG221" s="277"/>
      <c r="AH221" s="278"/>
      <c r="AI221" s="279"/>
      <c r="AJ221" s="269"/>
      <c r="AK221" s="280"/>
      <c r="AL221" s="261"/>
      <c r="AM221" s="276"/>
      <c r="AN221" s="261"/>
      <c r="AO221" s="274"/>
      <c r="AP221" s="275"/>
      <c r="AQ221" s="264"/>
      <c r="AR221" s="276"/>
      <c r="AS221" s="277"/>
      <c r="AT221" s="278"/>
      <c r="AU221" s="279"/>
      <c r="AV221" s="269"/>
      <c r="AW221" s="280"/>
      <c r="AX221" s="261"/>
      <c r="AY221" s="276"/>
      <c r="AZ221" s="261"/>
      <c r="BA221" s="274"/>
      <c r="BB221" s="275"/>
      <c r="BC221" s="264"/>
      <c r="BD221" s="276"/>
      <c r="BE221" s="277"/>
      <c r="BF221" s="278"/>
      <c r="BG221" s="279"/>
      <c r="BH221" s="269"/>
      <c r="BI221" s="280"/>
      <c r="BJ221" s="261"/>
      <c r="BK221" s="276"/>
      <c r="BL221" s="261"/>
      <c r="BM221" s="274"/>
      <c r="BN221" s="275"/>
      <c r="BO221" s="264"/>
      <c r="BP221" s="276"/>
      <c r="BQ221" s="277"/>
      <c r="BR221" s="278"/>
      <c r="BS221" s="279"/>
      <c r="BT221" s="269"/>
      <c r="BU221" s="280"/>
      <c r="BV221" s="261"/>
      <c r="BW221" s="276"/>
      <c r="BX221" s="261"/>
      <c r="BY221" s="274"/>
      <c r="BZ221" s="275"/>
      <c r="CA221" s="264"/>
      <c r="CB221" s="276"/>
      <c r="CC221" s="277"/>
      <c r="CD221" s="278"/>
      <c r="CE221" s="279"/>
      <c r="CF221" s="269"/>
      <c r="CG221" s="280"/>
      <c r="CH221" s="261"/>
      <c r="CI221" s="276"/>
      <c r="CJ221" s="261"/>
      <c r="CK221" s="274"/>
      <c r="CL221" s="275"/>
      <c r="CM221" s="264"/>
      <c r="CN221" s="276"/>
      <c r="CO221" s="277"/>
      <c r="CP221" s="278"/>
      <c r="CQ221" s="279"/>
      <c r="CR221" s="269"/>
      <c r="CS221" s="280"/>
      <c r="CT221" s="261"/>
      <c r="CU221" s="276"/>
      <c r="CV221" s="261"/>
    </row>
    <row r="222" spans="1:100" ht="13.5" customHeight="1">
      <c r="A222" s="259"/>
      <c r="E222" s="274"/>
      <c r="F222" s="275"/>
      <c r="G222" s="264"/>
      <c r="H222" s="276"/>
      <c r="I222" s="277"/>
      <c r="J222" s="278"/>
      <c r="K222" s="279"/>
      <c r="L222" s="269"/>
      <c r="M222" s="280"/>
      <c r="O222" s="276"/>
      <c r="Q222" s="274"/>
      <c r="R222" s="275"/>
      <c r="S222" s="264"/>
      <c r="T222" s="276"/>
      <c r="U222" s="277"/>
      <c r="V222" s="278"/>
      <c r="W222" s="279"/>
      <c r="X222" s="269"/>
      <c r="Y222" s="280"/>
      <c r="Z222" s="261"/>
      <c r="AA222" s="276"/>
      <c r="AB222" s="261"/>
      <c r="AC222" s="274"/>
      <c r="AD222" s="275"/>
      <c r="AE222" s="264"/>
      <c r="AF222" s="276"/>
      <c r="AG222" s="277"/>
      <c r="AH222" s="278"/>
      <c r="AI222" s="279"/>
      <c r="AJ222" s="269"/>
      <c r="AK222" s="280"/>
      <c r="AL222" s="261"/>
      <c r="AM222" s="276"/>
      <c r="AN222" s="261"/>
      <c r="AO222" s="274"/>
      <c r="AP222" s="275"/>
      <c r="AQ222" s="264"/>
      <c r="AR222" s="276"/>
      <c r="AS222" s="277"/>
      <c r="AT222" s="278"/>
      <c r="AU222" s="279"/>
      <c r="AV222" s="269"/>
      <c r="AW222" s="280"/>
      <c r="AX222" s="261"/>
      <c r="AY222" s="276"/>
      <c r="AZ222" s="261"/>
      <c r="BA222" s="274"/>
      <c r="BB222" s="275"/>
      <c r="BC222" s="264"/>
      <c r="BD222" s="276"/>
      <c r="BE222" s="277"/>
      <c r="BF222" s="278"/>
      <c r="BG222" s="279"/>
      <c r="BH222" s="269"/>
      <c r="BI222" s="280"/>
      <c r="BJ222" s="261"/>
      <c r="BK222" s="276"/>
      <c r="BL222" s="261"/>
      <c r="BM222" s="274"/>
      <c r="BN222" s="275"/>
      <c r="BO222" s="264"/>
      <c r="BP222" s="276"/>
      <c r="BQ222" s="277"/>
      <c r="BR222" s="278"/>
      <c r="BS222" s="279"/>
      <c r="BT222" s="269"/>
      <c r="BU222" s="280"/>
      <c r="BV222" s="261"/>
      <c r="BW222" s="276"/>
      <c r="BX222" s="261"/>
      <c r="BY222" s="274"/>
      <c r="BZ222" s="275"/>
      <c r="CA222" s="264"/>
      <c r="CB222" s="276"/>
      <c r="CC222" s="277"/>
      <c r="CD222" s="278"/>
      <c r="CE222" s="279"/>
      <c r="CF222" s="269"/>
      <c r="CG222" s="280"/>
      <c r="CH222" s="261"/>
      <c r="CI222" s="276"/>
      <c r="CJ222" s="261"/>
      <c r="CK222" s="274"/>
      <c r="CL222" s="275"/>
      <c r="CM222" s="264"/>
      <c r="CN222" s="276"/>
      <c r="CO222" s="277"/>
      <c r="CP222" s="278"/>
      <c r="CQ222" s="279"/>
      <c r="CR222" s="269"/>
      <c r="CS222" s="280"/>
      <c r="CT222" s="261"/>
      <c r="CU222" s="276"/>
      <c r="CV222" s="261"/>
    </row>
    <row r="223" spans="1:100" ht="13.5" customHeight="1">
      <c r="A223" s="259"/>
      <c r="E223" s="274"/>
      <c r="F223" s="275"/>
      <c r="G223" s="264"/>
      <c r="H223" s="276"/>
      <c r="I223" s="277"/>
      <c r="J223" s="278"/>
      <c r="K223" s="279"/>
      <c r="L223" s="269"/>
      <c r="M223" s="280"/>
      <c r="O223" s="276"/>
      <c r="Q223" s="274"/>
      <c r="R223" s="275"/>
      <c r="S223" s="264"/>
      <c r="T223" s="276"/>
      <c r="U223" s="277"/>
      <c r="V223" s="278"/>
      <c r="W223" s="279"/>
      <c r="X223" s="269"/>
      <c r="Y223" s="280"/>
      <c r="Z223" s="261"/>
      <c r="AA223" s="276"/>
      <c r="AB223" s="261"/>
      <c r="AC223" s="274"/>
      <c r="AD223" s="275"/>
      <c r="AE223" s="264"/>
      <c r="AF223" s="276"/>
      <c r="AG223" s="277"/>
      <c r="AH223" s="278"/>
      <c r="AI223" s="279"/>
      <c r="AJ223" s="269"/>
      <c r="AK223" s="280"/>
      <c r="AL223" s="261"/>
      <c r="AM223" s="276"/>
      <c r="AN223" s="261"/>
      <c r="AO223" s="274"/>
      <c r="AP223" s="275"/>
      <c r="AQ223" s="264"/>
      <c r="AR223" s="276"/>
      <c r="AS223" s="277"/>
      <c r="AT223" s="278"/>
      <c r="AU223" s="279"/>
      <c r="AV223" s="269"/>
      <c r="AW223" s="280"/>
      <c r="AX223" s="261"/>
      <c r="AY223" s="276"/>
      <c r="AZ223" s="261"/>
      <c r="BA223" s="274"/>
      <c r="BB223" s="275"/>
      <c r="BC223" s="264"/>
      <c r="BD223" s="276"/>
      <c r="BE223" s="277"/>
      <c r="BF223" s="278"/>
      <c r="BG223" s="279"/>
      <c r="BH223" s="269"/>
      <c r="BI223" s="280"/>
      <c r="BJ223" s="261"/>
      <c r="BK223" s="276"/>
      <c r="BL223" s="261"/>
      <c r="BM223" s="274"/>
      <c r="BN223" s="275"/>
      <c r="BO223" s="264"/>
      <c r="BP223" s="276"/>
      <c r="BQ223" s="277"/>
      <c r="BR223" s="278"/>
      <c r="BS223" s="279"/>
      <c r="BT223" s="269"/>
      <c r="BU223" s="280"/>
      <c r="BV223" s="261"/>
      <c r="BW223" s="276"/>
      <c r="BX223" s="261"/>
      <c r="BY223" s="274"/>
      <c r="BZ223" s="275"/>
      <c r="CA223" s="264"/>
      <c r="CB223" s="276"/>
      <c r="CC223" s="277"/>
      <c r="CD223" s="278"/>
      <c r="CE223" s="279"/>
      <c r="CF223" s="269"/>
      <c r="CG223" s="280"/>
      <c r="CH223" s="261"/>
      <c r="CI223" s="276"/>
      <c r="CJ223" s="261"/>
      <c r="CK223" s="274"/>
      <c r="CL223" s="275"/>
      <c r="CM223" s="264"/>
      <c r="CN223" s="276"/>
      <c r="CO223" s="277"/>
      <c r="CP223" s="278"/>
      <c r="CQ223" s="279"/>
      <c r="CR223" s="269"/>
      <c r="CS223" s="280"/>
      <c r="CT223" s="261"/>
      <c r="CU223" s="276"/>
      <c r="CV223" s="261"/>
    </row>
    <row r="224" spans="1:100" ht="13.5" customHeight="1">
      <c r="A224" s="259"/>
      <c r="E224" s="281"/>
      <c r="F224" s="282"/>
      <c r="G224" s="264"/>
      <c r="H224" s="276"/>
      <c r="I224" s="283"/>
      <c r="J224" s="284"/>
      <c r="K224" s="285"/>
      <c r="L224" s="286"/>
      <c r="M224" s="287"/>
      <c r="O224" s="276"/>
      <c r="Q224" s="281"/>
      <c r="R224" s="282"/>
      <c r="S224" s="264"/>
      <c r="T224" s="276"/>
      <c r="U224" s="283"/>
      <c r="V224" s="284"/>
      <c r="W224" s="285"/>
      <c r="X224" s="286"/>
      <c r="Y224" s="287"/>
      <c r="Z224" s="261"/>
      <c r="AA224" s="276"/>
      <c r="AB224" s="261"/>
      <c r="AC224" s="281"/>
      <c r="AD224" s="282"/>
      <c r="AE224" s="264"/>
      <c r="AF224" s="276"/>
      <c r="AG224" s="283"/>
      <c r="AH224" s="284"/>
      <c r="AI224" s="285"/>
      <c r="AJ224" s="286"/>
      <c r="AK224" s="287"/>
      <c r="AL224" s="261"/>
      <c r="AM224" s="276"/>
      <c r="AN224" s="261"/>
      <c r="AO224" s="281"/>
      <c r="AP224" s="282"/>
      <c r="AQ224" s="264"/>
      <c r="AR224" s="276"/>
      <c r="AS224" s="283"/>
      <c r="AT224" s="284"/>
      <c r="AU224" s="285"/>
      <c r="AV224" s="286"/>
      <c r="AW224" s="287"/>
      <c r="AX224" s="261"/>
      <c r="AY224" s="276"/>
      <c r="AZ224" s="261"/>
      <c r="BA224" s="281"/>
      <c r="BB224" s="282"/>
      <c r="BC224" s="264"/>
      <c r="BD224" s="276"/>
      <c r="BE224" s="283"/>
      <c r="BF224" s="284"/>
      <c r="BG224" s="285"/>
      <c r="BH224" s="286"/>
      <c r="BI224" s="287"/>
      <c r="BJ224" s="261"/>
      <c r="BK224" s="276"/>
      <c r="BL224" s="261"/>
      <c r="BM224" s="281"/>
      <c r="BN224" s="282"/>
      <c r="BO224" s="264"/>
      <c r="BP224" s="276"/>
      <c r="BQ224" s="283"/>
      <c r="BR224" s="284"/>
      <c r="BS224" s="285"/>
      <c r="BT224" s="286"/>
      <c r="BU224" s="287"/>
      <c r="BV224" s="261"/>
      <c r="BW224" s="276"/>
      <c r="BX224" s="261"/>
      <c r="BY224" s="281"/>
      <c r="BZ224" s="282"/>
      <c r="CA224" s="264"/>
      <c r="CB224" s="276"/>
      <c r="CC224" s="283"/>
      <c r="CD224" s="284"/>
      <c r="CE224" s="285"/>
      <c r="CF224" s="286"/>
      <c r="CG224" s="287"/>
      <c r="CH224" s="261"/>
      <c r="CI224" s="276"/>
      <c r="CJ224" s="261"/>
      <c r="CK224" s="281"/>
      <c r="CL224" s="282"/>
      <c r="CM224" s="264"/>
      <c r="CN224" s="276"/>
      <c r="CO224" s="283"/>
      <c r="CP224" s="284"/>
      <c r="CQ224" s="285"/>
      <c r="CR224" s="286"/>
      <c r="CS224" s="287"/>
      <c r="CT224" s="261"/>
      <c r="CU224" s="276"/>
      <c r="CV224" s="261"/>
    </row>
  </sheetData>
  <conditionalFormatting sqref="N12 N15:N26 N36:N42 Z56 Z46:Z48 AL51:AL56 AL46:AL48 BJ56 BJ46:BJ48 AX57:AX60 AX47:AX48 BJ64:BJ65 AX75:AX177 AX64:AX65 Z72:Z177 Z64:Z65 AL64:AL65 CH64:CH65 CT64:CT65 BJ71:BJ177 BJ67:BJ69 AL77:AL177 AL67:AL69 CH77:CH81 CH67:CH69 CT77:CT81 CT67:CT69 N45:N57 BV32:BV177 N28:N33 N59:N61 N63:N224">
    <cfRule type="containsText" dxfId="106" priority="107" operator="containsText" text="!">
      <formula>NOT(ISERROR(SEARCH("!",N12)))</formula>
    </cfRule>
  </conditionalFormatting>
  <conditionalFormatting sqref="Z125:Z224">
    <cfRule type="containsText" dxfId="105" priority="106" operator="containsText" text="!">
      <formula>NOT(ISERROR(SEARCH("!",Z125)))</formula>
    </cfRule>
  </conditionalFormatting>
  <conditionalFormatting sqref="AX125:AX224">
    <cfRule type="containsText" dxfId="104" priority="104" operator="containsText" text="!">
      <formula>NOT(ISERROR(SEARCH("!",AX125)))</formula>
    </cfRule>
  </conditionalFormatting>
  <conditionalFormatting sqref="Z12:Z17 Z19:Z23 Z26:Z45 Z52:Z53 Z60 Z66">
    <cfRule type="containsText" dxfId="103" priority="100" operator="containsText" text="!">
      <formula>NOT(ISERROR(SEARCH("!",Z12)))</formula>
    </cfRule>
  </conditionalFormatting>
  <conditionalFormatting sqref="AL125:AL224">
    <cfRule type="containsText" dxfId="102" priority="105" operator="containsText" text="!">
      <formula>NOT(ISERROR(SEARCH("!",AL125)))</formula>
    </cfRule>
  </conditionalFormatting>
  <conditionalFormatting sqref="BJ125:BJ224">
    <cfRule type="containsText" dxfId="101" priority="103" operator="containsText" text="!">
      <formula>NOT(ISERROR(SEARCH("!",BJ125)))</formula>
    </cfRule>
  </conditionalFormatting>
  <conditionalFormatting sqref="BV125:BV224">
    <cfRule type="containsText" dxfId="100" priority="102" operator="containsText" text="!">
      <formula>NOT(ISERROR(SEARCH("!",BV125)))</formula>
    </cfRule>
  </conditionalFormatting>
  <conditionalFormatting sqref="CH125:CH224">
    <cfRule type="containsText" dxfId="99" priority="101" operator="containsText" text="!">
      <formula>NOT(ISERROR(SEARCH("!",CH125)))</formula>
    </cfRule>
  </conditionalFormatting>
  <conditionalFormatting sqref="AL12:AL14 AL17:AL28 AL31:AL35 AL38:AL44 AL59:AL63 AL66">
    <cfRule type="containsText" dxfId="98" priority="99" operator="containsText" text="!">
      <formula>NOT(ISERROR(SEARCH("!",AL12)))</formula>
    </cfRule>
  </conditionalFormatting>
  <conditionalFormatting sqref="BJ12:BJ14 BJ19 BJ26:BJ31 BJ36:BJ43 BJ45 BJ52:BJ53 BJ59:BJ63 BJ66">
    <cfRule type="containsText" dxfId="97" priority="97" operator="containsText" text="!">
      <formula>NOT(ISERROR(SEARCH("!",BJ12)))</formula>
    </cfRule>
  </conditionalFormatting>
  <conditionalFormatting sqref="AX12:AX14 AX17:AX31 AX34:AX45 AX51:AX56 AX63 AX72 AX66">
    <cfRule type="containsText" dxfId="96" priority="98" operator="containsText" text="!">
      <formula>NOT(ISERROR(SEARCH("!",AX12)))</formula>
    </cfRule>
  </conditionalFormatting>
  <conditionalFormatting sqref="BV12:BV30">
    <cfRule type="containsText" dxfId="95" priority="96" operator="containsText" text="!">
      <formula>NOT(ISERROR(SEARCH("!",BV12)))</formula>
    </cfRule>
  </conditionalFormatting>
  <conditionalFormatting sqref="AL11">
    <cfRule type="containsText" dxfId="94" priority="92" operator="containsText" text="!">
      <formula>NOT(ISERROR(SEARCH("!",AL11)))</formula>
    </cfRule>
  </conditionalFormatting>
  <conditionalFormatting sqref="Z11">
    <cfRule type="containsText" dxfId="93" priority="93" operator="containsText" text="!">
      <formula>NOT(ISERROR(SEARCH("!",Z11)))</formula>
    </cfRule>
  </conditionalFormatting>
  <conditionalFormatting sqref="CH12:CH30 CH32:CH41 CH57:CH63 CH54 CH84:CH177 CH45:CH46 CH43 CH49 CH66 CH70:CH73">
    <cfRule type="containsText" dxfId="92" priority="95" operator="containsText" text="!">
      <formula>NOT(ISERROR(SEARCH("!",CH12)))</formula>
    </cfRule>
  </conditionalFormatting>
  <conditionalFormatting sqref="N11">
    <cfRule type="containsText" dxfId="91" priority="94" operator="containsText" text="!">
      <formula>NOT(ISERROR(SEARCH("!",N11)))</formula>
    </cfRule>
  </conditionalFormatting>
  <conditionalFormatting sqref="BJ11">
    <cfRule type="containsText" dxfId="90" priority="90" operator="containsText" text="!">
      <formula>NOT(ISERROR(SEARCH("!",BJ11)))</formula>
    </cfRule>
  </conditionalFormatting>
  <conditionalFormatting sqref="CH47">
    <cfRule type="containsText" dxfId="89" priority="85" operator="containsText" text="!">
      <formula>NOT(ISERROR(SEARCH("!",CH47)))</formula>
    </cfRule>
  </conditionalFormatting>
  <conditionalFormatting sqref="AX11">
    <cfRule type="containsText" dxfId="88" priority="91" operator="containsText" text="!">
      <formula>NOT(ISERROR(SEARCH("!",AX11)))</formula>
    </cfRule>
  </conditionalFormatting>
  <conditionalFormatting sqref="CH51">
    <cfRule type="containsText" dxfId="87" priority="81" operator="containsText" text="!">
      <formula>NOT(ISERROR(SEARCH("!",CH51)))</formula>
    </cfRule>
  </conditionalFormatting>
  <conditionalFormatting sqref="CH55">
    <cfRule type="containsText" dxfId="86" priority="80" operator="containsText" text="!">
      <formula>NOT(ISERROR(SEARCH("!",CH55)))</formula>
    </cfRule>
  </conditionalFormatting>
  <conditionalFormatting sqref="CH56">
    <cfRule type="containsText" dxfId="85" priority="79" operator="containsText" text="!">
      <formula>NOT(ISERROR(SEARCH("!",CH56)))</formula>
    </cfRule>
  </conditionalFormatting>
  <conditionalFormatting sqref="CH74">
    <cfRule type="containsText" dxfId="84" priority="78" operator="containsText" text="!">
      <formula>NOT(ISERROR(SEARCH("!",CH74)))</formula>
    </cfRule>
  </conditionalFormatting>
  <conditionalFormatting sqref="CH48">
    <cfRule type="containsText" dxfId="83" priority="84" operator="containsText" text="!">
      <formula>NOT(ISERROR(SEARCH("!",CH48)))</formula>
    </cfRule>
  </conditionalFormatting>
  <conditionalFormatting sqref="CH79">
    <cfRule type="containsText" dxfId="82" priority="83" operator="containsText" text="!">
      <formula>NOT(ISERROR(SEARCH("!",CH79)))</formula>
    </cfRule>
  </conditionalFormatting>
  <conditionalFormatting sqref="CH50">
    <cfRule type="containsText" dxfId="81" priority="82" operator="containsText" text="!">
      <formula>NOT(ISERROR(SEARCH("!",CH50)))</formula>
    </cfRule>
  </conditionalFormatting>
  <conditionalFormatting sqref="CH75:CH76">
    <cfRule type="containsText" dxfId="80" priority="77" operator="containsText" text="!">
      <formula>NOT(ISERROR(SEARCH("!",CH75)))</formula>
    </cfRule>
  </conditionalFormatting>
  <conditionalFormatting sqref="BV11">
    <cfRule type="containsText" dxfId="79" priority="89" operator="containsText" text="!">
      <formula>NOT(ISERROR(SEARCH("!",BV11)))</formula>
    </cfRule>
  </conditionalFormatting>
  <conditionalFormatting sqref="CH11">
    <cfRule type="containsText" dxfId="78" priority="88" operator="containsText" text="!">
      <formula>NOT(ISERROR(SEARCH("!",CH11)))</formula>
    </cfRule>
  </conditionalFormatting>
  <conditionalFormatting sqref="BV31">
    <cfRule type="containsText" dxfId="77" priority="87" operator="containsText" text="!">
      <formula>NOT(ISERROR(SEARCH("!",BV31)))</formula>
    </cfRule>
  </conditionalFormatting>
  <conditionalFormatting sqref="CH31">
    <cfRule type="containsText" dxfId="76" priority="86" operator="containsText" text="!">
      <formula>NOT(ISERROR(SEARCH("!",CH31)))</formula>
    </cfRule>
  </conditionalFormatting>
  <conditionalFormatting sqref="CH82">
    <cfRule type="containsText" dxfId="75" priority="76" operator="containsText" text="!">
      <formula>NOT(ISERROR(SEARCH("!",CH82)))</formula>
    </cfRule>
  </conditionalFormatting>
  <conditionalFormatting sqref="CH83">
    <cfRule type="containsText" dxfId="74" priority="75" operator="containsText" text="!">
      <formula>NOT(ISERROR(SEARCH("!",CH83)))</formula>
    </cfRule>
  </conditionalFormatting>
  <conditionalFormatting sqref="CH44">
    <cfRule type="containsText" dxfId="73" priority="74" operator="containsText" text="!">
      <formula>NOT(ISERROR(SEARCH("!",CH44)))</formula>
    </cfRule>
  </conditionalFormatting>
  <conditionalFormatting sqref="CH52">
    <cfRule type="containsText" dxfId="72" priority="73" operator="containsText" text="!">
      <formula>NOT(ISERROR(SEARCH("!",CH52)))</formula>
    </cfRule>
  </conditionalFormatting>
  <conditionalFormatting sqref="CH53">
    <cfRule type="containsText" dxfId="71" priority="72" operator="containsText" text="!">
      <formula>NOT(ISERROR(SEARCH("!",CH53)))</formula>
    </cfRule>
  </conditionalFormatting>
  <conditionalFormatting sqref="CH42">
    <cfRule type="containsText" dxfId="70" priority="71" operator="containsText" text="!">
      <formula>NOT(ISERROR(SEARCH("!",CH42)))</formula>
    </cfRule>
  </conditionalFormatting>
  <conditionalFormatting sqref="CT125:CT224">
    <cfRule type="containsText" dxfId="69" priority="70" operator="containsText" text="!">
      <formula>NOT(ISERROR(SEARCH("!",CT125)))</formula>
    </cfRule>
  </conditionalFormatting>
  <conditionalFormatting sqref="CT12:CT30 CT32:CT41 CT57:CT63 CT54 CT84:CT177 CT45:CT46 CT43 CT49 CT66 CT70:CT73">
    <cfRule type="containsText" dxfId="68" priority="69" operator="containsText" text="!">
      <formula>NOT(ISERROR(SEARCH("!",CT12)))</formula>
    </cfRule>
  </conditionalFormatting>
  <conditionalFormatting sqref="CT11">
    <cfRule type="containsText" dxfId="67" priority="68" operator="containsText" text="!">
      <formula>NOT(ISERROR(SEARCH("!",CT11)))</formula>
    </cfRule>
  </conditionalFormatting>
  <conditionalFormatting sqref="CT31">
    <cfRule type="containsText" dxfId="66" priority="67" operator="containsText" text="!">
      <formula>NOT(ISERROR(SEARCH("!",CT31)))</formula>
    </cfRule>
  </conditionalFormatting>
  <conditionalFormatting sqref="CT47">
    <cfRule type="containsText" dxfId="65" priority="66" operator="containsText" text="!">
      <formula>NOT(ISERROR(SEARCH("!",CT47)))</formula>
    </cfRule>
  </conditionalFormatting>
  <conditionalFormatting sqref="CT48">
    <cfRule type="containsText" dxfId="64" priority="65" operator="containsText" text="!">
      <formula>NOT(ISERROR(SEARCH("!",CT48)))</formula>
    </cfRule>
  </conditionalFormatting>
  <conditionalFormatting sqref="CT79">
    <cfRule type="containsText" dxfId="63" priority="64" operator="containsText" text="!">
      <formula>NOT(ISERROR(SEARCH("!",CT79)))</formula>
    </cfRule>
  </conditionalFormatting>
  <conditionalFormatting sqref="CT50">
    <cfRule type="containsText" dxfId="62" priority="63" operator="containsText" text="!">
      <formula>NOT(ISERROR(SEARCH("!",CT50)))</formula>
    </cfRule>
  </conditionalFormatting>
  <conditionalFormatting sqref="CT51">
    <cfRule type="containsText" dxfId="61" priority="62" operator="containsText" text="!">
      <formula>NOT(ISERROR(SEARCH("!",CT51)))</formula>
    </cfRule>
  </conditionalFormatting>
  <conditionalFormatting sqref="CT55">
    <cfRule type="containsText" dxfId="60" priority="61" operator="containsText" text="!">
      <formula>NOT(ISERROR(SEARCH("!",CT55)))</formula>
    </cfRule>
  </conditionalFormatting>
  <conditionalFormatting sqref="CT56">
    <cfRule type="containsText" dxfId="59" priority="60" operator="containsText" text="!">
      <formula>NOT(ISERROR(SEARCH("!",CT56)))</formula>
    </cfRule>
  </conditionalFormatting>
  <conditionalFormatting sqref="CT74">
    <cfRule type="containsText" dxfId="58" priority="59" operator="containsText" text="!">
      <formula>NOT(ISERROR(SEARCH("!",CT74)))</formula>
    </cfRule>
  </conditionalFormatting>
  <conditionalFormatting sqref="CT75:CT76">
    <cfRule type="containsText" dxfId="57" priority="58" operator="containsText" text="!">
      <formula>NOT(ISERROR(SEARCH("!",CT75)))</formula>
    </cfRule>
  </conditionalFormatting>
  <conditionalFormatting sqref="CT82">
    <cfRule type="containsText" dxfId="56" priority="57" operator="containsText" text="!">
      <formula>NOT(ISERROR(SEARCH("!",CT82)))</formula>
    </cfRule>
  </conditionalFormatting>
  <conditionalFormatting sqref="CT83">
    <cfRule type="containsText" dxfId="55" priority="56" operator="containsText" text="!">
      <formula>NOT(ISERROR(SEARCH("!",CT83)))</formula>
    </cfRule>
  </conditionalFormatting>
  <conditionalFormatting sqref="CT44">
    <cfRule type="containsText" dxfId="54" priority="55" operator="containsText" text="!">
      <formula>NOT(ISERROR(SEARCH("!",CT44)))</formula>
    </cfRule>
  </conditionalFormatting>
  <conditionalFormatting sqref="CT52">
    <cfRule type="containsText" dxfId="53" priority="54" operator="containsText" text="!">
      <formula>NOT(ISERROR(SEARCH("!",CT52)))</formula>
    </cfRule>
  </conditionalFormatting>
  <conditionalFormatting sqref="CT53">
    <cfRule type="containsText" dxfId="52" priority="53" operator="containsText" text="!">
      <formula>NOT(ISERROR(SEARCH("!",CT53)))</formula>
    </cfRule>
  </conditionalFormatting>
  <conditionalFormatting sqref="CT42">
    <cfRule type="containsText" dxfId="51" priority="52" operator="containsText" text="!">
      <formula>NOT(ISERROR(SEARCH("!",CT42)))</formula>
    </cfRule>
  </conditionalFormatting>
  <conditionalFormatting sqref="Z59">
    <cfRule type="containsText" dxfId="50" priority="45" operator="containsText" text="!">
      <formula>NOT(ISERROR(SEARCH("!",Z59)))</formula>
    </cfRule>
  </conditionalFormatting>
  <conditionalFormatting sqref="AL70">
    <cfRule type="containsText" dxfId="49" priority="37" operator="containsText" text="!">
      <formula>NOT(ISERROR(SEARCH("!",AL70)))</formula>
    </cfRule>
  </conditionalFormatting>
  <conditionalFormatting sqref="AL45">
    <cfRule type="containsText" dxfId="48" priority="31" operator="containsText" text="!">
      <formula>NOT(ISERROR(SEARCH("!",AL45)))</formula>
    </cfRule>
  </conditionalFormatting>
  <conditionalFormatting sqref="AL70:AL72">
    <cfRule type="containsText" dxfId="47" priority="38" operator="containsText" text="!">
      <formula>NOT(ISERROR(SEARCH("!",AL70)))</formula>
    </cfRule>
  </conditionalFormatting>
  <conditionalFormatting sqref="AX70:AX71">
    <cfRule type="containsText" dxfId="46" priority="24" operator="containsText" text="!">
      <formula>NOT(ISERROR(SEARCH("!",AX70)))</formula>
    </cfRule>
  </conditionalFormatting>
  <conditionalFormatting sqref="Z24:Z25">
    <cfRule type="containsText" dxfId="45" priority="50" operator="containsText" text="!">
      <formula>NOT(ISERROR(SEARCH("!",Z24)))</formula>
    </cfRule>
  </conditionalFormatting>
  <conditionalFormatting sqref="Z49">
    <cfRule type="containsText" dxfId="44" priority="49" operator="containsText" text="!">
      <formula>NOT(ISERROR(SEARCH("!",Z49)))</formula>
    </cfRule>
  </conditionalFormatting>
  <conditionalFormatting sqref="BJ70">
    <cfRule type="containsText" dxfId="43" priority="10" operator="containsText" text="!">
      <formula>NOT(ISERROR(SEARCH("!",BJ70)))</formula>
    </cfRule>
  </conditionalFormatting>
  <conditionalFormatting sqref="Z50:Z51">
    <cfRule type="containsText" dxfId="42" priority="48" operator="containsText" text="!">
      <formula>NOT(ISERROR(SEARCH("!",Z50)))</formula>
    </cfRule>
  </conditionalFormatting>
  <conditionalFormatting sqref="Z54:Z55">
    <cfRule type="containsText" dxfId="41" priority="47" operator="containsText" text="!">
      <formula>NOT(ISERROR(SEARCH("!",Z54)))</formula>
    </cfRule>
  </conditionalFormatting>
  <conditionalFormatting sqref="Z57:Z58">
    <cfRule type="containsText" dxfId="40" priority="46" operator="containsText" text="!">
      <formula>NOT(ISERROR(SEARCH("!",Z57)))</formula>
    </cfRule>
  </conditionalFormatting>
  <conditionalFormatting sqref="Z18">
    <cfRule type="containsText" dxfId="39" priority="51" operator="containsText" text="!">
      <formula>NOT(ISERROR(SEARCH("!",Z18)))</formula>
    </cfRule>
  </conditionalFormatting>
  <conditionalFormatting sqref="Z70:Z71">
    <cfRule type="containsText" dxfId="38" priority="44" operator="containsText" text="!">
      <formula>NOT(ISERROR(SEARCH("!",Z70)))</formula>
    </cfRule>
  </conditionalFormatting>
  <conditionalFormatting sqref="Z61:Z63">
    <cfRule type="containsText" dxfId="37" priority="43" operator="containsText" text="!">
      <formula>NOT(ISERROR(SEARCH("!",Z61)))</formula>
    </cfRule>
  </conditionalFormatting>
  <conditionalFormatting sqref="AL72">
    <cfRule type="containsText" dxfId="36" priority="42" operator="containsText" text="!">
      <formula>NOT(ISERROR(SEARCH("!",AL72)))</formula>
    </cfRule>
  </conditionalFormatting>
  <conditionalFormatting sqref="AL74">
    <cfRule type="containsText" dxfId="35" priority="41" operator="containsText" text="!">
      <formula>NOT(ISERROR(SEARCH("!",AL74)))</formula>
    </cfRule>
  </conditionalFormatting>
  <conditionalFormatting sqref="AL75:AL76">
    <cfRule type="containsText" dxfId="34" priority="40" operator="containsText" text="!">
      <formula>NOT(ISERROR(SEARCH("!",AL75)))</formula>
    </cfRule>
  </conditionalFormatting>
  <conditionalFormatting sqref="AL73">
    <cfRule type="containsText" dxfId="33" priority="39" operator="containsText" text="!">
      <formula>NOT(ISERROR(SEARCH("!",AL73)))</formula>
    </cfRule>
  </conditionalFormatting>
  <conditionalFormatting sqref="AX32:AX33">
    <cfRule type="containsText" dxfId="32" priority="29" operator="containsText" text="!">
      <formula>NOT(ISERROR(SEARCH("!",AX32)))</formula>
    </cfRule>
  </conditionalFormatting>
  <conditionalFormatting sqref="AX49:AX50">
    <cfRule type="containsText" dxfId="31" priority="28" operator="containsText" text="!">
      <formula>NOT(ISERROR(SEARCH("!",AX49)))</formula>
    </cfRule>
  </conditionalFormatting>
  <conditionalFormatting sqref="AX46">
    <cfRule type="containsText" dxfId="30" priority="27" operator="containsText" text="!">
      <formula>NOT(ISERROR(SEARCH("!",AX46)))</formula>
    </cfRule>
  </conditionalFormatting>
  <conditionalFormatting sqref="AX73:AX74">
    <cfRule type="containsText" dxfId="29" priority="26" operator="containsText" text="!">
      <formula>NOT(ISERROR(SEARCH("!",AX73)))</formula>
    </cfRule>
  </conditionalFormatting>
  <conditionalFormatting sqref="AX61:AX62">
    <cfRule type="containsText" dxfId="28" priority="25" operator="containsText" text="!">
      <formula>NOT(ISERROR(SEARCH("!",AX61)))</formula>
    </cfRule>
  </conditionalFormatting>
  <conditionalFormatting sqref="AL49:AL50">
    <cfRule type="containsText" dxfId="27" priority="32" operator="containsText" text="!">
      <formula>NOT(ISERROR(SEARCH("!",AL49)))</formula>
    </cfRule>
  </conditionalFormatting>
  <conditionalFormatting sqref="BJ25">
    <cfRule type="containsText" dxfId="26" priority="18" operator="containsText" text="!">
      <formula>NOT(ISERROR(SEARCH("!",BJ25)))</formula>
    </cfRule>
  </conditionalFormatting>
  <conditionalFormatting sqref="AL15:AL16">
    <cfRule type="containsText" dxfId="25" priority="36" operator="containsText" text="!">
      <formula>NOT(ISERROR(SEARCH("!",AL15)))</formula>
    </cfRule>
  </conditionalFormatting>
  <conditionalFormatting sqref="AL29:AL30">
    <cfRule type="containsText" dxfId="24" priority="35" operator="containsText" text="!">
      <formula>NOT(ISERROR(SEARCH("!",AL29)))</formula>
    </cfRule>
  </conditionalFormatting>
  <conditionalFormatting sqref="AL36:AL37">
    <cfRule type="containsText" dxfId="23" priority="34" operator="containsText" text="!">
      <formula>NOT(ISERROR(SEARCH("!",AL36)))</formula>
    </cfRule>
  </conditionalFormatting>
  <conditionalFormatting sqref="AL57:AL58">
    <cfRule type="containsText" dxfId="22" priority="33" operator="containsText" text="!">
      <formula>NOT(ISERROR(SEARCH("!",AL57)))</formula>
    </cfRule>
  </conditionalFormatting>
  <conditionalFormatting sqref="AX15:AX16">
    <cfRule type="containsText" dxfId="21" priority="30" operator="containsText" text="!">
      <formula>NOT(ISERROR(SEARCH("!",AX15)))</formula>
    </cfRule>
  </conditionalFormatting>
  <conditionalFormatting sqref="BJ57:BJ58">
    <cfRule type="containsText" dxfId="20" priority="11" operator="containsText" text="!">
      <formula>NOT(ISERROR(SEARCH("!",BJ57)))</formula>
    </cfRule>
  </conditionalFormatting>
  <conditionalFormatting sqref="BJ15:BJ16">
    <cfRule type="containsText" dxfId="19" priority="23" operator="containsText" text="!">
      <formula>NOT(ISERROR(SEARCH("!",BJ15)))</formula>
    </cfRule>
  </conditionalFormatting>
  <conditionalFormatting sqref="BJ17:BJ18">
    <cfRule type="containsText" dxfId="18" priority="22" operator="containsText" text="!">
      <formula>NOT(ISERROR(SEARCH("!",BJ17)))</formula>
    </cfRule>
  </conditionalFormatting>
  <conditionalFormatting sqref="BJ20:BJ21">
    <cfRule type="containsText" dxfId="17" priority="21" operator="containsText" text="!">
      <formula>NOT(ISERROR(SEARCH("!",BJ20)))</formula>
    </cfRule>
  </conditionalFormatting>
  <conditionalFormatting sqref="BJ22:BJ23">
    <cfRule type="containsText" dxfId="16" priority="20" operator="containsText" text="!">
      <formula>NOT(ISERROR(SEARCH("!",BJ22)))</formula>
    </cfRule>
  </conditionalFormatting>
  <conditionalFormatting sqref="BJ54:BJ55">
    <cfRule type="containsText" dxfId="15" priority="12" operator="containsText" text="!">
      <formula>NOT(ISERROR(SEARCH("!",BJ54)))</formula>
    </cfRule>
  </conditionalFormatting>
  <conditionalFormatting sqref="BJ24">
    <cfRule type="containsText" dxfId="14" priority="19" operator="containsText" text="!">
      <formula>NOT(ISERROR(SEARCH("!",BJ24)))</formula>
    </cfRule>
  </conditionalFormatting>
  <conditionalFormatting sqref="BJ32:BJ33">
    <cfRule type="containsText" dxfId="13" priority="17" operator="containsText" text="!">
      <formula>NOT(ISERROR(SEARCH("!",BJ32)))</formula>
    </cfRule>
  </conditionalFormatting>
  <conditionalFormatting sqref="BJ34:BJ35">
    <cfRule type="containsText" dxfId="12" priority="16" operator="containsText" text="!">
      <formula>NOT(ISERROR(SEARCH("!",BJ34)))</formula>
    </cfRule>
  </conditionalFormatting>
  <conditionalFormatting sqref="BJ44">
    <cfRule type="containsText" dxfId="11" priority="15" operator="containsText" text="!">
      <formula>NOT(ISERROR(SEARCH("!",BJ44)))</formula>
    </cfRule>
  </conditionalFormatting>
  <conditionalFormatting sqref="BJ49">
    <cfRule type="containsText" dxfId="10" priority="14" operator="containsText" text="!">
      <formula>NOT(ISERROR(SEARCH("!",BJ49)))</formula>
    </cfRule>
  </conditionalFormatting>
  <conditionalFormatting sqref="BJ50:BJ51">
    <cfRule type="containsText" dxfId="9" priority="13" operator="containsText" text="!">
      <formula>NOT(ISERROR(SEARCH("!",BJ50)))</formula>
    </cfRule>
  </conditionalFormatting>
  <conditionalFormatting sqref="AX67:AX69">
    <cfRule type="containsText" dxfId="8" priority="9" operator="containsText" text="!">
      <formula>NOT(ISERROR(SEARCH("!",AX67)))</formula>
    </cfRule>
  </conditionalFormatting>
  <conditionalFormatting sqref="Z67:Z69">
    <cfRule type="containsText" dxfId="7" priority="8" operator="containsText" text="!">
      <formula>NOT(ISERROR(SEARCH("!",Z67)))</formula>
    </cfRule>
  </conditionalFormatting>
  <conditionalFormatting sqref="N13:N14">
    <cfRule type="containsText" dxfId="6" priority="7" operator="containsText" text="!">
      <formula>NOT(ISERROR(SEARCH("!",N13)))</formula>
    </cfRule>
  </conditionalFormatting>
  <conditionalFormatting sqref="N34:N35">
    <cfRule type="containsText" dxfId="5" priority="6" operator="containsText" text="!">
      <formula>NOT(ISERROR(SEARCH("!",N34)))</formula>
    </cfRule>
  </conditionalFormatting>
  <conditionalFormatting sqref="N43">
    <cfRule type="containsText" dxfId="4" priority="5" operator="containsText" text="!">
      <formula>NOT(ISERROR(SEARCH("!",N43)))</formula>
    </cfRule>
  </conditionalFormatting>
  <conditionalFormatting sqref="N44">
    <cfRule type="containsText" dxfId="3" priority="4" operator="containsText" text="!">
      <formula>NOT(ISERROR(SEARCH("!",N44)))</formula>
    </cfRule>
  </conditionalFormatting>
  <conditionalFormatting sqref="N27">
    <cfRule type="containsText" dxfId="2" priority="3" operator="containsText" text="!">
      <formula>NOT(ISERROR(SEARCH("!",N27)))</formula>
    </cfRule>
  </conditionalFormatting>
  <conditionalFormatting sqref="N58">
    <cfRule type="containsText" dxfId="1" priority="2" operator="containsText" text="!">
      <formula>NOT(ISERROR(SEARCH("!",N58)))</formula>
    </cfRule>
  </conditionalFormatting>
  <conditionalFormatting sqref="N62">
    <cfRule type="containsText" dxfId="0" priority="1" operator="containsText" text="!">
      <formula>NOT(ISERROR(SEARCH("!",N62)))</formula>
    </cfRule>
  </conditionalFormatting>
  <dataValidations count="1">
    <dataValidation type="list" allowBlank="1" showInputMessage="1" showErrorMessage="1" sqref="CF178:CF250 CR178:CR250 L178:L250 BT178:BT250 X178:X250 AJ178:AJ250 AV178:AV250 BH178:BH250">
      <formula1>$A$1:$A$123</formula1>
    </dataValidation>
  </dataValidations>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info_parties!$A$1:$A$71</xm:f>
          </x14:formula1>
          <xm:sqref>CF11:CF177 BT11:BT177 AJ11:AJ177 BH11:BH177 X11:X177 AV11:AV177 CR11:CR177 L11:L177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BED2BE"/>
  </sheetPr>
  <dimension ref="A1:KP200"/>
  <sheetViews>
    <sheetView zoomScaleNormal="100" workbookViewId="0">
      <pane xSplit="2" ySplit="10" topLeftCell="JC11" activePane="bottomRight" state="frozen"/>
      <selection activeCell="I6" sqref="I6"/>
      <selection pane="topRight" activeCell="I6" sqref="I6"/>
      <selection pane="bottomLeft" activeCell="I6" sqref="I6"/>
      <selection pane="bottomRight" activeCell="JW17" sqref="JW17"/>
    </sheetView>
  </sheetViews>
  <sheetFormatPr defaultColWidth="5.6640625" defaultRowHeight="13.5" customHeight="1"/>
  <cols>
    <col min="1" max="1" width="11.44140625" style="2" customWidth="1"/>
    <col min="2" max="2" width="22.88671875" style="2" customWidth="1"/>
    <col min="3" max="3" width="11.44140625" style="2" customWidth="1"/>
    <col min="4" max="4" width="5.6640625" style="2"/>
    <col min="5" max="5" width="11.44140625" style="2" customWidth="1"/>
    <col min="6" max="6" width="17.44140625" style="2" bestFit="1" customWidth="1"/>
    <col min="7" max="8" width="5.6640625" style="2"/>
    <col min="9" max="9" width="6" style="2" bestFit="1" customWidth="1"/>
    <col min="10" max="10" width="5.6640625" style="2"/>
    <col min="11" max="22" width="1.33203125" style="2" customWidth="1"/>
    <col min="23" max="23" width="11.44140625" style="2" customWidth="1"/>
    <col min="24" max="24" width="5.6640625" style="2"/>
    <col min="25" max="25" width="11.44140625" style="2" customWidth="1"/>
    <col min="26" max="26" width="6" style="2" bestFit="1" customWidth="1"/>
    <col min="27" max="28" width="5.6640625" style="2"/>
    <col min="29" max="29" width="6" style="2" bestFit="1" customWidth="1"/>
    <col min="30" max="30" width="6.44140625" style="2" bestFit="1" customWidth="1"/>
    <col min="31" max="42" width="0.5546875" style="2" customWidth="1"/>
    <col min="43" max="43" width="11.44140625" style="2" customWidth="1"/>
    <col min="44" max="44" width="5.6640625" style="2"/>
    <col min="45" max="45" width="11.44140625" style="2" customWidth="1"/>
    <col min="46" max="46" width="6.33203125" style="2" bestFit="1" customWidth="1"/>
    <col min="47" max="48" width="5.6640625" style="2"/>
    <col min="49" max="49" width="6" style="2" bestFit="1" customWidth="1"/>
    <col min="50" max="50" width="5.6640625" style="2"/>
    <col min="51" max="62" width="1.5546875" style="2" customWidth="1"/>
    <col min="63" max="63" width="11.44140625" style="2" customWidth="1"/>
    <col min="64" max="64" width="5.6640625" style="2"/>
    <col min="65" max="65" width="11.44140625" style="2" customWidth="1"/>
    <col min="66" max="67" width="6" style="2" bestFit="1" customWidth="1"/>
    <col min="68" max="68" width="5.6640625" style="2"/>
    <col min="69" max="69" width="6" style="2" bestFit="1" customWidth="1"/>
    <col min="70" max="70" width="5.6640625" style="2"/>
    <col min="71" max="82" width="1" style="2" customWidth="1"/>
    <col min="83" max="83" width="11.44140625" style="2" customWidth="1"/>
    <col min="84" max="84" width="5.6640625" style="2"/>
    <col min="85" max="85" width="11.44140625" style="2" customWidth="1"/>
    <col min="86" max="86" width="6" style="2" bestFit="1" customWidth="1"/>
    <col min="87" max="88" width="5.6640625" style="2"/>
    <col min="89" max="89" width="6" style="2" bestFit="1" customWidth="1"/>
    <col min="90" max="90" width="5.6640625" style="2"/>
    <col min="91" max="102" width="1" style="2" customWidth="1"/>
    <col min="103" max="103" width="11.44140625" style="2" customWidth="1"/>
    <col min="104" max="104" width="5.6640625" style="2"/>
    <col min="105" max="105" width="11.44140625" style="2" customWidth="1"/>
    <col min="106" max="106" width="6.88671875" style="2" bestFit="1" customWidth="1"/>
    <col min="107" max="108" width="5.6640625" style="2"/>
    <col min="109" max="109" width="6" style="2" bestFit="1" customWidth="1"/>
    <col min="110" max="110" width="6.44140625" style="2" bestFit="1" customWidth="1"/>
    <col min="111" max="122" width="1" style="2" customWidth="1"/>
    <col min="123" max="123" width="11.44140625" style="2" customWidth="1"/>
    <col min="124" max="124" width="5.6640625" style="2"/>
    <col min="125" max="125" width="11.44140625" style="2" customWidth="1"/>
    <col min="126" max="126" width="6" style="2" bestFit="1" customWidth="1"/>
    <col min="127" max="128" width="5.6640625" style="2"/>
    <col min="129" max="129" width="6" style="2" bestFit="1" customWidth="1"/>
    <col min="130" max="130" width="6.44140625" style="2" bestFit="1" customWidth="1"/>
    <col min="131" max="142" width="1.44140625" style="2" customWidth="1"/>
    <col min="143" max="143" width="11.44140625" style="2" customWidth="1"/>
    <col min="144" max="144" width="5.6640625" style="2"/>
    <col min="145" max="145" width="11.44140625" style="2" customWidth="1"/>
    <col min="146" max="146" width="6" style="2" bestFit="1" customWidth="1"/>
    <col min="147" max="148" width="5.6640625" style="2"/>
    <col min="149" max="149" width="6" style="2" bestFit="1" customWidth="1"/>
    <col min="150" max="150" width="7.33203125" style="2" bestFit="1" customWidth="1"/>
    <col min="151" max="162" width="1" style="2" customWidth="1"/>
    <col min="163" max="163" width="11.44140625" style="2" customWidth="1"/>
    <col min="164" max="164" width="5.6640625" style="2"/>
    <col min="165" max="165" width="10" style="2" customWidth="1"/>
    <col min="166" max="166" width="6" style="2" bestFit="1" customWidth="1"/>
    <col min="167" max="168" width="5.6640625" style="2"/>
    <col min="169" max="169" width="6" style="2" bestFit="1" customWidth="1"/>
    <col min="170" max="170" width="5.6640625" style="2"/>
    <col min="171" max="182" width="0.5546875" style="2" customWidth="1"/>
    <col min="183" max="183" width="11.44140625" style="2" customWidth="1"/>
    <col min="184" max="184" width="5.6640625" style="2"/>
    <col min="185" max="185" width="9" style="2" customWidth="1"/>
    <col min="186" max="186" width="6" style="2" bestFit="1" customWidth="1"/>
    <col min="187" max="188" width="5.6640625" style="2"/>
    <col min="189" max="189" width="6" style="2" bestFit="1" customWidth="1"/>
    <col min="190" max="190" width="6.44140625" style="2" bestFit="1" customWidth="1"/>
    <col min="191" max="202" width="0.6640625" style="2" customWidth="1"/>
    <col min="203" max="203" width="11.44140625" style="2" customWidth="1"/>
    <col min="204" max="204" width="5.6640625" style="2"/>
    <col min="205" max="205" width="11.44140625" style="2" customWidth="1"/>
    <col min="206" max="206" width="6" style="2" bestFit="1" customWidth="1"/>
    <col min="207" max="208" width="5.6640625" style="2"/>
    <col min="209" max="209" width="6.44140625" style="2" bestFit="1" customWidth="1"/>
    <col min="210" max="210" width="5.6640625" style="2"/>
    <col min="211" max="222" width="1.44140625" style="2" customWidth="1"/>
    <col min="223" max="223" width="11.44140625" style="2" customWidth="1"/>
    <col min="224" max="224" width="5.6640625" style="2"/>
    <col min="225" max="226" width="11.44140625" style="2" customWidth="1"/>
    <col min="227" max="230" width="5.6640625" style="2"/>
    <col min="231" max="242" width="1.33203125" style="2" customWidth="1"/>
    <col min="243" max="243" width="11.44140625" style="2" customWidth="1"/>
    <col min="244" max="244" width="5.6640625" style="2"/>
    <col min="245" max="245" width="11.44140625" style="2" customWidth="1"/>
    <col min="246" max="250" width="5.6640625" style="2"/>
    <col min="251" max="262" width="1.44140625" style="2" customWidth="1"/>
    <col min="263" max="263" width="8.6640625" style="2" customWidth="1"/>
    <col min="264" max="264" width="5.6640625" style="2"/>
    <col min="265" max="265" width="9.6640625" style="2" customWidth="1"/>
    <col min="266" max="269" width="5.6640625" style="2"/>
    <col min="270" max="270" width="5.6640625" style="2" customWidth="1"/>
    <col min="271" max="272" width="1.21875" style="2" customWidth="1"/>
    <col min="273" max="273" width="1" style="2" customWidth="1"/>
    <col min="274" max="274" width="1.6640625" style="2" customWidth="1"/>
    <col min="275" max="275" width="1.21875" style="2" customWidth="1"/>
    <col min="276" max="276" width="1.33203125" style="2" customWidth="1"/>
    <col min="277" max="278" width="1.21875" style="2" customWidth="1"/>
    <col min="279" max="279" width="1.109375" style="2" customWidth="1"/>
    <col min="280" max="281" width="1.21875" style="2" customWidth="1"/>
    <col min="282" max="282" width="1.109375" style="2" customWidth="1"/>
    <col min="283" max="283" width="9.5546875" style="2" customWidth="1"/>
    <col min="284" max="284" width="5.6640625" style="2"/>
    <col min="285" max="285" width="9.21875" style="2" customWidth="1"/>
    <col min="286" max="16384" width="5.6640625" style="2"/>
  </cols>
  <sheetData>
    <row r="1" spans="1:302" s="15" customFormat="1" ht="13.5" customHeight="1">
      <c r="A1" s="10" t="s">
        <v>19</v>
      </c>
      <c r="B1" s="10"/>
      <c r="C1" s="11">
        <v>33911</v>
      </c>
      <c r="D1" s="12"/>
      <c r="E1" s="12"/>
      <c r="F1" s="12"/>
      <c r="G1" s="12"/>
      <c r="H1" s="12"/>
      <c r="I1" s="12"/>
      <c r="J1" s="12"/>
      <c r="K1" s="13"/>
      <c r="L1" s="12"/>
      <c r="M1" s="12"/>
      <c r="N1" s="12"/>
      <c r="O1" s="12"/>
      <c r="P1" s="14"/>
      <c r="Q1" s="12"/>
      <c r="R1" s="12"/>
      <c r="S1" s="12"/>
      <c r="T1" s="12"/>
      <c r="U1" s="12"/>
      <c r="V1" s="12"/>
      <c r="W1" s="11">
        <v>34646</v>
      </c>
      <c r="X1" s="12"/>
      <c r="Y1" s="12"/>
      <c r="Z1" s="12"/>
      <c r="AA1" s="12"/>
      <c r="AB1" s="12"/>
      <c r="AC1" s="12"/>
      <c r="AD1" s="12"/>
      <c r="AE1" s="13"/>
      <c r="AF1" s="12"/>
      <c r="AG1" s="12"/>
      <c r="AH1" s="12"/>
      <c r="AI1" s="12"/>
      <c r="AJ1" s="14"/>
      <c r="AK1" s="12"/>
      <c r="AL1" s="12"/>
      <c r="AM1" s="12"/>
      <c r="AN1" s="12"/>
      <c r="AO1" s="12"/>
      <c r="AP1" s="12"/>
      <c r="AQ1" s="11">
        <v>35374</v>
      </c>
      <c r="AR1" s="12"/>
      <c r="AS1" s="12"/>
      <c r="AT1" s="12"/>
      <c r="AU1" s="12"/>
      <c r="AV1" s="12"/>
      <c r="AW1" s="12"/>
      <c r="AX1" s="12"/>
      <c r="AY1" s="13"/>
      <c r="AZ1" s="12"/>
      <c r="BA1" s="12"/>
      <c r="BB1" s="12"/>
      <c r="BC1" s="12"/>
      <c r="BD1" s="14"/>
      <c r="BE1" s="12"/>
      <c r="BF1" s="12"/>
      <c r="BG1" s="12"/>
      <c r="BH1" s="12"/>
      <c r="BI1" s="12"/>
      <c r="BJ1" s="12"/>
      <c r="BK1" s="11">
        <v>36102</v>
      </c>
      <c r="BL1" s="12"/>
      <c r="BM1" s="12"/>
      <c r="BN1" s="12"/>
      <c r="BO1" s="12"/>
      <c r="BP1" s="12"/>
      <c r="BQ1" s="12"/>
      <c r="BR1" s="12"/>
      <c r="BS1" s="13"/>
      <c r="BT1" s="12"/>
      <c r="BU1" s="12"/>
      <c r="BV1" s="12"/>
      <c r="BW1" s="12"/>
      <c r="BX1" s="14"/>
      <c r="BY1" s="12"/>
      <c r="BZ1" s="12"/>
      <c r="CA1" s="12"/>
      <c r="CB1" s="12"/>
      <c r="CC1" s="12"/>
      <c r="CD1" s="12"/>
      <c r="CE1" s="11">
        <v>36837</v>
      </c>
      <c r="CF1" s="12"/>
      <c r="CG1" s="12"/>
      <c r="CH1" s="12"/>
      <c r="CI1" s="12"/>
      <c r="CJ1" s="12"/>
      <c r="CK1" s="12"/>
      <c r="CL1" s="12"/>
      <c r="CM1" s="13"/>
      <c r="CN1" s="12"/>
      <c r="CO1" s="12"/>
      <c r="CP1" s="12"/>
      <c r="CQ1" s="12"/>
      <c r="CR1" s="14"/>
      <c r="CS1" s="12"/>
      <c r="CT1" s="12"/>
      <c r="CU1" s="12"/>
      <c r="CV1" s="12"/>
      <c r="CW1" s="12"/>
      <c r="CX1" s="12"/>
      <c r="CY1" s="11">
        <v>37565</v>
      </c>
      <c r="CZ1" s="12"/>
      <c r="DA1" s="12"/>
      <c r="DB1" s="12"/>
      <c r="DC1" s="12"/>
      <c r="DD1" s="12"/>
      <c r="DE1" s="12"/>
      <c r="DF1" s="12"/>
      <c r="DG1" s="13"/>
      <c r="DH1" s="12"/>
      <c r="DI1" s="12"/>
      <c r="DJ1" s="12"/>
      <c r="DK1" s="12"/>
      <c r="DL1" s="14"/>
      <c r="DM1" s="12"/>
      <c r="DN1" s="12"/>
      <c r="DO1" s="12"/>
      <c r="DP1" s="12"/>
      <c r="DQ1" s="12"/>
      <c r="DR1" s="12"/>
      <c r="DS1" s="11">
        <v>38293</v>
      </c>
      <c r="DT1" s="12"/>
      <c r="DU1" s="12"/>
      <c r="DV1" s="12"/>
      <c r="DW1" s="12"/>
      <c r="DX1" s="12"/>
      <c r="DY1" s="12"/>
      <c r="DZ1" s="12"/>
      <c r="EA1" s="13"/>
      <c r="EB1" s="12"/>
      <c r="EC1" s="12"/>
      <c r="ED1" s="12"/>
      <c r="EE1" s="12"/>
      <c r="EF1" s="14"/>
      <c r="EG1" s="12"/>
      <c r="EH1" s="12"/>
      <c r="EI1" s="12"/>
      <c r="EJ1" s="12"/>
      <c r="EK1" s="12"/>
      <c r="EL1" s="12"/>
      <c r="EM1" s="11">
        <v>39028</v>
      </c>
      <c r="EN1" s="12"/>
      <c r="EO1" s="12"/>
      <c r="EP1" s="12"/>
      <c r="EQ1" s="12"/>
      <c r="ER1" s="12"/>
      <c r="ES1" s="12"/>
      <c r="ET1" s="12"/>
      <c r="EU1" s="13"/>
      <c r="EV1" s="12"/>
      <c r="EW1" s="12"/>
      <c r="EX1" s="12"/>
      <c r="EY1" s="12"/>
      <c r="EZ1" s="14"/>
      <c r="FA1" s="12"/>
      <c r="FB1" s="12"/>
      <c r="FC1" s="12"/>
      <c r="FD1" s="12"/>
      <c r="FE1" s="12"/>
      <c r="FF1" s="12"/>
      <c r="FG1" s="11">
        <v>39756</v>
      </c>
      <c r="FH1" s="12"/>
      <c r="FI1" s="12"/>
      <c r="FJ1" s="12"/>
      <c r="FK1" s="12"/>
      <c r="FL1" s="12"/>
      <c r="FM1" s="12"/>
      <c r="FN1" s="12"/>
      <c r="FO1" s="13"/>
      <c r="FP1" s="12"/>
      <c r="FQ1" s="12"/>
      <c r="FR1" s="12"/>
      <c r="FS1" s="12"/>
      <c r="FT1" s="14"/>
      <c r="FU1" s="12"/>
      <c r="FV1" s="12"/>
      <c r="FW1" s="12"/>
      <c r="FX1" s="12"/>
      <c r="FY1" s="12"/>
      <c r="FZ1" s="12"/>
      <c r="GA1" s="11">
        <v>40484</v>
      </c>
      <c r="GB1" s="12"/>
      <c r="GC1" s="12"/>
      <c r="GD1" s="12"/>
      <c r="GE1" s="12"/>
      <c r="GF1" s="12"/>
      <c r="GG1" s="12"/>
      <c r="GH1" s="12"/>
      <c r="GI1" s="13"/>
      <c r="GJ1" s="12"/>
      <c r="GK1" s="12"/>
      <c r="GL1" s="12"/>
      <c r="GM1" s="12"/>
      <c r="GN1" s="14"/>
      <c r="GO1" s="12"/>
      <c r="GP1" s="12"/>
      <c r="GQ1" s="12"/>
      <c r="GR1" s="12"/>
      <c r="GS1" s="12"/>
      <c r="GT1" s="12"/>
      <c r="GU1" s="11">
        <v>41219</v>
      </c>
      <c r="GV1" s="12"/>
      <c r="GW1" s="12"/>
      <c r="GX1" s="12"/>
      <c r="GY1" s="12"/>
      <c r="GZ1" s="12"/>
      <c r="HA1" s="12"/>
      <c r="HB1" s="12"/>
      <c r="HC1" s="13"/>
      <c r="HD1" s="12"/>
      <c r="HE1" s="12"/>
      <c r="HF1" s="12"/>
      <c r="HG1" s="12"/>
      <c r="HH1" s="14"/>
      <c r="HI1" s="12"/>
      <c r="HJ1" s="12"/>
      <c r="HK1" s="12"/>
      <c r="HL1" s="12"/>
      <c r="HM1" s="12"/>
      <c r="HN1" s="12"/>
      <c r="HO1" s="11">
        <v>41947</v>
      </c>
      <c r="HP1" s="12"/>
      <c r="HQ1" s="12"/>
      <c r="HR1" s="12"/>
      <c r="HS1" s="12"/>
      <c r="HT1" s="12"/>
      <c r="HU1" s="12"/>
      <c r="HV1" s="12"/>
      <c r="HW1" s="13"/>
      <c r="HX1" s="12"/>
      <c r="HY1" s="12"/>
      <c r="HZ1" s="12"/>
      <c r="IA1" s="12"/>
      <c r="IB1" s="14"/>
      <c r="IC1" s="12"/>
      <c r="ID1" s="12"/>
      <c r="IE1" s="12"/>
      <c r="IF1" s="12"/>
      <c r="IG1" s="12"/>
      <c r="IH1" s="12"/>
      <c r="II1" s="11">
        <v>42682</v>
      </c>
      <c r="IJ1" s="12"/>
      <c r="IK1" s="12"/>
      <c r="IL1" s="12"/>
      <c r="IM1" s="12"/>
      <c r="IN1" s="12"/>
      <c r="IO1" s="12"/>
      <c r="IP1" s="12"/>
      <c r="IQ1" s="13"/>
      <c r="IR1" s="12"/>
      <c r="IS1" s="12"/>
      <c r="IT1" s="12"/>
      <c r="IU1" s="12"/>
      <c r="IV1" s="14"/>
      <c r="IW1" s="12"/>
      <c r="IX1" s="12"/>
      <c r="IY1" s="12"/>
      <c r="IZ1" s="12"/>
      <c r="JA1" s="12"/>
      <c r="JB1" s="12"/>
      <c r="JC1" s="11">
        <v>43410</v>
      </c>
      <c r="JD1" s="12"/>
      <c r="JE1" s="12"/>
      <c r="JF1" s="12"/>
      <c r="JG1" s="12"/>
      <c r="JH1" s="12"/>
      <c r="JI1" s="12"/>
      <c r="JJ1" s="12"/>
      <c r="JK1" s="13"/>
      <c r="JL1" s="12"/>
      <c r="JM1" s="12"/>
      <c r="JN1" s="12"/>
      <c r="JO1" s="12"/>
      <c r="JP1" s="14"/>
      <c r="JQ1" s="12"/>
      <c r="JR1" s="12"/>
      <c r="JS1" s="12"/>
      <c r="JT1" s="12"/>
      <c r="JU1" s="12"/>
      <c r="JV1" s="12"/>
      <c r="JW1" s="11">
        <v>44138</v>
      </c>
      <c r="JX1" s="12"/>
      <c r="JY1" s="12"/>
      <c r="JZ1" s="12"/>
      <c r="KA1" s="12"/>
      <c r="KB1" s="12"/>
      <c r="KC1" s="12"/>
      <c r="KD1" s="12"/>
      <c r="KE1" s="13"/>
      <c r="KF1" s="12"/>
      <c r="KG1" s="12"/>
      <c r="KH1" s="12"/>
      <c r="KI1" s="12"/>
      <c r="KJ1" s="14"/>
      <c r="KK1" s="12"/>
      <c r="KL1" s="12"/>
      <c r="KM1" s="12"/>
      <c r="KN1" s="12"/>
      <c r="KO1" s="12"/>
      <c r="KP1" s="12"/>
    </row>
    <row r="2" spans="1:302" s="15" customFormat="1" ht="13.5" customHeight="1">
      <c r="A2" s="10" t="s">
        <v>129</v>
      </c>
      <c r="B2" s="10"/>
      <c r="C2" s="11">
        <v>33911</v>
      </c>
      <c r="D2" s="12"/>
      <c r="E2" s="12"/>
      <c r="F2" s="12"/>
      <c r="G2" s="12"/>
      <c r="H2" s="12"/>
      <c r="I2" s="12"/>
      <c r="J2" s="12"/>
      <c r="K2" s="13"/>
      <c r="L2" s="12"/>
      <c r="M2" s="12"/>
      <c r="N2" s="12"/>
      <c r="O2" s="12"/>
      <c r="P2" s="14"/>
      <c r="Q2" s="12"/>
      <c r="R2" s="12"/>
      <c r="S2" s="12"/>
      <c r="T2" s="12"/>
      <c r="U2" s="12"/>
      <c r="V2" s="12"/>
      <c r="W2" s="11">
        <v>34646</v>
      </c>
      <c r="X2" s="12"/>
      <c r="Y2" s="12"/>
      <c r="Z2" s="12"/>
      <c r="AA2" s="12"/>
      <c r="AB2" s="12"/>
      <c r="AC2" s="12"/>
      <c r="AD2" s="12"/>
      <c r="AE2" s="13"/>
      <c r="AF2" s="12"/>
      <c r="AG2" s="12"/>
      <c r="AH2" s="12"/>
      <c r="AI2" s="12"/>
      <c r="AJ2" s="14"/>
      <c r="AK2" s="12"/>
      <c r="AL2" s="12"/>
      <c r="AM2" s="12"/>
      <c r="AN2" s="12"/>
      <c r="AO2" s="12"/>
      <c r="AP2" s="12"/>
      <c r="AQ2" s="11">
        <v>35374</v>
      </c>
      <c r="AR2" s="12"/>
      <c r="AS2" s="12"/>
      <c r="AT2" s="12"/>
      <c r="AU2" s="12"/>
      <c r="AV2" s="12"/>
      <c r="AW2" s="12"/>
      <c r="AX2" s="12"/>
      <c r="AY2" s="13"/>
      <c r="AZ2" s="12"/>
      <c r="BA2" s="12"/>
      <c r="BB2" s="12"/>
      <c r="BC2" s="12"/>
      <c r="BD2" s="14"/>
      <c r="BE2" s="12"/>
      <c r="BF2" s="12"/>
      <c r="BG2" s="12"/>
      <c r="BH2" s="12"/>
      <c r="BI2" s="12"/>
      <c r="BJ2" s="12"/>
      <c r="BK2" s="11">
        <v>36102</v>
      </c>
      <c r="BL2" s="12"/>
      <c r="BM2" s="12"/>
      <c r="BN2" s="12"/>
      <c r="BO2" s="12"/>
      <c r="BP2" s="12"/>
      <c r="BQ2" s="12"/>
      <c r="BR2" s="12"/>
      <c r="BS2" s="13"/>
      <c r="BT2" s="12"/>
      <c r="BU2" s="12"/>
      <c r="BV2" s="12"/>
      <c r="BW2" s="12"/>
      <c r="BX2" s="14"/>
      <c r="BY2" s="12"/>
      <c r="BZ2" s="12"/>
      <c r="CA2" s="12"/>
      <c r="CB2" s="12"/>
      <c r="CC2" s="12"/>
      <c r="CD2" s="12"/>
      <c r="CE2" s="11">
        <v>36837</v>
      </c>
      <c r="CF2" s="12"/>
      <c r="CG2" s="12"/>
      <c r="CH2" s="12"/>
      <c r="CI2" s="12"/>
      <c r="CJ2" s="12"/>
      <c r="CK2" s="12"/>
      <c r="CL2" s="12"/>
      <c r="CM2" s="13"/>
      <c r="CN2" s="12"/>
      <c r="CO2" s="12"/>
      <c r="CP2" s="12"/>
      <c r="CQ2" s="12"/>
      <c r="CR2" s="14"/>
      <c r="CS2" s="12"/>
      <c r="CT2" s="12"/>
      <c r="CU2" s="12"/>
      <c r="CV2" s="12"/>
      <c r="CW2" s="12"/>
      <c r="CX2" s="12"/>
      <c r="CY2" s="11">
        <v>37565</v>
      </c>
      <c r="CZ2" s="12"/>
      <c r="DA2" s="12"/>
      <c r="DB2" s="12"/>
      <c r="DC2" s="12"/>
      <c r="DD2" s="12"/>
      <c r="DE2" s="12"/>
      <c r="DF2" s="12"/>
      <c r="DG2" s="13"/>
      <c r="DH2" s="12"/>
      <c r="DI2" s="12"/>
      <c r="DJ2" s="12"/>
      <c r="DK2" s="12"/>
      <c r="DL2" s="14"/>
      <c r="DM2" s="12"/>
      <c r="DN2" s="12"/>
      <c r="DO2" s="12"/>
      <c r="DP2" s="12"/>
      <c r="DQ2" s="12"/>
      <c r="DR2" s="12"/>
      <c r="DS2" s="11">
        <v>38293</v>
      </c>
      <c r="DT2" s="12"/>
      <c r="DU2" s="12"/>
      <c r="DV2" s="12"/>
      <c r="DW2" s="12"/>
      <c r="DX2" s="12"/>
      <c r="DY2" s="12"/>
      <c r="DZ2" s="12"/>
      <c r="EA2" s="13"/>
      <c r="EB2" s="12"/>
      <c r="EC2" s="12"/>
      <c r="ED2" s="12"/>
      <c r="EE2" s="12"/>
      <c r="EF2" s="14"/>
      <c r="EG2" s="12"/>
      <c r="EH2" s="12"/>
      <c r="EI2" s="12"/>
      <c r="EJ2" s="12"/>
      <c r="EK2" s="12"/>
      <c r="EL2" s="12"/>
      <c r="EM2" s="11">
        <v>39028</v>
      </c>
      <c r="EN2" s="12"/>
      <c r="EO2" s="12"/>
      <c r="EP2" s="12"/>
      <c r="EQ2" s="12"/>
      <c r="ER2" s="12"/>
      <c r="ES2" s="12"/>
      <c r="ET2" s="12"/>
      <c r="EU2" s="13"/>
      <c r="EV2" s="12"/>
      <c r="EW2" s="12"/>
      <c r="EX2" s="12"/>
      <c r="EY2" s="12"/>
      <c r="EZ2" s="14"/>
      <c r="FA2" s="12"/>
      <c r="FB2" s="12"/>
      <c r="FC2" s="12"/>
      <c r="FD2" s="12"/>
      <c r="FE2" s="12"/>
      <c r="FF2" s="12"/>
      <c r="FG2" s="11">
        <v>39756</v>
      </c>
      <c r="FH2" s="12"/>
      <c r="FI2" s="12"/>
      <c r="FJ2" s="12"/>
      <c r="FK2" s="12"/>
      <c r="FL2" s="12"/>
      <c r="FM2" s="12"/>
      <c r="FN2" s="12"/>
      <c r="FO2" s="13"/>
      <c r="FP2" s="12"/>
      <c r="FQ2" s="12"/>
      <c r="FR2" s="12"/>
      <c r="FS2" s="12"/>
      <c r="FT2" s="14"/>
      <c r="FU2" s="12"/>
      <c r="FV2" s="12"/>
      <c r="FW2" s="12"/>
      <c r="FX2" s="12"/>
      <c r="FY2" s="12"/>
      <c r="FZ2" s="12"/>
      <c r="GA2" s="11">
        <v>40484</v>
      </c>
      <c r="GB2" s="12"/>
      <c r="GC2" s="12"/>
      <c r="GD2" s="12"/>
      <c r="GE2" s="12"/>
      <c r="GF2" s="12"/>
      <c r="GG2" s="12"/>
      <c r="GH2" s="12"/>
      <c r="GI2" s="13"/>
      <c r="GJ2" s="12"/>
      <c r="GK2" s="12"/>
      <c r="GL2" s="12"/>
      <c r="GM2" s="12"/>
      <c r="GN2" s="14"/>
      <c r="GO2" s="12"/>
      <c r="GP2" s="12"/>
      <c r="GQ2" s="12"/>
      <c r="GR2" s="12"/>
      <c r="GS2" s="12"/>
      <c r="GT2" s="12"/>
      <c r="GU2" s="11">
        <v>41219</v>
      </c>
      <c r="GV2" s="12"/>
      <c r="GW2" s="12"/>
      <c r="GX2" s="12"/>
      <c r="GY2" s="12"/>
      <c r="GZ2" s="12"/>
      <c r="HA2" s="12"/>
      <c r="HB2" s="12"/>
      <c r="HC2" s="13"/>
      <c r="HD2" s="12"/>
      <c r="HE2" s="12"/>
      <c r="HF2" s="12"/>
      <c r="HG2" s="12"/>
      <c r="HH2" s="14"/>
      <c r="HI2" s="12"/>
      <c r="HJ2" s="12"/>
      <c r="HK2" s="12"/>
      <c r="HL2" s="12"/>
      <c r="HM2" s="12"/>
      <c r="HN2" s="12"/>
      <c r="HO2" s="11">
        <v>41947</v>
      </c>
      <c r="HP2" s="12"/>
      <c r="HQ2" s="12"/>
      <c r="HR2" s="12"/>
      <c r="HS2" s="12"/>
      <c r="HT2" s="12"/>
      <c r="HU2" s="12"/>
      <c r="HV2" s="12"/>
      <c r="HW2" s="13"/>
      <c r="HX2" s="12"/>
      <c r="HY2" s="12"/>
      <c r="HZ2" s="12"/>
      <c r="IA2" s="12"/>
      <c r="IB2" s="14"/>
      <c r="IC2" s="12"/>
      <c r="ID2" s="12"/>
      <c r="IE2" s="12"/>
      <c r="IF2" s="12"/>
      <c r="IG2" s="12"/>
      <c r="IH2" s="12"/>
      <c r="II2" s="11">
        <v>42682</v>
      </c>
      <c r="IJ2" s="12"/>
      <c r="IK2" s="12"/>
      <c r="IL2" s="12"/>
      <c r="IM2" s="12"/>
      <c r="IN2" s="12"/>
      <c r="IO2" s="12"/>
      <c r="IP2" s="12"/>
      <c r="IQ2" s="13"/>
      <c r="IR2" s="12"/>
      <c r="IS2" s="12"/>
      <c r="IT2" s="12"/>
      <c r="IU2" s="12"/>
      <c r="IV2" s="14"/>
      <c r="IW2" s="12"/>
      <c r="IX2" s="12"/>
      <c r="IY2" s="12"/>
      <c r="IZ2" s="12"/>
      <c r="JA2" s="12"/>
      <c r="JB2" s="12"/>
      <c r="JC2" s="11">
        <v>43410</v>
      </c>
      <c r="JD2" s="12"/>
      <c r="JE2" s="12"/>
      <c r="JF2" s="12"/>
      <c r="JG2" s="12"/>
      <c r="JH2" s="12"/>
      <c r="JI2" s="12"/>
      <c r="JJ2" s="12"/>
      <c r="JK2" s="13"/>
      <c r="JL2" s="12"/>
      <c r="JM2" s="12"/>
      <c r="JN2" s="12"/>
      <c r="JO2" s="12"/>
      <c r="JP2" s="14"/>
      <c r="JQ2" s="12"/>
      <c r="JR2" s="12"/>
      <c r="JS2" s="12"/>
      <c r="JT2" s="12"/>
      <c r="JU2" s="12"/>
      <c r="JV2" s="12"/>
      <c r="JW2" s="11">
        <v>44138</v>
      </c>
      <c r="JX2" s="12"/>
      <c r="JY2" s="12"/>
      <c r="JZ2" s="12"/>
      <c r="KA2" s="12"/>
      <c r="KB2" s="12"/>
      <c r="KC2" s="12"/>
      <c r="KD2" s="12"/>
      <c r="KE2" s="13"/>
      <c r="KF2" s="12"/>
      <c r="KG2" s="12"/>
      <c r="KH2" s="12"/>
      <c r="KI2" s="12"/>
      <c r="KJ2" s="14"/>
      <c r="KK2" s="12"/>
      <c r="KL2" s="12"/>
      <c r="KM2" s="12"/>
      <c r="KN2" s="12"/>
      <c r="KO2" s="12"/>
      <c r="KP2" s="12"/>
    </row>
    <row r="3" spans="1:302" ht="13.5" customHeight="1">
      <c r="A3" s="16" t="s">
        <v>21</v>
      </c>
      <c r="B3" s="16"/>
      <c r="C3" s="17">
        <v>435</v>
      </c>
      <c r="D3" s="18"/>
      <c r="E3" s="18"/>
      <c r="F3" s="18"/>
      <c r="G3" s="18"/>
      <c r="H3" s="18"/>
      <c r="I3" s="18"/>
      <c r="J3" s="18"/>
      <c r="K3" s="19"/>
      <c r="L3" s="18"/>
      <c r="M3" s="18"/>
      <c r="N3" s="18"/>
      <c r="O3" s="18"/>
      <c r="P3" s="20"/>
      <c r="Q3" s="18"/>
      <c r="R3" s="18"/>
      <c r="S3" s="18"/>
      <c r="T3" s="18"/>
      <c r="U3" s="18"/>
      <c r="V3" s="18"/>
      <c r="W3" s="17">
        <v>435</v>
      </c>
      <c r="X3" s="18"/>
      <c r="Y3" s="18"/>
      <c r="Z3" s="18"/>
      <c r="AA3" s="18"/>
      <c r="AB3" s="18"/>
      <c r="AC3" s="18"/>
      <c r="AD3" s="18"/>
      <c r="AE3" s="19"/>
      <c r="AF3" s="18"/>
      <c r="AG3" s="18"/>
      <c r="AH3" s="18"/>
      <c r="AI3" s="18"/>
      <c r="AJ3" s="20"/>
      <c r="AK3" s="18"/>
      <c r="AL3" s="18"/>
      <c r="AM3" s="18"/>
      <c r="AN3" s="18"/>
      <c r="AO3" s="18"/>
      <c r="AP3" s="18"/>
      <c r="AQ3" s="17">
        <v>435</v>
      </c>
      <c r="AR3" s="18"/>
      <c r="AS3" s="18"/>
      <c r="AT3" s="18"/>
      <c r="AU3" s="18"/>
      <c r="AV3" s="18"/>
      <c r="AW3" s="18"/>
      <c r="AX3" s="18"/>
      <c r="AY3" s="19"/>
      <c r="AZ3" s="18"/>
      <c r="BA3" s="18"/>
      <c r="BB3" s="18"/>
      <c r="BC3" s="18"/>
      <c r="BD3" s="20"/>
      <c r="BE3" s="18"/>
      <c r="BF3" s="18"/>
      <c r="BG3" s="18"/>
      <c r="BH3" s="18"/>
      <c r="BI3" s="18"/>
      <c r="BJ3" s="18"/>
      <c r="BK3" s="17">
        <v>435</v>
      </c>
      <c r="BL3" s="18"/>
      <c r="BM3" s="18"/>
      <c r="BN3" s="18"/>
      <c r="BO3" s="18"/>
      <c r="BP3" s="18"/>
      <c r="BQ3" s="18"/>
      <c r="BR3" s="18"/>
      <c r="BS3" s="19"/>
      <c r="BT3" s="18"/>
      <c r="BU3" s="18"/>
      <c r="BV3" s="18"/>
      <c r="BW3" s="18"/>
      <c r="BX3" s="20"/>
      <c r="BY3" s="18"/>
      <c r="BZ3" s="18"/>
      <c r="CA3" s="18"/>
      <c r="CB3" s="18"/>
      <c r="CC3" s="18"/>
      <c r="CD3" s="18"/>
      <c r="CE3" s="17">
        <v>435</v>
      </c>
      <c r="CF3" s="18"/>
      <c r="CG3" s="18"/>
      <c r="CH3" s="18"/>
      <c r="CI3" s="18"/>
      <c r="CJ3" s="18"/>
      <c r="CK3" s="18"/>
      <c r="CL3" s="18"/>
      <c r="CM3" s="19"/>
      <c r="CN3" s="18"/>
      <c r="CO3" s="18"/>
      <c r="CP3" s="18"/>
      <c r="CQ3" s="18"/>
      <c r="CR3" s="20"/>
      <c r="CS3" s="18"/>
      <c r="CT3" s="18"/>
      <c r="CU3" s="18"/>
      <c r="CV3" s="18"/>
      <c r="CW3" s="18"/>
      <c r="CX3" s="18"/>
      <c r="CY3" s="17">
        <v>435</v>
      </c>
      <c r="CZ3" s="18"/>
      <c r="DA3" s="18"/>
      <c r="DB3" s="18"/>
      <c r="DC3" s="18"/>
      <c r="DD3" s="18"/>
      <c r="DE3" s="18"/>
      <c r="DF3" s="18"/>
      <c r="DG3" s="19"/>
      <c r="DH3" s="18"/>
      <c r="DI3" s="18"/>
      <c r="DJ3" s="18"/>
      <c r="DK3" s="18"/>
      <c r="DL3" s="20"/>
      <c r="DM3" s="18"/>
      <c r="DN3" s="18"/>
      <c r="DO3" s="18"/>
      <c r="DP3" s="18"/>
      <c r="DQ3" s="18"/>
      <c r="DR3" s="18"/>
      <c r="DS3" s="17">
        <v>435</v>
      </c>
      <c r="DT3" s="18"/>
      <c r="DU3" s="18"/>
      <c r="DV3" s="18"/>
      <c r="DW3" s="18"/>
      <c r="DX3" s="18"/>
      <c r="DY3" s="18"/>
      <c r="DZ3" s="18"/>
      <c r="EA3" s="19"/>
      <c r="EB3" s="18"/>
      <c r="EC3" s="18"/>
      <c r="ED3" s="18"/>
      <c r="EE3" s="18"/>
      <c r="EF3" s="20"/>
      <c r="EG3" s="18"/>
      <c r="EH3" s="18"/>
      <c r="EI3" s="18"/>
      <c r="EJ3" s="18"/>
      <c r="EK3" s="18"/>
      <c r="EL3" s="18"/>
      <c r="EM3" s="17">
        <v>435</v>
      </c>
      <c r="EN3" s="18"/>
      <c r="EO3" s="18"/>
      <c r="EP3" s="18"/>
      <c r="EQ3" s="18"/>
      <c r="ER3" s="18"/>
      <c r="ES3" s="18"/>
      <c r="ET3" s="18"/>
      <c r="EU3" s="19"/>
      <c r="EV3" s="18"/>
      <c r="EW3" s="18"/>
      <c r="EX3" s="18"/>
      <c r="EY3" s="18"/>
      <c r="EZ3" s="20"/>
      <c r="FA3" s="18"/>
      <c r="FB3" s="18"/>
      <c r="FC3" s="18"/>
      <c r="FD3" s="18"/>
      <c r="FE3" s="18"/>
      <c r="FF3" s="18"/>
      <c r="FG3" s="17">
        <v>435</v>
      </c>
      <c r="FH3" s="18"/>
      <c r="FI3" s="18"/>
      <c r="FJ3" s="18"/>
      <c r="FK3" s="18"/>
      <c r="FL3" s="18"/>
      <c r="FM3" s="18"/>
      <c r="FN3" s="18"/>
      <c r="FO3" s="19"/>
      <c r="FP3" s="18"/>
      <c r="FQ3" s="18"/>
      <c r="FR3" s="18"/>
      <c r="FS3" s="18"/>
      <c r="FT3" s="20"/>
      <c r="FU3" s="18"/>
      <c r="FV3" s="18"/>
      <c r="FW3" s="18"/>
      <c r="FX3" s="18"/>
      <c r="FY3" s="18"/>
      <c r="FZ3" s="18"/>
      <c r="GA3" s="17">
        <v>100</v>
      </c>
      <c r="GB3" s="18"/>
      <c r="GC3" s="18"/>
      <c r="GD3" s="18"/>
      <c r="GE3" s="18"/>
      <c r="GF3" s="18"/>
      <c r="GG3" s="18"/>
      <c r="GH3" s="18"/>
      <c r="GI3" s="19"/>
      <c r="GJ3" s="18"/>
      <c r="GK3" s="18"/>
      <c r="GL3" s="18"/>
      <c r="GM3" s="18"/>
      <c r="GN3" s="20"/>
      <c r="GO3" s="18"/>
      <c r="GP3" s="18"/>
      <c r="GQ3" s="18"/>
      <c r="GR3" s="18"/>
      <c r="GS3" s="18"/>
      <c r="GT3" s="18"/>
      <c r="GU3" s="17">
        <v>435</v>
      </c>
      <c r="GV3" s="18"/>
      <c r="GW3" s="18"/>
      <c r="GX3" s="18"/>
      <c r="GY3" s="18"/>
      <c r="GZ3" s="18"/>
      <c r="HA3" s="18"/>
      <c r="HB3" s="18"/>
      <c r="HC3" s="19"/>
      <c r="HD3" s="18"/>
      <c r="HE3" s="18"/>
      <c r="HF3" s="18"/>
      <c r="HG3" s="18"/>
      <c r="HH3" s="20"/>
      <c r="HI3" s="18"/>
      <c r="HJ3" s="18"/>
      <c r="HK3" s="18"/>
      <c r="HL3" s="18"/>
      <c r="HM3" s="18"/>
      <c r="HN3" s="18"/>
      <c r="HO3" s="17">
        <v>435</v>
      </c>
      <c r="HP3" s="18"/>
      <c r="HQ3" s="18"/>
      <c r="HR3" s="18"/>
      <c r="HS3" s="18"/>
      <c r="HT3" s="18"/>
      <c r="HU3" s="18"/>
      <c r="HV3" s="18"/>
      <c r="HW3" s="19"/>
      <c r="HX3" s="18"/>
      <c r="HY3" s="18"/>
      <c r="HZ3" s="18"/>
      <c r="IA3" s="18"/>
      <c r="IB3" s="20"/>
      <c r="IC3" s="18"/>
      <c r="ID3" s="18"/>
      <c r="IE3" s="18"/>
      <c r="IF3" s="18"/>
      <c r="IG3" s="18"/>
      <c r="IH3" s="18"/>
      <c r="II3" s="17">
        <v>435</v>
      </c>
      <c r="IJ3" s="18"/>
      <c r="IK3" s="18"/>
      <c r="IL3" s="18"/>
      <c r="IM3" s="18"/>
      <c r="IN3" s="18"/>
      <c r="IO3" s="18"/>
      <c r="IP3" s="18"/>
      <c r="IQ3" s="19"/>
      <c r="IR3" s="18"/>
      <c r="IS3" s="18"/>
      <c r="IT3" s="18"/>
      <c r="IU3" s="18"/>
      <c r="IV3" s="20"/>
      <c r="IW3" s="18"/>
      <c r="IX3" s="18"/>
      <c r="IY3" s="18"/>
      <c r="IZ3" s="18"/>
      <c r="JA3" s="18"/>
      <c r="JB3" s="18"/>
      <c r="JC3" s="17">
        <v>435</v>
      </c>
      <c r="JD3" s="18"/>
      <c r="JE3" s="18"/>
      <c r="JF3" s="18"/>
      <c r="JG3" s="18"/>
      <c r="JH3" s="18"/>
      <c r="JI3" s="18"/>
      <c r="JJ3" s="18"/>
      <c r="JK3" s="19"/>
      <c r="JL3" s="18"/>
      <c r="JM3" s="18"/>
      <c r="JN3" s="18"/>
      <c r="JO3" s="18"/>
      <c r="JP3" s="20"/>
      <c r="JQ3" s="18"/>
      <c r="JR3" s="18"/>
      <c r="JS3" s="18"/>
      <c r="JT3" s="18"/>
      <c r="JU3" s="18"/>
      <c r="JV3" s="18"/>
      <c r="JW3" s="17">
        <v>435</v>
      </c>
      <c r="JX3" s="18"/>
      <c r="JY3" s="18"/>
      <c r="JZ3" s="18"/>
      <c r="KA3" s="18"/>
      <c r="KB3" s="18"/>
      <c r="KC3" s="18"/>
      <c r="KD3" s="18"/>
      <c r="KE3" s="19"/>
      <c r="KF3" s="18"/>
      <c r="KG3" s="18"/>
      <c r="KH3" s="18"/>
      <c r="KI3" s="18"/>
      <c r="KJ3" s="20"/>
      <c r="KK3" s="18"/>
      <c r="KL3" s="18"/>
      <c r="KM3" s="18"/>
      <c r="KN3" s="18"/>
      <c r="KO3" s="18"/>
      <c r="KP3" s="18"/>
    </row>
    <row r="4" spans="1:302" s="27" customFormat="1" ht="13.5" customHeight="1">
      <c r="A4" s="21" t="s">
        <v>22</v>
      </c>
      <c r="B4" s="22"/>
      <c r="C4" s="23">
        <v>188585000</v>
      </c>
      <c r="D4" s="24"/>
      <c r="E4" s="24"/>
      <c r="F4" s="24"/>
      <c r="G4" s="24"/>
      <c r="H4" s="24"/>
      <c r="I4" s="24"/>
      <c r="J4" s="24"/>
      <c r="K4" s="25"/>
      <c r="L4" s="24"/>
      <c r="M4" s="24"/>
      <c r="N4" s="24"/>
      <c r="O4" s="24"/>
      <c r="P4" s="26"/>
      <c r="Q4" s="24"/>
      <c r="R4" s="24"/>
      <c r="S4" s="24"/>
      <c r="T4" s="24"/>
      <c r="U4" s="24"/>
      <c r="V4" s="24"/>
      <c r="W4" s="23">
        <v>193650000</v>
      </c>
      <c r="X4" s="24"/>
      <c r="Y4" s="24"/>
      <c r="Z4" s="24"/>
      <c r="AA4" s="24"/>
      <c r="AB4" s="24"/>
      <c r="AC4" s="24"/>
      <c r="AD4" s="24"/>
      <c r="AE4" s="25"/>
      <c r="AF4" s="24"/>
      <c r="AG4" s="24"/>
      <c r="AH4" s="24"/>
      <c r="AI4" s="24"/>
      <c r="AJ4" s="26"/>
      <c r="AK4" s="24"/>
      <c r="AL4" s="24"/>
      <c r="AM4" s="24"/>
      <c r="AN4" s="24"/>
      <c r="AO4" s="24"/>
      <c r="AP4" s="24"/>
      <c r="AQ4" s="23">
        <v>196089000</v>
      </c>
      <c r="AR4" s="24"/>
      <c r="AS4" s="24"/>
      <c r="AT4" s="24"/>
      <c r="AU4" s="24"/>
      <c r="AV4" s="24"/>
      <c r="AW4" s="24"/>
      <c r="AX4" s="24"/>
      <c r="AY4" s="25"/>
      <c r="AZ4" s="24"/>
      <c r="BA4" s="24"/>
      <c r="BB4" s="24"/>
      <c r="BC4" s="24"/>
      <c r="BD4" s="26"/>
      <c r="BE4" s="24"/>
      <c r="BF4" s="24"/>
      <c r="BG4" s="24"/>
      <c r="BH4" s="24"/>
      <c r="BI4" s="24"/>
      <c r="BJ4" s="24"/>
      <c r="BK4" s="23">
        <v>200927000</v>
      </c>
      <c r="BL4" s="24"/>
      <c r="BM4" s="24"/>
      <c r="BN4" s="24"/>
      <c r="BO4" s="24"/>
      <c r="BP4" s="24"/>
      <c r="BQ4" s="24"/>
      <c r="BR4" s="24"/>
      <c r="BS4" s="25"/>
      <c r="BT4" s="24"/>
      <c r="BU4" s="24"/>
      <c r="BV4" s="24"/>
      <c r="BW4" s="24"/>
      <c r="BX4" s="26"/>
      <c r="BY4" s="24"/>
      <c r="BZ4" s="24"/>
      <c r="CA4" s="24"/>
      <c r="CB4" s="24"/>
      <c r="CC4" s="24"/>
      <c r="CD4" s="24"/>
      <c r="CE4" s="23">
        <v>205412000</v>
      </c>
      <c r="CF4" s="24"/>
      <c r="CG4" s="24"/>
      <c r="CH4" s="24"/>
      <c r="CI4" s="24"/>
      <c r="CJ4" s="24"/>
      <c r="CK4" s="24"/>
      <c r="CL4" s="24"/>
      <c r="CM4" s="25"/>
      <c r="CN4" s="24"/>
      <c r="CO4" s="24"/>
      <c r="CP4" s="24"/>
      <c r="CQ4" s="24"/>
      <c r="CR4" s="26"/>
      <c r="CS4" s="24"/>
      <c r="CT4" s="24"/>
      <c r="CU4" s="24"/>
      <c r="CV4" s="24"/>
      <c r="CW4" s="24"/>
      <c r="CX4" s="24"/>
      <c r="CY4" s="23">
        <v>214679395</v>
      </c>
      <c r="CZ4" s="24"/>
      <c r="DA4" s="24"/>
      <c r="DB4" s="24"/>
      <c r="DC4" s="24"/>
      <c r="DD4" s="24"/>
      <c r="DE4" s="24"/>
      <c r="DF4" s="24"/>
      <c r="DG4" s="25"/>
      <c r="DH4" s="24"/>
      <c r="DI4" s="24"/>
      <c r="DJ4" s="24"/>
      <c r="DK4" s="24"/>
      <c r="DL4" s="26"/>
      <c r="DM4" s="24"/>
      <c r="DN4" s="24"/>
      <c r="DO4" s="24"/>
      <c r="DP4" s="24"/>
      <c r="DQ4" s="24"/>
      <c r="DR4" s="24"/>
      <c r="DS4" s="23">
        <v>220836281</v>
      </c>
      <c r="DT4" s="24"/>
      <c r="DU4" s="24"/>
      <c r="DV4" s="24"/>
      <c r="DW4" s="24"/>
      <c r="DX4" s="24"/>
      <c r="DY4" s="24"/>
      <c r="DZ4" s="24"/>
      <c r="EA4" s="25"/>
      <c r="EB4" s="24"/>
      <c r="EC4" s="24"/>
      <c r="ED4" s="24"/>
      <c r="EE4" s="24"/>
      <c r="EF4" s="26"/>
      <c r="EG4" s="24"/>
      <c r="EH4" s="24"/>
      <c r="EI4" s="24"/>
      <c r="EJ4" s="24"/>
      <c r="EK4" s="24"/>
      <c r="EL4" s="24"/>
      <c r="EM4" s="23">
        <v>225197000</v>
      </c>
      <c r="EN4" s="24"/>
      <c r="EO4" s="24"/>
      <c r="EP4" s="24"/>
      <c r="EQ4" s="24"/>
      <c r="ER4" s="24"/>
      <c r="ES4" s="24"/>
      <c r="ET4" s="24"/>
      <c r="EU4" s="25"/>
      <c r="EV4" s="24"/>
      <c r="EW4" s="24"/>
      <c r="EX4" s="24"/>
      <c r="EY4" s="24"/>
      <c r="EZ4" s="26"/>
      <c r="FA4" s="24"/>
      <c r="FB4" s="24"/>
      <c r="FC4" s="24"/>
      <c r="FD4" s="24"/>
      <c r="FE4" s="24"/>
      <c r="FF4" s="24"/>
      <c r="FG4" s="23">
        <v>230435795</v>
      </c>
      <c r="FH4" s="24"/>
      <c r="FI4" s="24"/>
      <c r="FJ4" s="24"/>
      <c r="FK4" s="24"/>
      <c r="FL4" s="24"/>
      <c r="FM4" s="24"/>
      <c r="FN4" s="24"/>
      <c r="FO4" s="25"/>
      <c r="FP4" s="24"/>
      <c r="FQ4" s="24"/>
      <c r="FR4" s="24"/>
      <c r="FS4" s="24"/>
      <c r="FT4" s="26"/>
      <c r="FU4" s="24"/>
      <c r="FV4" s="24"/>
      <c r="FW4" s="24"/>
      <c r="FX4" s="24"/>
      <c r="FY4" s="24"/>
      <c r="FZ4" s="24"/>
      <c r="GA4" s="23">
        <v>218054301</v>
      </c>
      <c r="GB4" s="24"/>
      <c r="GC4" s="24"/>
      <c r="GD4" s="24"/>
      <c r="GE4" s="24"/>
      <c r="GF4" s="24"/>
      <c r="GG4" s="24"/>
      <c r="GH4" s="24"/>
      <c r="GI4" s="25"/>
      <c r="GJ4" s="24"/>
      <c r="GK4" s="24"/>
      <c r="GL4" s="24"/>
      <c r="GM4" s="24"/>
      <c r="GN4" s="26"/>
      <c r="GO4" s="24"/>
      <c r="GP4" s="24"/>
      <c r="GQ4" s="24"/>
      <c r="GR4" s="24"/>
      <c r="GS4" s="24"/>
      <c r="GT4" s="24"/>
      <c r="GU4" s="23">
        <v>240402512</v>
      </c>
      <c r="GV4" s="24"/>
      <c r="GW4" s="24"/>
      <c r="GX4" s="24"/>
      <c r="GY4" s="24"/>
      <c r="GZ4" s="24"/>
      <c r="HA4" s="24"/>
      <c r="HB4" s="24"/>
      <c r="HC4" s="25"/>
      <c r="HD4" s="24"/>
      <c r="HE4" s="24"/>
      <c r="HF4" s="24"/>
      <c r="HG4" s="24"/>
      <c r="HH4" s="26"/>
      <c r="HI4" s="24"/>
      <c r="HJ4" s="24"/>
      <c r="HK4" s="24"/>
      <c r="HL4" s="24"/>
      <c r="HM4" s="24"/>
      <c r="HN4" s="24"/>
      <c r="HO4" s="23">
        <v>221664120</v>
      </c>
      <c r="HP4" s="24"/>
      <c r="HQ4" s="24"/>
      <c r="HR4" s="24"/>
      <c r="HS4" s="24"/>
      <c r="HT4" s="24"/>
      <c r="HU4" s="24"/>
      <c r="HV4" s="24"/>
      <c r="HW4" s="25"/>
      <c r="HX4" s="24"/>
      <c r="HY4" s="24"/>
      <c r="HZ4" s="24"/>
      <c r="IA4" s="24"/>
      <c r="IB4" s="26"/>
      <c r="IC4" s="24"/>
      <c r="ID4" s="24"/>
      <c r="IE4" s="24"/>
      <c r="IF4" s="24"/>
      <c r="IG4" s="24"/>
      <c r="IH4" s="24"/>
      <c r="II4" s="23">
        <v>249493365</v>
      </c>
      <c r="IJ4" s="24"/>
      <c r="IK4" s="24"/>
      <c r="IL4" s="24"/>
      <c r="IM4" s="24"/>
      <c r="IN4" s="24"/>
      <c r="IO4" s="24"/>
      <c r="IP4" s="24"/>
      <c r="IQ4" s="25"/>
      <c r="IR4" s="24"/>
      <c r="IS4" s="24"/>
      <c r="IT4" s="24"/>
      <c r="IU4" s="24"/>
      <c r="IV4" s="26"/>
      <c r="IW4" s="24"/>
      <c r="IX4" s="24"/>
      <c r="IY4" s="24"/>
      <c r="IZ4" s="24"/>
      <c r="JA4" s="24"/>
      <c r="JB4" s="24"/>
      <c r="JC4" s="23">
        <v>235185222</v>
      </c>
      <c r="JD4" s="24"/>
      <c r="JE4" s="24"/>
      <c r="JF4" s="24"/>
      <c r="JG4" s="24"/>
      <c r="JH4" s="24"/>
      <c r="JI4" s="24"/>
      <c r="JJ4" s="24"/>
      <c r="JK4" s="25"/>
      <c r="JL4" s="24"/>
      <c r="JM4" s="24"/>
      <c r="JN4" s="24"/>
      <c r="JO4" s="24"/>
      <c r="JP4" s="26"/>
      <c r="JQ4" s="24"/>
      <c r="JR4" s="24"/>
      <c r="JS4" s="24"/>
      <c r="JT4" s="24"/>
      <c r="JU4" s="24"/>
      <c r="JV4" s="24"/>
      <c r="JW4" s="23">
        <v>238706497</v>
      </c>
      <c r="JX4" s="24"/>
      <c r="JY4" s="24"/>
      <c r="JZ4" s="24"/>
      <c r="KA4" s="24"/>
      <c r="KB4" s="24"/>
      <c r="KC4" s="24"/>
      <c r="KD4" s="24"/>
      <c r="KE4" s="25"/>
      <c r="KF4" s="24"/>
      <c r="KG4" s="24"/>
      <c r="KH4" s="24"/>
      <c r="KI4" s="24"/>
      <c r="KJ4" s="26"/>
      <c r="KK4" s="24"/>
      <c r="KL4" s="24"/>
      <c r="KM4" s="24"/>
      <c r="KN4" s="24"/>
      <c r="KO4" s="24"/>
      <c r="KP4" s="24"/>
    </row>
    <row r="5" spans="1:302" s="27" customFormat="1" ht="13.5" customHeight="1">
      <c r="A5" s="21" t="s">
        <v>23</v>
      </c>
      <c r="B5" s="22"/>
      <c r="C5" s="23">
        <v>97198316</v>
      </c>
      <c r="D5" s="24"/>
      <c r="E5" s="24"/>
      <c r="F5" s="24"/>
      <c r="G5" s="24"/>
      <c r="H5" s="24"/>
      <c r="I5" s="24"/>
      <c r="J5" s="24"/>
      <c r="K5" s="25"/>
      <c r="L5" s="24"/>
      <c r="M5" s="24"/>
      <c r="N5" s="24"/>
      <c r="O5" s="24"/>
      <c r="P5" s="26"/>
      <c r="Q5" s="24"/>
      <c r="R5" s="24"/>
      <c r="S5" s="24"/>
      <c r="T5" s="24"/>
      <c r="U5" s="24"/>
      <c r="V5" s="24"/>
      <c r="W5" s="23">
        <v>73152131</v>
      </c>
      <c r="X5" s="24"/>
      <c r="Y5" s="24"/>
      <c r="Z5" s="24"/>
      <c r="AA5" s="24"/>
      <c r="AB5" s="24"/>
      <c r="AC5" s="24"/>
      <c r="AD5" s="24"/>
      <c r="AE5" s="25"/>
      <c r="AF5" s="24"/>
      <c r="AG5" s="24"/>
      <c r="AH5" s="24"/>
      <c r="AI5" s="24"/>
      <c r="AJ5" s="26"/>
      <c r="AK5" s="24"/>
      <c r="AL5" s="24"/>
      <c r="AM5" s="24"/>
      <c r="AN5" s="24"/>
      <c r="AO5" s="24"/>
      <c r="AP5" s="24"/>
      <c r="AQ5" s="23">
        <v>90233467</v>
      </c>
      <c r="AR5" s="24"/>
      <c r="AS5" s="24"/>
      <c r="AT5" s="24"/>
      <c r="AU5" s="24"/>
      <c r="AV5" s="24"/>
      <c r="AW5" s="24"/>
      <c r="AX5" s="24"/>
      <c r="AY5" s="25"/>
      <c r="AZ5" s="24"/>
      <c r="BA5" s="24"/>
      <c r="BB5" s="24"/>
      <c r="BC5" s="24"/>
      <c r="BD5" s="26"/>
      <c r="BE5" s="24"/>
      <c r="BF5" s="24"/>
      <c r="BG5" s="24"/>
      <c r="BH5" s="24"/>
      <c r="BI5" s="24"/>
      <c r="BJ5" s="24"/>
      <c r="BK5" s="23">
        <v>66604802</v>
      </c>
      <c r="BL5" s="24"/>
      <c r="BM5" s="24"/>
      <c r="BN5" s="24"/>
      <c r="BO5" s="24"/>
      <c r="BP5" s="24"/>
      <c r="BQ5" s="24"/>
      <c r="BR5" s="24"/>
      <c r="BS5" s="25"/>
      <c r="BT5" s="24"/>
      <c r="BU5" s="24"/>
      <c r="BV5" s="24"/>
      <c r="BW5" s="24"/>
      <c r="BX5" s="26"/>
      <c r="BY5" s="24"/>
      <c r="BZ5" s="24"/>
      <c r="CA5" s="24"/>
      <c r="CB5" s="24"/>
      <c r="CC5" s="24"/>
      <c r="CD5" s="24"/>
      <c r="CE5" s="23">
        <v>98799963</v>
      </c>
      <c r="CF5" s="24"/>
      <c r="CG5" s="24"/>
      <c r="CH5" s="24"/>
      <c r="CI5" s="24"/>
      <c r="CJ5" s="24"/>
      <c r="CK5" s="24"/>
      <c r="CL5" s="24"/>
      <c r="CM5" s="25"/>
      <c r="CN5" s="24"/>
      <c r="CO5" s="24"/>
      <c r="CP5" s="24"/>
      <c r="CQ5" s="24"/>
      <c r="CR5" s="26"/>
      <c r="CS5" s="24"/>
      <c r="CT5" s="24"/>
      <c r="CU5" s="24"/>
      <c r="CV5" s="24"/>
      <c r="CW5" s="24"/>
      <c r="CX5" s="24"/>
      <c r="CY5" s="23">
        <v>73634507</v>
      </c>
      <c r="CZ5" s="24"/>
      <c r="DA5" s="24"/>
      <c r="DB5" s="24"/>
      <c r="DC5" s="24"/>
      <c r="DD5" s="24"/>
      <c r="DE5" s="24"/>
      <c r="DF5" s="24"/>
      <c r="DG5" s="25"/>
      <c r="DH5" s="24"/>
      <c r="DI5" s="24"/>
      <c r="DJ5" s="24"/>
      <c r="DK5" s="24"/>
      <c r="DL5" s="26"/>
      <c r="DM5" s="24"/>
      <c r="DN5" s="24"/>
      <c r="DO5" s="24"/>
      <c r="DP5" s="24"/>
      <c r="DQ5" s="24"/>
      <c r="DR5" s="24"/>
      <c r="DS5" s="23">
        <v>113037894</v>
      </c>
      <c r="DT5" s="24"/>
      <c r="DU5" s="24"/>
      <c r="DV5" s="24"/>
      <c r="DW5" s="24"/>
      <c r="DX5" s="24"/>
      <c r="DY5" s="24"/>
      <c r="DZ5" s="24"/>
      <c r="EA5" s="25"/>
      <c r="EB5" s="24"/>
      <c r="EC5" s="24"/>
      <c r="ED5" s="24"/>
      <c r="EE5" s="24"/>
      <c r="EF5" s="26"/>
      <c r="EG5" s="24"/>
      <c r="EH5" s="24"/>
      <c r="EI5" s="24"/>
      <c r="EJ5" s="24"/>
      <c r="EK5" s="24"/>
      <c r="EL5" s="24"/>
      <c r="EM5" s="23">
        <v>80587664</v>
      </c>
      <c r="EN5" s="24"/>
      <c r="EO5" s="24"/>
      <c r="EP5" s="24"/>
      <c r="EQ5" s="24"/>
      <c r="ER5" s="24"/>
      <c r="ES5" s="24"/>
      <c r="ET5" s="24"/>
      <c r="EU5" s="25"/>
      <c r="EV5" s="24"/>
      <c r="EW5" s="24"/>
      <c r="EX5" s="24"/>
      <c r="EY5" s="24"/>
      <c r="EZ5" s="26"/>
      <c r="FA5" s="24"/>
      <c r="FB5" s="24"/>
      <c r="FC5" s="24"/>
      <c r="FD5" s="24"/>
      <c r="FE5" s="24"/>
      <c r="FF5" s="24"/>
      <c r="FG5" s="23">
        <v>122586293</v>
      </c>
      <c r="FH5" s="24"/>
      <c r="FI5" s="24"/>
      <c r="FJ5" s="24"/>
      <c r="FK5" s="24"/>
      <c r="FL5" s="24"/>
      <c r="FM5" s="24"/>
      <c r="FN5" s="24"/>
      <c r="FO5" s="25"/>
      <c r="FP5" s="24"/>
      <c r="FQ5" s="24"/>
      <c r="FR5" s="24"/>
      <c r="FS5" s="24"/>
      <c r="FT5" s="26"/>
      <c r="FU5" s="24"/>
      <c r="FV5" s="24"/>
      <c r="FW5" s="24"/>
      <c r="FX5" s="24"/>
      <c r="FY5" s="24"/>
      <c r="FZ5" s="24"/>
      <c r="GA5" s="23">
        <v>86784957</v>
      </c>
      <c r="GB5" s="24"/>
      <c r="GC5" s="24"/>
      <c r="GD5" s="24"/>
      <c r="GE5" s="24"/>
      <c r="GF5" s="24"/>
      <c r="GG5" s="24"/>
      <c r="GH5" s="24"/>
      <c r="GI5" s="25"/>
      <c r="GJ5" s="24"/>
      <c r="GK5" s="24"/>
      <c r="GL5" s="24"/>
      <c r="GM5" s="24"/>
      <c r="GN5" s="26"/>
      <c r="GO5" s="24"/>
      <c r="GP5" s="24"/>
      <c r="GQ5" s="24"/>
      <c r="GR5" s="24"/>
      <c r="GS5" s="24"/>
      <c r="GT5" s="24"/>
      <c r="GU5" s="23">
        <v>122346020</v>
      </c>
      <c r="GV5" s="24"/>
      <c r="GW5" s="24"/>
      <c r="GX5" s="24"/>
      <c r="GY5" s="24"/>
      <c r="GZ5" s="24"/>
      <c r="HA5" s="24"/>
      <c r="HB5" s="24"/>
      <c r="HC5" s="25"/>
      <c r="HD5" s="24"/>
      <c r="HE5" s="24"/>
      <c r="HF5" s="24"/>
      <c r="HG5" s="24"/>
      <c r="HH5" s="26"/>
      <c r="HI5" s="24"/>
      <c r="HJ5" s="24"/>
      <c r="HK5" s="24"/>
      <c r="HL5" s="24"/>
      <c r="HM5" s="24"/>
      <c r="HN5" s="24"/>
      <c r="HO5" s="23">
        <v>78812769</v>
      </c>
      <c r="HP5" s="24"/>
      <c r="HQ5" s="24"/>
      <c r="HR5" s="24"/>
      <c r="HS5" s="24"/>
      <c r="HT5" s="24"/>
      <c r="HU5" s="24"/>
      <c r="HV5" s="24"/>
      <c r="HW5" s="25"/>
      <c r="HX5" s="24"/>
      <c r="HY5" s="24"/>
      <c r="HZ5" s="24"/>
      <c r="IA5" s="24"/>
      <c r="IB5" s="26"/>
      <c r="IC5" s="24"/>
      <c r="ID5" s="24"/>
      <c r="IE5" s="24"/>
      <c r="IF5" s="24"/>
      <c r="IG5" s="24"/>
      <c r="IH5" s="24"/>
      <c r="II5" s="23">
        <v>129833250</v>
      </c>
      <c r="IJ5" s="24"/>
      <c r="IK5" s="24"/>
      <c r="IL5" s="24"/>
      <c r="IM5" s="24"/>
      <c r="IN5" s="24"/>
      <c r="IO5" s="24"/>
      <c r="IP5" s="24"/>
      <c r="IQ5" s="25"/>
      <c r="IR5" s="24"/>
      <c r="IS5" s="24"/>
      <c r="IT5" s="24"/>
      <c r="IU5" s="24"/>
      <c r="IV5" s="26"/>
      <c r="IW5" s="24"/>
      <c r="IX5" s="24"/>
      <c r="IY5" s="24"/>
      <c r="IZ5" s="24"/>
      <c r="JA5" s="24"/>
      <c r="JB5" s="24"/>
      <c r="JC5" s="23">
        <v>114016831</v>
      </c>
      <c r="JD5" s="24"/>
      <c r="JE5" s="24"/>
      <c r="JF5" s="24"/>
      <c r="JG5" s="24"/>
      <c r="JH5" s="24"/>
      <c r="JI5" s="24"/>
      <c r="JJ5" s="24"/>
      <c r="JK5" s="25"/>
      <c r="JL5" s="24"/>
      <c r="JM5" s="24"/>
      <c r="JN5" s="24"/>
      <c r="JO5" s="24"/>
      <c r="JP5" s="26"/>
      <c r="JQ5" s="24"/>
      <c r="JR5" s="24"/>
      <c r="JS5" s="24"/>
      <c r="JT5" s="24"/>
      <c r="JU5" s="24"/>
      <c r="JV5" s="24"/>
      <c r="JW5" s="23">
        <v>153431405</v>
      </c>
      <c r="JX5" s="24"/>
      <c r="JY5" s="24"/>
      <c r="JZ5" s="24"/>
      <c r="KA5" s="24"/>
      <c r="KB5" s="24"/>
      <c r="KC5" s="24"/>
      <c r="KD5" s="24"/>
      <c r="KE5" s="25"/>
      <c r="KF5" s="24"/>
      <c r="KG5" s="24"/>
      <c r="KH5" s="24"/>
      <c r="KI5" s="24"/>
      <c r="KJ5" s="26"/>
      <c r="KK5" s="24"/>
      <c r="KL5" s="24"/>
      <c r="KM5" s="24"/>
      <c r="KN5" s="24"/>
      <c r="KO5" s="24"/>
      <c r="KP5" s="24"/>
    </row>
    <row r="6" spans="1:302" s="36" customFormat="1" ht="13.5" customHeight="1">
      <c r="A6" s="28" t="s">
        <v>60</v>
      </c>
      <c r="B6" s="29"/>
      <c r="C6" s="30">
        <v>0.51500000000000001</v>
      </c>
      <c r="D6" s="31"/>
      <c r="E6" s="31"/>
      <c r="F6" s="31"/>
      <c r="G6" s="31"/>
      <c r="H6" s="31"/>
      <c r="I6" s="31"/>
      <c r="J6" s="31"/>
      <c r="K6" s="32"/>
      <c r="L6" s="31"/>
      <c r="M6" s="31"/>
      <c r="N6" s="31"/>
      <c r="O6" s="31"/>
      <c r="P6" s="33"/>
      <c r="Q6" s="31"/>
      <c r="R6" s="31"/>
      <c r="S6" s="31"/>
      <c r="T6" s="31"/>
      <c r="U6" s="31"/>
      <c r="V6" s="31"/>
      <c r="W6" s="34">
        <v>0.37580000000000002</v>
      </c>
      <c r="X6" s="31"/>
      <c r="Y6" s="31"/>
      <c r="Z6" s="31"/>
      <c r="AA6" s="31"/>
      <c r="AB6" s="31"/>
      <c r="AC6" s="31"/>
      <c r="AD6" s="31"/>
      <c r="AE6" s="32"/>
      <c r="AF6" s="31"/>
      <c r="AG6" s="31"/>
      <c r="AH6" s="31"/>
      <c r="AI6" s="31"/>
      <c r="AJ6" s="33"/>
      <c r="AK6" s="31"/>
      <c r="AL6" s="31"/>
      <c r="AM6" s="31"/>
      <c r="AN6" s="31"/>
      <c r="AO6" s="31"/>
      <c r="AP6" s="31"/>
      <c r="AQ6" s="35">
        <v>0.46</v>
      </c>
      <c r="AR6" s="31"/>
      <c r="AS6" s="31"/>
      <c r="AT6" s="31"/>
      <c r="AU6" s="31"/>
      <c r="AV6" s="31"/>
      <c r="AW6" s="31"/>
      <c r="AX6" s="31"/>
      <c r="AY6" s="32"/>
      <c r="AZ6" s="31"/>
      <c r="BA6" s="31"/>
      <c r="BB6" s="31"/>
      <c r="BC6" s="31"/>
      <c r="BD6" s="33"/>
      <c r="BE6" s="31"/>
      <c r="BF6" s="31"/>
      <c r="BG6" s="31"/>
      <c r="BH6" s="31"/>
      <c r="BI6" s="31"/>
      <c r="BJ6" s="31"/>
      <c r="BK6" s="35">
        <v>0.33148756513559652</v>
      </c>
      <c r="BL6" s="31"/>
      <c r="BM6" s="31"/>
      <c r="BN6" s="31"/>
      <c r="BO6" s="31"/>
      <c r="BP6" s="31"/>
      <c r="BQ6" s="31"/>
      <c r="BR6" s="31"/>
      <c r="BS6" s="32"/>
      <c r="BT6" s="31"/>
      <c r="BU6" s="31"/>
      <c r="BV6" s="31"/>
      <c r="BW6" s="31"/>
      <c r="BX6" s="33"/>
      <c r="BY6" s="31"/>
      <c r="BZ6" s="31"/>
      <c r="CA6" s="31"/>
      <c r="CB6" s="31"/>
      <c r="CC6" s="31"/>
      <c r="CD6" s="31"/>
      <c r="CE6" s="30">
        <v>0.48098437773839892</v>
      </c>
      <c r="CF6" s="31"/>
      <c r="CG6" s="31"/>
      <c r="CH6" s="31"/>
      <c r="CI6" s="31"/>
      <c r="CJ6" s="31"/>
      <c r="CK6" s="31"/>
      <c r="CL6" s="31"/>
      <c r="CM6" s="32"/>
      <c r="CN6" s="31"/>
      <c r="CO6" s="31"/>
      <c r="CP6" s="31"/>
      <c r="CQ6" s="31"/>
      <c r="CR6" s="33"/>
      <c r="CS6" s="31"/>
      <c r="CT6" s="31"/>
      <c r="CU6" s="31"/>
      <c r="CV6" s="31"/>
      <c r="CW6" s="31"/>
      <c r="CX6" s="31"/>
      <c r="CY6" s="30">
        <v>0.34299755223364592</v>
      </c>
      <c r="CZ6" s="31"/>
      <c r="DA6" s="31"/>
      <c r="DB6" s="31"/>
      <c r="DC6" s="31"/>
      <c r="DD6" s="31"/>
      <c r="DE6" s="31"/>
      <c r="DF6" s="31"/>
      <c r="DG6" s="32"/>
      <c r="DH6" s="31"/>
      <c r="DI6" s="31"/>
      <c r="DJ6" s="31"/>
      <c r="DK6" s="31"/>
      <c r="DL6" s="33"/>
      <c r="DM6" s="31"/>
      <c r="DN6" s="31"/>
      <c r="DO6" s="31"/>
      <c r="DP6" s="31"/>
      <c r="DQ6" s="31"/>
      <c r="DR6" s="31"/>
      <c r="DS6" s="30">
        <v>0.51200000000000001</v>
      </c>
      <c r="DT6" s="31"/>
      <c r="DU6" s="31"/>
      <c r="DV6" s="31"/>
      <c r="DW6" s="31"/>
      <c r="DX6" s="31"/>
      <c r="DY6" s="31"/>
      <c r="DZ6" s="31"/>
      <c r="EA6" s="32"/>
      <c r="EB6" s="31"/>
      <c r="EC6" s="31"/>
      <c r="ED6" s="31"/>
      <c r="EE6" s="31"/>
      <c r="EF6" s="33"/>
      <c r="EG6" s="31"/>
      <c r="EH6" s="31"/>
      <c r="EI6" s="31"/>
      <c r="EJ6" s="31"/>
      <c r="EK6" s="31"/>
      <c r="EL6" s="31"/>
      <c r="EM6" s="30">
        <v>0.35785407443260792</v>
      </c>
      <c r="EN6" s="31"/>
      <c r="EO6" s="31"/>
      <c r="EP6" s="31"/>
      <c r="EQ6" s="31"/>
      <c r="ER6" s="31"/>
      <c r="ES6" s="31"/>
      <c r="ET6" s="31"/>
      <c r="EU6" s="32"/>
      <c r="EV6" s="31"/>
      <c r="EW6" s="31"/>
      <c r="EX6" s="31"/>
      <c r="EY6" s="31"/>
      <c r="EZ6" s="33"/>
      <c r="FA6" s="31"/>
      <c r="FB6" s="31"/>
      <c r="FC6" s="31"/>
      <c r="FD6" s="31"/>
      <c r="FE6" s="31"/>
      <c r="FF6" s="31"/>
      <c r="FG6" s="30">
        <v>0.53197591546052991</v>
      </c>
      <c r="FH6" s="31"/>
      <c r="FI6" s="31"/>
      <c r="FJ6" s="31"/>
      <c r="FK6" s="31"/>
      <c r="FL6" s="31"/>
      <c r="FM6" s="31"/>
      <c r="FN6" s="31"/>
      <c r="FO6" s="32"/>
      <c r="FP6" s="31"/>
      <c r="FQ6" s="31"/>
      <c r="FR6" s="31"/>
      <c r="FS6" s="31"/>
      <c r="FT6" s="33"/>
      <c r="FU6" s="31"/>
      <c r="FV6" s="31"/>
      <c r="FW6" s="31"/>
      <c r="FX6" s="31"/>
      <c r="FY6" s="31"/>
      <c r="FZ6" s="31"/>
      <c r="GA6" s="30">
        <v>0.39800000000000002</v>
      </c>
      <c r="GB6" s="31"/>
      <c r="GC6" s="31"/>
      <c r="GD6" s="31"/>
      <c r="GE6" s="31"/>
      <c r="GF6" s="31"/>
      <c r="GG6" s="31"/>
      <c r="GH6" s="31"/>
      <c r="GI6" s="32"/>
      <c r="GJ6" s="31"/>
      <c r="GK6" s="31"/>
      <c r="GL6" s="31"/>
      <c r="GM6" s="31"/>
      <c r="GN6" s="33"/>
      <c r="GO6" s="31"/>
      <c r="GP6" s="31"/>
      <c r="GQ6" s="31"/>
      <c r="GR6" s="31"/>
      <c r="GS6" s="31"/>
      <c r="GT6" s="31"/>
      <c r="GU6" s="30">
        <v>0.50900000000000001</v>
      </c>
      <c r="GV6" s="31"/>
      <c r="GW6" s="31"/>
      <c r="GX6" s="31"/>
      <c r="GY6" s="31"/>
      <c r="GZ6" s="31"/>
      <c r="HA6" s="31"/>
      <c r="HB6" s="31"/>
      <c r="HC6" s="32"/>
      <c r="HD6" s="31"/>
      <c r="HE6" s="31"/>
      <c r="HF6" s="31"/>
      <c r="HG6" s="31"/>
      <c r="HH6" s="33"/>
      <c r="HI6" s="31"/>
      <c r="HJ6" s="31"/>
      <c r="HK6" s="31"/>
      <c r="HL6" s="31"/>
      <c r="HM6" s="31"/>
      <c r="HN6" s="31"/>
      <c r="HO6" s="30">
        <v>0.35599999999999998</v>
      </c>
      <c r="HP6" s="31"/>
      <c r="HQ6" s="31"/>
      <c r="HR6" s="31"/>
      <c r="HS6" s="31"/>
      <c r="HT6" s="31"/>
      <c r="HU6" s="31"/>
      <c r="HV6" s="31"/>
      <c r="HW6" s="32"/>
      <c r="HX6" s="31"/>
      <c r="HY6" s="31"/>
      <c r="HZ6" s="31"/>
      <c r="IA6" s="31"/>
      <c r="IB6" s="33"/>
      <c r="IC6" s="31"/>
      <c r="ID6" s="31"/>
      <c r="IE6" s="31"/>
      <c r="IF6" s="31"/>
      <c r="IG6" s="31"/>
      <c r="IH6" s="31"/>
      <c r="II6" s="30">
        <f>II5/II4</f>
        <v>0.52038758625905746</v>
      </c>
      <c r="IJ6" s="31"/>
      <c r="IK6" s="31"/>
      <c r="IL6" s="31"/>
      <c r="IM6" s="31"/>
      <c r="IN6" s="31"/>
      <c r="IO6" s="31"/>
      <c r="IP6" s="31"/>
      <c r="IQ6" s="32"/>
      <c r="IR6" s="31"/>
      <c r="IS6" s="31"/>
      <c r="IT6" s="31"/>
      <c r="IU6" s="31"/>
      <c r="IV6" s="33"/>
      <c r="IW6" s="31"/>
      <c r="IX6" s="31"/>
      <c r="IY6" s="31"/>
      <c r="IZ6" s="31"/>
      <c r="JA6" s="31"/>
      <c r="JB6" s="31"/>
      <c r="JC6" s="30">
        <f>JC5/JC4</f>
        <v>0.48479589844297277</v>
      </c>
      <c r="JD6" s="31"/>
      <c r="JE6" s="31"/>
      <c r="JF6" s="31"/>
      <c r="JG6" s="31"/>
      <c r="JH6" s="31"/>
      <c r="JI6" s="31"/>
      <c r="JJ6" s="31"/>
      <c r="JK6" s="32"/>
      <c r="JL6" s="31"/>
      <c r="JM6" s="31"/>
      <c r="JN6" s="31"/>
      <c r="JO6" s="31"/>
      <c r="JP6" s="33"/>
      <c r="JQ6" s="31"/>
      <c r="JR6" s="31"/>
      <c r="JS6" s="31"/>
      <c r="JT6" s="31"/>
      <c r="JU6" s="31"/>
      <c r="JV6" s="31"/>
      <c r="JW6" s="30">
        <f>JW5/JW4</f>
        <v>0.64276174686606879</v>
      </c>
      <c r="JX6" s="31"/>
      <c r="JY6" s="31"/>
      <c r="JZ6" s="31"/>
      <c r="KA6" s="31"/>
      <c r="KB6" s="31"/>
      <c r="KC6" s="31"/>
      <c r="KD6" s="31"/>
      <c r="KE6" s="32"/>
      <c r="KF6" s="31"/>
      <c r="KG6" s="31"/>
      <c r="KH6" s="31"/>
      <c r="KI6" s="31"/>
      <c r="KJ6" s="33"/>
      <c r="KK6" s="31"/>
      <c r="KL6" s="31"/>
      <c r="KM6" s="31"/>
      <c r="KN6" s="31"/>
      <c r="KO6" s="31"/>
      <c r="KP6" s="31"/>
    </row>
    <row r="7" spans="1:302" s="27" customFormat="1" ht="13.5" customHeight="1">
      <c r="A7" s="21" t="s">
        <v>24</v>
      </c>
      <c r="B7" s="22"/>
      <c r="C7" s="23">
        <v>97198316</v>
      </c>
      <c r="D7" s="24"/>
      <c r="E7" s="24"/>
      <c r="F7" s="24"/>
      <c r="G7" s="24"/>
      <c r="H7" s="24"/>
      <c r="I7" s="24"/>
      <c r="J7" s="24"/>
      <c r="K7" s="25"/>
      <c r="L7" s="24"/>
      <c r="M7" s="24"/>
      <c r="N7" s="24"/>
      <c r="O7" s="24"/>
      <c r="P7" s="26"/>
      <c r="Q7" s="24"/>
      <c r="R7" s="24"/>
      <c r="S7" s="24"/>
      <c r="T7" s="24"/>
      <c r="U7" s="24"/>
      <c r="V7" s="24"/>
      <c r="W7" s="23">
        <v>79493648</v>
      </c>
      <c r="X7" s="24"/>
      <c r="Y7" s="24"/>
      <c r="Z7" s="24"/>
      <c r="AA7" s="24"/>
      <c r="AB7" s="24"/>
      <c r="AC7" s="24"/>
      <c r="AD7" s="24"/>
      <c r="AE7" s="25"/>
      <c r="AF7" s="24"/>
      <c r="AG7" s="24"/>
      <c r="AH7" s="24"/>
      <c r="AI7" s="24"/>
      <c r="AJ7" s="26"/>
      <c r="AK7" s="24"/>
      <c r="AL7" s="24"/>
      <c r="AM7" s="24"/>
      <c r="AN7" s="24"/>
      <c r="AO7" s="24"/>
      <c r="AP7" s="24"/>
      <c r="AQ7" s="23">
        <v>90233467</v>
      </c>
      <c r="AR7" s="24"/>
      <c r="AS7" s="24"/>
      <c r="AT7" s="24"/>
      <c r="AU7" s="24"/>
      <c r="AV7" s="24"/>
      <c r="AW7" s="24"/>
      <c r="AX7" s="24"/>
      <c r="AY7" s="25"/>
      <c r="AZ7" s="24"/>
      <c r="BA7" s="24"/>
      <c r="BB7" s="24"/>
      <c r="BC7" s="24"/>
      <c r="BD7" s="26"/>
      <c r="BE7" s="24"/>
      <c r="BF7" s="24"/>
      <c r="BG7" s="24"/>
      <c r="BH7" s="24"/>
      <c r="BI7" s="24"/>
      <c r="BJ7" s="24"/>
      <c r="BK7" s="23">
        <v>66604802</v>
      </c>
      <c r="BL7" s="24"/>
      <c r="BM7" s="24"/>
      <c r="BN7" s="24"/>
      <c r="BO7" s="24"/>
      <c r="BP7" s="24"/>
      <c r="BQ7" s="24"/>
      <c r="BR7" s="24"/>
      <c r="BS7" s="25"/>
      <c r="BT7" s="24"/>
      <c r="BU7" s="24"/>
      <c r="BV7" s="24"/>
      <c r="BW7" s="24"/>
      <c r="BX7" s="26"/>
      <c r="BY7" s="24"/>
      <c r="BZ7" s="24"/>
      <c r="CA7" s="24"/>
      <c r="CB7" s="24"/>
      <c r="CC7" s="24"/>
      <c r="CD7" s="24"/>
      <c r="CE7" s="23">
        <v>98799963</v>
      </c>
      <c r="CF7" s="24"/>
      <c r="CG7" s="24"/>
      <c r="CH7" s="24"/>
      <c r="CI7" s="24"/>
      <c r="CJ7" s="24"/>
      <c r="CK7" s="24"/>
      <c r="CL7" s="24"/>
      <c r="CM7" s="25"/>
      <c r="CN7" s="24"/>
      <c r="CO7" s="24"/>
      <c r="CP7" s="24"/>
      <c r="CQ7" s="24"/>
      <c r="CR7" s="26"/>
      <c r="CS7" s="24"/>
      <c r="CT7" s="24"/>
      <c r="CU7" s="24"/>
      <c r="CV7" s="24"/>
      <c r="CW7" s="24"/>
      <c r="CX7" s="24"/>
      <c r="CY7" s="23">
        <v>73634507</v>
      </c>
      <c r="CZ7" s="24"/>
      <c r="DA7" s="24"/>
      <c r="DB7" s="24"/>
      <c r="DC7" s="24"/>
      <c r="DD7" s="24"/>
      <c r="DE7" s="24"/>
      <c r="DF7" s="24"/>
      <c r="DG7" s="25"/>
      <c r="DH7" s="24"/>
      <c r="DI7" s="24"/>
      <c r="DJ7" s="24"/>
      <c r="DK7" s="24"/>
      <c r="DL7" s="26"/>
      <c r="DM7" s="24"/>
      <c r="DN7" s="24"/>
      <c r="DO7" s="24"/>
      <c r="DP7" s="24"/>
      <c r="DQ7" s="24"/>
      <c r="DR7" s="24"/>
      <c r="DS7" s="23">
        <v>113037894</v>
      </c>
      <c r="DT7" s="24"/>
      <c r="DU7" s="24"/>
      <c r="DV7" s="24"/>
      <c r="DW7" s="24"/>
      <c r="DX7" s="24"/>
      <c r="DY7" s="24"/>
      <c r="DZ7" s="24"/>
      <c r="EA7" s="25"/>
      <c r="EB7" s="24"/>
      <c r="EC7" s="24"/>
      <c r="ED7" s="24"/>
      <c r="EE7" s="24"/>
      <c r="EF7" s="26"/>
      <c r="EG7" s="24"/>
      <c r="EH7" s="24"/>
      <c r="EI7" s="24"/>
      <c r="EJ7" s="24"/>
      <c r="EK7" s="24"/>
      <c r="EL7" s="24"/>
      <c r="EM7" s="23">
        <v>80587664</v>
      </c>
      <c r="EN7" s="24"/>
      <c r="EO7" s="24"/>
      <c r="EP7" s="24"/>
      <c r="EQ7" s="24"/>
      <c r="ER7" s="24"/>
      <c r="ES7" s="24"/>
      <c r="ET7" s="24"/>
      <c r="EU7" s="25"/>
      <c r="EV7" s="24"/>
      <c r="EW7" s="24"/>
      <c r="EX7" s="24"/>
      <c r="EY7" s="24"/>
      <c r="EZ7" s="26"/>
      <c r="FA7" s="24"/>
      <c r="FB7" s="24"/>
      <c r="FC7" s="24"/>
      <c r="FD7" s="24"/>
      <c r="FE7" s="24"/>
      <c r="FF7" s="24"/>
      <c r="FG7" s="23">
        <v>122586293</v>
      </c>
      <c r="FH7" s="24"/>
      <c r="FI7" s="24"/>
      <c r="FJ7" s="24"/>
      <c r="FK7" s="24"/>
      <c r="FL7" s="24"/>
      <c r="FM7" s="24"/>
      <c r="FN7" s="24"/>
      <c r="FO7" s="25"/>
      <c r="FP7" s="24"/>
      <c r="FQ7" s="24"/>
      <c r="FR7" s="24"/>
      <c r="FS7" s="24"/>
      <c r="FT7" s="26"/>
      <c r="FU7" s="24"/>
      <c r="FV7" s="24"/>
      <c r="FW7" s="24"/>
      <c r="FX7" s="24"/>
      <c r="FY7" s="24"/>
      <c r="FZ7" s="24"/>
      <c r="GA7" s="23">
        <v>86784957</v>
      </c>
      <c r="GB7" s="24"/>
      <c r="GC7" s="24"/>
      <c r="GD7" s="24"/>
      <c r="GE7" s="24"/>
      <c r="GF7" s="24"/>
      <c r="GG7" s="24"/>
      <c r="GH7" s="24"/>
      <c r="GI7" s="25"/>
      <c r="GJ7" s="24"/>
      <c r="GK7" s="24"/>
      <c r="GL7" s="24"/>
      <c r="GM7" s="24"/>
      <c r="GN7" s="26"/>
      <c r="GO7" s="24"/>
      <c r="GP7" s="24"/>
      <c r="GQ7" s="24"/>
      <c r="GR7" s="24"/>
      <c r="GS7" s="24"/>
      <c r="GT7" s="24"/>
      <c r="GU7" s="23">
        <v>122346020</v>
      </c>
      <c r="GV7" s="24"/>
      <c r="GW7" s="24"/>
      <c r="GX7" s="24"/>
      <c r="GY7" s="24"/>
      <c r="GZ7" s="24"/>
      <c r="HA7" s="24"/>
      <c r="HB7" s="24"/>
      <c r="HC7" s="25"/>
      <c r="HD7" s="24"/>
      <c r="HE7" s="24"/>
      <c r="HF7" s="24"/>
      <c r="HG7" s="24"/>
      <c r="HH7" s="26"/>
      <c r="HI7" s="24"/>
      <c r="HJ7" s="24"/>
      <c r="HK7" s="24"/>
      <c r="HL7" s="24"/>
      <c r="HM7" s="24"/>
      <c r="HN7" s="24"/>
      <c r="HO7" s="23">
        <v>78812769</v>
      </c>
      <c r="HP7" s="31"/>
      <c r="HQ7" s="24"/>
      <c r="HR7" s="24"/>
      <c r="HS7" s="24"/>
      <c r="HT7" s="24"/>
      <c r="HU7" s="24"/>
      <c r="HV7" s="24"/>
      <c r="HW7" s="25"/>
      <c r="HX7" s="24"/>
      <c r="HY7" s="24"/>
      <c r="HZ7" s="24"/>
      <c r="IA7" s="24"/>
      <c r="IB7" s="26"/>
      <c r="IC7" s="24"/>
      <c r="ID7" s="24"/>
      <c r="IE7" s="24"/>
      <c r="IF7" s="24"/>
      <c r="IG7" s="24"/>
      <c r="IH7" s="24"/>
      <c r="II7" s="23">
        <v>129833250</v>
      </c>
      <c r="IJ7" s="24"/>
      <c r="IK7" s="24"/>
      <c r="IL7" s="24"/>
      <c r="IM7" s="24"/>
      <c r="IN7" s="24"/>
      <c r="IO7" s="24"/>
      <c r="IP7" s="24"/>
      <c r="IQ7" s="25"/>
      <c r="IR7" s="24"/>
      <c r="IS7" s="24"/>
      <c r="IT7" s="24"/>
      <c r="IU7" s="24"/>
      <c r="IV7" s="26"/>
      <c r="IW7" s="24"/>
      <c r="IX7" s="24"/>
      <c r="IY7" s="24"/>
      <c r="IZ7" s="24"/>
      <c r="JA7" s="24"/>
      <c r="JB7" s="24"/>
      <c r="JC7" s="23">
        <v>114016831</v>
      </c>
      <c r="JD7" s="24"/>
      <c r="JE7" s="24"/>
      <c r="JF7" s="24"/>
      <c r="JG7" s="24"/>
      <c r="JH7" s="24"/>
      <c r="JI7" s="24"/>
      <c r="JJ7" s="24"/>
      <c r="JK7" s="25"/>
      <c r="JL7" s="24"/>
      <c r="JM7" s="24"/>
      <c r="JN7" s="24"/>
      <c r="JO7" s="24"/>
      <c r="JP7" s="26"/>
      <c r="JQ7" s="24"/>
      <c r="JR7" s="24"/>
      <c r="JS7" s="24"/>
      <c r="JT7" s="24"/>
      <c r="JU7" s="24"/>
      <c r="JV7" s="24"/>
      <c r="JW7" s="23">
        <v>153431405</v>
      </c>
      <c r="JX7" s="24"/>
      <c r="JY7" s="24"/>
      <c r="JZ7" s="24"/>
      <c r="KA7" s="24"/>
      <c r="KB7" s="24"/>
      <c r="KC7" s="24"/>
      <c r="KD7" s="24"/>
      <c r="KE7" s="25"/>
      <c r="KF7" s="24"/>
      <c r="KG7" s="24"/>
      <c r="KH7" s="24"/>
      <c r="KI7" s="24"/>
      <c r="KJ7" s="26"/>
      <c r="KK7" s="24"/>
      <c r="KL7" s="24"/>
      <c r="KM7" s="24"/>
      <c r="KN7" s="24"/>
      <c r="KO7" s="24"/>
      <c r="KP7" s="24"/>
    </row>
    <row r="8" spans="1:302" s="36" customFormat="1" ht="13.5" customHeight="1">
      <c r="A8" s="28" t="s">
        <v>61</v>
      </c>
      <c r="B8" s="29"/>
      <c r="C8" s="30">
        <v>0</v>
      </c>
      <c r="D8" s="31"/>
      <c r="E8" s="31"/>
      <c r="F8" s="31"/>
      <c r="G8" s="31"/>
      <c r="H8" s="31"/>
      <c r="I8" s="31"/>
      <c r="J8" s="31"/>
      <c r="K8" s="32"/>
      <c r="L8" s="31"/>
      <c r="M8" s="31"/>
      <c r="N8" s="31"/>
      <c r="O8" s="31"/>
      <c r="P8" s="33"/>
      <c r="Q8" s="31"/>
      <c r="R8" s="31"/>
      <c r="S8" s="31"/>
      <c r="T8" s="31"/>
      <c r="U8" s="31"/>
      <c r="V8" s="31"/>
      <c r="W8" s="34">
        <v>0.96399999999999997</v>
      </c>
      <c r="X8" s="31"/>
      <c r="Y8" s="31"/>
      <c r="Z8" s="31"/>
      <c r="AA8" s="31"/>
      <c r="AB8" s="31"/>
      <c r="AC8" s="31"/>
      <c r="AD8" s="31"/>
      <c r="AE8" s="32"/>
      <c r="AF8" s="31"/>
      <c r="AG8" s="31"/>
      <c r="AH8" s="31"/>
      <c r="AI8" s="31"/>
      <c r="AJ8" s="33"/>
      <c r="AK8" s="31"/>
      <c r="AL8" s="31"/>
      <c r="AM8" s="31"/>
      <c r="AN8" s="31"/>
      <c r="AO8" s="31"/>
      <c r="AP8" s="31"/>
      <c r="AQ8" s="35">
        <v>0</v>
      </c>
      <c r="AR8" s="31"/>
      <c r="AS8" s="31"/>
      <c r="AT8" s="31"/>
      <c r="AU8" s="31"/>
      <c r="AV8" s="31"/>
      <c r="AW8" s="31"/>
      <c r="AX8" s="31"/>
      <c r="AY8" s="32"/>
      <c r="AZ8" s="31"/>
      <c r="BA8" s="31"/>
      <c r="BB8" s="31"/>
      <c r="BC8" s="31"/>
      <c r="BD8" s="33"/>
      <c r="BE8" s="31"/>
      <c r="BF8" s="31"/>
      <c r="BG8" s="31"/>
      <c r="BH8" s="31"/>
      <c r="BI8" s="31"/>
      <c r="BJ8" s="31"/>
      <c r="BK8" s="30">
        <v>0</v>
      </c>
      <c r="BL8" s="31"/>
      <c r="BM8" s="31"/>
      <c r="BN8" s="31"/>
      <c r="BO8" s="31"/>
      <c r="BP8" s="31"/>
      <c r="BQ8" s="31"/>
      <c r="BR8" s="31"/>
      <c r="BS8" s="32"/>
      <c r="BT8" s="31"/>
      <c r="BU8" s="31"/>
      <c r="BV8" s="31"/>
      <c r="BW8" s="31"/>
      <c r="BX8" s="33"/>
      <c r="BY8" s="31"/>
      <c r="BZ8" s="31"/>
      <c r="CA8" s="31"/>
      <c r="CB8" s="31"/>
      <c r="CC8" s="31"/>
      <c r="CD8" s="31"/>
      <c r="CE8" s="30">
        <v>0</v>
      </c>
      <c r="CF8" s="31"/>
      <c r="CG8" s="31"/>
      <c r="CH8" s="31"/>
      <c r="CI8" s="31"/>
      <c r="CJ8" s="31"/>
      <c r="CK8" s="31"/>
      <c r="CL8" s="31"/>
      <c r="CM8" s="32"/>
      <c r="CN8" s="31"/>
      <c r="CO8" s="31"/>
      <c r="CP8" s="31"/>
      <c r="CQ8" s="31"/>
      <c r="CR8" s="33"/>
      <c r="CS8" s="31"/>
      <c r="CT8" s="31"/>
      <c r="CU8" s="31"/>
      <c r="CV8" s="31"/>
      <c r="CW8" s="31"/>
      <c r="CX8" s="31"/>
      <c r="CY8" s="30">
        <v>0</v>
      </c>
      <c r="CZ8" s="31"/>
      <c r="DA8" s="31"/>
      <c r="DB8" s="31"/>
      <c r="DC8" s="31"/>
      <c r="DD8" s="31"/>
      <c r="DE8" s="31"/>
      <c r="DF8" s="31"/>
      <c r="DG8" s="32"/>
      <c r="DH8" s="31"/>
      <c r="DI8" s="31"/>
      <c r="DJ8" s="31"/>
      <c r="DK8" s="31"/>
      <c r="DL8" s="33"/>
      <c r="DM8" s="31"/>
      <c r="DN8" s="31"/>
      <c r="DO8" s="31"/>
      <c r="DP8" s="31"/>
      <c r="DQ8" s="31"/>
      <c r="DR8" s="31"/>
      <c r="DS8" s="30">
        <v>0</v>
      </c>
      <c r="DT8" s="31"/>
      <c r="DU8" s="31"/>
      <c r="DV8" s="31"/>
      <c r="DW8" s="31"/>
      <c r="DX8" s="31"/>
      <c r="DY8" s="31"/>
      <c r="DZ8" s="31"/>
      <c r="EA8" s="32"/>
      <c r="EB8" s="31"/>
      <c r="EC8" s="31"/>
      <c r="ED8" s="31"/>
      <c r="EE8" s="31"/>
      <c r="EF8" s="33"/>
      <c r="EG8" s="31"/>
      <c r="EH8" s="31"/>
      <c r="EI8" s="31"/>
      <c r="EJ8" s="31"/>
      <c r="EK8" s="31"/>
      <c r="EL8" s="31"/>
      <c r="EM8" s="30">
        <v>0</v>
      </c>
      <c r="EN8" s="31"/>
      <c r="EO8" s="31"/>
      <c r="EP8" s="31"/>
      <c r="EQ8" s="31"/>
      <c r="ER8" s="31"/>
      <c r="ES8" s="31"/>
      <c r="ET8" s="31"/>
      <c r="EU8" s="32"/>
      <c r="EV8" s="31"/>
      <c r="EW8" s="31"/>
      <c r="EX8" s="31"/>
      <c r="EY8" s="31"/>
      <c r="EZ8" s="33"/>
      <c r="FA8" s="31"/>
      <c r="FB8" s="31"/>
      <c r="FC8" s="31"/>
      <c r="FD8" s="31"/>
      <c r="FE8" s="31"/>
      <c r="FF8" s="31"/>
      <c r="FG8" s="30">
        <v>0</v>
      </c>
      <c r="FH8" s="31"/>
      <c r="FI8" s="31"/>
      <c r="FJ8" s="31"/>
      <c r="FK8" s="31"/>
      <c r="FL8" s="31"/>
      <c r="FM8" s="31"/>
      <c r="FN8" s="31"/>
      <c r="FO8" s="32"/>
      <c r="FP8" s="31"/>
      <c r="FQ8" s="31"/>
      <c r="FR8" s="31"/>
      <c r="FS8" s="31"/>
      <c r="FT8" s="33"/>
      <c r="FU8" s="31"/>
      <c r="FV8" s="31"/>
      <c r="FW8" s="31"/>
      <c r="FX8" s="31"/>
      <c r="FY8" s="31"/>
      <c r="FZ8" s="31"/>
      <c r="GA8" s="30">
        <v>0</v>
      </c>
      <c r="GB8" s="31"/>
      <c r="GC8" s="31"/>
      <c r="GD8" s="31"/>
      <c r="GE8" s="31"/>
      <c r="GF8" s="31"/>
      <c r="GG8" s="31"/>
      <c r="GH8" s="31"/>
      <c r="GI8" s="32"/>
      <c r="GJ8" s="31"/>
      <c r="GK8" s="31"/>
      <c r="GL8" s="31"/>
      <c r="GM8" s="31"/>
      <c r="GN8" s="33"/>
      <c r="GO8" s="31"/>
      <c r="GP8" s="31"/>
      <c r="GQ8" s="31"/>
      <c r="GR8" s="31"/>
      <c r="GS8" s="31"/>
      <c r="GT8" s="31"/>
      <c r="GU8" s="30">
        <v>0</v>
      </c>
      <c r="GV8" s="31"/>
      <c r="GW8" s="31"/>
      <c r="GX8" s="31"/>
      <c r="GY8" s="31"/>
      <c r="GZ8" s="31"/>
      <c r="HA8" s="31"/>
      <c r="HB8" s="31"/>
      <c r="HC8" s="32"/>
      <c r="HD8" s="31"/>
      <c r="HE8" s="31"/>
      <c r="HF8" s="31"/>
      <c r="HG8" s="31"/>
      <c r="HH8" s="33"/>
      <c r="HI8" s="31"/>
      <c r="HJ8" s="31"/>
      <c r="HK8" s="31"/>
      <c r="HL8" s="31"/>
      <c r="HM8" s="31"/>
      <c r="HN8" s="31"/>
      <c r="HO8" s="30">
        <f>HO7/HO5</f>
        <v>1</v>
      </c>
      <c r="HP8" s="31"/>
      <c r="HQ8" s="31"/>
      <c r="HR8" s="31"/>
      <c r="HS8" s="31"/>
      <c r="HT8" s="31"/>
      <c r="HU8" s="31"/>
      <c r="HV8" s="31"/>
      <c r="HW8" s="32"/>
      <c r="HX8" s="31"/>
      <c r="HY8" s="31"/>
      <c r="HZ8" s="31"/>
      <c r="IA8" s="31"/>
      <c r="IB8" s="33"/>
      <c r="IC8" s="31"/>
      <c r="ID8" s="31"/>
      <c r="IE8" s="31"/>
      <c r="IF8" s="31"/>
      <c r="IG8" s="31"/>
      <c r="IH8" s="31"/>
      <c r="II8" s="30">
        <f>II7/II5</f>
        <v>1</v>
      </c>
      <c r="IJ8" s="31"/>
      <c r="IK8" s="31"/>
      <c r="IL8" s="31"/>
      <c r="IM8" s="31"/>
      <c r="IN8" s="31"/>
      <c r="IO8" s="31"/>
      <c r="IP8" s="31"/>
      <c r="IQ8" s="32"/>
      <c r="IR8" s="31"/>
      <c r="IS8" s="31"/>
      <c r="IT8" s="31"/>
      <c r="IU8" s="31"/>
      <c r="IV8" s="33"/>
      <c r="IW8" s="31"/>
      <c r="IX8" s="31"/>
      <c r="IY8" s="31"/>
      <c r="IZ8" s="31"/>
      <c r="JA8" s="31"/>
      <c r="JB8" s="31"/>
      <c r="JC8" s="30">
        <f>JC7/JC5</f>
        <v>1</v>
      </c>
      <c r="JD8" s="31"/>
      <c r="JE8" s="31"/>
      <c r="JF8" s="31"/>
      <c r="JG8" s="31"/>
      <c r="JH8" s="31"/>
      <c r="JI8" s="31"/>
      <c r="JJ8" s="31"/>
      <c r="JK8" s="32"/>
      <c r="JL8" s="31"/>
      <c r="JM8" s="31"/>
      <c r="JN8" s="31"/>
      <c r="JO8" s="31"/>
      <c r="JP8" s="33"/>
      <c r="JQ8" s="31"/>
      <c r="JR8" s="31"/>
      <c r="JS8" s="31"/>
      <c r="JT8" s="31"/>
      <c r="JU8" s="31"/>
      <c r="JV8" s="31"/>
      <c r="JW8" s="30">
        <f>JW7/JW5</f>
        <v>1</v>
      </c>
      <c r="JX8" s="31"/>
      <c r="JY8" s="31"/>
      <c r="JZ8" s="31"/>
      <c r="KA8" s="31"/>
      <c r="KB8" s="31"/>
      <c r="KC8" s="31"/>
      <c r="KD8" s="31"/>
      <c r="KE8" s="32"/>
      <c r="KF8" s="31"/>
      <c r="KG8" s="31"/>
      <c r="KH8" s="31"/>
      <c r="KI8" s="31"/>
      <c r="KJ8" s="33"/>
      <c r="KK8" s="31"/>
      <c r="KL8" s="31"/>
      <c r="KM8" s="31"/>
      <c r="KN8" s="31"/>
      <c r="KO8" s="31"/>
      <c r="KP8" s="31"/>
    </row>
    <row r="9" spans="1:302" ht="13.5" customHeight="1">
      <c r="A9" s="16" t="s">
        <v>11</v>
      </c>
      <c r="B9" s="16"/>
      <c r="C9" s="5"/>
      <c r="D9" s="18"/>
      <c r="E9" s="24"/>
      <c r="F9" s="128"/>
      <c r="G9" s="128"/>
      <c r="H9" s="129"/>
      <c r="I9" s="128"/>
      <c r="J9" s="128"/>
      <c r="K9" s="19"/>
      <c r="L9" s="18"/>
      <c r="M9" s="18"/>
      <c r="N9" s="18"/>
      <c r="O9" s="18"/>
      <c r="P9" s="20"/>
      <c r="Q9" s="18"/>
      <c r="R9" s="18"/>
      <c r="S9" s="18"/>
      <c r="T9" s="18"/>
      <c r="U9" s="18"/>
      <c r="V9" s="18"/>
      <c r="W9" s="5"/>
      <c r="X9" s="18"/>
      <c r="Y9" s="128"/>
      <c r="Z9" s="128"/>
      <c r="AA9" s="128"/>
      <c r="AB9" s="129"/>
      <c r="AC9" s="128"/>
      <c r="AD9" s="128"/>
      <c r="AE9" s="19"/>
      <c r="AF9" s="18"/>
      <c r="AG9" s="18"/>
      <c r="AH9" s="18"/>
      <c r="AI9" s="18"/>
      <c r="AJ9" s="20"/>
      <c r="AK9" s="18"/>
      <c r="AL9" s="18"/>
      <c r="AM9" s="18"/>
      <c r="AN9" s="18"/>
      <c r="AO9" s="18"/>
      <c r="AP9" s="18"/>
      <c r="AQ9" s="37"/>
      <c r="AR9" s="18"/>
      <c r="AS9" s="18"/>
      <c r="AT9" s="128"/>
      <c r="AU9" s="128"/>
      <c r="AV9" s="129"/>
      <c r="AW9" s="128"/>
      <c r="AX9" s="128"/>
      <c r="AY9" s="19"/>
      <c r="AZ9" s="18"/>
      <c r="BA9" s="18"/>
      <c r="BB9" s="18"/>
      <c r="BC9" s="18"/>
      <c r="BD9" s="20"/>
      <c r="BE9" s="18"/>
      <c r="BF9" s="18"/>
      <c r="BG9" s="18"/>
      <c r="BH9" s="18"/>
      <c r="BI9" s="18"/>
      <c r="BJ9" s="18"/>
      <c r="BK9" s="37"/>
      <c r="BL9" s="18"/>
      <c r="BM9" s="18"/>
      <c r="BN9" s="128"/>
      <c r="BO9" s="128"/>
      <c r="BP9" s="129"/>
      <c r="BQ9" s="128"/>
      <c r="BR9" s="128"/>
      <c r="BS9" s="19"/>
      <c r="BT9" s="18"/>
      <c r="BU9" s="18"/>
      <c r="BV9" s="18"/>
      <c r="BW9" s="18"/>
      <c r="BX9" s="20"/>
      <c r="BY9" s="18"/>
      <c r="BZ9" s="18"/>
      <c r="CA9" s="18"/>
      <c r="CB9" s="18"/>
      <c r="CC9" s="18"/>
      <c r="CD9" s="18"/>
      <c r="CE9" s="5"/>
      <c r="CF9" s="18"/>
      <c r="CG9" s="128"/>
      <c r="CH9" s="128"/>
      <c r="CI9" s="128"/>
      <c r="CJ9" s="129"/>
      <c r="CK9" s="128"/>
      <c r="CL9" s="128"/>
      <c r="CM9" s="19"/>
      <c r="CN9" s="18"/>
      <c r="CO9" s="18"/>
      <c r="CP9" s="18"/>
      <c r="CQ9" s="18"/>
      <c r="CR9" s="20"/>
      <c r="CS9" s="18"/>
      <c r="CT9" s="18"/>
      <c r="CU9" s="18"/>
      <c r="CV9" s="18"/>
      <c r="CW9" s="18"/>
      <c r="CX9" s="18"/>
      <c r="CY9" s="5"/>
      <c r="CZ9" s="18"/>
      <c r="DA9" s="128"/>
      <c r="DB9" s="128"/>
      <c r="DC9" s="128"/>
      <c r="DD9" s="129"/>
      <c r="DE9" s="128"/>
      <c r="DF9" s="128"/>
      <c r="DG9" s="19"/>
      <c r="DH9" s="18"/>
      <c r="DI9" s="18"/>
      <c r="DJ9" s="18"/>
      <c r="DK9" s="18"/>
      <c r="DL9" s="20"/>
      <c r="DM9" s="18"/>
      <c r="DN9" s="18"/>
      <c r="DO9" s="18"/>
      <c r="DP9" s="18"/>
      <c r="DQ9" s="18"/>
      <c r="DR9" s="18"/>
      <c r="DS9" s="5"/>
      <c r="DT9" s="18"/>
      <c r="DU9" s="18"/>
      <c r="DV9" s="128"/>
      <c r="DW9" s="18"/>
      <c r="DX9" s="18"/>
      <c r="DY9" s="18"/>
      <c r="DZ9" s="18"/>
      <c r="EA9" s="19"/>
      <c r="EB9" s="18"/>
      <c r="EC9" s="18"/>
      <c r="ED9" s="18"/>
      <c r="EE9" s="18"/>
      <c r="EF9" s="20"/>
      <c r="EG9" s="18"/>
      <c r="EH9" s="18"/>
      <c r="EI9" s="18"/>
      <c r="EJ9" s="18"/>
      <c r="EK9" s="18"/>
      <c r="EL9" s="18"/>
      <c r="EM9" s="5"/>
      <c r="EN9" s="18"/>
      <c r="EO9" s="18"/>
      <c r="EP9" s="18"/>
      <c r="EQ9" s="18"/>
      <c r="ER9" s="18"/>
      <c r="ES9" s="18"/>
      <c r="ET9" s="18"/>
      <c r="EU9" s="19"/>
      <c r="EV9" s="18"/>
      <c r="EW9" s="18"/>
      <c r="EX9" s="18"/>
      <c r="EY9" s="18"/>
      <c r="EZ9" s="20"/>
      <c r="FA9" s="18"/>
      <c r="FB9" s="18"/>
      <c r="FC9" s="18"/>
      <c r="FD9" s="18"/>
      <c r="FE9" s="18"/>
      <c r="FF9" s="18"/>
      <c r="FG9" s="5"/>
      <c r="FH9" s="18"/>
      <c r="FI9" s="18"/>
      <c r="FJ9" s="18"/>
      <c r="FK9" s="18"/>
      <c r="FL9" s="18"/>
      <c r="FM9" s="18"/>
      <c r="FN9" s="18"/>
      <c r="FO9" s="19"/>
      <c r="FP9" s="18"/>
      <c r="FQ9" s="18"/>
      <c r="FR9" s="18"/>
      <c r="FS9" s="18"/>
      <c r="FT9" s="20"/>
      <c r="FU9" s="18"/>
      <c r="FV9" s="18"/>
      <c r="FW9" s="18"/>
      <c r="FX9" s="18"/>
      <c r="FY9" s="18"/>
      <c r="FZ9" s="18"/>
      <c r="GA9" s="5"/>
      <c r="GB9" s="18"/>
      <c r="GC9" s="18"/>
      <c r="GD9" s="18"/>
      <c r="GE9" s="18"/>
      <c r="GF9" s="18"/>
      <c r="GG9" s="18"/>
      <c r="GH9" s="18"/>
      <c r="GI9" s="19"/>
      <c r="GJ9" s="18"/>
      <c r="GK9" s="18"/>
      <c r="GL9" s="18"/>
      <c r="GM9" s="18"/>
      <c r="GN9" s="20"/>
      <c r="GO9" s="18"/>
      <c r="GP9" s="18"/>
      <c r="GQ9" s="18"/>
      <c r="GR9" s="18"/>
      <c r="GS9" s="18"/>
      <c r="GT9" s="18"/>
      <c r="GU9" s="30" t="s">
        <v>1061</v>
      </c>
      <c r="GV9" s="18"/>
      <c r="GW9" s="18"/>
      <c r="GX9" s="18"/>
      <c r="GY9" s="18"/>
      <c r="GZ9" s="18"/>
      <c r="HA9" s="18"/>
      <c r="HB9" s="18"/>
      <c r="HC9" s="19"/>
      <c r="HD9" s="18"/>
      <c r="HE9" s="18"/>
      <c r="HF9" s="18"/>
      <c r="HG9" s="18"/>
      <c r="HH9" s="20"/>
      <c r="HI9" s="18"/>
      <c r="HJ9" s="18"/>
      <c r="HK9" s="18"/>
      <c r="HL9" s="18"/>
      <c r="HM9" s="18"/>
      <c r="HN9" s="18"/>
      <c r="HO9" s="5" t="s">
        <v>1063</v>
      </c>
      <c r="HP9" s="18" t="s">
        <v>1010</v>
      </c>
      <c r="HQ9" s="18"/>
      <c r="HR9" s="18"/>
      <c r="HS9" s="18"/>
      <c r="HT9" s="18"/>
      <c r="HU9" s="18"/>
      <c r="HV9" s="18"/>
      <c r="HW9" s="19"/>
      <c r="HX9" s="18"/>
      <c r="HY9" s="18"/>
      <c r="HZ9" s="18"/>
      <c r="IA9" s="18"/>
      <c r="IB9" s="20"/>
      <c r="IC9" s="18"/>
      <c r="ID9" s="18"/>
      <c r="IE9" s="18"/>
      <c r="IF9" s="18"/>
      <c r="IG9" s="18"/>
      <c r="IH9" s="18"/>
      <c r="II9" s="5" t="s">
        <v>1191</v>
      </c>
      <c r="IJ9" s="18"/>
      <c r="IK9" s="18"/>
      <c r="IL9" s="18"/>
      <c r="IM9" s="18"/>
      <c r="IN9" s="18"/>
      <c r="IO9" s="18"/>
      <c r="IP9" s="18"/>
      <c r="IQ9" s="19"/>
      <c r="IR9" s="18"/>
      <c r="IS9" s="18"/>
      <c r="IT9" s="18"/>
      <c r="IU9" s="18"/>
      <c r="IV9" s="20"/>
      <c r="IW9" s="18"/>
      <c r="IX9" s="18"/>
      <c r="IY9" s="18"/>
      <c r="IZ9" s="18"/>
      <c r="JA9" s="18"/>
      <c r="JB9" s="18"/>
      <c r="JC9" s="5" t="s">
        <v>1201</v>
      </c>
      <c r="JD9" s="18"/>
      <c r="JE9" s="18"/>
      <c r="JF9" s="18"/>
      <c r="JG9" s="18"/>
      <c r="JH9" s="18"/>
      <c r="JI9" s="18"/>
      <c r="JJ9" s="18"/>
      <c r="JK9" s="19"/>
      <c r="JL9" s="18"/>
      <c r="JM9" s="18"/>
      <c r="JN9" s="18"/>
      <c r="JO9" s="18"/>
      <c r="JP9" s="20"/>
      <c r="JQ9" s="18"/>
      <c r="JR9" s="18"/>
      <c r="JS9" s="18"/>
      <c r="JT9" s="18"/>
      <c r="JU9" s="18"/>
      <c r="JV9" s="18"/>
      <c r="JW9" s="5" t="s">
        <v>1209</v>
      </c>
      <c r="JX9" s="18"/>
      <c r="JY9" s="18"/>
      <c r="JZ9" s="18"/>
      <c r="KA9" s="18"/>
      <c r="KB9" s="18"/>
      <c r="KC9" s="18"/>
      <c r="KD9" s="18"/>
      <c r="KE9" s="19"/>
      <c r="KF9" s="18"/>
      <c r="KG9" s="18"/>
      <c r="KH9" s="18"/>
      <c r="KI9" s="18"/>
      <c r="KJ9" s="20"/>
      <c r="KK9" s="18"/>
      <c r="KL9" s="18"/>
      <c r="KM9" s="18"/>
      <c r="KN9" s="18"/>
      <c r="KO9" s="18"/>
      <c r="KP9" s="18"/>
    </row>
    <row r="10" spans="1:302" ht="31.5" customHeight="1">
      <c r="A10" s="38" t="s">
        <v>131</v>
      </c>
      <c r="B10" s="38" t="s">
        <v>32</v>
      </c>
      <c r="C10" s="39" t="s">
        <v>31</v>
      </c>
      <c r="D10" s="38" t="s">
        <v>30</v>
      </c>
      <c r="E10" s="38" t="s">
        <v>96</v>
      </c>
      <c r="F10" s="38" t="s">
        <v>59</v>
      </c>
      <c r="G10" s="38" t="s">
        <v>97</v>
      </c>
      <c r="H10" s="38" t="s">
        <v>98</v>
      </c>
      <c r="I10" s="38" t="s">
        <v>99</v>
      </c>
      <c r="J10" s="38" t="s">
        <v>100</v>
      </c>
      <c r="K10" s="40" t="s">
        <v>101</v>
      </c>
      <c r="L10" s="41" t="s">
        <v>57</v>
      </c>
      <c r="M10" s="41" t="s">
        <v>102</v>
      </c>
      <c r="N10" s="41" t="s">
        <v>103</v>
      </c>
      <c r="O10" s="41" t="s">
        <v>104</v>
      </c>
      <c r="P10" s="42" t="s">
        <v>105</v>
      </c>
      <c r="Q10" s="43" t="s">
        <v>106</v>
      </c>
      <c r="R10" s="43" t="s">
        <v>58</v>
      </c>
      <c r="S10" s="43" t="s">
        <v>107</v>
      </c>
      <c r="T10" s="43" t="s">
        <v>108</v>
      </c>
      <c r="U10" s="43" t="s">
        <v>109</v>
      </c>
      <c r="V10" s="43" t="s">
        <v>132</v>
      </c>
      <c r="W10" s="39" t="s">
        <v>31</v>
      </c>
      <c r="X10" s="38" t="s">
        <v>30</v>
      </c>
      <c r="Y10" s="38" t="s">
        <v>96</v>
      </c>
      <c r="Z10" s="38" t="s">
        <v>59</v>
      </c>
      <c r="AA10" s="38" t="s">
        <v>97</v>
      </c>
      <c r="AB10" s="38" t="s">
        <v>98</v>
      </c>
      <c r="AC10" s="38" t="s">
        <v>99</v>
      </c>
      <c r="AD10" s="38" t="s">
        <v>100</v>
      </c>
      <c r="AE10" s="40" t="s">
        <v>101</v>
      </c>
      <c r="AF10" s="41" t="s">
        <v>57</v>
      </c>
      <c r="AG10" s="41" t="s">
        <v>102</v>
      </c>
      <c r="AH10" s="41" t="s">
        <v>103</v>
      </c>
      <c r="AI10" s="41" t="s">
        <v>104</v>
      </c>
      <c r="AJ10" s="42" t="s">
        <v>105</v>
      </c>
      <c r="AK10" s="43" t="s">
        <v>106</v>
      </c>
      <c r="AL10" s="43" t="s">
        <v>58</v>
      </c>
      <c r="AM10" s="43" t="s">
        <v>107</v>
      </c>
      <c r="AN10" s="43" t="s">
        <v>108</v>
      </c>
      <c r="AO10" s="43" t="s">
        <v>109</v>
      </c>
      <c r="AP10" s="43" t="s">
        <v>132</v>
      </c>
      <c r="AQ10" s="39" t="s">
        <v>31</v>
      </c>
      <c r="AR10" s="38" t="s">
        <v>30</v>
      </c>
      <c r="AS10" s="38" t="s">
        <v>96</v>
      </c>
      <c r="AT10" s="38" t="s">
        <v>59</v>
      </c>
      <c r="AU10" s="38" t="s">
        <v>97</v>
      </c>
      <c r="AV10" s="38" t="s">
        <v>98</v>
      </c>
      <c r="AW10" s="38" t="s">
        <v>99</v>
      </c>
      <c r="AX10" s="38" t="s">
        <v>100</v>
      </c>
      <c r="AY10" s="40" t="s">
        <v>101</v>
      </c>
      <c r="AZ10" s="41" t="s">
        <v>57</v>
      </c>
      <c r="BA10" s="41" t="s">
        <v>102</v>
      </c>
      <c r="BB10" s="41" t="s">
        <v>103</v>
      </c>
      <c r="BC10" s="41" t="s">
        <v>104</v>
      </c>
      <c r="BD10" s="42" t="s">
        <v>105</v>
      </c>
      <c r="BE10" s="43" t="s">
        <v>106</v>
      </c>
      <c r="BF10" s="43" t="s">
        <v>58</v>
      </c>
      <c r="BG10" s="43" t="s">
        <v>107</v>
      </c>
      <c r="BH10" s="43" t="s">
        <v>108</v>
      </c>
      <c r="BI10" s="43" t="s">
        <v>109</v>
      </c>
      <c r="BJ10" s="43" t="s">
        <v>132</v>
      </c>
      <c r="BK10" s="39" t="s">
        <v>31</v>
      </c>
      <c r="BL10" s="38" t="s">
        <v>30</v>
      </c>
      <c r="BM10" s="38" t="s">
        <v>96</v>
      </c>
      <c r="BN10" s="38" t="s">
        <v>59</v>
      </c>
      <c r="BO10" s="38" t="s">
        <v>97</v>
      </c>
      <c r="BP10" s="38" t="s">
        <v>98</v>
      </c>
      <c r="BQ10" s="38" t="s">
        <v>99</v>
      </c>
      <c r="BR10" s="38" t="s">
        <v>100</v>
      </c>
      <c r="BS10" s="40" t="s">
        <v>101</v>
      </c>
      <c r="BT10" s="41" t="s">
        <v>57</v>
      </c>
      <c r="BU10" s="41" t="s">
        <v>102</v>
      </c>
      <c r="BV10" s="41" t="s">
        <v>103</v>
      </c>
      <c r="BW10" s="41" t="s">
        <v>104</v>
      </c>
      <c r="BX10" s="42" t="s">
        <v>105</v>
      </c>
      <c r="BY10" s="43" t="s">
        <v>106</v>
      </c>
      <c r="BZ10" s="43" t="s">
        <v>58</v>
      </c>
      <c r="CA10" s="43" t="s">
        <v>107</v>
      </c>
      <c r="CB10" s="43" t="s">
        <v>108</v>
      </c>
      <c r="CC10" s="43" t="s">
        <v>109</v>
      </c>
      <c r="CD10" s="43" t="s">
        <v>132</v>
      </c>
      <c r="CE10" s="39" t="s">
        <v>31</v>
      </c>
      <c r="CF10" s="38" t="s">
        <v>30</v>
      </c>
      <c r="CG10" s="38" t="s">
        <v>96</v>
      </c>
      <c r="CH10" s="38" t="s">
        <v>59</v>
      </c>
      <c r="CI10" s="38" t="s">
        <v>97</v>
      </c>
      <c r="CJ10" s="38" t="s">
        <v>98</v>
      </c>
      <c r="CK10" s="38" t="s">
        <v>99</v>
      </c>
      <c r="CL10" s="38" t="s">
        <v>100</v>
      </c>
      <c r="CM10" s="40" t="s">
        <v>101</v>
      </c>
      <c r="CN10" s="41" t="s">
        <v>57</v>
      </c>
      <c r="CO10" s="41" t="s">
        <v>102</v>
      </c>
      <c r="CP10" s="41" t="s">
        <v>103</v>
      </c>
      <c r="CQ10" s="41" t="s">
        <v>104</v>
      </c>
      <c r="CR10" s="42" t="s">
        <v>105</v>
      </c>
      <c r="CS10" s="43" t="s">
        <v>106</v>
      </c>
      <c r="CT10" s="43" t="s">
        <v>58</v>
      </c>
      <c r="CU10" s="43" t="s">
        <v>107</v>
      </c>
      <c r="CV10" s="43" t="s">
        <v>108</v>
      </c>
      <c r="CW10" s="43" t="s">
        <v>109</v>
      </c>
      <c r="CX10" s="43" t="s">
        <v>132</v>
      </c>
      <c r="CY10" s="39" t="s">
        <v>31</v>
      </c>
      <c r="CZ10" s="38" t="s">
        <v>30</v>
      </c>
      <c r="DA10" s="38" t="s">
        <v>96</v>
      </c>
      <c r="DB10" s="38" t="s">
        <v>59</v>
      </c>
      <c r="DC10" s="38" t="s">
        <v>97</v>
      </c>
      <c r="DD10" s="38" t="s">
        <v>98</v>
      </c>
      <c r="DE10" s="38" t="s">
        <v>99</v>
      </c>
      <c r="DF10" s="38" t="s">
        <v>100</v>
      </c>
      <c r="DG10" s="40" t="s">
        <v>101</v>
      </c>
      <c r="DH10" s="41" t="s">
        <v>57</v>
      </c>
      <c r="DI10" s="41" t="s">
        <v>102</v>
      </c>
      <c r="DJ10" s="41" t="s">
        <v>103</v>
      </c>
      <c r="DK10" s="41" t="s">
        <v>104</v>
      </c>
      <c r="DL10" s="42" t="s">
        <v>105</v>
      </c>
      <c r="DM10" s="43" t="s">
        <v>106</v>
      </c>
      <c r="DN10" s="43" t="s">
        <v>58</v>
      </c>
      <c r="DO10" s="43" t="s">
        <v>107</v>
      </c>
      <c r="DP10" s="43" t="s">
        <v>108</v>
      </c>
      <c r="DQ10" s="43" t="s">
        <v>109</v>
      </c>
      <c r="DR10" s="43" t="s">
        <v>132</v>
      </c>
      <c r="DS10" s="39" t="s">
        <v>31</v>
      </c>
      <c r="DT10" s="38" t="s">
        <v>30</v>
      </c>
      <c r="DU10" s="38" t="s">
        <v>96</v>
      </c>
      <c r="DV10" s="38" t="s">
        <v>59</v>
      </c>
      <c r="DW10" s="38" t="s">
        <v>97</v>
      </c>
      <c r="DX10" s="38" t="s">
        <v>98</v>
      </c>
      <c r="DY10" s="38" t="s">
        <v>99</v>
      </c>
      <c r="DZ10" s="38" t="s">
        <v>100</v>
      </c>
      <c r="EA10" s="40" t="s">
        <v>101</v>
      </c>
      <c r="EB10" s="41" t="s">
        <v>57</v>
      </c>
      <c r="EC10" s="41" t="s">
        <v>102</v>
      </c>
      <c r="ED10" s="41" t="s">
        <v>103</v>
      </c>
      <c r="EE10" s="41" t="s">
        <v>104</v>
      </c>
      <c r="EF10" s="42" t="s">
        <v>105</v>
      </c>
      <c r="EG10" s="43" t="s">
        <v>106</v>
      </c>
      <c r="EH10" s="43" t="s">
        <v>58</v>
      </c>
      <c r="EI10" s="43" t="s">
        <v>107</v>
      </c>
      <c r="EJ10" s="43" t="s">
        <v>108</v>
      </c>
      <c r="EK10" s="43" t="s">
        <v>109</v>
      </c>
      <c r="EL10" s="43" t="s">
        <v>132</v>
      </c>
      <c r="EM10" s="39" t="s">
        <v>31</v>
      </c>
      <c r="EN10" s="38" t="s">
        <v>30</v>
      </c>
      <c r="EO10" s="38" t="s">
        <v>96</v>
      </c>
      <c r="EP10" s="38" t="s">
        <v>59</v>
      </c>
      <c r="EQ10" s="38" t="s">
        <v>97</v>
      </c>
      <c r="ER10" s="38" t="s">
        <v>98</v>
      </c>
      <c r="ES10" s="38" t="s">
        <v>99</v>
      </c>
      <c r="ET10" s="38" t="s">
        <v>100</v>
      </c>
      <c r="EU10" s="40" t="s">
        <v>101</v>
      </c>
      <c r="EV10" s="41" t="s">
        <v>57</v>
      </c>
      <c r="EW10" s="41" t="s">
        <v>102</v>
      </c>
      <c r="EX10" s="41" t="s">
        <v>103</v>
      </c>
      <c r="EY10" s="41" t="s">
        <v>104</v>
      </c>
      <c r="EZ10" s="42" t="s">
        <v>105</v>
      </c>
      <c r="FA10" s="43" t="s">
        <v>106</v>
      </c>
      <c r="FB10" s="43" t="s">
        <v>58</v>
      </c>
      <c r="FC10" s="43" t="s">
        <v>107</v>
      </c>
      <c r="FD10" s="43" t="s">
        <v>108</v>
      </c>
      <c r="FE10" s="43" t="s">
        <v>109</v>
      </c>
      <c r="FF10" s="43" t="s">
        <v>132</v>
      </c>
      <c r="FG10" s="39" t="s">
        <v>31</v>
      </c>
      <c r="FH10" s="38" t="s">
        <v>30</v>
      </c>
      <c r="FI10" s="38" t="s">
        <v>96</v>
      </c>
      <c r="FJ10" s="38" t="s">
        <v>59</v>
      </c>
      <c r="FK10" s="38" t="s">
        <v>97</v>
      </c>
      <c r="FL10" s="38" t="s">
        <v>98</v>
      </c>
      <c r="FM10" s="38" t="s">
        <v>99</v>
      </c>
      <c r="FN10" s="38" t="s">
        <v>100</v>
      </c>
      <c r="FO10" s="40" t="s">
        <v>101</v>
      </c>
      <c r="FP10" s="41" t="s">
        <v>57</v>
      </c>
      <c r="FQ10" s="41" t="s">
        <v>102</v>
      </c>
      <c r="FR10" s="41" t="s">
        <v>103</v>
      </c>
      <c r="FS10" s="41" t="s">
        <v>104</v>
      </c>
      <c r="FT10" s="42" t="s">
        <v>105</v>
      </c>
      <c r="FU10" s="43" t="s">
        <v>106</v>
      </c>
      <c r="FV10" s="43" t="s">
        <v>58</v>
      </c>
      <c r="FW10" s="43" t="s">
        <v>107</v>
      </c>
      <c r="FX10" s="43" t="s">
        <v>108</v>
      </c>
      <c r="FY10" s="43" t="s">
        <v>109</v>
      </c>
      <c r="FZ10" s="43" t="s">
        <v>132</v>
      </c>
      <c r="GA10" s="39" t="s">
        <v>31</v>
      </c>
      <c r="GB10" s="38" t="s">
        <v>30</v>
      </c>
      <c r="GC10" s="38" t="s">
        <v>96</v>
      </c>
      <c r="GD10" s="38" t="s">
        <v>59</v>
      </c>
      <c r="GE10" s="38" t="s">
        <v>97</v>
      </c>
      <c r="GF10" s="38" t="s">
        <v>98</v>
      </c>
      <c r="GG10" s="38" t="s">
        <v>99</v>
      </c>
      <c r="GH10" s="38" t="s">
        <v>100</v>
      </c>
      <c r="GI10" s="40" t="s">
        <v>101</v>
      </c>
      <c r="GJ10" s="41" t="s">
        <v>57</v>
      </c>
      <c r="GK10" s="41" t="s">
        <v>102</v>
      </c>
      <c r="GL10" s="41" t="s">
        <v>103</v>
      </c>
      <c r="GM10" s="41" t="s">
        <v>104</v>
      </c>
      <c r="GN10" s="42" t="s">
        <v>105</v>
      </c>
      <c r="GO10" s="43" t="s">
        <v>106</v>
      </c>
      <c r="GP10" s="43" t="s">
        <v>58</v>
      </c>
      <c r="GQ10" s="43" t="s">
        <v>107</v>
      </c>
      <c r="GR10" s="43" t="s">
        <v>108</v>
      </c>
      <c r="GS10" s="43" t="s">
        <v>109</v>
      </c>
      <c r="GT10" s="43" t="s">
        <v>132</v>
      </c>
      <c r="GU10" s="39" t="s">
        <v>31</v>
      </c>
      <c r="GV10" s="38" t="s">
        <v>30</v>
      </c>
      <c r="GW10" s="38" t="s">
        <v>96</v>
      </c>
      <c r="GX10" s="38" t="s">
        <v>59</v>
      </c>
      <c r="GY10" s="38" t="s">
        <v>97</v>
      </c>
      <c r="GZ10" s="38" t="s">
        <v>98</v>
      </c>
      <c r="HA10" s="38" t="s">
        <v>99</v>
      </c>
      <c r="HB10" s="38" t="s">
        <v>100</v>
      </c>
      <c r="HC10" s="40" t="s">
        <v>101</v>
      </c>
      <c r="HD10" s="41" t="s">
        <v>57</v>
      </c>
      <c r="HE10" s="41" t="s">
        <v>102</v>
      </c>
      <c r="HF10" s="41" t="s">
        <v>103</v>
      </c>
      <c r="HG10" s="41" t="s">
        <v>104</v>
      </c>
      <c r="HH10" s="42" t="s">
        <v>105</v>
      </c>
      <c r="HI10" s="43" t="s">
        <v>106</v>
      </c>
      <c r="HJ10" s="43" t="s">
        <v>58</v>
      </c>
      <c r="HK10" s="43" t="s">
        <v>107</v>
      </c>
      <c r="HL10" s="43" t="s">
        <v>108</v>
      </c>
      <c r="HM10" s="43" t="s">
        <v>109</v>
      </c>
      <c r="HN10" s="43" t="s">
        <v>132</v>
      </c>
      <c r="HO10" s="39" t="s">
        <v>31</v>
      </c>
      <c r="HP10" s="38" t="s">
        <v>30</v>
      </c>
      <c r="HQ10" s="38" t="s">
        <v>96</v>
      </c>
      <c r="HR10" s="38" t="s">
        <v>59</v>
      </c>
      <c r="HS10" s="38" t="s">
        <v>97</v>
      </c>
      <c r="HT10" s="38" t="s">
        <v>98</v>
      </c>
      <c r="HU10" s="38" t="s">
        <v>99</v>
      </c>
      <c r="HV10" s="38" t="s">
        <v>100</v>
      </c>
      <c r="HW10" s="40" t="s">
        <v>101</v>
      </c>
      <c r="HX10" s="41" t="s">
        <v>57</v>
      </c>
      <c r="HY10" s="41" t="s">
        <v>102</v>
      </c>
      <c r="HZ10" s="41" t="s">
        <v>103</v>
      </c>
      <c r="IA10" s="41" t="s">
        <v>104</v>
      </c>
      <c r="IB10" s="42" t="s">
        <v>105</v>
      </c>
      <c r="IC10" s="43" t="s">
        <v>106</v>
      </c>
      <c r="ID10" s="43" t="s">
        <v>58</v>
      </c>
      <c r="IE10" s="43" t="s">
        <v>107</v>
      </c>
      <c r="IF10" s="43" t="s">
        <v>108</v>
      </c>
      <c r="IG10" s="43" t="s">
        <v>109</v>
      </c>
      <c r="IH10" s="43" t="s">
        <v>132</v>
      </c>
      <c r="II10" s="39" t="s">
        <v>31</v>
      </c>
      <c r="IJ10" s="38" t="s">
        <v>30</v>
      </c>
      <c r="IK10" s="38" t="s">
        <v>96</v>
      </c>
      <c r="IL10" s="38" t="s">
        <v>59</v>
      </c>
      <c r="IM10" s="38" t="s">
        <v>97</v>
      </c>
      <c r="IN10" s="38" t="s">
        <v>98</v>
      </c>
      <c r="IO10" s="38" t="s">
        <v>99</v>
      </c>
      <c r="IP10" s="38" t="s">
        <v>100</v>
      </c>
      <c r="IQ10" s="40" t="s">
        <v>101</v>
      </c>
      <c r="IR10" s="41" t="s">
        <v>57</v>
      </c>
      <c r="IS10" s="41" t="s">
        <v>102</v>
      </c>
      <c r="IT10" s="41" t="s">
        <v>103</v>
      </c>
      <c r="IU10" s="41" t="s">
        <v>104</v>
      </c>
      <c r="IV10" s="42" t="s">
        <v>105</v>
      </c>
      <c r="IW10" s="43" t="s">
        <v>106</v>
      </c>
      <c r="IX10" s="43" t="s">
        <v>58</v>
      </c>
      <c r="IY10" s="43" t="s">
        <v>107</v>
      </c>
      <c r="IZ10" s="43" t="s">
        <v>108</v>
      </c>
      <c r="JA10" s="43" t="s">
        <v>109</v>
      </c>
      <c r="JB10" s="43" t="s">
        <v>132</v>
      </c>
      <c r="JC10" s="39" t="s">
        <v>31</v>
      </c>
      <c r="JD10" s="38" t="s">
        <v>30</v>
      </c>
      <c r="JE10" s="38" t="s">
        <v>96</v>
      </c>
      <c r="JF10" s="38" t="s">
        <v>59</v>
      </c>
      <c r="JG10" s="38" t="s">
        <v>97</v>
      </c>
      <c r="JH10" s="38" t="s">
        <v>98</v>
      </c>
      <c r="JI10" s="38" t="s">
        <v>99</v>
      </c>
      <c r="JJ10" s="38" t="s">
        <v>100</v>
      </c>
      <c r="JK10" s="40" t="s">
        <v>101</v>
      </c>
      <c r="JL10" s="41" t="s">
        <v>57</v>
      </c>
      <c r="JM10" s="41" t="s">
        <v>102</v>
      </c>
      <c r="JN10" s="41" t="s">
        <v>103</v>
      </c>
      <c r="JO10" s="41" t="s">
        <v>104</v>
      </c>
      <c r="JP10" s="42" t="s">
        <v>105</v>
      </c>
      <c r="JQ10" s="43" t="s">
        <v>106</v>
      </c>
      <c r="JR10" s="43" t="s">
        <v>58</v>
      </c>
      <c r="JS10" s="43" t="s">
        <v>107</v>
      </c>
      <c r="JT10" s="43" t="s">
        <v>108</v>
      </c>
      <c r="JU10" s="43" t="s">
        <v>109</v>
      </c>
      <c r="JV10" s="43" t="s">
        <v>132</v>
      </c>
      <c r="JW10" s="39" t="s">
        <v>31</v>
      </c>
      <c r="JX10" s="38" t="s">
        <v>30</v>
      </c>
      <c r="JY10" s="38" t="s">
        <v>96</v>
      </c>
      <c r="JZ10" s="38" t="s">
        <v>59</v>
      </c>
      <c r="KA10" s="38" t="s">
        <v>97</v>
      </c>
      <c r="KB10" s="38" t="s">
        <v>98</v>
      </c>
      <c r="KC10" s="38" t="s">
        <v>99</v>
      </c>
      <c r="KD10" s="38" t="s">
        <v>100</v>
      </c>
      <c r="KE10" s="40" t="s">
        <v>101</v>
      </c>
      <c r="KF10" s="41" t="s">
        <v>57</v>
      </c>
      <c r="KG10" s="41" t="s">
        <v>102</v>
      </c>
      <c r="KH10" s="41" t="s">
        <v>103</v>
      </c>
      <c r="KI10" s="41" t="s">
        <v>104</v>
      </c>
      <c r="KJ10" s="42" t="s">
        <v>105</v>
      </c>
      <c r="KK10" s="43" t="s">
        <v>106</v>
      </c>
      <c r="KL10" s="43" t="s">
        <v>58</v>
      </c>
      <c r="KM10" s="43" t="s">
        <v>107</v>
      </c>
      <c r="KN10" s="43" t="s">
        <v>108</v>
      </c>
      <c r="KO10" s="43" t="s">
        <v>109</v>
      </c>
      <c r="KP10" s="43" t="s">
        <v>132</v>
      </c>
    </row>
    <row r="11" spans="1:302" s="6" customFormat="1" ht="13.5" customHeight="1">
      <c r="A11" s="44" t="s">
        <v>296</v>
      </c>
      <c r="B11" s="45" t="s">
        <v>308</v>
      </c>
      <c r="C11" s="5"/>
      <c r="E11" s="46">
        <v>48550096</v>
      </c>
      <c r="F11" s="138">
        <v>0.499</v>
      </c>
      <c r="G11" s="139">
        <v>-3.2000000000000001E-2</v>
      </c>
      <c r="H11" s="45">
        <v>258</v>
      </c>
      <c r="I11" s="138">
        <v>0.59299999999999997</v>
      </c>
      <c r="J11" s="139">
        <v>-2.07E-2</v>
      </c>
      <c r="K11" s="48"/>
      <c r="L11" s="48"/>
      <c r="M11" s="48"/>
      <c r="P11" s="49"/>
      <c r="Q11" s="46"/>
      <c r="R11" s="48"/>
      <c r="S11" s="48"/>
      <c r="U11" s="48"/>
      <c r="V11" s="48"/>
      <c r="W11" s="5"/>
      <c r="Y11" s="46">
        <v>31542823</v>
      </c>
      <c r="Z11" s="138">
        <v>0.44700000000000006</v>
      </c>
      <c r="AA11" s="138">
        <v>-5.2000000000000005E-2</v>
      </c>
      <c r="AB11" s="45">
        <v>204</v>
      </c>
      <c r="AC11" s="138">
        <v>0.46899999999999997</v>
      </c>
      <c r="AD11" s="138">
        <v>-0.1241</v>
      </c>
      <c r="AE11" s="46"/>
      <c r="AF11" s="48"/>
      <c r="AG11" s="48"/>
      <c r="AH11" s="132"/>
      <c r="AI11" s="48"/>
      <c r="AJ11" s="48"/>
      <c r="AK11" s="46"/>
      <c r="AM11" s="48"/>
      <c r="AO11" s="48"/>
      <c r="AP11" s="48"/>
      <c r="AQ11" s="5"/>
      <c r="AS11" s="46">
        <v>43393580</v>
      </c>
      <c r="AT11" s="139">
        <v>0.48100000000000004</v>
      </c>
      <c r="AU11" s="139">
        <v>3.4000000000000002E-2</v>
      </c>
      <c r="AV11" s="45">
        <v>207</v>
      </c>
      <c r="AW11" s="139">
        <v>0.47600000000000003</v>
      </c>
      <c r="AX11" s="139">
        <v>6.8999999999999999E-3</v>
      </c>
      <c r="AY11" s="46"/>
      <c r="AZ11" s="48"/>
      <c r="BA11" s="48"/>
      <c r="BD11" s="49"/>
      <c r="BE11" s="46"/>
      <c r="BF11" s="48"/>
      <c r="BG11" s="48"/>
      <c r="BI11" s="48"/>
      <c r="BJ11" s="48"/>
      <c r="BK11" s="5"/>
      <c r="BM11" s="46">
        <v>31391834</v>
      </c>
      <c r="BN11" s="138">
        <v>0.47100000000000003</v>
      </c>
      <c r="BO11" s="47">
        <v>-1</v>
      </c>
      <c r="BP11" s="45">
        <v>211</v>
      </c>
      <c r="BQ11" s="138">
        <v>0.48499999999999999</v>
      </c>
      <c r="BR11" s="138">
        <v>9.1999999999999998E-3</v>
      </c>
      <c r="BS11" s="65"/>
      <c r="BT11" s="48"/>
      <c r="BU11" s="48"/>
      <c r="BX11" s="49"/>
      <c r="BY11" s="46"/>
      <c r="BZ11" s="48"/>
      <c r="CA11" s="48"/>
      <c r="CC11" s="48"/>
      <c r="CD11" s="48"/>
      <c r="CE11" s="46"/>
      <c r="CG11" s="46">
        <v>46750175</v>
      </c>
      <c r="CH11" s="138">
        <v>0.47299999999999998</v>
      </c>
      <c r="CI11" s="138">
        <v>2E-3</v>
      </c>
      <c r="CJ11" s="45">
        <v>212</v>
      </c>
      <c r="CK11" s="138">
        <v>0.48700000000000004</v>
      </c>
      <c r="CL11" s="138">
        <v>2.3E-3</v>
      </c>
      <c r="CM11" s="46"/>
      <c r="CN11" s="48"/>
      <c r="CO11" s="48"/>
      <c r="CP11" s="48"/>
      <c r="CQ11" s="48"/>
      <c r="CR11" s="48"/>
      <c r="CS11" s="46"/>
      <c r="CT11" s="48"/>
      <c r="CU11" s="48"/>
      <c r="CW11" s="48"/>
      <c r="CX11" s="48"/>
      <c r="CY11" s="5"/>
      <c r="DA11" s="46">
        <v>33693432</v>
      </c>
      <c r="DB11" s="138">
        <v>0.45799999999999996</v>
      </c>
      <c r="DC11" s="47">
        <v>-1.4999999999999999E-2</v>
      </c>
      <c r="DD11" s="45">
        <v>205</v>
      </c>
      <c r="DE11" s="138">
        <v>0.47100000000000003</v>
      </c>
      <c r="DF11" s="47">
        <v>-1.61E-2</v>
      </c>
      <c r="DG11" s="46"/>
      <c r="DH11" s="140"/>
      <c r="DI11" s="139"/>
      <c r="DJ11" s="48"/>
      <c r="DL11" s="49"/>
      <c r="DM11" s="46"/>
      <c r="DN11" s="48"/>
      <c r="DO11" s="48"/>
      <c r="DQ11" s="48"/>
      <c r="DR11" s="48"/>
      <c r="DS11" s="5"/>
      <c r="DU11" s="46">
        <v>52590729</v>
      </c>
      <c r="DV11" s="138">
        <v>0.46500000000000002</v>
      </c>
      <c r="DW11" s="138">
        <v>6.9999999999999993E-3</v>
      </c>
      <c r="DX11" s="45">
        <v>203</v>
      </c>
      <c r="DY11" s="138">
        <v>0.46700000000000003</v>
      </c>
      <c r="DZ11" s="47">
        <v>-4.5999999999999999E-3</v>
      </c>
      <c r="EA11" s="46"/>
      <c r="EB11" s="140"/>
      <c r="EC11" s="139"/>
      <c r="ED11" s="48"/>
      <c r="EF11" s="49"/>
      <c r="EG11" s="46"/>
      <c r="EH11" s="48"/>
      <c r="EI11" s="48"/>
      <c r="EK11" s="48"/>
      <c r="EL11" s="48"/>
      <c r="EM11" s="5"/>
      <c r="EO11" s="46">
        <v>42082311</v>
      </c>
      <c r="EP11" s="138">
        <v>0.52200000000000002</v>
      </c>
      <c r="EQ11" s="47">
        <v>5.7</v>
      </c>
      <c r="ER11" s="45">
        <v>233</v>
      </c>
      <c r="ES11" s="138">
        <v>0.53600000000000003</v>
      </c>
      <c r="ET11" s="47">
        <v>6.9000000000000006E-2</v>
      </c>
      <c r="EU11" s="46"/>
      <c r="EV11" s="140"/>
      <c r="EW11" s="139"/>
      <c r="EX11" s="48"/>
      <c r="EZ11" s="49"/>
      <c r="FA11" s="46"/>
      <c r="FB11" s="48"/>
      <c r="FC11" s="48"/>
      <c r="FE11" s="48"/>
      <c r="FF11" s="48"/>
      <c r="FG11" s="5"/>
      <c r="FI11" s="46">
        <v>64888090</v>
      </c>
      <c r="FJ11" s="138">
        <v>0.52900000000000003</v>
      </c>
      <c r="FK11" s="138">
        <v>6.9999999999999993E-3</v>
      </c>
      <c r="FL11" s="45">
        <v>257</v>
      </c>
      <c r="FM11" s="138">
        <v>0.59100000000000008</v>
      </c>
      <c r="FN11" s="47">
        <v>5.5199999999999999E-2</v>
      </c>
      <c r="FO11" s="46"/>
      <c r="FP11" s="140"/>
      <c r="FQ11" s="139"/>
      <c r="FR11" s="48"/>
      <c r="FT11" s="49"/>
      <c r="FU11" s="46"/>
      <c r="FV11" s="48"/>
      <c r="FW11" s="48"/>
      <c r="FY11" s="48"/>
      <c r="FZ11" s="48"/>
      <c r="GA11" s="5"/>
      <c r="GC11" s="45">
        <v>38854459</v>
      </c>
      <c r="GD11" s="138">
        <v>0.44799999999999995</v>
      </c>
      <c r="GE11" s="134">
        <f>GD11-FJ11</f>
        <v>-8.1000000000000072E-2</v>
      </c>
      <c r="GF11" s="45">
        <v>193</v>
      </c>
      <c r="GG11" s="138">
        <v>0.44400000000000001</v>
      </c>
      <c r="GH11" s="89">
        <v>-0.147126436781609</v>
      </c>
      <c r="GI11" s="51"/>
      <c r="GN11" s="49"/>
      <c r="GU11" s="5"/>
      <c r="GW11" s="46">
        <v>59214910</v>
      </c>
      <c r="GX11" s="47">
        <v>0.48399999999999999</v>
      </c>
      <c r="GY11" s="45">
        <v>3.7</v>
      </c>
      <c r="GZ11" s="45">
        <v>201</v>
      </c>
      <c r="HA11" s="47">
        <v>0.46200000000000002</v>
      </c>
      <c r="HB11" s="47">
        <v>1.83E-2</v>
      </c>
      <c r="HC11" s="51"/>
      <c r="HH11" s="49"/>
      <c r="HO11" s="5"/>
      <c r="HQ11" s="46">
        <v>35368840</v>
      </c>
      <c r="HR11" s="47">
        <v>0.44900000000000001</v>
      </c>
      <c r="HS11" s="89">
        <v>-3.5000000000000003E-2</v>
      </c>
      <c r="HT11" s="45">
        <v>188</v>
      </c>
      <c r="HU11" s="47">
        <v>0.432</v>
      </c>
      <c r="HV11" s="145">
        <v>-0.03</v>
      </c>
      <c r="HW11" s="51"/>
      <c r="IB11" s="49"/>
      <c r="II11" s="5"/>
      <c r="IK11" s="335">
        <v>61417454</v>
      </c>
      <c r="IL11" s="47">
        <f>IK11/$II$7</f>
        <v>0.47304872981304869</v>
      </c>
      <c r="IM11" s="89">
        <f>IL11-HR11</f>
        <v>2.4048729813048675E-2</v>
      </c>
      <c r="IN11" s="45">
        <v>194</v>
      </c>
      <c r="IO11" s="47">
        <f>IN11/$II$3</f>
        <v>0.4459770114942529</v>
      </c>
      <c r="IP11" s="89">
        <f>IO11-HU11</f>
        <v>1.39770114942529E-2</v>
      </c>
      <c r="IQ11" s="51"/>
      <c r="IV11" s="49"/>
      <c r="JC11" s="5"/>
      <c r="JE11" s="6">
        <v>60319623</v>
      </c>
      <c r="JF11" s="77">
        <f>JE11/JC$7</f>
        <v>0.52904139214323542</v>
      </c>
      <c r="JG11" s="89">
        <f>JF11-IL11</f>
        <v>5.5992662330186738E-2</v>
      </c>
      <c r="JH11" s="6">
        <v>235</v>
      </c>
      <c r="JI11" s="77">
        <f>JH11/JC$3</f>
        <v>0.54022988505747127</v>
      </c>
      <c r="JJ11" s="89">
        <f t="shared" ref="JJ11:JJ14" si="0">JI11-IO11</f>
        <v>9.4252873563218376E-2</v>
      </c>
      <c r="JK11" s="51"/>
      <c r="JP11" s="49"/>
      <c r="JW11" s="5"/>
      <c r="JY11" s="6">
        <v>77122690</v>
      </c>
      <c r="JZ11" s="77">
        <f>JY11/JW$7</f>
        <v>0.50265256972651717</v>
      </c>
      <c r="KA11" s="89">
        <f>JZ11-JF11</f>
        <v>-2.6388822416718249E-2</v>
      </c>
      <c r="KB11" s="6">
        <v>222</v>
      </c>
      <c r="KC11" s="77">
        <f>KB11/JW$3</f>
        <v>0.51034482758620692</v>
      </c>
      <c r="KD11" s="89">
        <f t="shared" ref="KD11:KD14" si="1">KC11-JI11</f>
        <v>-2.9885057471264354E-2</v>
      </c>
      <c r="KE11" s="51"/>
      <c r="KJ11" s="49"/>
    </row>
    <row r="12" spans="1:302" s="6" customFormat="1" ht="13.5" customHeight="1">
      <c r="A12" s="44" t="s">
        <v>297</v>
      </c>
      <c r="B12" s="45" t="s">
        <v>309</v>
      </c>
      <c r="C12" s="5"/>
      <c r="E12" s="46">
        <v>43498015</v>
      </c>
      <c r="F12" s="138">
        <v>0.44799999999999995</v>
      </c>
      <c r="G12" s="139">
        <v>-1E-3</v>
      </c>
      <c r="H12" s="45">
        <v>176</v>
      </c>
      <c r="I12" s="138">
        <v>0.40500000000000003</v>
      </c>
      <c r="J12" s="139">
        <v>2.07E-2</v>
      </c>
      <c r="K12" s="48"/>
      <c r="L12" s="48"/>
      <c r="M12" s="48"/>
      <c r="P12" s="49"/>
      <c r="Q12" s="46"/>
      <c r="R12" s="48"/>
      <c r="S12" s="48"/>
      <c r="U12" s="48"/>
      <c r="V12" s="48"/>
      <c r="W12" s="5"/>
      <c r="Y12" s="46">
        <v>36325809</v>
      </c>
      <c r="Z12" s="139">
        <v>0.51500000000000001</v>
      </c>
      <c r="AA12" s="139">
        <v>6.7000000000000004E-2</v>
      </c>
      <c r="AB12" s="133">
        <v>230</v>
      </c>
      <c r="AC12" s="139">
        <v>0.52900000000000003</v>
      </c>
      <c r="AD12" s="139">
        <v>0.1241</v>
      </c>
      <c r="AE12" s="46"/>
      <c r="AF12" s="48"/>
      <c r="AG12" s="48"/>
      <c r="AH12" s="132"/>
      <c r="AI12" s="48"/>
      <c r="AJ12" s="48"/>
      <c r="AK12" s="46"/>
      <c r="AM12" s="48"/>
      <c r="AO12" s="48"/>
      <c r="AP12" s="48"/>
      <c r="AQ12" s="5"/>
      <c r="AS12" s="46">
        <v>43120872</v>
      </c>
      <c r="AT12" s="139">
        <v>0.47799999999999998</v>
      </c>
      <c r="AU12" s="139">
        <v>-3.7000000000000005E-2</v>
      </c>
      <c r="AV12" s="133">
        <v>227</v>
      </c>
      <c r="AW12" s="139">
        <v>0.52200000000000002</v>
      </c>
      <c r="AX12" s="139">
        <v>-6.8999999999999999E-3</v>
      </c>
      <c r="AY12" s="46"/>
      <c r="AZ12" s="48"/>
      <c r="BA12" s="48"/>
      <c r="BB12" s="132"/>
      <c r="BC12" s="48"/>
      <c r="BD12" s="48"/>
      <c r="BE12" s="46"/>
      <c r="BF12" s="48"/>
      <c r="BG12" s="48"/>
      <c r="BI12" s="48"/>
      <c r="BJ12" s="48"/>
      <c r="BK12" s="5"/>
      <c r="BM12" s="46">
        <v>31983612</v>
      </c>
      <c r="BN12" s="138">
        <v>0.48</v>
      </c>
      <c r="BO12" s="47">
        <v>0.2</v>
      </c>
      <c r="BP12" s="45">
        <v>223</v>
      </c>
      <c r="BQ12" s="138">
        <v>0.51300000000000001</v>
      </c>
      <c r="BR12" s="138">
        <v>-9.1999999999999998E-3</v>
      </c>
      <c r="BS12" s="65"/>
      <c r="BT12" s="48"/>
      <c r="BU12" s="48"/>
      <c r="BV12" s="132"/>
      <c r="BW12" s="48"/>
      <c r="BX12" s="48"/>
      <c r="BY12" s="46"/>
      <c r="BZ12" s="48"/>
      <c r="CA12" s="48"/>
      <c r="CC12" s="48"/>
      <c r="CD12" s="48"/>
      <c r="CE12" s="46"/>
      <c r="CG12" s="46">
        <v>46411559</v>
      </c>
      <c r="CH12" s="138">
        <v>0.47000000000000003</v>
      </c>
      <c r="CI12" s="138">
        <v>-0.01</v>
      </c>
      <c r="CJ12" s="45">
        <v>221</v>
      </c>
      <c r="CK12" s="138">
        <v>0.50800000000000001</v>
      </c>
      <c r="CL12" s="138">
        <v>-4.5999999999999999E-3</v>
      </c>
      <c r="CM12" s="46"/>
      <c r="CN12" s="48"/>
      <c r="CO12" s="48"/>
      <c r="CP12" s="132"/>
      <c r="CQ12" s="48"/>
      <c r="CR12" s="48"/>
      <c r="CS12" s="46"/>
      <c r="CT12" s="48"/>
      <c r="CU12" s="48"/>
      <c r="CW12" s="48"/>
      <c r="CX12" s="48"/>
      <c r="CY12" s="5"/>
      <c r="DA12" s="46">
        <v>37270585</v>
      </c>
      <c r="DB12" s="138">
        <v>0.50600000000000001</v>
      </c>
      <c r="DC12" s="47">
        <v>3.5999999999999997E-2</v>
      </c>
      <c r="DD12" s="45">
        <v>229</v>
      </c>
      <c r="DE12" s="138">
        <v>0.52600000000000002</v>
      </c>
      <c r="DF12" s="47">
        <v>1.84E-2</v>
      </c>
      <c r="DG12" s="46"/>
      <c r="DH12" s="140"/>
      <c r="DI12" s="139"/>
      <c r="DJ12" s="48"/>
      <c r="DL12" s="49"/>
      <c r="DM12" s="46"/>
      <c r="DN12" s="48"/>
      <c r="DO12" s="48"/>
      <c r="DQ12" s="48"/>
      <c r="DR12" s="48"/>
      <c r="DS12" s="5"/>
      <c r="DU12" s="46">
        <v>55713412</v>
      </c>
      <c r="DV12" s="138">
        <v>0.49299999999999999</v>
      </c>
      <c r="DW12" s="47">
        <v>-1.2999999999999999E-2</v>
      </c>
      <c r="DX12" s="45">
        <v>231</v>
      </c>
      <c r="DY12" s="138">
        <v>0.53100000000000003</v>
      </c>
      <c r="DZ12" s="47">
        <v>4.5999999999999999E-3</v>
      </c>
      <c r="EA12" s="46"/>
      <c r="EB12" s="140"/>
      <c r="EC12" s="139"/>
      <c r="ED12" s="48"/>
      <c r="EF12" s="49"/>
      <c r="EG12" s="46"/>
      <c r="EH12" s="48"/>
      <c r="EI12" s="48"/>
      <c r="EK12" s="48"/>
      <c r="EL12" s="48"/>
      <c r="EM12" s="5"/>
      <c r="EO12" s="46">
        <v>35733788</v>
      </c>
      <c r="EP12" s="138">
        <v>0.443</v>
      </c>
      <c r="EQ12" s="47">
        <v>-0.05</v>
      </c>
      <c r="ER12" s="45">
        <v>202</v>
      </c>
      <c r="ES12" s="138">
        <v>0.46399999999999997</v>
      </c>
      <c r="ET12" s="47">
        <v>-6.6699999999999995E-2</v>
      </c>
      <c r="EU12" s="46"/>
      <c r="EV12" s="140"/>
      <c r="EW12" s="139"/>
      <c r="EX12" s="48"/>
      <c r="EZ12" s="49"/>
      <c r="FA12" s="46"/>
      <c r="FB12" s="48"/>
      <c r="FC12" s="48"/>
      <c r="FE12" s="48"/>
      <c r="FF12" s="48"/>
      <c r="FG12" s="5"/>
      <c r="FI12" s="46">
        <v>51952981</v>
      </c>
      <c r="FJ12" s="138">
        <v>0.42399999999999999</v>
      </c>
      <c r="FK12" s="47">
        <v>-1.9E-2</v>
      </c>
      <c r="FL12" s="45">
        <v>178</v>
      </c>
      <c r="FM12" s="138">
        <v>0.40899999999999997</v>
      </c>
      <c r="FN12" s="47">
        <v>-5.5199999999999999E-2</v>
      </c>
      <c r="FO12" s="46"/>
      <c r="FP12" s="140"/>
      <c r="FQ12" s="139"/>
      <c r="FR12" s="48"/>
      <c r="FT12" s="49"/>
      <c r="FU12" s="46"/>
      <c r="FV12" s="48"/>
      <c r="FW12" s="48"/>
      <c r="FY12" s="48"/>
      <c r="FZ12" s="48"/>
      <c r="GA12" s="5"/>
      <c r="GC12" s="46">
        <v>44593666</v>
      </c>
      <c r="GD12" s="138">
        <v>0.51400000000000001</v>
      </c>
      <c r="GE12" s="134">
        <f>GD12-FJ12</f>
        <v>9.0000000000000024E-2</v>
      </c>
      <c r="GF12" s="45">
        <v>242</v>
      </c>
      <c r="GG12" s="138">
        <v>0.55600000000000005</v>
      </c>
      <c r="GH12" s="89">
        <v>0.147126436781609</v>
      </c>
      <c r="GI12" s="51"/>
      <c r="GN12" s="49"/>
      <c r="GU12" s="5"/>
      <c r="GW12" s="46">
        <v>57622827</v>
      </c>
      <c r="GX12" s="47">
        <v>0.47100000000000003</v>
      </c>
      <c r="GY12" s="45">
        <v>-4.3</v>
      </c>
      <c r="GZ12" s="45">
        <v>234</v>
      </c>
      <c r="HA12" s="47">
        <v>0.53800000000000003</v>
      </c>
      <c r="HB12" s="47">
        <v>-1.83E-2</v>
      </c>
      <c r="HC12" s="51"/>
      <c r="HH12" s="49"/>
      <c r="HO12" s="5"/>
      <c r="HQ12" s="46">
        <v>39926526</v>
      </c>
      <c r="HR12" s="47">
        <v>0.50700000000000001</v>
      </c>
      <c r="HS12" s="89">
        <v>3.5999999999999997E-2</v>
      </c>
      <c r="HT12" s="45">
        <v>247</v>
      </c>
      <c r="HU12" s="47">
        <v>0.56799999999999995</v>
      </c>
      <c r="HV12" s="145">
        <v>0.03</v>
      </c>
      <c r="HW12" s="51"/>
      <c r="IB12" s="49"/>
      <c r="II12" s="5"/>
      <c r="IK12" s="335">
        <v>62772225</v>
      </c>
      <c r="IL12" s="47">
        <f>IK12/$II$7</f>
        <v>0.48348342970695102</v>
      </c>
      <c r="IM12" s="89">
        <f>IL12-HR12</f>
        <v>-2.3516570293048988E-2</v>
      </c>
      <c r="IN12" s="45">
        <v>241</v>
      </c>
      <c r="IO12" s="47">
        <f>IN12/$II$3</f>
        <v>0.55402298850574716</v>
      </c>
      <c r="IP12" s="89">
        <f>IO12-HU12</f>
        <v>-1.3977011494252789E-2</v>
      </c>
      <c r="IQ12" s="51"/>
      <c r="IV12" s="49"/>
      <c r="JC12" s="5"/>
      <c r="JE12" s="6">
        <v>50467181</v>
      </c>
      <c r="JF12" s="77">
        <f t="shared" ref="JF12:JF14" si="2">JE12/JC$7</f>
        <v>0.44262922024205353</v>
      </c>
      <c r="JG12" s="89">
        <f t="shared" ref="JG12:JG14" si="3">JF12-IL12</f>
        <v>-4.0854209464897484E-2</v>
      </c>
      <c r="JH12" s="6">
        <v>199</v>
      </c>
      <c r="JI12" s="77">
        <f t="shared" ref="JI12:JI14" si="4">JH12/JC$3</f>
        <v>0.4574712643678161</v>
      </c>
      <c r="JJ12" s="89">
        <f t="shared" si="0"/>
        <v>-9.6551724137931061E-2</v>
      </c>
      <c r="JK12" s="51"/>
      <c r="JP12" s="49"/>
      <c r="JW12" s="5"/>
      <c r="JY12" s="6">
        <v>72466576</v>
      </c>
      <c r="JZ12" s="77">
        <f t="shared" ref="JZ12:JZ14" si="5">JY12/JW$7</f>
        <v>0.47230601844518078</v>
      </c>
      <c r="KA12" s="89">
        <f t="shared" ref="KA12:KA14" si="6">JZ12-JF12</f>
        <v>2.9676798203127241E-2</v>
      </c>
      <c r="KB12" s="6">
        <v>213</v>
      </c>
      <c r="KC12" s="77">
        <f t="shared" ref="KC12:KC14" si="7">KB12/JW$3</f>
        <v>0.48965517241379308</v>
      </c>
      <c r="KD12" s="89">
        <f t="shared" si="1"/>
        <v>3.2183908045976983E-2</v>
      </c>
      <c r="KE12" s="51"/>
      <c r="KJ12" s="49"/>
    </row>
    <row r="13" spans="1:302" s="6" customFormat="1" ht="13.5" customHeight="1">
      <c r="A13" s="52" t="s">
        <v>298</v>
      </c>
      <c r="B13" s="45" t="s">
        <v>310</v>
      </c>
      <c r="C13" s="5"/>
      <c r="E13" s="46">
        <v>848614</v>
      </c>
      <c r="F13" s="138">
        <v>9.0000000000000011E-3</v>
      </c>
      <c r="G13" s="138">
        <v>3.0000000000000001E-3</v>
      </c>
      <c r="H13" s="45">
        <v>0</v>
      </c>
      <c r="I13" s="138">
        <v>0</v>
      </c>
      <c r="J13" s="138">
        <v>0</v>
      </c>
      <c r="K13" s="48"/>
      <c r="L13" s="48"/>
      <c r="M13" s="48"/>
      <c r="P13" s="49"/>
      <c r="Q13" s="46"/>
      <c r="R13" s="48"/>
      <c r="S13" s="48"/>
      <c r="U13" s="48"/>
      <c r="V13" s="48"/>
      <c r="W13" s="5"/>
      <c r="Y13" s="46">
        <v>415944</v>
      </c>
      <c r="Z13" s="139">
        <v>6.0000000000000001E-3</v>
      </c>
      <c r="AA13" s="139">
        <v>-3.0000000000000001E-3</v>
      </c>
      <c r="AB13" s="133" t="s">
        <v>763</v>
      </c>
      <c r="AC13" s="139">
        <v>0</v>
      </c>
      <c r="AD13" s="139">
        <v>0</v>
      </c>
      <c r="AE13" s="46"/>
      <c r="AF13" s="48"/>
      <c r="AG13" s="48"/>
      <c r="AH13" s="132"/>
      <c r="AI13" s="48"/>
      <c r="AJ13" s="48"/>
      <c r="AK13" s="46"/>
      <c r="AM13" s="48"/>
      <c r="AO13" s="48"/>
      <c r="AP13" s="48"/>
      <c r="AQ13" s="5"/>
      <c r="AS13" s="46">
        <v>651448</v>
      </c>
      <c r="AT13" s="139">
        <v>6.9999999999999993E-3</v>
      </c>
      <c r="AU13" s="139">
        <v>1E-3</v>
      </c>
      <c r="AV13" s="133">
        <v>0</v>
      </c>
      <c r="AW13" s="139">
        <v>0</v>
      </c>
      <c r="AX13" s="139">
        <v>0</v>
      </c>
      <c r="AY13" s="46"/>
      <c r="AZ13" s="48"/>
      <c r="BA13" s="48"/>
      <c r="BB13" s="132"/>
      <c r="BC13" s="48"/>
      <c r="BD13" s="48"/>
      <c r="BE13" s="46"/>
      <c r="BF13" s="48"/>
      <c r="BG13" s="48"/>
      <c r="BI13" s="48"/>
      <c r="BJ13" s="48"/>
      <c r="BK13" s="5"/>
      <c r="BM13" s="46">
        <v>880024</v>
      </c>
      <c r="BN13" s="138">
        <v>1.3000000000000001E-2</v>
      </c>
      <c r="BO13" s="47">
        <v>0.6</v>
      </c>
      <c r="BP13" s="45">
        <v>0</v>
      </c>
      <c r="BQ13" s="138">
        <v>0</v>
      </c>
      <c r="BR13" s="47">
        <v>0</v>
      </c>
      <c r="BS13" s="65"/>
      <c r="BT13" s="48"/>
      <c r="BU13" s="48"/>
      <c r="BV13" s="132"/>
      <c r="BW13" s="48"/>
      <c r="BX13" s="48"/>
      <c r="BY13" s="46"/>
      <c r="BZ13" s="48"/>
      <c r="CA13" s="48"/>
      <c r="CC13" s="48"/>
      <c r="CD13" s="48"/>
      <c r="CE13" s="46"/>
      <c r="CG13" s="46">
        <v>1610292</v>
      </c>
      <c r="CH13" s="138">
        <v>1.6E-2</v>
      </c>
      <c r="CI13" s="138">
        <v>3.0000000000000001E-3</v>
      </c>
      <c r="CJ13" s="45">
        <v>0</v>
      </c>
      <c r="CK13" s="138">
        <v>0</v>
      </c>
      <c r="CL13" s="138">
        <v>0</v>
      </c>
      <c r="CM13" s="46"/>
      <c r="CN13" s="48"/>
      <c r="CO13" s="48"/>
      <c r="CP13" s="132"/>
      <c r="CQ13" s="48"/>
      <c r="CR13" s="48"/>
      <c r="CS13" s="46"/>
      <c r="CT13" s="48"/>
      <c r="CU13" s="48"/>
      <c r="CW13" s="48"/>
      <c r="CX13" s="48"/>
      <c r="CY13" s="5"/>
      <c r="DA13" s="46">
        <v>1050805</v>
      </c>
      <c r="DB13" s="138">
        <v>1.3999999999999999E-2</v>
      </c>
      <c r="DC13" s="47">
        <v>-2E-3</v>
      </c>
      <c r="DD13" s="45">
        <v>0</v>
      </c>
      <c r="DE13" s="138">
        <v>0</v>
      </c>
      <c r="DF13" s="47">
        <v>0</v>
      </c>
      <c r="DG13" s="46"/>
      <c r="DH13" s="48"/>
      <c r="DI13" s="139"/>
      <c r="DL13" s="49"/>
      <c r="DM13" s="46"/>
      <c r="DN13" s="48"/>
      <c r="DO13" s="48"/>
      <c r="DQ13" s="48"/>
      <c r="DR13" s="48"/>
      <c r="DS13" s="5"/>
      <c r="DU13" s="46">
        <v>1029154</v>
      </c>
      <c r="DV13" s="138">
        <v>9.0000000000000011E-3</v>
      </c>
      <c r="DW13" s="47">
        <v>-5.0000000000000001E-3</v>
      </c>
      <c r="DX13" s="45">
        <v>0</v>
      </c>
      <c r="DY13" s="138">
        <v>0</v>
      </c>
      <c r="DZ13" s="47">
        <v>0</v>
      </c>
      <c r="EA13" s="46"/>
      <c r="EB13" s="48"/>
      <c r="EC13" s="139"/>
      <c r="EF13" s="49"/>
      <c r="EG13" s="46"/>
      <c r="EH13" s="48"/>
      <c r="EI13" s="48"/>
      <c r="EK13" s="48"/>
      <c r="EL13" s="48"/>
      <c r="EM13" s="5"/>
      <c r="EO13" s="46">
        <v>598707</v>
      </c>
      <c r="EP13" s="138">
        <v>6.9999999999999993E-3</v>
      </c>
      <c r="EQ13" s="47">
        <v>-2E-3</v>
      </c>
      <c r="ER13" s="45">
        <v>0</v>
      </c>
      <c r="ES13" s="47">
        <v>0</v>
      </c>
      <c r="ET13" s="47">
        <v>0</v>
      </c>
      <c r="EU13" s="46"/>
      <c r="EV13" s="48"/>
      <c r="EW13" s="139"/>
      <c r="EZ13" s="49"/>
      <c r="FA13" s="46"/>
      <c r="FB13" s="48"/>
      <c r="FC13" s="48"/>
      <c r="FE13" s="48"/>
      <c r="FF13" s="48"/>
      <c r="FG13" s="5"/>
      <c r="FI13" s="46">
        <v>1083096</v>
      </c>
      <c r="FJ13" s="138">
        <v>9.0000000000000011E-3</v>
      </c>
      <c r="FK13" s="138">
        <v>2E-3</v>
      </c>
      <c r="FL13" s="45">
        <v>0</v>
      </c>
      <c r="FM13" s="138">
        <v>0</v>
      </c>
      <c r="FN13" s="47">
        <v>0</v>
      </c>
      <c r="FO13" s="46"/>
      <c r="FP13" s="48"/>
      <c r="FQ13" s="139"/>
      <c r="FT13" s="49"/>
      <c r="FU13" s="46"/>
      <c r="FV13" s="48"/>
      <c r="FW13" s="48"/>
      <c r="FY13" s="48"/>
      <c r="FZ13" s="48"/>
      <c r="GA13" s="5"/>
      <c r="GB13" s="53"/>
      <c r="GC13" s="53">
        <v>1002511</v>
      </c>
      <c r="GD13" s="141">
        <v>1.2E-2</v>
      </c>
      <c r="GE13" s="134">
        <f>GD13-FJ13</f>
        <v>2.9999999999999992E-3</v>
      </c>
      <c r="GF13" s="55">
        <v>0</v>
      </c>
      <c r="GG13" s="54">
        <v>0</v>
      </c>
      <c r="GH13" s="54">
        <v>0</v>
      </c>
      <c r="GI13" s="56"/>
      <c r="GJ13" s="45"/>
      <c r="GK13" s="45"/>
      <c r="GL13" s="45"/>
      <c r="GM13" s="45"/>
      <c r="GN13" s="57"/>
      <c r="GO13" s="45"/>
      <c r="GP13" s="45"/>
      <c r="GQ13" s="45"/>
      <c r="GR13" s="45"/>
      <c r="GS13" s="45"/>
      <c r="GT13" s="45"/>
      <c r="GU13" s="5"/>
      <c r="GV13" s="53"/>
      <c r="GW13" s="46">
        <v>1350712</v>
      </c>
      <c r="GX13" s="54">
        <v>1.1000000000000001E-2</v>
      </c>
      <c r="GY13" s="45">
        <v>-0.1</v>
      </c>
      <c r="GZ13" s="55">
        <v>0</v>
      </c>
      <c r="HA13" s="54">
        <v>0</v>
      </c>
      <c r="HB13" s="45">
        <v>0</v>
      </c>
      <c r="HC13" s="56"/>
      <c r="HD13" s="45"/>
      <c r="HE13" s="45"/>
      <c r="HF13" s="45"/>
      <c r="HG13" s="45"/>
      <c r="HH13" s="57"/>
      <c r="HI13" s="45"/>
      <c r="HJ13" s="45"/>
      <c r="HK13" s="45"/>
      <c r="HL13" s="45"/>
      <c r="HM13" s="45"/>
      <c r="HN13" s="45"/>
      <c r="HO13" s="5"/>
      <c r="HP13" s="53"/>
      <c r="HQ13" s="46">
        <v>954077</v>
      </c>
      <c r="HR13" s="54">
        <v>1.2E-2</v>
      </c>
      <c r="HS13" s="89">
        <v>1E-3</v>
      </c>
      <c r="HT13" s="55">
        <v>0</v>
      </c>
      <c r="HU13" s="54">
        <v>0</v>
      </c>
      <c r="HV13" s="145">
        <v>0</v>
      </c>
      <c r="HW13" s="56"/>
      <c r="HX13" s="45"/>
      <c r="HY13" s="45"/>
      <c r="HZ13" s="45"/>
      <c r="IA13" s="45"/>
      <c r="IB13" s="57"/>
      <c r="IC13" s="45"/>
      <c r="ID13" s="45"/>
      <c r="IE13" s="45"/>
      <c r="IF13" s="45"/>
      <c r="IG13" s="45"/>
      <c r="IH13" s="45"/>
      <c r="II13" s="5"/>
      <c r="IJ13" s="53"/>
      <c r="IK13" s="335">
        <v>1660923</v>
      </c>
      <c r="IL13" s="47">
        <f>IK13/$II$7</f>
        <v>1.2792739918318304E-2</v>
      </c>
      <c r="IM13" s="89">
        <f>IL13-HR13</f>
        <v>7.9273991831830398E-4</v>
      </c>
      <c r="IN13" s="55">
        <v>0</v>
      </c>
      <c r="IO13" s="47">
        <f>IN13/$II$3</f>
        <v>0</v>
      </c>
      <c r="IP13" s="89">
        <f>IO13-HU13</f>
        <v>0</v>
      </c>
      <c r="IQ13" s="56"/>
      <c r="IR13" s="45"/>
      <c r="IS13" s="45"/>
      <c r="IT13" s="45"/>
      <c r="IU13" s="45"/>
      <c r="IV13" s="57"/>
      <c r="IW13" s="45"/>
      <c r="IX13" s="45"/>
      <c r="IY13" s="45"/>
      <c r="IZ13" s="45"/>
      <c r="JA13" s="45"/>
      <c r="JB13" s="45"/>
      <c r="JC13" s="5"/>
      <c r="JD13" s="53"/>
      <c r="JE13" s="6">
        <v>758492</v>
      </c>
      <c r="JF13" s="77">
        <f t="shared" si="2"/>
        <v>6.6524564254903731E-3</v>
      </c>
      <c r="JG13" s="89">
        <f t="shared" si="3"/>
        <v>-6.1402834928279311E-3</v>
      </c>
      <c r="JH13" s="6">
        <v>0</v>
      </c>
      <c r="JI13" s="77">
        <f t="shared" si="4"/>
        <v>0</v>
      </c>
      <c r="JJ13" s="89">
        <f t="shared" si="0"/>
        <v>0</v>
      </c>
      <c r="JK13" s="56"/>
      <c r="JL13" s="45"/>
      <c r="JM13" s="45"/>
      <c r="JN13" s="45"/>
      <c r="JO13" s="45"/>
      <c r="JP13" s="57"/>
      <c r="JQ13" s="45"/>
      <c r="JR13" s="45"/>
      <c r="JS13" s="45"/>
      <c r="JT13" s="45"/>
      <c r="JU13" s="45"/>
      <c r="JV13" s="45"/>
      <c r="JW13" s="5"/>
      <c r="JX13" s="53"/>
      <c r="JY13" s="6">
        <v>1100639</v>
      </c>
      <c r="JZ13" s="77">
        <f t="shared" si="5"/>
        <v>7.1734922847118557E-3</v>
      </c>
      <c r="KA13" s="89">
        <f t="shared" si="6"/>
        <v>5.2103585922148258E-4</v>
      </c>
      <c r="KB13" s="6">
        <v>0</v>
      </c>
      <c r="KC13" s="77">
        <f t="shared" si="7"/>
        <v>0</v>
      </c>
      <c r="KD13" s="89">
        <f t="shared" si="1"/>
        <v>0</v>
      </c>
      <c r="KE13" s="56"/>
      <c r="KF13" s="45"/>
      <c r="KG13" s="45"/>
      <c r="KH13" s="45"/>
      <c r="KI13" s="45"/>
      <c r="KJ13" s="57"/>
      <c r="KK13" s="45"/>
      <c r="KL13" s="45"/>
      <c r="KM13" s="45"/>
      <c r="KN13" s="45"/>
      <c r="KO13" s="45"/>
      <c r="KP13" s="45"/>
    </row>
    <row r="14" spans="1:302" s="6" customFormat="1" ht="13.5" customHeight="1">
      <c r="A14" s="44" t="s">
        <v>302</v>
      </c>
      <c r="B14" s="45" t="s">
        <v>314</v>
      </c>
      <c r="C14" s="5"/>
      <c r="E14" s="46">
        <v>4301591</v>
      </c>
      <c r="F14" s="138">
        <v>4.4000000000000004E-2</v>
      </c>
      <c r="G14" s="139">
        <v>2.8999999999999998E-2</v>
      </c>
      <c r="H14" s="45">
        <v>1</v>
      </c>
      <c r="I14" s="138">
        <v>2E-3</v>
      </c>
      <c r="J14" s="139">
        <v>0</v>
      </c>
      <c r="K14" s="48"/>
      <c r="L14" s="48"/>
      <c r="M14" s="48"/>
      <c r="P14" s="49"/>
      <c r="Q14" s="46"/>
      <c r="R14" s="48"/>
      <c r="S14" s="48"/>
      <c r="U14" s="48"/>
      <c r="V14" s="48"/>
      <c r="W14" s="5"/>
      <c r="Y14" s="46">
        <v>2209072</v>
      </c>
      <c r="Z14" s="139">
        <v>3.1000000000000003E-2</v>
      </c>
      <c r="AA14" s="139">
        <v>-1.3000000000000001E-2</v>
      </c>
      <c r="AB14" s="133">
        <v>1</v>
      </c>
      <c r="AC14" s="139">
        <v>3.0000000000000001E-3</v>
      </c>
      <c r="AD14" s="139">
        <v>0</v>
      </c>
      <c r="AE14" s="46"/>
      <c r="AF14" s="48"/>
      <c r="AG14" s="48"/>
      <c r="AH14" s="132"/>
      <c r="AI14" s="48"/>
      <c r="AJ14" s="48"/>
      <c r="AK14" s="46"/>
      <c r="AM14" s="48"/>
      <c r="AO14" s="48"/>
      <c r="AP14" s="48"/>
      <c r="AQ14" s="5"/>
      <c r="AS14" s="46">
        <v>3067567</v>
      </c>
      <c r="AT14" s="139">
        <v>3.4000000000000002E-2</v>
      </c>
      <c r="AU14" s="139">
        <v>3.0000000000000001E-3</v>
      </c>
      <c r="AV14" s="133">
        <v>1</v>
      </c>
      <c r="AW14" s="139">
        <v>2E-3</v>
      </c>
      <c r="AX14" s="139">
        <v>0</v>
      </c>
      <c r="AY14" s="46"/>
      <c r="AZ14" s="48"/>
      <c r="BA14" s="48"/>
      <c r="BB14" s="132"/>
      <c r="BC14" s="48"/>
      <c r="BD14" s="48"/>
      <c r="BE14" s="46"/>
      <c r="BF14" s="48"/>
      <c r="BG14" s="48"/>
      <c r="BI14" s="48"/>
      <c r="BJ14" s="48"/>
      <c r="BK14" s="5"/>
      <c r="BM14" s="46">
        <v>2349332</v>
      </c>
      <c r="BN14" s="138">
        <v>3.5000000000000003E-2</v>
      </c>
      <c r="BO14" s="47">
        <v>0.1</v>
      </c>
      <c r="BP14" s="45">
        <v>1</v>
      </c>
      <c r="BQ14" s="138">
        <v>2E-3</v>
      </c>
      <c r="BR14" s="47">
        <v>0</v>
      </c>
      <c r="BS14" s="65"/>
      <c r="BT14" s="48"/>
      <c r="BU14" s="48"/>
      <c r="BV14" s="132"/>
      <c r="BW14" s="48"/>
      <c r="BX14" s="48"/>
      <c r="BY14" s="46"/>
      <c r="BZ14" s="48"/>
      <c r="CA14" s="48"/>
      <c r="CC14" s="48"/>
      <c r="CD14" s="48"/>
      <c r="CE14" s="46"/>
      <c r="CG14" s="46">
        <v>4027937</v>
      </c>
      <c r="CH14" s="138">
        <v>4.0999999999999995E-2</v>
      </c>
      <c r="CI14" s="138">
        <v>1.8000000000000002E-2</v>
      </c>
      <c r="CJ14" s="45">
        <v>2</v>
      </c>
      <c r="CK14" s="138">
        <v>5.0000000000000001E-3</v>
      </c>
      <c r="CL14" s="138">
        <v>2.3298850574712598E-3</v>
      </c>
      <c r="CM14" s="46"/>
      <c r="CN14" s="48"/>
      <c r="CO14" s="48"/>
      <c r="CP14" s="132"/>
      <c r="CQ14" s="48"/>
      <c r="CR14" s="48"/>
      <c r="CS14" s="46"/>
      <c r="CT14" s="48"/>
      <c r="CU14" s="48"/>
      <c r="CW14" s="48"/>
      <c r="CX14" s="48"/>
      <c r="CY14" s="5"/>
      <c r="DA14" s="46">
        <v>1619685</v>
      </c>
      <c r="DB14" s="138">
        <v>2.2000000000000002E-2</v>
      </c>
      <c r="DC14" s="47">
        <v>-1.9E-2</v>
      </c>
      <c r="DD14" s="45">
        <v>1</v>
      </c>
      <c r="DE14" s="138">
        <v>2E-3</v>
      </c>
      <c r="DF14" s="47">
        <v>-2.3E-3</v>
      </c>
      <c r="DG14" s="46"/>
      <c r="DH14" s="140"/>
      <c r="DI14" s="139"/>
      <c r="DJ14" s="48"/>
      <c r="DL14" s="49"/>
      <c r="DM14" s="46"/>
      <c r="DN14" s="48"/>
      <c r="DO14" s="48"/>
      <c r="DQ14" s="48"/>
      <c r="DR14" s="48"/>
      <c r="DS14" s="5"/>
      <c r="DU14" s="46">
        <v>3704599</v>
      </c>
      <c r="DV14" s="138">
        <v>3.3000000000000002E-2</v>
      </c>
      <c r="DW14" s="138">
        <v>1.1000000000000001E-2</v>
      </c>
      <c r="DX14" s="45">
        <v>1</v>
      </c>
      <c r="DY14" s="138">
        <v>2E-3</v>
      </c>
      <c r="DZ14" s="47">
        <v>0</v>
      </c>
      <c r="EA14" s="46"/>
      <c r="EB14" s="140"/>
      <c r="EC14" s="139"/>
      <c r="ED14" s="48"/>
      <c r="EF14" s="49"/>
      <c r="EG14" s="46"/>
      <c r="EH14" s="48"/>
      <c r="EI14" s="48"/>
      <c r="EK14" s="48"/>
      <c r="EL14" s="48"/>
      <c r="EM14" s="5"/>
      <c r="EO14" s="46">
        <v>2172858</v>
      </c>
      <c r="EP14" s="138">
        <v>2.7000000000000003E-2</v>
      </c>
      <c r="EQ14" s="47">
        <v>-6.0000000000000001E-3</v>
      </c>
      <c r="ER14" s="45">
        <v>0</v>
      </c>
      <c r="ES14" s="47">
        <v>0</v>
      </c>
      <c r="ET14" s="47">
        <v>-2.3E-3</v>
      </c>
      <c r="EU14" s="46"/>
      <c r="EV14" s="140"/>
      <c r="EW14" s="139"/>
      <c r="EX14" s="48"/>
      <c r="EZ14" s="49"/>
      <c r="FA14" s="46"/>
      <c r="FB14" s="48"/>
      <c r="FC14" s="48"/>
      <c r="FE14" s="48"/>
      <c r="FF14" s="48"/>
      <c r="FG14" s="5"/>
      <c r="FI14" s="46">
        <v>4662126</v>
      </c>
      <c r="FJ14" s="138">
        <v>3.7999999999999999E-2</v>
      </c>
      <c r="FK14" s="138">
        <v>1.1000000000000001E-2</v>
      </c>
      <c r="FL14" s="45">
        <v>0</v>
      </c>
      <c r="FM14" s="138">
        <v>0</v>
      </c>
      <c r="FN14" s="47">
        <v>0</v>
      </c>
      <c r="FO14" s="46"/>
      <c r="FP14" s="140"/>
      <c r="FQ14" s="139"/>
      <c r="FR14" s="48"/>
      <c r="FT14" s="49"/>
      <c r="FU14" s="46"/>
      <c r="FV14" s="48"/>
      <c r="FW14" s="48"/>
      <c r="FY14" s="48"/>
      <c r="FZ14" s="48"/>
      <c r="GA14" s="5"/>
      <c r="GC14" s="46">
        <v>2334321</v>
      </c>
      <c r="GD14" s="138">
        <v>2.7000000000000003E-2</v>
      </c>
      <c r="GE14" s="134">
        <f>GD14-FJ14</f>
        <v>-1.0999999999999996E-2</v>
      </c>
      <c r="GF14" s="55">
        <v>0</v>
      </c>
      <c r="GG14" s="54">
        <v>0</v>
      </c>
      <c r="GH14" s="54">
        <v>0</v>
      </c>
      <c r="GI14" s="51"/>
      <c r="GN14" s="49"/>
      <c r="GU14" s="5"/>
      <c r="GW14" s="46">
        <v>4157571</v>
      </c>
      <c r="GX14" s="47">
        <v>3.4000000000000002E-2</v>
      </c>
      <c r="GY14" s="45">
        <v>0.7</v>
      </c>
      <c r="GZ14" s="58" t="s">
        <v>763</v>
      </c>
      <c r="HA14" s="47">
        <v>0</v>
      </c>
      <c r="HB14" s="45">
        <v>0</v>
      </c>
      <c r="HC14" s="51"/>
      <c r="HH14" s="49"/>
      <c r="HO14" s="5"/>
      <c r="HQ14" s="46">
        <v>2563326</v>
      </c>
      <c r="HR14" s="47">
        <v>3.3000000000000002E-2</v>
      </c>
      <c r="HS14" s="45">
        <v>0</v>
      </c>
      <c r="HT14" s="58" t="s">
        <v>763</v>
      </c>
      <c r="HU14" s="47">
        <v>0</v>
      </c>
      <c r="HV14" s="145">
        <v>0</v>
      </c>
      <c r="HW14" s="51"/>
      <c r="IB14" s="49"/>
      <c r="II14" s="5"/>
      <c r="IK14" s="335">
        <v>3982648</v>
      </c>
      <c r="IL14" s="47">
        <f>IK14/$II$7</f>
        <v>3.0675100561682003E-2</v>
      </c>
      <c r="IM14" s="89">
        <f>IL14-HR14</f>
        <v>-2.3248994383179983E-3</v>
      </c>
      <c r="IN14" s="58" t="s">
        <v>763</v>
      </c>
      <c r="IO14" s="47">
        <f>IN14/$II$3</f>
        <v>0</v>
      </c>
      <c r="IP14" s="89">
        <f>IO14-HU14</f>
        <v>0</v>
      </c>
      <c r="IQ14" s="51"/>
      <c r="IV14" s="49"/>
      <c r="JC14" s="5"/>
      <c r="JE14" s="6">
        <v>1471535</v>
      </c>
      <c r="JF14" s="77">
        <f t="shared" si="2"/>
        <v>1.2906296264276982E-2</v>
      </c>
      <c r="JG14" s="89">
        <f t="shared" si="3"/>
        <v>-1.7768804297405023E-2</v>
      </c>
      <c r="JH14" s="6">
        <v>0</v>
      </c>
      <c r="JI14" s="77">
        <f t="shared" si="4"/>
        <v>0</v>
      </c>
      <c r="JJ14" s="89">
        <f t="shared" si="0"/>
        <v>0</v>
      </c>
      <c r="JK14" s="51"/>
      <c r="JP14" s="49"/>
      <c r="JW14" s="5"/>
      <c r="JY14" s="6">
        <v>2741500</v>
      </c>
      <c r="JZ14" s="77">
        <f t="shared" si="5"/>
        <v>1.7867919543590179E-2</v>
      </c>
      <c r="KA14" s="89">
        <f t="shared" si="6"/>
        <v>4.9616232793131976E-3</v>
      </c>
      <c r="KB14" s="6">
        <v>0</v>
      </c>
      <c r="KC14" s="77">
        <f t="shared" si="7"/>
        <v>0</v>
      </c>
      <c r="KD14" s="89">
        <f t="shared" si="1"/>
        <v>0</v>
      </c>
      <c r="KE14" s="51"/>
      <c r="KJ14" s="49"/>
    </row>
    <row r="15" spans="1:302" s="6" customFormat="1" ht="13.5" customHeight="1">
      <c r="A15" s="44"/>
      <c r="B15" s="45"/>
      <c r="C15" s="5"/>
      <c r="E15" s="46"/>
      <c r="F15" s="47"/>
      <c r="G15" s="48"/>
      <c r="H15" s="45"/>
      <c r="I15" s="47"/>
      <c r="J15" s="48"/>
      <c r="K15" s="48"/>
      <c r="L15" s="48"/>
      <c r="M15" s="48"/>
      <c r="P15" s="49"/>
      <c r="Q15" s="46"/>
      <c r="R15" s="48"/>
      <c r="S15" s="48"/>
      <c r="U15" s="48"/>
      <c r="V15" s="48"/>
      <c r="W15" s="5"/>
      <c r="Y15" s="46"/>
      <c r="Z15" s="48"/>
      <c r="AA15" s="48"/>
      <c r="AB15" s="133"/>
      <c r="AC15" s="48"/>
      <c r="AD15" s="48"/>
      <c r="AE15" s="46"/>
      <c r="AF15" s="48"/>
      <c r="AG15" s="48"/>
      <c r="AH15" s="132"/>
      <c r="AI15" s="48"/>
      <c r="AJ15" s="48"/>
      <c r="AK15" s="46"/>
      <c r="AM15" s="48"/>
      <c r="AO15" s="48"/>
      <c r="AP15" s="48"/>
      <c r="AQ15" s="5"/>
      <c r="AS15" s="46"/>
      <c r="AT15" s="48"/>
      <c r="AU15" s="48"/>
      <c r="AV15" s="133"/>
      <c r="AW15" s="48"/>
      <c r="AX15" s="48"/>
      <c r="AY15" s="46"/>
      <c r="AZ15" s="48"/>
      <c r="BA15" s="48"/>
      <c r="BB15" s="132"/>
      <c r="BC15" s="48"/>
      <c r="BD15" s="48"/>
      <c r="BE15" s="46"/>
      <c r="BF15" s="48"/>
      <c r="BG15" s="48"/>
      <c r="BI15" s="48"/>
      <c r="BJ15" s="48"/>
      <c r="BK15" s="5"/>
      <c r="BM15" s="46"/>
      <c r="BN15" s="47"/>
      <c r="BO15" s="47"/>
      <c r="BP15" s="45"/>
      <c r="BQ15" s="47"/>
      <c r="BR15" s="47"/>
      <c r="BS15" s="65"/>
      <c r="BT15" s="48"/>
      <c r="BU15" s="48"/>
      <c r="BV15" s="132"/>
      <c r="BW15" s="48"/>
      <c r="BX15" s="48"/>
      <c r="BY15" s="46"/>
      <c r="BZ15" s="48"/>
      <c r="CA15" s="48"/>
      <c r="CC15" s="48"/>
      <c r="CD15" s="48"/>
      <c r="CE15" s="46"/>
      <c r="CG15" s="46"/>
      <c r="CH15" s="47"/>
      <c r="CI15" s="47"/>
      <c r="CJ15" s="45"/>
      <c r="CK15" s="47"/>
      <c r="CL15" s="47"/>
      <c r="CM15" s="46"/>
      <c r="CN15" s="48"/>
      <c r="CO15" s="48"/>
      <c r="CP15" s="132"/>
      <c r="CQ15" s="48"/>
      <c r="CR15" s="48"/>
      <c r="CS15" s="46"/>
      <c r="CT15" s="48"/>
      <c r="CU15" s="48"/>
      <c r="CW15" s="48"/>
      <c r="CX15" s="48"/>
      <c r="CY15" s="5"/>
      <c r="DA15" s="46"/>
      <c r="DB15" s="47"/>
      <c r="DC15" s="47"/>
      <c r="DD15" s="45"/>
      <c r="DE15" s="47"/>
      <c r="DF15" s="47"/>
      <c r="DG15" s="46"/>
      <c r="DH15" s="48"/>
      <c r="DI15" s="48"/>
      <c r="DJ15" s="132"/>
      <c r="DK15" s="48"/>
      <c r="DL15" s="48"/>
      <c r="DM15" s="46"/>
      <c r="DN15" s="48"/>
      <c r="DO15" s="48"/>
      <c r="DQ15" s="48"/>
      <c r="DR15" s="48"/>
      <c r="DS15" s="5"/>
      <c r="DU15" s="46"/>
      <c r="DV15" s="47"/>
      <c r="DW15" s="47"/>
      <c r="DX15" s="45"/>
      <c r="DY15" s="47"/>
      <c r="DZ15" s="47"/>
      <c r="EA15" s="46"/>
      <c r="EC15" s="50"/>
      <c r="EF15" s="49"/>
      <c r="EG15" s="46"/>
      <c r="EH15" s="48"/>
      <c r="EI15" s="48"/>
      <c r="EK15" s="48"/>
      <c r="EL15" s="48"/>
      <c r="EM15" s="5"/>
      <c r="EO15" s="46"/>
      <c r="EP15" s="47"/>
      <c r="EQ15" s="47"/>
      <c r="ER15" s="45"/>
      <c r="ES15" s="47"/>
      <c r="ET15" s="47"/>
      <c r="EU15" s="46"/>
      <c r="EV15" s="140"/>
      <c r="EW15" s="48"/>
      <c r="EX15" s="48"/>
      <c r="EZ15" s="49"/>
      <c r="FA15" s="46"/>
      <c r="FB15" s="48"/>
      <c r="FC15" s="48"/>
      <c r="FE15" s="48"/>
      <c r="FF15" s="48"/>
      <c r="FG15" s="5"/>
      <c r="FI15" s="46"/>
      <c r="FJ15" s="47"/>
      <c r="FK15" s="47"/>
      <c r="FL15" s="45"/>
      <c r="FM15" s="47"/>
      <c r="FN15" s="47"/>
      <c r="FO15" s="46"/>
      <c r="FP15" s="48"/>
      <c r="FQ15" s="48"/>
      <c r="FT15" s="49"/>
      <c r="FU15" s="46"/>
      <c r="FV15" s="48"/>
      <c r="FW15" s="48"/>
      <c r="FY15" s="48"/>
      <c r="FZ15" s="48"/>
      <c r="GA15" s="5"/>
      <c r="GC15" s="45"/>
      <c r="GD15" s="47"/>
      <c r="GE15" s="45"/>
      <c r="GF15" s="45"/>
      <c r="GG15" s="47"/>
      <c r="GH15" s="45"/>
      <c r="GI15" s="51"/>
      <c r="GN15" s="49"/>
      <c r="GU15" s="5"/>
      <c r="GW15" s="45"/>
      <c r="GX15" s="47"/>
      <c r="GY15" s="45"/>
      <c r="GZ15" s="45"/>
      <c r="HA15" s="47"/>
      <c r="HB15" s="45"/>
      <c r="HC15" s="51"/>
      <c r="HH15" s="49"/>
      <c r="HO15" s="5"/>
      <c r="HQ15" s="45"/>
      <c r="HR15" s="47"/>
      <c r="HS15" s="45"/>
      <c r="HT15" s="45"/>
      <c r="HU15" s="47"/>
      <c r="HV15" s="45"/>
      <c r="HW15" s="51"/>
      <c r="IB15" s="49"/>
      <c r="II15" s="5"/>
      <c r="IK15" s="45"/>
      <c r="IL15" s="47"/>
      <c r="IM15" s="45"/>
      <c r="IN15" s="45"/>
      <c r="IO15" s="47"/>
      <c r="IP15" s="45"/>
      <c r="IQ15" s="51"/>
      <c r="IV15" s="49"/>
    </row>
    <row r="16" spans="1:302" s="6" customFormat="1" ht="13.5" customHeight="1">
      <c r="A16" s="44"/>
      <c r="B16" s="45"/>
      <c r="C16" s="5"/>
      <c r="E16" s="46"/>
      <c r="F16" s="47"/>
      <c r="G16" s="47"/>
      <c r="H16" s="45"/>
      <c r="I16" s="47"/>
      <c r="J16" s="47"/>
      <c r="K16" s="48"/>
      <c r="L16" s="48"/>
      <c r="M16" s="48"/>
      <c r="P16" s="49"/>
      <c r="Q16" s="46"/>
      <c r="R16" s="48"/>
      <c r="S16" s="48"/>
      <c r="U16" s="48"/>
      <c r="V16" s="48"/>
      <c r="W16" s="5"/>
      <c r="Y16" s="46"/>
      <c r="Z16" s="48"/>
      <c r="AA16" s="48"/>
      <c r="AB16" s="133"/>
      <c r="AC16" s="48"/>
      <c r="AD16" s="48"/>
      <c r="AE16" s="46"/>
      <c r="AF16" s="48"/>
      <c r="AG16" s="48"/>
      <c r="AH16" s="132"/>
      <c r="AI16" s="48"/>
      <c r="AJ16" s="48"/>
      <c r="AK16" s="46"/>
      <c r="AM16" s="48"/>
      <c r="AO16" s="48"/>
      <c r="AP16" s="48"/>
      <c r="AQ16" s="5"/>
      <c r="AS16" s="46"/>
      <c r="AT16" s="48"/>
      <c r="AU16" s="48"/>
      <c r="AV16" s="133"/>
      <c r="AW16" s="48"/>
      <c r="AX16" s="48"/>
      <c r="AY16" s="46"/>
      <c r="AZ16" s="48"/>
      <c r="BA16" s="48"/>
      <c r="BB16" s="132"/>
      <c r="BC16" s="48"/>
      <c r="BD16" s="48"/>
      <c r="BE16" s="46"/>
      <c r="BF16" s="48"/>
      <c r="BG16" s="48"/>
      <c r="BI16" s="48"/>
      <c r="BJ16" s="48"/>
      <c r="BK16" s="5"/>
      <c r="BM16" s="46"/>
      <c r="BN16" s="47"/>
      <c r="BO16" s="47"/>
      <c r="BP16" s="45"/>
      <c r="BQ16" s="47"/>
      <c r="BR16" s="47"/>
      <c r="BS16" s="65"/>
      <c r="BT16" s="48"/>
      <c r="BU16" s="48"/>
      <c r="BV16" s="132"/>
      <c r="BW16" s="48"/>
      <c r="BX16" s="48"/>
      <c r="BY16" s="46"/>
      <c r="BZ16" s="48"/>
      <c r="CA16" s="48"/>
      <c r="CC16" s="48"/>
      <c r="CD16" s="48"/>
      <c r="CE16" s="46"/>
      <c r="CG16" s="46"/>
      <c r="CH16" s="47"/>
      <c r="CI16" s="47"/>
      <c r="CJ16" s="45"/>
      <c r="CK16" s="47"/>
      <c r="CL16" s="47"/>
      <c r="CM16" s="46"/>
      <c r="CN16" s="48"/>
      <c r="CO16" s="48"/>
      <c r="CP16" s="132"/>
      <c r="CQ16" s="48"/>
      <c r="CR16" s="48"/>
      <c r="CS16" s="46"/>
      <c r="CT16" s="48"/>
      <c r="CU16" s="48"/>
      <c r="CW16" s="48"/>
      <c r="CX16" s="48"/>
      <c r="CY16" s="5"/>
      <c r="DA16" s="46"/>
      <c r="DB16" s="47"/>
      <c r="DC16" s="47"/>
      <c r="DD16" s="45"/>
      <c r="DE16" s="47"/>
      <c r="DF16" s="47"/>
      <c r="DG16" s="46"/>
      <c r="DH16" s="48"/>
      <c r="DI16" s="48"/>
      <c r="DJ16" s="132"/>
      <c r="DK16" s="48"/>
      <c r="DL16" s="48"/>
      <c r="DM16" s="46"/>
      <c r="DN16" s="48"/>
      <c r="DO16" s="48"/>
      <c r="DQ16" s="48"/>
      <c r="DR16" s="48"/>
      <c r="DS16" s="5"/>
      <c r="DU16" s="46"/>
      <c r="DV16" s="47"/>
      <c r="DW16" s="47"/>
      <c r="DX16" s="45"/>
      <c r="DY16" s="47"/>
      <c r="DZ16" s="47"/>
      <c r="EA16" s="46"/>
      <c r="EC16" s="50"/>
      <c r="EF16" s="49"/>
      <c r="EG16" s="46"/>
      <c r="EH16" s="48"/>
      <c r="EI16" s="48"/>
      <c r="EK16" s="48"/>
      <c r="EL16" s="48"/>
      <c r="EM16" s="5"/>
      <c r="EO16" s="46"/>
      <c r="EP16" s="47"/>
      <c r="EQ16" s="47"/>
      <c r="ER16" s="45"/>
      <c r="ES16" s="47"/>
      <c r="ET16" s="47"/>
      <c r="EU16" s="46"/>
      <c r="EV16" s="48"/>
      <c r="EW16" s="48"/>
      <c r="EZ16" s="49"/>
      <c r="FA16" s="46"/>
      <c r="FB16" s="48"/>
      <c r="FC16" s="48"/>
      <c r="FE16" s="48"/>
      <c r="FF16" s="48"/>
      <c r="FG16" s="5"/>
      <c r="FI16" s="46"/>
      <c r="FJ16" s="47"/>
      <c r="FK16" s="47"/>
      <c r="FL16" s="45"/>
      <c r="FM16" s="47"/>
      <c r="FN16" s="47"/>
      <c r="FO16" s="46"/>
      <c r="FP16" s="48"/>
      <c r="FQ16" s="48"/>
      <c r="FT16" s="49"/>
      <c r="FU16" s="46"/>
      <c r="FV16" s="48"/>
      <c r="FW16" s="48"/>
      <c r="FY16" s="48"/>
      <c r="FZ16" s="48"/>
      <c r="GA16" s="5"/>
      <c r="GC16" s="46"/>
      <c r="GD16" s="47"/>
      <c r="GE16" s="47"/>
      <c r="GF16" s="45"/>
      <c r="GG16" s="47"/>
      <c r="GH16" s="47"/>
      <c r="GI16" s="51"/>
      <c r="GN16" s="49"/>
      <c r="GU16" s="5"/>
      <c r="GW16" s="46"/>
      <c r="GX16" s="47"/>
      <c r="GY16" s="47"/>
      <c r="GZ16" s="45"/>
      <c r="HA16" s="47"/>
      <c r="HB16" s="47"/>
      <c r="HC16" s="51"/>
      <c r="HH16" s="49"/>
      <c r="HO16" s="5"/>
      <c r="HQ16" s="46"/>
      <c r="HR16" s="47"/>
      <c r="HS16" s="47"/>
      <c r="HT16" s="45"/>
      <c r="HU16" s="47"/>
      <c r="HV16" s="47"/>
      <c r="HW16" s="51"/>
      <c r="IB16" s="49"/>
      <c r="II16" s="5"/>
      <c r="IK16" s="46"/>
      <c r="IL16" s="47"/>
      <c r="IM16" s="47"/>
      <c r="IN16" s="45"/>
      <c r="IO16" s="47"/>
      <c r="IP16" s="47"/>
      <c r="IQ16" s="51"/>
      <c r="IV16" s="49"/>
    </row>
    <row r="17" spans="1:262" s="6" customFormat="1" ht="13.5" customHeight="1">
      <c r="A17" s="44"/>
      <c r="B17" s="45"/>
      <c r="C17" s="5"/>
      <c r="E17" s="46"/>
      <c r="F17" s="47"/>
      <c r="G17" s="48"/>
      <c r="H17" s="45"/>
      <c r="I17" s="47"/>
      <c r="J17" s="47"/>
      <c r="K17" s="48"/>
      <c r="L17" s="48"/>
      <c r="M17" s="48"/>
      <c r="P17" s="49"/>
      <c r="Q17" s="46"/>
      <c r="R17" s="48"/>
      <c r="S17" s="48"/>
      <c r="U17" s="48"/>
      <c r="V17" s="48"/>
      <c r="W17" s="5"/>
      <c r="Y17" s="46"/>
      <c r="Z17" s="48"/>
      <c r="AA17" s="48"/>
      <c r="AB17" s="133"/>
      <c r="AC17" s="48"/>
      <c r="AD17" s="48"/>
      <c r="AE17" s="46"/>
      <c r="AF17" s="48"/>
      <c r="AG17" s="48"/>
      <c r="AH17" s="132"/>
      <c r="AI17" s="48"/>
      <c r="AJ17" s="48"/>
      <c r="AK17" s="46"/>
      <c r="AM17" s="48"/>
      <c r="AO17" s="48"/>
      <c r="AP17" s="48"/>
      <c r="AQ17" s="5"/>
      <c r="AS17" s="46"/>
      <c r="AT17" s="48"/>
      <c r="AU17" s="48"/>
      <c r="AV17" s="133"/>
      <c r="AW17" s="48"/>
      <c r="AX17" s="48"/>
      <c r="AY17" s="46"/>
      <c r="AZ17" s="48"/>
      <c r="BA17" s="48"/>
      <c r="BB17" s="132"/>
      <c r="BC17" s="48"/>
      <c r="BD17" s="48"/>
      <c r="BE17" s="46"/>
      <c r="BF17" s="48"/>
      <c r="BG17" s="48"/>
      <c r="BI17" s="48"/>
      <c r="BJ17" s="48"/>
      <c r="BK17" s="5"/>
      <c r="BM17" s="46"/>
      <c r="BN17" s="47"/>
      <c r="BO17" s="47"/>
      <c r="BP17" s="45"/>
      <c r="BQ17" s="47"/>
      <c r="BR17" s="47"/>
      <c r="BS17" s="65"/>
      <c r="BT17" s="48"/>
      <c r="BU17" s="48"/>
      <c r="BV17" s="132"/>
      <c r="BW17" s="48"/>
      <c r="BX17" s="48"/>
      <c r="BY17" s="46"/>
      <c r="BZ17" s="48"/>
      <c r="CA17" s="48"/>
      <c r="CC17" s="48"/>
      <c r="CD17" s="48"/>
      <c r="CE17" s="46"/>
      <c r="CG17" s="46"/>
      <c r="CH17" s="47"/>
      <c r="CI17" s="47"/>
      <c r="CJ17" s="45"/>
      <c r="CK17" s="47"/>
      <c r="CL17" s="47"/>
      <c r="CM17" s="46"/>
      <c r="CN17" s="48"/>
      <c r="CO17" s="48"/>
      <c r="CP17" s="132"/>
      <c r="CQ17" s="48"/>
      <c r="CR17" s="48"/>
      <c r="CS17" s="46"/>
      <c r="CT17" s="48"/>
      <c r="CU17" s="48"/>
      <c r="CW17" s="48"/>
      <c r="CX17" s="48"/>
      <c r="CY17" s="5"/>
      <c r="DA17" s="46"/>
      <c r="DB17" s="47"/>
      <c r="DC17" s="47"/>
      <c r="DD17" s="45"/>
      <c r="DE17" s="47"/>
      <c r="DF17" s="47"/>
      <c r="DG17" s="46"/>
      <c r="DH17" s="48"/>
      <c r="DI17" s="48"/>
      <c r="DJ17" s="132"/>
      <c r="DK17" s="48"/>
      <c r="DL17" s="48"/>
      <c r="DM17" s="46"/>
      <c r="DN17" s="48"/>
      <c r="DO17" s="48"/>
      <c r="DQ17" s="48"/>
      <c r="DR17" s="48"/>
      <c r="DS17" s="5"/>
      <c r="DU17" s="46"/>
      <c r="DV17" s="47"/>
      <c r="DW17" s="47"/>
      <c r="DX17" s="45"/>
      <c r="DY17" s="47"/>
      <c r="DZ17" s="47"/>
      <c r="EA17" s="46"/>
      <c r="EC17" s="50"/>
      <c r="EF17" s="49"/>
      <c r="EG17" s="46"/>
      <c r="EH17" s="48"/>
      <c r="EI17" s="48"/>
      <c r="EK17" s="48"/>
      <c r="EL17" s="48"/>
      <c r="EM17" s="5"/>
      <c r="EO17" s="46"/>
      <c r="EP17" s="47"/>
      <c r="EQ17" s="47"/>
      <c r="ER17" s="45"/>
      <c r="ES17" s="47"/>
      <c r="ET17" s="47"/>
      <c r="EU17" s="46"/>
      <c r="EV17" s="48"/>
      <c r="EW17" s="48"/>
      <c r="EZ17" s="49"/>
      <c r="FA17" s="46"/>
      <c r="FB17" s="48"/>
      <c r="FC17" s="48"/>
      <c r="FE17" s="48"/>
      <c r="FF17" s="48"/>
      <c r="FG17" s="5"/>
      <c r="FI17" s="46"/>
      <c r="FJ17" s="47"/>
      <c r="FK17" s="47"/>
      <c r="FL17" s="45"/>
      <c r="FM17" s="47"/>
      <c r="FN17" s="47"/>
      <c r="FO17" s="46"/>
      <c r="FP17" s="48"/>
      <c r="FQ17" s="48"/>
      <c r="FT17" s="49"/>
      <c r="FU17" s="46"/>
      <c r="FV17" s="48"/>
      <c r="FW17" s="48"/>
      <c r="FY17" s="48"/>
      <c r="FZ17" s="48"/>
      <c r="GA17" s="5"/>
      <c r="GC17" s="46"/>
      <c r="GD17" s="47"/>
      <c r="GF17" s="45"/>
      <c r="GG17" s="47"/>
      <c r="GI17" s="51"/>
      <c r="GN17" s="49"/>
      <c r="GU17" s="5"/>
      <c r="GW17" s="46"/>
      <c r="GX17" s="47"/>
      <c r="GZ17" s="45"/>
      <c r="HA17" s="47"/>
      <c r="HC17" s="51"/>
      <c r="HH17" s="49"/>
      <c r="HO17" s="5"/>
      <c r="HQ17" s="46"/>
      <c r="HR17" s="47"/>
      <c r="HT17" s="45"/>
      <c r="HU17" s="47"/>
      <c r="HW17" s="51"/>
      <c r="IB17" s="49"/>
      <c r="II17" s="5"/>
      <c r="IK17" s="46"/>
      <c r="IL17" s="47"/>
      <c r="IN17" s="45"/>
      <c r="IO17" s="47"/>
      <c r="IQ17" s="51"/>
      <c r="IV17" s="49"/>
    </row>
    <row r="18" spans="1:262" s="6" customFormat="1" ht="13.5" customHeight="1">
      <c r="A18" s="44"/>
      <c r="B18" s="45"/>
      <c r="C18" s="5"/>
      <c r="E18" s="46"/>
      <c r="F18" s="47"/>
      <c r="G18" s="48"/>
      <c r="H18" s="45"/>
      <c r="I18" s="47"/>
      <c r="J18" s="47"/>
      <c r="K18" s="48"/>
      <c r="L18" s="48"/>
      <c r="M18" s="48"/>
      <c r="P18" s="49"/>
      <c r="Q18" s="46"/>
      <c r="R18" s="48"/>
      <c r="S18" s="48"/>
      <c r="U18" s="48"/>
      <c r="V18" s="48"/>
      <c r="W18" s="5"/>
      <c r="Y18" s="46"/>
      <c r="Z18" s="48"/>
      <c r="AA18" s="48"/>
      <c r="AB18" s="133"/>
      <c r="AC18" s="48"/>
      <c r="AD18" s="48"/>
      <c r="AE18" s="46"/>
      <c r="AF18" s="48"/>
      <c r="AG18" s="48"/>
      <c r="AH18" s="132"/>
      <c r="AI18" s="48"/>
      <c r="AJ18" s="48"/>
      <c r="AK18" s="46"/>
      <c r="AM18" s="48"/>
      <c r="AO18" s="48"/>
      <c r="AP18" s="48"/>
      <c r="AQ18" s="5"/>
      <c r="AS18" s="46"/>
      <c r="AT18" s="48"/>
      <c r="AU18" s="48"/>
      <c r="AV18" s="133"/>
      <c r="AW18" s="48"/>
      <c r="AX18" s="48"/>
      <c r="AY18" s="46"/>
      <c r="AZ18" s="48"/>
      <c r="BA18" s="48"/>
      <c r="BB18" s="132"/>
      <c r="BC18" s="48"/>
      <c r="BD18" s="48"/>
      <c r="BE18" s="46"/>
      <c r="BF18" s="48"/>
      <c r="BG18" s="48"/>
      <c r="BI18" s="48"/>
      <c r="BJ18" s="48"/>
      <c r="BK18" s="5"/>
      <c r="BM18" s="46"/>
      <c r="BN18" s="47"/>
      <c r="BO18" s="47"/>
      <c r="BP18" s="45"/>
      <c r="BQ18" s="47"/>
      <c r="BR18" s="47"/>
      <c r="BS18" s="65"/>
      <c r="BT18" s="48"/>
      <c r="BU18" s="48"/>
      <c r="BV18" s="132"/>
      <c r="BW18" s="48"/>
      <c r="BX18" s="48"/>
      <c r="BY18" s="46"/>
      <c r="BZ18" s="48"/>
      <c r="CA18" s="48"/>
      <c r="CC18" s="48"/>
      <c r="CD18" s="48"/>
      <c r="CE18" s="46"/>
      <c r="CG18" s="46"/>
      <c r="CH18" s="47"/>
      <c r="CI18" s="47"/>
      <c r="CJ18" s="45"/>
      <c r="CK18" s="47"/>
      <c r="CL18" s="47"/>
      <c r="CM18" s="46"/>
      <c r="CN18" s="48"/>
      <c r="CO18" s="48"/>
      <c r="CP18" s="132"/>
      <c r="CQ18" s="48"/>
      <c r="CR18" s="48"/>
      <c r="CS18" s="46"/>
      <c r="CT18" s="48"/>
      <c r="CU18" s="48"/>
      <c r="CW18" s="48"/>
      <c r="CX18" s="48"/>
      <c r="CY18" s="5"/>
      <c r="DA18" s="46"/>
      <c r="DB18" s="47"/>
      <c r="DC18" s="47"/>
      <c r="DD18" s="45"/>
      <c r="DE18" s="47"/>
      <c r="DF18" s="47"/>
      <c r="DG18" s="46"/>
      <c r="DH18" s="48"/>
      <c r="DI18" s="48"/>
      <c r="DJ18" s="132"/>
      <c r="DK18" s="48"/>
      <c r="DL18" s="48"/>
      <c r="DM18" s="46"/>
      <c r="DN18" s="48"/>
      <c r="DO18" s="48"/>
      <c r="DQ18" s="48"/>
      <c r="DR18" s="48"/>
      <c r="DS18" s="5"/>
      <c r="DU18" s="46"/>
      <c r="DV18" s="47"/>
      <c r="DW18" s="47"/>
      <c r="DX18" s="45"/>
      <c r="DY18" s="47"/>
      <c r="DZ18" s="47"/>
      <c r="EA18" s="46"/>
      <c r="EC18" s="50"/>
      <c r="EF18" s="49"/>
      <c r="EG18" s="46"/>
      <c r="EH18" s="48"/>
      <c r="EI18" s="48"/>
      <c r="EK18" s="48"/>
      <c r="EL18" s="48"/>
      <c r="EM18" s="5"/>
      <c r="EO18" s="46"/>
      <c r="EP18" s="47"/>
      <c r="EQ18" s="47"/>
      <c r="ER18" s="45"/>
      <c r="ES18" s="47"/>
      <c r="ET18" s="47"/>
      <c r="EU18" s="46"/>
      <c r="EV18" s="48"/>
      <c r="EW18" s="48"/>
      <c r="EZ18" s="49"/>
      <c r="FA18" s="46"/>
      <c r="FB18" s="48"/>
      <c r="FC18" s="48"/>
      <c r="FE18" s="48"/>
      <c r="FF18" s="48"/>
      <c r="FG18" s="5"/>
      <c r="FI18" s="46"/>
      <c r="FJ18" s="47"/>
      <c r="FK18" s="47"/>
      <c r="FL18" s="45"/>
      <c r="FM18" s="47"/>
      <c r="FN18" s="47"/>
      <c r="FO18" s="46"/>
      <c r="FP18" s="48"/>
      <c r="FQ18" s="48"/>
      <c r="FT18" s="49"/>
      <c r="FU18" s="46"/>
      <c r="FV18" s="48"/>
      <c r="FW18" s="48"/>
      <c r="FY18" s="48"/>
      <c r="FZ18" s="48"/>
      <c r="GA18" s="5"/>
      <c r="GC18" s="46"/>
      <c r="GD18" s="47"/>
      <c r="GE18" s="45"/>
      <c r="GF18" s="45"/>
      <c r="GG18" s="47"/>
      <c r="GH18" s="45"/>
      <c r="GI18" s="51"/>
      <c r="GN18" s="49"/>
      <c r="GU18" s="5"/>
      <c r="GW18" s="46"/>
      <c r="GX18" s="47"/>
      <c r="GY18" s="45"/>
      <c r="GZ18" s="45"/>
      <c r="HA18" s="47"/>
      <c r="HB18" s="45"/>
      <c r="HC18" s="51"/>
      <c r="HH18" s="49"/>
      <c r="HO18" s="5"/>
      <c r="HQ18" s="46"/>
      <c r="HR18" s="47"/>
      <c r="HS18" s="45"/>
      <c r="HT18" s="45"/>
      <c r="HU18" s="47"/>
      <c r="HV18" s="45"/>
      <c r="HW18" s="51"/>
      <c r="IB18" s="49"/>
      <c r="II18" s="5"/>
      <c r="IK18" s="46"/>
      <c r="IL18" s="47"/>
      <c r="IM18" s="45"/>
      <c r="IN18" s="45"/>
      <c r="IO18" s="47"/>
      <c r="IP18" s="45"/>
      <c r="IQ18" s="51"/>
      <c r="IV18" s="49"/>
    </row>
    <row r="19" spans="1:262" s="6" customFormat="1" ht="13.5" customHeight="1">
      <c r="A19" s="44"/>
      <c r="B19" s="45"/>
      <c r="C19" s="5"/>
      <c r="E19" s="46"/>
      <c r="F19" s="47"/>
      <c r="G19" s="48"/>
      <c r="H19" s="45"/>
      <c r="I19" s="47"/>
      <c r="J19" s="47"/>
      <c r="K19" s="48"/>
      <c r="L19" s="48"/>
      <c r="M19" s="48"/>
      <c r="P19" s="49"/>
      <c r="Q19" s="46"/>
      <c r="R19" s="48"/>
      <c r="S19" s="48"/>
      <c r="U19" s="48"/>
      <c r="V19" s="48"/>
      <c r="W19" s="5"/>
      <c r="Y19" s="46"/>
      <c r="Z19" s="48"/>
      <c r="AA19" s="48"/>
      <c r="AB19" s="133"/>
      <c r="AC19" s="48"/>
      <c r="AD19" s="48"/>
      <c r="AE19" s="46"/>
      <c r="AF19" s="48"/>
      <c r="AG19" s="48"/>
      <c r="AH19" s="132"/>
      <c r="AI19" s="48"/>
      <c r="AJ19" s="48"/>
      <c r="AK19" s="46"/>
      <c r="AM19" s="48"/>
      <c r="AO19" s="48"/>
      <c r="AP19" s="48"/>
      <c r="AQ19" s="5"/>
      <c r="AS19" s="46"/>
      <c r="AT19" s="48"/>
      <c r="AU19" s="48"/>
      <c r="AV19" s="133"/>
      <c r="AW19" s="48"/>
      <c r="AX19" s="48"/>
      <c r="AY19" s="46"/>
      <c r="AZ19" s="48"/>
      <c r="BA19" s="48"/>
      <c r="BB19" s="132"/>
      <c r="BC19" s="48"/>
      <c r="BD19" s="48"/>
      <c r="BE19" s="46"/>
      <c r="BF19" s="48"/>
      <c r="BG19" s="48"/>
      <c r="BI19" s="48"/>
      <c r="BJ19" s="48"/>
      <c r="BK19" s="5"/>
      <c r="BM19" s="46"/>
      <c r="BN19" s="47"/>
      <c r="BO19" s="47"/>
      <c r="BP19" s="45"/>
      <c r="BQ19" s="47"/>
      <c r="BR19" s="47"/>
      <c r="BS19" s="65"/>
      <c r="BT19" s="48"/>
      <c r="BU19" s="48"/>
      <c r="BV19" s="132"/>
      <c r="BW19" s="48"/>
      <c r="BX19" s="48"/>
      <c r="BY19" s="46"/>
      <c r="BZ19" s="48"/>
      <c r="CA19" s="48"/>
      <c r="CC19" s="48"/>
      <c r="CD19" s="48"/>
      <c r="CE19" s="46"/>
      <c r="CG19" s="46"/>
      <c r="CH19" s="47"/>
      <c r="CI19" s="47"/>
      <c r="CJ19" s="45"/>
      <c r="CK19" s="47"/>
      <c r="CL19" s="47"/>
      <c r="CM19" s="46"/>
      <c r="CN19" s="48"/>
      <c r="CO19" s="48"/>
      <c r="CP19" s="132"/>
      <c r="CQ19" s="48"/>
      <c r="CR19" s="48"/>
      <c r="CS19" s="46"/>
      <c r="CT19" s="48"/>
      <c r="CU19" s="48"/>
      <c r="CW19" s="48"/>
      <c r="CX19" s="48"/>
      <c r="CY19" s="5"/>
      <c r="DA19" s="46"/>
      <c r="DB19" s="47"/>
      <c r="DC19" s="47"/>
      <c r="DD19" s="45"/>
      <c r="DE19" s="47"/>
      <c r="DF19" s="47"/>
      <c r="DG19" s="46"/>
      <c r="DH19" s="48"/>
      <c r="DI19" s="48"/>
      <c r="DJ19" s="132"/>
      <c r="DK19" s="48"/>
      <c r="DL19" s="48"/>
      <c r="DM19" s="46"/>
      <c r="DN19" s="48"/>
      <c r="DO19" s="48"/>
      <c r="DQ19" s="48"/>
      <c r="DR19" s="48"/>
      <c r="DS19" s="5"/>
      <c r="DU19" s="46"/>
      <c r="DV19" s="47"/>
      <c r="DW19" s="47"/>
      <c r="DX19" s="45"/>
      <c r="DY19" s="47"/>
      <c r="DZ19" s="47"/>
      <c r="EA19" s="46"/>
      <c r="EC19" s="50"/>
      <c r="EF19" s="49"/>
      <c r="EG19" s="46"/>
      <c r="EH19" s="48"/>
      <c r="EI19" s="48"/>
      <c r="EK19" s="48"/>
      <c r="EL19" s="48"/>
      <c r="EM19" s="5"/>
      <c r="EO19" s="46"/>
      <c r="EP19" s="47"/>
      <c r="EQ19" s="47"/>
      <c r="ER19" s="45"/>
      <c r="ES19" s="47"/>
      <c r="ET19" s="47"/>
      <c r="EU19" s="46"/>
      <c r="EV19" s="48"/>
      <c r="EW19" s="48"/>
      <c r="EZ19" s="49"/>
      <c r="FA19" s="46"/>
      <c r="FB19" s="48"/>
      <c r="FC19" s="48"/>
      <c r="FE19" s="48"/>
      <c r="FF19" s="48"/>
      <c r="FG19" s="5"/>
      <c r="FI19" s="46"/>
      <c r="FJ19" s="47"/>
      <c r="FK19" s="47"/>
      <c r="FL19" s="45"/>
      <c r="FM19" s="47"/>
      <c r="FN19" s="47"/>
      <c r="FO19" s="46"/>
      <c r="FP19" s="48"/>
      <c r="FQ19" s="48"/>
      <c r="FT19" s="49"/>
      <c r="FU19" s="46"/>
      <c r="FV19" s="48"/>
      <c r="FW19" s="48"/>
      <c r="FY19" s="48"/>
      <c r="FZ19" s="48"/>
      <c r="GA19" s="5"/>
      <c r="GC19" s="46"/>
      <c r="GD19" s="47"/>
      <c r="GE19" s="45"/>
      <c r="GF19" s="45"/>
      <c r="GG19" s="47"/>
      <c r="GH19" s="45"/>
      <c r="GI19" s="51"/>
      <c r="GN19" s="49"/>
      <c r="GU19" s="5"/>
      <c r="GW19" s="46"/>
      <c r="GX19" s="47"/>
      <c r="GY19" s="45"/>
      <c r="GZ19" s="45"/>
      <c r="HA19" s="47"/>
      <c r="HB19" s="45"/>
      <c r="HC19" s="51"/>
      <c r="HH19" s="49"/>
      <c r="HO19" s="5"/>
      <c r="HQ19" s="46"/>
      <c r="HR19" s="47"/>
      <c r="HS19" s="45"/>
      <c r="HT19" s="45"/>
      <c r="HU19" s="47"/>
      <c r="HV19" s="45"/>
      <c r="HW19" s="51"/>
      <c r="IB19" s="49"/>
      <c r="II19" s="5"/>
      <c r="IK19" s="46"/>
      <c r="IL19" s="47"/>
      <c r="IM19" s="45"/>
      <c r="IN19" s="45"/>
      <c r="IO19" s="47"/>
      <c r="IP19" s="45"/>
      <c r="IQ19" s="51"/>
      <c r="IV19" s="49"/>
    </row>
    <row r="20" spans="1:262" s="6" customFormat="1" ht="13.5" customHeight="1">
      <c r="A20" s="44"/>
      <c r="B20" s="45"/>
      <c r="C20" s="5"/>
      <c r="E20" s="46"/>
      <c r="F20" s="47"/>
      <c r="G20" s="48"/>
      <c r="H20" s="45"/>
      <c r="I20" s="47"/>
      <c r="J20" s="48"/>
      <c r="K20" s="48"/>
      <c r="L20" s="48"/>
      <c r="M20" s="48"/>
      <c r="P20" s="49"/>
      <c r="Q20" s="46"/>
      <c r="R20" s="48"/>
      <c r="S20" s="48"/>
      <c r="U20" s="48"/>
      <c r="V20" s="48"/>
      <c r="W20" s="5"/>
      <c r="Y20" s="46"/>
      <c r="Z20" s="48"/>
      <c r="AA20" s="48"/>
      <c r="AB20" s="133"/>
      <c r="AC20" s="48"/>
      <c r="AD20" s="48"/>
      <c r="AE20" s="46"/>
      <c r="AF20" s="48"/>
      <c r="AG20" s="48"/>
      <c r="AH20" s="132"/>
      <c r="AI20" s="48"/>
      <c r="AJ20" s="48"/>
      <c r="AK20" s="46"/>
      <c r="AM20" s="48"/>
      <c r="AO20" s="48"/>
      <c r="AP20" s="48"/>
      <c r="AQ20" s="5"/>
      <c r="AS20" s="46"/>
      <c r="AT20" s="48"/>
      <c r="AU20" s="48"/>
      <c r="AV20" s="133"/>
      <c r="AW20" s="48"/>
      <c r="AX20" s="48"/>
      <c r="AY20" s="46"/>
      <c r="AZ20" s="48"/>
      <c r="BA20" s="48"/>
      <c r="BB20" s="132"/>
      <c r="BC20" s="48"/>
      <c r="BD20" s="48"/>
      <c r="BE20" s="46"/>
      <c r="BF20" s="48"/>
      <c r="BG20" s="48"/>
      <c r="BI20" s="48"/>
      <c r="BJ20" s="48"/>
      <c r="BK20" s="5"/>
      <c r="BM20" s="46"/>
      <c r="BN20" s="47"/>
      <c r="BO20" s="47"/>
      <c r="BP20" s="45"/>
      <c r="BQ20" s="47"/>
      <c r="BR20" s="47"/>
      <c r="BS20" s="65"/>
      <c r="BT20" s="48"/>
      <c r="BU20" s="48"/>
      <c r="BV20" s="132"/>
      <c r="BW20" s="48"/>
      <c r="BX20" s="48"/>
      <c r="BY20" s="46"/>
      <c r="BZ20" s="48"/>
      <c r="CA20" s="48"/>
      <c r="CC20" s="48"/>
      <c r="CD20" s="48"/>
      <c r="CE20" s="46"/>
      <c r="CG20" s="46"/>
      <c r="CH20" s="47"/>
      <c r="CI20" s="47"/>
      <c r="CJ20" s="45"/>
      <c r="CK20" s="47"/>
      <c r="CL20" s="47"/>
      <c r="CM20" s="46"/>
      <c r="CN20" s="48"/>
      <c r="CO20" s="48"/>
      <c r="CP20" s="132"/>
      <c r="CQ20" s="48"/>
      <c r="CR20" s="48"/>
      <c r="CS20" s="46"/>
      <c r="CT20" s="48"/>
      <c r="CU20" s="48"/>
      <c r="CW20" s="48"/>
      <c r="CX20" s="48"/>
      <c r="CY20" s="5"/>
      <c r="DA20" s="46"/>
      <c r="DB20" s="47"/>
      <c r="DC20" s="47"/>
      <c r="DD20" s="45"/>
      <c r="DE20" s="47"/>
      <c r="DF20" s="47"/>
      <c r="DG20" s="46"/>
      <c r="DH20" s="48"/>
      <c r="DI20" s="48"/>
      <c r="DJ20" s="132"/>
      <c r="DK20" s="48"/>
      <c r="DL20" s="48"/>
      <c r="DM20" s="46"/>
      <c r="DN20" s="48"/>
      <c r="DO20" s="48"/>
      <c r="DQ20" s="48"/>
      <c r="DR20" s="48"/>
      <c r="DS20" s="5"/>
      <c r="DU20" s="46"/>
      <c r="DV20" s="47"/>
      <c r="DW20" s="47"/>
      <c r="DX20" s="45"/>
      <c r="DY20" s="47"/>
      <c r="DZ20" s="47"/>
      <c r="EA20" s="46"/>
      <c r="EC20" s="50"/>
      <c r="EF20" s="49"/>
      <c r="EG20" s="46"/>
      <c r="EH20" s="48"/>
      <c r="EI20" s="48"/>
      <c r="EK20" s="48"/>
      <c r="EL20" s="48"/>
      <c r="EM20" s="5"/>
      <c r="EO20" s="46"/>
      <c r="EP20" s="47"/>
      <c r="EQ20" s="47"/>
      <c r="ER20" s="45"/>
      <c r="ES20" s="47"/>
      <c r="ET20" s="47"/>
      <c r="EU20" s="46"/>
      <c r="EV20" s="48"/>
      <c r="EW20" s="48"/>
      <c r="EZ20" s="49"/>
      <c r="FA20" s="46"/>
      <c r="FB20" s="48"/>
      <c r="FC20" s="48"/>
      <c r="FE20" s="48"/>
      <c r="FF20" s="48"/>
      <c r="FG20" s="5"/>
      <c r="FI20" s="46"/>
      <c r="FJ20" s="47"/>
      <c r="FK20" s="47"/>
      <c r="FL20" s="45"/>
      <c r="FM20" s="47"/>
      <c r="FN20" s="47"/>
      <c r="FO20" s="46"/>
      <c r="FP20" s="48"/>
      <c r="FQ20" s="48"/>
      <c r="FT20" s="49"/>
      <c r="FU20" s="46"/>
      <c r="FV20" s="48"/>
      <c r="FW20" s="48"/>
      <c r="FY20" s="48"/>
      <c r="FZ20" s="48"/>
      <c r="GA20" s="5"/>
      <c r="GC20" s="46"/>
      <c r="GD20" s="47"/>
      <c r="GE20" s="45"/>
      <c r="GF20" s="45"/>
      <c r="GG20" s="47"/>
      <c r="GH20" s="45"/>
      <c r="GI20" s="51"/>
      <c r="GN20" s="49"/>
      <c r="GU20" s="5"/>
      <c r="GW20" s="46"/>
      <c r="GX20" s="47"/>
      <c r="GY20" s="45"/>
      <c r="GZ20" s="45"/>
      <c r="HA20" s="47"/>
      <c r="HB20" s="45"/>
      <c r="HC20" s="51"/>
      <c r="HH20" s="49"/>
      <c r="HO20" s="5"/>
      <c r="HQ20" s="46"/>
      <c r="HR20" s="47"/>
      <c r="HS20" s="45"/>
      <c r="HT20" s="45"/>
      <c r="HU20" s="47"/>
      <c r="HV20" s="45"/>
      <c r="HW20" s="51"/>
      <c r="IB20" s="49"/>
      <c r="II20" s="5"/>
      <c r="IK20" s="46"/>
      <c r="IL20" s="47"/>
      <c r="IM20" s="45"/>
      <c r="IN20" s="45"/>
      <c r="IO20" s="47"/>
      <c r="IP20" s="45"/>
      <c r="IQ20" s="51"/>
      <c r="IV20" s="49"/>
    </row>
    <row r="21" spans="1:262" s="6" customFormat="1" ht="13.5" customHeight="1">
      <c r="A21" s="44"/>
      <c r="B21" s="45"/>
      <c r="C21" s="5"/>
      <c r="E21" s="46"/>
      <c r="F21" s="47"/>
      <c r="G21" s="48"/>
      <c r="H21" s="45"/>
      <c r="I21" s="47"/>
      <c r="J21" s="47"/>
      <c r="K21" s="48"/>
      <c r="L21" s="48"/>
      <c r="M21" s="48"/>
      <c r="P21" s="49"/>
      <c r="Q21" s="46"/>
      <c r="R21" s="48"/>
      <c r="S21" s="48"/>
      <c r="U21" s="48"/>
      <c r="V21" s="48"/>
      <c r="W21" s="5"/>
      <c r="Y21" s="46"/>
      <c r="Z21" s="48"/>
      <c r="AA21" s="48"/>
      <c r="AB21" s="133"/>
      <c r="AC21" s="48"/>
      <c r="AD21" s="48"/>
      <c r="AE21" s="46"/>
      <c r="AF21" s="48"/>
      <c r="AG21" s="48"/>
      <c r="AH21" s="132"/>
      <c r="AI21" s="48"/>
      <c r="AJ21" s="48"/>
      <c r="AK21" s="46"/>
      <c r="AM21" s="48"/>
      <c r="AO21" s="48"/>
      <c r="AP21" s="48"/>
      <c r="AQ21" s="5"/>
      <c r="AS21" s="46"/>
      <c r="AT21" s="48"/>
      <c r="AU21" s="48"/>
      <c r="AV21" s="133"/>
      <c r="AW21" s="48"/>
      <c r="AX21" s="48"/>
      <c r="AY21" s="46"/>
      <c r="AZ21" s="48"/>
      <c r="BA21" s="48"/>
      <c r="BB21" s="132"/>
      <c r="BC21" s="48"/>
      <c r="BD21" s="48"/>
      <c r="BE21" s="46"/>
      <c r="BF21" s="48"/>
      <c r="BG21" s="48"/>
      <c r="BI21" s="48"/>
      <c r="BJ21" s="48"/>
      <c r="BK21" s="5"/>
      <c r="BM21" s="46"/>
      <c r="BN21" s="47"/>
      <c r="BO21" s="47"/>
      <c r="BP21" s="45"/>
      <c r="BQ21" s="47"/>
      <c r="BR21" s="47"/>
      <c r="BS21" s="65"/>
      <c r="BT21" s="48"/>
      <c r="BU21" s="48"/>
      <c r="BV21" s="132"/>
      <c r="BW21" s="48"/>
      <c r="BX21" s="48"/>
      <c r="BY21" s="46"/>
      <c r="BZ21" s="48"/>
      <c r="CA21" s="48"/>
      <c r="CC21" s="48"/>
      <c r="CD21" s="48"/>
      <c r="CE21" s="46"/>
      <c r="CG21" s="46"/>
      <c r="CH21" s="47"/>
      <c r="CI21" s="47"/>
      <c r="CJ21" s="45"/>
      <c r="CK21" s="47"/>
      <c r="CL21" s="47"/>
      <c r="CM21" s="46"/>
      <c r="CN21" s="48"/>
      <c r="CO21" s="48"/>
      <c r="CP21" s="132"/>
      <c r="CQ21" s="48"/>
      <c r="CR21" s="48"/>
      <c r="CS21" s="46"/>
      <c r="CT21" s="48"/>
      <c r="CU21" s="48"/>
      <c r="CW21" s="48"/>
      <c r="CX21" s="48"/>
      <c r="CY21" s="5"/>
      <c r="DA21" s="46"/>
      <c r="DB21" s="47"/>
      <c r="DC21" s="47"/>
      <c r="DD21" s="45"/>
      <c r="DE21" s="47"/>
      <c r="DF21" s="47"/>
      <c r="DG21" s="46"/>
      <c r="DH21" s="48"/>
      <c r="DI21" s="48"/>
      <c r="DJ21" s="132"/>
      <c r="DK21" s="48"/>
      <c r="DL21" s="48"/>
      <c r="DM21" s="46"/>
      <c r="DN21" s="48"/>
      <c r="DO21" s="48"/>
      <c r="DQ21" s="48"/>
      <c r="DR21" s="48"/>
      <c r="DS21" s="5"/>
      <c r="DU21" s="46"/>
      <c r="DV21" s="47"/>
      <c r="DW21" s="47"/>
      <c r="DX21" s="45"/>
      <c r="DY21" s="47"/>
      <c r="DZ21" s="47"/>
      <c r="EA21" s="46"/>
      <c r="EC21" s="50"/>
      <c r="EF21" s="49"/>
      <c r="EG21" s="46"/>
      <c r="EH21" s="48"/>
      <c r="EI21" s="48"/>
      <c r="EK21" s="48"/>
      <c r="EL21" s="48"/>
      <c r="EM21" s="5"/>
      <c r="EO21" s="46"/>
      <c r="EP21" s="47"/>
      <c r="EQ21" s="47"/>
      <c r="ER21" s="45"/>
      <c r="ES21" s="47"/>
      <c r="ET21" s="47"/>
      <c r="EU21" s="46"/>
      <c r="EV21" s="48"/>
      <c r="EW21" s="48"/>
      <c r="EZ21" s="49"/>
      <c r="FA21" s="46"/>
      <c r="FB21" s="48"/>
      <c r="FC21" s="48"/>
      <c r="FE21" s="48"/>
      <c r="FF21" s="48"/>
      <c r="FG21" s="5"/>
      <c r="FI21" s="46"/>
      <c r="FJ21" s="47"/>
      <c r="FK21" s="47"/>
      <c r="FL21" s="45"/>
      <c r="FM21" s="47"/>
      <c r="FN21" s="47"/>
      <c r="FO21" s="46"/>
      <c r="FP21" s="48"/>
      <c r="FQ21" s="48"/>
      <c r="FT21" s="49"/>
      <c r="FU21" s="46"/>
      <c r="FV21" s="48"/>
      <c r="FW21" s="48"/>
      <c r="FY21" s="48"/>
      <c r="FZ21" s="48"/>
      <c r="GA21" s="5"/>
      <c r="GC21" s="45"/>
      <c r="GD21" s="47"/>
      <c r="GE21" s="46"/>
      <c r="GF21" s="46"/>
      <c r="GG21" s="47"/>
      <c r="GH21" s="46"/>
      <c r="GI21" s="51"/>
      <c r="GN21" s="49"/>
      <c r="GU21" s="5"/>
      <c r="GW21" s="45"/>
      <c r="GX21" s="47"/>
      <c r="GY21" s="46"/>
      <c r="GZ21" s="46"/>
      <c r="HA21" s="47"/>
      <c r="HB21" s="46"/>
      <c r="HC21" s="51"/>
      <c r="HH21" s="49"/>
      <c r="HO21" s="5"/>
      <c r="HQ21" s="45"/>
      <c r="HR21" s="47"/>
      <c r="HS21" s="46"/>
      <c r="HT21" s="46"/>
      <c r="HU21" s="47"/>
      <c r="HV21" s="46"/>
      <c r="HW21" s="51"/>
      <c r="IB21" s="49"/>
      <c r="II21" s="5"/>
      <c r="IK21" s="45"/>
      <c r="IL21" s="47"/>
      <c r="IM21" s="46"/>
      <c r="IN21" s="46"/>
      <c r="IO21" s="47"/>
      <c r="IP21" s="46"/>
      <c r="IQ21" s="51"/>
      <c r="IV21" s="49"/>
    </row>
    <row r="22" spans="1:262" s="6" customFormat="1" ht="13.5" customHeight="1">
      <c r="A22" s="44"/>
      <c r="B22" s="45"/>
      <c r="C22" s="5"/>
      <c r="E22" s="46"/>
      <c r="F22" s="47"/>
      <c r="G22" s="48"/>
      <c r="H22" s="45"/>
      <c r="I22" s="47"/>
      <c r="J22" s="48"/>
      <c r="K22" s="48"/>
      <c r="L22" s="48"/>
      <c r="M22" s="48"/>
      <c r="P22" s="49"/>
      <c r="Q22" s="46"/>
      <c r="R22" s="48"/>
      <c r="S22" s="48"/>
      <c r="U22" s="48"/>
      <c r="V22" s="48"/>
      <c r="W22" s="5"/>
      <c r="Y22" s="46"/>
      <c r="Z22" s="48"/>
      <c r="AA22" s="48"/>
      <c r="AB22" s="133"/>
      <c r="AC22" s="48"/>
      <c r="AD22" s="48"/>
      <c r="AE22" s="46"/>
      <c r="AF22" s="48"/>
      <c r="AG22" s="48"/>
      <c r="AH22" s="132"/>
      <c r="AI22" s="48"/>
      <c r="AJ22" s="48"/>
      <c r="AK22" s="46"/>
      <c r="AM22" s="48"/>
      <c r="AO22" s="48"/>
      <c r="AP22" s="48"/>
      <c r="AQ22" s="5"/>
      <c r="AS22" s="46"/>
      <c r="AT22" s="48"/>
      <c r="AU22" s="48"/>
      <c r="AV22" s="132"/>
      <c r="AW22" s="48"/>
      <c r="AX22" s="48"/>
      <c r="AY22" s="46"/>
      <c r="AZ22" s="48"/>
      <c r="BA22" s="48"/>
      <c r="BB22" s="132"/>
      <c r="BC22" s="48"/>
      <c r="BD22" s="48"/>
      <c r="BE22" s="46"/>
      <c r="BF22" s="48"/>
      <c r="BG22" s="48"/>
      <c r="BI22" s="48"/>
      <c r="BJ22" s="48"/>
      <c r="BK22" s="5"/>
      <c r="BM22" s="46"/>
      <c r="BN22" s="47"/>
      <c r="BO22" s="47"/>
      <c r="BP22" s="45"/>
      <c r="BQ22" s="47"/>
      <c r="BR22" s="47"/>
      <c r="BS22" s="65"/>
      <c r="BT22" s="48"/>
      <c r="BU22" s="48"/>
      <c r="BV22" s="132"/>
      <c r="BW22" s="48"/>
      <c r="BX22" s="48"/>
      <c r="BY22" s="46"/>
      <c r="BZ22" s="48"/>
      <c r="CA22" s="48"/>
      <c r="CC22" s="48"/>
      <c r="CD22" s="48"/>
      <c r="CE22" s="46"/>
      <c r="CG22" s="46"/>
      <c r="CH22" s="47"/>
      <c r="CI22" s="47"/>
      <c r="CJ22" s="45"/>
      <c r="CK22" s="47"/>
      <c r="CL22" s="47"/>
      <c r="CM22" s="46"/>
      <c r="CN22" s="48"/>
      <c r="CO22" s="48"/>
      <c r="CP22" s="132"/>
      <c r="CQ22" s="48"/>
      <c r="CR22" s="48"/>
      <c r="CS22" s="46"/>
      <c r="CT22" s="48"/>
      <c r="CU22" s="48"/>
      <c r="CW22" s="48"/>
      <c r="CX22" s="48"/>
      <c r="CY22" s="5"/>
      <c r="DA22" s="46"/>
      <c r="DB22" s="47"/>
      <c r="DC22" s="47"/>
      <c r="DD22" s="45"/>
      <c r="DE22" s="47"/>
      <c r="DF22" s="47"/>
      <c r="DG22" s="46"/>
      <c r="DH22" s="48"/>
      <c r="DI22" s="48"/>
      <c r="DJ22" s="132"/>
      <c r="DK22" s="48"/>
      <c r="DL22" s="48"/>
      <c r="DM22" s="46"/>
      <c r="DN22" s="48"/>
      <c r="DO22" s="48"/>
      <c r="DQ22" s="48"/>
      <c r="DR22" s="48"/>
      <c r="DS22" s="5"/>
      <c r="DU22" s="46"/>
      <c r="DV22" s="47"/>
      <c r="DW22" s="47"/>
      <c r="DX22" s="45"/>
      <c r="DY22" s="47"/>
      <c r="DZ22" s="47"/>
      <c r="EA22" s="46"/>
      <c r="EC22" s="50"/>
      <c r="EF22" s="49"/>
      <c r="EG22" s="46"/>
      <c r="EH22" s="48"/>
      <c r="EI22" s="48"/>
      <c r="EK22" s="48"/>
      <c r="EL22" s="48"/>
      <c r="EM22" s="5"/>
      <c r="EO22" s="46"/>
      <c r="EP22" s="47"/>
      <c r="EQ22" s="47"/>
      <c r="ER22" s="45"/>
      <c r="ES22" s="47"/>
      <c r="ET22" s="47"/>
      <c r="EU22" s="46"/>
      <c r="EV22" s="48"/>
      <c r="EW22" s="48"/>
      <c r="EZ22" s="49"/>
      <c r="FA22" s="46"/>
      <c r="FB22" s="48"/>
      <c r="FC22" s="48"/>
      <c r="FE22" s="48"/>
      <c r="FF22" s="48"/>
      <c r="FG22" s="5"/>
      <c r="FI22" s="46"/>
      <c r="FJ22" s="47"/>
      <c r="FK22" s="47"/>
      <c r="FL22" s="45"/>
      <c r="FM22" s="47"/>
      <c r="FN22" s="47"/>
      <c r="FO22" s="46"/>
      <c r="FP22" s="48"/>
      <c r="FQ22" s="48"/>
      <c r="FT22" s="49"/>
      <c r="FU22" s="46"/>
      <c r="FV22" s="48"/>
      <c r="FW22" s="48"/>
      <c r="FY22" s="48"/>
      <c r="FZ22" s="48"/>
      <c r="GA22" s="5"/>
      <c r="GC22" s="45"/>
      <c r="GD22" s="47"/>
      <c r="GE22" s="45"/>
      <c r="GF22" s="45"/>
      <c r="GG22" s="47"/>
      <c r="GH22" s="45"/>
      <c r="GI22" s="51"/>
      <c r="GN22" s="49"/>
      <c r="GU22" s="5"/>
      <c r="GW22" s="45"/>
      <c r="GX22" s="47"/>
      <c r="GY22" s="45"/>
      <c r="GZ22" s="45"/>
      <c r="HA22" s="47"/>
      <c r="HB22" s="45"/>
      <c r="HC22" s="51"/>
      <c r="HH22" s="49"/>
      <c r="HO22" s="5"/>
      <c r="HQ22" s="45"/>
      <c r="HR22" s="47"/>
      <c r="HS22" s="45"/>
      <c r="HT22" s="45"/>
      <c r="HU22" s="47"/>
      <c r="HV22" s="45"/>
      <c r="HW22" s="51"/>
      <c r="IB22" s="49"/>
      <c r="II22" s="5"/>
      <c r="IK22" s="45"/>
      <c r="IL22" s="47"/>
      <c r="IM22" s="45"/>
      <c r="IN22" s="45"/>
      <c r="IO22" s="47"/>
      <c r="IP22" s="45"/>
      <c r="IQ22" s="51"/>
      <c r="IV22" s="49"/>
    </row>
    <row r="23" spans="1:262" s="6" customFormat="1" ht="13.5" customHeight="1">
      <c r="A23" s="44"/>
      <c r="B23" s="45"/>
      <c r="C23" s="5"/>
      <c r="E23" s="46"/>
      <c r="F23" s="47"/>
      <c r="G23" s="48"/>
      <c r="H23" s="45"/>
      <c r="I23" s="47"/>
      <c r="J23" s="48"/>
      <c r="K23" s="48"/>
      <c r="L23" s="48"/>
      <c r="M23" s="48"/>
      <c r="P23" s="49"/>
      <c r="Q23" s="46"/>
      <c r="R23" s="48"/>
      <c r="S23" s="48"/>
      <c r="U23" s="48"/>
      <c r="V23" s="48"/>
      <c r="W23" s="5"/>
      <c r="Y23" s="46"/>
      <c r="Z23" s="48"/>
      <c r="AA23" s="48"/>
      <c r="AB23" s="133"/>
      <c r="AC23" s="48"/>
      <c r="AD23" s="48"/>
      <c r="AE23" s="46"/>
      <c r="AF23" s="48"/>
      <c r="AG23" s="48"/>
      <c r="AH23" s="132"/>
      <c r="AI23" s="48"/>
      <c r="AJ23" s="48"/>
      <c r="AK23" s="46"/>
      <c r="AM23" s="48"/>
      <c r="AO23" s="48"/>
      <c r="AP23" s="48"/>
      <c r="AQ23" s="5"/>
      <c r="AS23" s="46"/>
      <c r="AT23" s="48"/>
      <c r="AU23" s="48"/>
      <c r="AV23" s="132"/>
      <c r="AW23" s="48"/>
      <c r="AX23" s="48"/>
      <c r="AY23" s="46"/>
      <c r="AZ23" s="48"/>
      <c r="BA23" s="48"/>
      <c r="BB23" s="132"/>
      <c r="BC23" s="48"/>
      <c r="BD23" s="48"/>
      <c r="BE23" s="46"/>
      <c r="BF23" s="48"/>
      <c r="BG23" s="48"/>
      <c r="BI23" s="48"/>
      <c r="BJ23" s="48"/>
      <c r="BK23" s="5"/>
      <c r="BM23" s="46"/>
      <c r="BN23" s="47"/>
      <c r="BO23" s="47"/>
      <c r="BP23" s="45"/>
      <c r="BQ23" s="47"/>
      <c r="BR23" s="47"/>
      <c r="BS23" s="65"/>
      <c r="BT23" s="48"/>
      <c r="BU23" s="48"/>
      <c r="BV23" s="132"/>
      <c r="BW23" s="48"/>
      <c r="BX23" s="48"/>
      <c r="BY23" s="46"/>
      <c r="BZ23" s="48"/>
      <c r="CA23" s="48"/>
      <c r="CC23" s="48"/>
      <c r="CD23" s="48"/>
      <c r="CE23" s="46"/>
      <c r="CG23" s="46"/>
      <c r="CH23" s="47"/>
      <c r="CI23" s="47"/>
      <c r="CJ23" s="45"/>
      <c r="CK23" s="47"/>
      <c r="CL23" s="47"/>
      <c r="CM23" s="46"/>
      <c r="CN23" s="48"/>
      <c r="CO23" s="48"/>
      <c r="CP23" s="132"/>
      <c r="CQ23" s="48"/>
      <c r="CR23" s="48"/>
      <c r="CS23" s="46"/>
      <c r="CT23" s="48"/>
      <c r="CU23" s="48"/>
      <c r="CW23" s="48"/>
      <c r="CX23" s="48"/>
      <c r="CY23" s="5"/>
      <c r="DA23" s="46"/>
      <c r="DB23" s="47"/>
      <c r="DC23" s="47"/>
      <c r="DD23" s="45"/>
      <c r="DE23" s="47"/>
      <c r="DF23" s="47"/>
      <c r="DG23" s="46"/>
      <c r="DH23" s="48"/>
      <c r="DI23" s="48"/>
      <c r="DJ23" s="132"/>
      <c r="DK23" s="48"/>
      <c r="DL23" s="48"/>
      <c r="DM23" s="46"/>
      <c r="DN23" s="48"/>
      <c r="DO23" s="48"/>
      <c r="DQ23" s="48"/>
      <c r="DR23" s="48"/>
      <c r="DS23" s="5"/>
      <c r="DU23" s="46"/>
      <c r="DV23" s="47"/>
      <c r="DW23" s="47"/>
      <c r="DX23" s="45"/>
      <c r="DY23" s="47"/>
      <c r="DZ23" s="47"/>
      <c r="EA23" s="46"/>
      <c r="EC23" s="50"/>
      <c r="EF23" s="49"/>
      <c r="EG23" s="46"/>
      <c r="EH23" s="48"/>
      <c r="EI23" s="48"/>
      <c r="EK23" s="48"/>
      <c r="EL23" s="48"/>
      <c r="EM23" s="5"/>
      <c r="EO23" s="46"/>
      <c r="EP23" s="47"/>
      <c r="EQ23" s="47"/>
      <c r="ER23" s="45"/>
      <c r="ES23" s="47"/>
      <c r="ET23" s="47"/>
      <c r="EU23" s="46"/>
      <c r="EV23" s="48"/>
      <c r="EW23" s="48"/>
      <c r="EZ23" s="49"/>
      <c r="FA23" s="46"/>
      <c r="FB23" s="48"/>
      <c r="FC23" s="48"/>
      <c r="FE23" s="48"/>
      <c r="FF23" s="48"/>
      <c r="FG23" s="5"/>
      <c r="FI23" s="46"/>
      <c r="FJ23" s="47"/>
      <c r="FK23" s="47"/>
      <c r="FL23" s="45"/>
      <c r="FM23" s="47"/>
      <c r="FN23" s="47"/>
      <c r="FO23" s="46"/>
      <c r="FP23" s="48"/>
      <c r="FQ23" s="48"/>
      <c r="FT23" s="49"/>
      <c r="FU23" s="46"/>
      <c r="FV23" s="48"/>
      <c r="FW23" s="48"/>
      <c r="FY23" s="48"/>
      <c r="FZ23" s="48"/>
      <c r="GA23" s="5"/>
      <c r="GC23" s="45"/>
      <c r="GD23" s="47"/>
      <c r="GE23" s="45"/>
      <c r="GF23" s="45"/>
      <c r="GG23" s="47"/>
      <c r="GH23" s="45"/>
      <c r="GI23" s="51"/>
      <c r="GN23" s="49"/>
      <c r="GU23" s="5"/>
      <c r="GW23" s="45"/>
      <c r="GX23" s="47"/>
      <c r="GY23" s="45"/>
      <c r="GZ23" s="45"/>
      <c r="HA23" s="47"/>
      <c r="HB23" s="45"/>
      <c r="HC23" s="51"/>
      <c r="HH23" s="49"/>
      <c r="HO23" s="5"/>
      <c r="HQ23" s="45"/>
      <c r="HR23" s="47"/>
      <c r="HS23" s="45"/>
      <c r="HT23" s="45"/>
      <c r="HU23" s="47"/>
      <c r="HV23" s="45"/>
      <c r="HW23" s="51"/>
      <c r="IB23" s="49"/>
      <c r="II23" s="5"/>
      <c r="IK23" s="45"/>
      <c r="IL23" s="47"/>
      <c r="IM23" s="45"/>
      <c r="IN23" s="45"/>
      <c r="IO23" s="47"/>
      <c r="IP23" s="45"/>
      <c r="IQ23" s="51"/>
      <c r="IV23" s="49"/>
    </row>
    <row r="24" spans="1:262" s="6" customFormat="1" ht="13.5" customHeight="1">
      <c r="A24" s="44"/>
      <c r="B24" s="45"/>
      <c r="C24" s="5"/>
      <c r="E24" s="46"/>
      <c r="F24" s="47"/>
      <c r="G24" s="48"/>
      <c r="H24" s="45"/>
      <c r="I24" s="47"/>
      <c r="J24" s="48"/>
      <c r="K24" s="48"/>
      <c r="L24" s="48"/>
      <c r="M24" s="48"/>
      <c r="P24" s="49"/>
      <c r="Q24" s="46"/>
      <c r="R24" s="48"/>
      <c r="S24" s="48"/>
      <c r="U24" s="48"/>
      <c r="V24" s="48"/>
      <c r="W24" s="5"/>
      <c r="Y24" s="46"/>
      <c r="Z24" s="48"/>
      <c r="AA24" s="48"/>
      <c r="AB24" s="132"/>
      <c r="AC24" s="48"/>
      <c r="AD24" s="48"/>
      <c r="AE24" s="46"/>
      <c r="AF24" s="48"/>
      <c r="AG24" s="48"/>
      <c r="AH24" s="132"/>
      <c r="AI24" s="48"/>
      <c r="AJ24" s="48"/>
      <c r="AK24" s="46"/>
      <c r="AM24" s="48"/>
      <c r="AO24" s="48"/>
      <c r="AP24" s="48"/>
      <c r="AQ24" s="5"/>
      <c r="AS24" s="46"/>
      <c r="AT24" s="48"/>
      <c r="AU24" s="48"/>
      <c r="AV24" s="132"/>
      <c r="AW24" s="48"/>
      <c r="AX24" s="48"/>
      <c r="AY24" s="46"/>
      <c r="AZ24" s="48"/>
      <c r="BA24" s="48"/>
      <c r="BB24" s="132"/>
      <c r="BC24" s="48"/>
      <c r="BD24" s="48"/>
      <c r="BE24" s="46"/>
      <c r="BF24" s="48"/>
      <c r="BG24" s="48"/>
      <c r="BI24" s="48"/>
      <c r="BJ24" s="48"/>
      <c r="BK24" s="5"/>
      <c r="BM24" s="46"/>
      <c r="BN24" s="47"/>
      <c r="BO24" s="47"/>
      <c r="BP24" s="45"/>
      <c r="BQ24" s="47"/>
      <c r="BR24" s="47"/>
      <c r="BS24" s="65"/>
      <c r="BT24" s="48"/>
      <c r="BU24" s="48"/>
      <c r="BV24" s="132"/>
      <c r="BW24" s="48"/>
      <c r="BX24" s="48"/>
      <c r="BY24" s="46"/>
      <c r="BZ24" s="48"/>
      <c r="CA24" s="48"/>
      <c r="CC24" s="48"/>
      <c r="CD24" s="48"/>
      <c r="CE24" s="46"/>
      <c r="CG24" s="46"/>
      <c r="CH24" s="47"/>
      <c r="CI24" s="47"/>
      <c r="CJ24" s="45"/>
      <c r="CK24" s="47"/>
      <c r="CL24" s="47"/>
      <c r="CM24" s="46"/>
      <c r="CN24" s="48"/>
      <c r="CO24" s="48"/>
      <c r="CP24" s="132"/>
      <c r="CQ24" s="48"/>
      <c r="CR24" s="48"/>
      <c r="CS24" s="46"/>
      <c r="CT24" s="48"/>
      <c r="CU24" s="48"/>
      <c r="CW24" s="48"/>
      <c r="CX24" s="48"/>
      <c r="CY24" s="5"/>
      <c r="DA24" s="46"/>
      <c r="DB24" s="47"/>
      <c r="DC24" s="47"/>
      <c r="DD24" s="45"/>
      <c r="DE24" s="47"/>
      <c r="DF24" s="47"/>
      <c r="DG24" s="46"/>
      <c r="DH24" s="48"/>
      <c r="DI24" s="48"/>
      <c r="DJ24" s="132"/>
      <c r="DK24" s="48"/>
      <c r="DL24" s="48"/>
      <c r="DM24" s="46"/>
      <c r="DN24" s="48"/>
      <c r="DO24" s="48"/>
      <c r="DQ24" s="48"/>
      <c r="DR24" s="48"/>
      <c r="DS24" s="5"/>
      <c r="DU24" s="46"/>
      <c r="DV24" s="47"/>
      <c r="DW24" s="47"/>
      <c r="DX24" s="45"/>
      <c r="DY24" s="47"/>
      <c r="DZ24" s="47"/>
      <c r="EA24" s="46"/>
      <c r="EC24" s="50"/>
      <c r="EF24" s="49"/>
      <c r="EG24" s="46"/>
      <c r="EH24" s="48"/>
      <c r="EI24" s="48"/>
      <c r="EK24" s="48"/>
      <c r="EL24" s="48"/>
      <c r="EM24" s="5"/>
      <c r="EO24" s="46"/>
      <c r="EP24" s="47"/>
      <c r="EQ24" s="47"/>
      <c r="ER24" s="45"/>
      <c r="ES24" s="47"/>
      <c r="ET24" s="47"/>
      <c r="EU24" s="46"/>
      <c r="EV24" s="48"/>
      <c r="EW24" s="48"/>
      <c r="EZ24" s="49"/>
      <c r="FA24" s="46"/>
      <c r="FB24" s="48"/>
      <c r="FC24" s="48"/>
      <c r="FE24" s="48"/>
      <c r="FF24" s="48"/>
      <c r="FG24" s="5"/>
      <c r="FI24" s="46"/>
      <c r="FJ24" s="47"/>
      <c r="FK24" s="47"/>
      <c r="FL24" s="45"/>
      <c r="FM24" s="47"/>
      <c r="FN24" s="47"/>
      <c r="FO24" s="46"/>
      <c r="FP24" s="48"/>
      <c r="FQ24" s="48"/>
      <c r="FT24" s="49"/>
      <c r="FU24" s="46"/>
      <c r="FV24" s="48"/>
      <c r="FW24" s="48"/>
      <c r="FY24" s="48"/>
      <c r="FZ24" s="48"/>
      <c r="GA24" s="5"/>
      <c r="GC24" s="45"/>
      <c r="GD24" s="47"/>
      <c r="GE24" s="45"/>
      <c r="GF24" s="45"/>
      <c r="GG24" s="47"/>
      <c r="GH24" s="45"/>
      <c r="GI24" s="51"/>
      <c r="GN24" s="49"/>
      <c r="GU24" s="5"/>
      <c r="GW24" s="45"/>
      <c r="GX24" s="47"/>
      <c r="GY24" s="45"/>
      <c r="GZ24" s="45"/>
      <c r="HA24" s="47"/>
      <c r="HB24" s="45"/>
      <c r="HC24" s="51"/>
      <c r="HH24" s="49"/>
      <c r="HO24" s="5"/>
      <c r="HQ24" s="45"/>
      <c r="HR24" s="47"/>
      <c r="HS24" s="45"/>
      <c r="HT24" s="45"/>
      <c r="HU24" s="47"/>
      <c r="HV24" s="45"/>
      <c r="HW24" s="51"/>
      <c r="IB24" s="49"/>
      <c r="II24" s="5"/>
      <c r="IK24" s="45"/>
      <c r="IL24" s="47"/>
      <c r="IM24" s="45"/>
      <c r="IN24" s="45"/>
      <c r="IO24" s="47"/>
      <c r="IP24" s="45"/>
      <c r="IQ24" s="51"/>
      <c r="IV24" s="49"/>
    </row>
    <row r="25" spans="1:262" s="6" customFormat="1" ht="13.5" customHeight="1">
      <c r="A25" s="44"/>
      <c r="B25" s="45"/>
      <c r="C25" s="5"/>
      <c r="E25" s="46"/>
      <c r="F25" s="47"/>
      <c r="G25" s="47"/>
      <c r="H25" s="45"/>
      <c r="I25" s="47"/>
      <c r="J25" s="47"/>
      <c r="K25" s="48"/>
      <c r="L25" s="48"/>
      <c r="M25" s="48"/>
      <c r="P25" s="49"/>
      <c r="Q25" s="46"/>
      <c r="R25" s="48"/>
      <c r="S25" s="48"/>
      <c r="U25" s="48"/>
      <c r="V25" s="48"/>
      <c r="W25" s="5"/>
      <c r="Y25" s="46"/>
      <c r="Z25" s="48"/>
      <c r="AA25" s="48"/>
      <c r="AB25" s="132"/>
      <c r="AC25" s="48"/>
      <c r="AD25" s="48"/>
      <c r="AE25" s="46"/>
      <c r="AF25" s="48"/>
      <c r="AG25" s="48"/>
      <c r="AH25" s="132"/>
      <c r="AI25" s="48"/>
      <c r="AJ25" s="48"/>
      <c r="AK25" s="46"/>
      <c r="AM25" s="48"/>
      <c r="AO25" s="48"/>
      <c r="AP25" s="48"/>
      <c r="AQ25" s="5"/>
      <c r="AS25" s="46"/>
      <c r="AT25" s="48"/>
      <c r="AU25" s="48"/>
      <c r="AV25" s="132"/>
      <c r="AW25" s="48"/>
      <c r="AX25" s="48"/>
      <c r="AY25" s="46"/>
      <c r="AZ25" s="48"/>
      <c r="BA25" s="48"/>
      <c r="BB25" s="132"/>
      <c r="BC25" s="48"/>
      <c r="BD25" s="48"/>
      <c r="BE25" s="46"/>
      <c r="BF25" s="48"/>
      <c r="BG25" s="48"/>
      <c r="BI25" s="48"/>
      <c r="BJ25" s="48"/>
      <c r="BK25" s="5"/>
      <c r="BM25" s="46"/>
      <c r="BN25" s="47"/>
      <c r="BO25" s="47"/>
      <c r="BP25" s="45"/>
      <c r="BQ25" s="47"/>
      <c r="BR25" s="47"/>
      <c r="BS25" s="65"/>
      <c r="BT25" s="48"/>
      <c r="BU25" s="48"/>
      <c r="BV25" s="132"/>
      <c r="BW25" s="48"/>
      <c r="BX25" s="48"/>
      <c r="BY25" s="46"/>
      <c r="BZ25" s="48"/>
      <c r="CA25" s="48"/>
      <c r="CC25" s="48"/>
      <c r="CD25" s="48"/>
      <c r="CE25" s="46"/>
      <c r="CG25" s="46"/>
      <c r="CH25" s="47"/>
      <c r="CI25" s="47"/>
      <c r="CJ25" s="45"/>
      <c r="CK25" s="47"/>
      <c r="CL25" s="47"/>
      <c r="CM25" s="46"/>
      <c r="CN25" s="48"/>
      <c r="CO25" s="48"/>
      <c r="CP25" s="132"/>
      <c r="CQ25" s="48"/>
      <c r="CR25" s="48"/>
      <c r="CS25" s="46"/>
      <c r="CT25" s="48"/>
      <c r="CU25" s="48"/>
      <c r="CW25" s="48"/>
      <c r="CX25" s="48"/>
      <c r="CY25" s="5"/>
      <c r="DA25" s="46"/>
      <c r="DB25" s="47"/>
      <c r="DC25" s="47"/>
      <c r="DD25" s="45"/>
      <c r="DE25" s="47"/>
      <c r="DF25" s="47"/>
      <c r="DG25" s="46"/>
      <c r="DH25" s="48"/>
      <c r="DI25" s="48"/>
      <c r="DJ25" s="132"/>
      <c r="DK25" s="48"/>
      <c r="DL25" s="48"/>
      <c r="DM25" s="46"/>
      <c r="DN25" s="48"/>
      <c r="DO25" s="48"/>
      <c r="DQ25" s="48"/>
      <c r="DR25" s="48"/>
      <c r="DS25" s="5"/>
      <c r="DU25" s="46"/>
      <c r="DV25" s="47"/>
      <c r="DW25" s="47"/>
      <c r="DX25" s="45"/>
      <c r="DY25" s="47"/>
      <c r="DZ25" s="47"/>
      <c r="EA25" s="46"/>
      <c r="EC25" s="50"/>
      <c r="EF25" s="49"/>
      <c r="EG25" s="46"/>
      <c r="EH25" s="48"/>
      <c r="EI25" s="48"/>
      <c r="EK25" s="48"/>
      <c r="EL25" s="48"/>
      <c r="EM25" s="5"/>
      <c r="EO25" s="46"/>
      <c r="EP25" s="47"/>
      <c r="EQ25" s="47"/>
      <c r="ER25" s="45"/>
      <c r="ES25" s="47"/>
      <c r="ET25" s="47"/>
      <c r="EU25" s="46"/>
      <c r="EV25" s="48"/>
      <c r="EW25" s="48"/>
      <c r="EZ25" s="49"/>
      <c r="FA25" s="46"/>
      <c r="FB25" s="48"/>
      <c r="FC25" s="48"/>
      <c r="FE25" s="48"/>
      <c r="FF25" s="48"/>
      <c r="FG25" s="5"/>
      <c r="FI25" s="46"/>
      <c r="FJ25" s="47"/>
      <c r="FK25" s="47"/>
      <c r="FL25" s="45"/>
      <c r="FM25" s="47"/>
      <c r="FN25" s="47"/>
      <c r="FO25" s="46"/>
      <c r="FP25" s="48"/>
      <c r="FQ25" s="48"/>
      <c r="FT25" s="49"/>
      <c r="FU25" s="46"/>
      <c r="FV25" s="48"/>
      <c r="FW25" s="48"/>
      <c r="FY25" s="48"/>
      <c r="FZ25" s="48"/>
      <c r="GA25" s="5"/>
      <c r="GC25" s="45"/>
      <c r="GD25" s="47"/>
      <c r="GE25" s="45"/>
      <c r="GF25" s="45"/>
      <c r="GG25" s="47"/>
      <c r="GH25" s="45"/>
      <c r="GI25" s="51"/>
      <c r="GN25" s="49"/>
      <c r="GU25" s="5"/>
      <c r="GW25" s="45"/>
      <c r="GX25" s="47"/>
      <c r="GY25" s="45"/>
      <c r="GZ25" s="45"/>
      <c r="HA25" s="47"/>
      <c r="HB25" s="45"/>
      <c r="HC25" s="51"/>
      <c r="HH25" s="49"/>
      <c r="HO25" s="5"/>
      <c r="HQ25" s="45"/>
      <c r="HR25" s="47"/>
      <c r="HS25" s="45"/>
      <c r="HT25" s="45"/>
      <c r="HU25" s="47"/>
      <c r="HV25" s="45"/>
      <c r="HW25" s="51"/>
      <c r="IB25" s="49"/>
      <c r="II25" s="5"/>
      <c r="IK25" s="45"/>
      <c r="IL25" s="47"/>
      <c r="IM25" s="45"/>
      <c r="IN25" s="45"/>
      <c r="IO25" s="47"/>
      <c r="IP25" s="45"/>
      <c r="IQ25" s="51"/>
      <c r="IV25" s="49"/>
    </row>
    <row r="26" spans="1:262" s="6" customFormat="1" ht="13.5" customHeight="1">
      <c r="A26" s="44"/>
      <c r="B26" s="45"/>
      <c r="C26" s="5"/>
      <c r="E26" s="46"/>
      <c r="F26" s="47"/>
      <c r="G26" s="48"/>
      <c r="H26" s="45"/>
      <c r="I26" s="47"/>
      <c r="J26" s="48"/>
      <c r="K26" s="48"/>
      <c r="L26" s="48"/>
      <c r="M26" s="48"/>
      <c r="P26" s="49"/>
      <c r="Q26" s="46"/>
      <c r="R26" s="48"/>
      <c r="S26" s="48"/>
      <c r="U26" s="48"/>
      <c r="V26" s="48"/>
      <c r="W26" s="5"/>
      <c r="Y26" s="46"/>
      <c r="Z26" s="47"/>
      <c r="AA26" s="47"/>
      <c r="AB26" s="45"/>
      <c r="AC26" s="47"/>
      <c r="AD26" s="47"/>
      <c r="AE26" s="46"/>
      <c r="AF26" s="48"/>
      <c r="AG26" s="48"/>
      <c r="AH26" s="132"/>
      <c r="AI26" s="48"/>
      <c r="AJ26" s="48"/>
      <c r="AK26" s="46"/>
      <c r="AM26" s="48"/>
      <c r="AO26" s="48"/>
      <c r="AP26" s="48"/>
      <c r="AQ26" s="5"/>
      <c r="AS26" s="46"/>
      <c r="AT26" s="48"/>
      <c r="AU26" s="48"/>
      <c r="AV26" s="45"/>
      <c r="AW26" s="48"/>
      <c r="AX26" s="48"/>
      <c r="AY26" s="46"/>
      <c r="AZ26" s="48"/>
      <c r="BA26" s="48"/>
      <c r="BB26" s="132"/>
      <c r="BC26" s="48"/>
      <c r="BD26" s="48"/>
      <c r="BE26" s="46"/>
      <c r="BF26" s="48"/>
      <c r="BG26" s="48"/>
      <c r="BI26" s="48"/>
      <c r="BJ26" s="48"/>
      <c r="BK26" s="5"/>
      <c r="BM26" s="46"/>
      <c r="BN26" s="47"/>
      <c r="BO26" s="47"/>
      <c r="BP26" s="45"/>
      <c r="BQ26" s="47"/>
      <c r="BR26" s="47"/>
      <c r="BS26" s="65"/>
      <c r="BT26" s="48"/>
      <c r="BU26" s="48"/>
      <c r="BV26" s="132"/>
      <c r="BW26" s="48"/>
      <c r="BX26" s="48"/>
      <c r="BY26" s="46"/>
      <c r="BZ26" s="48"/>
      <c r="CA26" s="48"/>
      <c r="CC26" s="48"/>
      <c r="CD26" s="48"/>
      <c r="CE26" s="46"/>
      <c r="CG26" s="46"/>
      <c r="CH26" s="47"/>
      <c r="CI26" s="47"/>
      <c r="CJ26" s="45"/>
      <c r="CK26" s="47"/>
      <c r="CL26" s="47"/>
      <c r="CM26" s="46"/>
      <c r="CN26" s="48"/>
      <c r="CO26" s="48"/>
      <c r="CP26" s="132"/>
      <c r="CQ26" s="48"/>
      <c r="CR26" s="48"/>
      <c r="CS26" s="46"/>
      <c r="CT26" s="48"/>
      <c r="CU26" s="48"/>
      <c r="CW26" s="48"/>
      <c r="CX26" s="48"/>
      <c r="CY26" s="5"/>
      <c r="DA26" s="46"/>
      <c r="DB26" s="47"/>
      <c r="DC26" s="47"/>
      <c r="DD26" s="45"/>
      <c r="DE26" s="47"/>
      <c r="DF26" s="47"/>
      <c r="DG26" s="46"/>
      <c r="DH26" s="48"/>
      <c r="DI26" s="48"/>
      <c r="DJ26" s="132"/>
      <c r="DK26" s="48"/>
      <c r="DL26" s="48"/>
      <c r="DM26" s="46"/>
      <c r="DN26" s="48"/>
      <c r="DO26" s="48"/>
      <c r="DQ26" s="48"/>
      <c r="DR26" s="48"/>
      <c r="DS26" s="5"/>
      <c r="DU26" s="46"/>
      <c r="DV26" s="47"/>
      <c r="DW26" s="47"/>
      <c r="DX26" s="45"/>
      <c r="DY26" s="47"/>
      <c r="DZ26" s="47"/>
      <c r="EA26" s="46"/>
      <c r="EC26" s="50"/>
      <c r="EF26" s="49"/>
      <c r="EG26" s="46"/>
      <c r="EH26" s="48"/>
      <c r="EI26" s="48"/>
      <c r="EK26" s="48"/>
      <c r="EL26" s="48"/>
      <c r="EM26" s="5"/>
      <c r="EO26" s="46"/>
      <c r="EP26" s="47"/>
      <c r="EQ26" s="47"/>
      <c r="ER26" s="45"/>
      <c r="ES26" s="47"/>
      <c r="ET26" s="47"/>
      <c r="EU26" s="46"/>
      <c r="EV26" s="48"/>
      <c r="EW26" s="48"/>
      <c r="EZ26" s="49"/>
      <c r="FA26" s="46"/>
      <c r="FB26" s="48"/>
      <c r="FC26" s="48"/>
      <c r="FE26" s="48"/>
      <c r="FF26" s="48"/>
      <c r="FG26" s="5"/>
      <c r="FI26" s="46"/>
      <c r="FJ26" s="47"/>
      <c r="FK26" s="47"/>
      <c r="FL26" s="45"/>
      <c r="FM26" s="47"/>
      <c r="FN26" s="47"/>
      <c r="FO26" s="46"/>
      <c r="FP26" s="48"/>
      <c r="FQ26" s="48"/>
      <c r="FT26" s="49"/>
      <c r="FU26" s="46"/>
      <c r="FV26" s="48"/>
      <c r="FW26" s="48"/>
      <c r="FY26" s="48"/>
      <c r="FZ26" s="48"/>
      <c r="GA26" s="59"/>
      <c r="GB26" s="53"/>
      <c r="GC26" s="53"/>
      <c r="GD26" s="54"/>
      <c r="GE26" s="46"/>
      <c r="GF26" s="46"/>
      <c r="GG26" s="47"/>
      <c r="GH26" s="46"/>
      <c r="GI26" s="56"/>
      <c r="GJ26" s="45"/>
      <c r="GK26" s="45"/>
      <c r="GL26" s="45"/>
      <c r="GM26" s="45"/>
      <c r="GN26" s="57"/>
      <c r="GO26" s="45"/>
      <c r="GP26" s="45"/>
      <c r="GQ26" s="45"/>
      <c r="GR26" s="45"/>
      <c r="GS26" s="45"/>
      <c r="GT26" s="45"/>
      <c r="GU26" s="59"/>
      <c r="GV26" s="53"/>
      <c r="GW26" s="53"/>
      <c r="GX26" s="54"/>
      <c r="GY26" s="46"/>
      <c r="GZ26" s="46"/>
      <c r="HA26" s="47"/>
      <c r="HB26" s="46"/>
      <c r="HC26" s="56"/>
      <c r="HD26" s="45"/>
      <c r="HE26" s="45"/>
      <c r="HF26" s="45"/>
      <c r="HG26" s="45"/>
      <c r="HH26" s="57"/>
      <c r="HI26" s="45"/>
      <c r="HJ26" s="45"/>
      <c r="HK26" s="45"/>
      <c r="HL26" s="45"/>
      <c r="HM26" s="45"/>
      <c r="HN26" s="45"/>
      <c r="HO26" s="59"/>
      <c r="HP26" s="53"/>
      <c r="HQ26" s="53"/>
      <c r="HR26" s="54"/>
      <c r="HS26" s="46"/>
      <c r="HT26" s="46"/>
      <c r="HU26" s="47"/>
      <c r="HV26" s="46"/>
      <c r="HW26" s="56"/>
      <c r="HX26" s="45"/>
      <c r="HY26" s="45"/>
      <c r="HZ26" s="45"/>
      <c r="IA26" s="45"/>
      <c r="IB26" s="57"/>
      <c r="IC26" s="45"/>
      <c r="ID26" s="45"/>
      <c r="IE26" s="45"/>
      <c r="IF26" s="45"/>
      <c r="IG26" s="45"/>
      <c r="IH26" s="45"/>
      <c r="II26" s="59"/>
      <c r="IJ26" s="53"/>
      <c r="IK26" s="53"/>
      <c r="IL26" s="54"/>
      <c r="IM26" s="46"/>
      <c r="IN26" s="46"/>
      <c r="IO26" s="47"/>
      <c r="IP26" s="46"/>
      <c r="IQ26" s="56"/>
      <c r="IR26" s="45"/>
      <c r="IS26" s="45"/>
      <c r="IT26" s="45"/>
      <c r="IU26" s="45"/>
      <c r="IV26" s="57"/>
      <c r="IW26" s="45"/>
      <c r="IX26" s="45"/>
      <c r="IY26" s="45"/>
      <c r="IZ26" s="45"/>
      <c r="JA26" s="45"/>
      <c r="JB26" s="45"/>
    </row>
    <row r="27" spans="1:262" s="6" customFormat="1" ht="13.5" customHeight="1">
      <c r="A27" s="44"/>
      <c r="B27" s="45"/>
      <c r="C27" s="5"/>
      <c r="E27" s="46"/>
      <c r="F27" s="47"/>
      <c r="G27" s="48"/>
      <c r="H27" s="45"/>
      <c r="I27" s="47"/>
      <c r="J27" s="48"/>
      <c r="K27" s="48"/>
      <c r="L27" s="48"/>
      <c r="M27" s="48"/>
      <c r="P27" s="49"/>
      <c r="Q27" s="46"/>
      <c r="R27" s="48"/>
      <c r="S27" s="48"/>
      <c r="U27" s="48"/>
      <c r="V27" s="48"/>
      <c r="W27" s="5"/>
      <c r="Y27" s="46"/>
      <c r="Z27" s="47"/>
      <c r="AA27" s="47"/>
      <c r="AB27" s="45"/>
      <c r="AC27" s="47"/>
      <c r="AD27" s="47"/>
      <c r="AE27" s="46"/>
      <c r="AF27" s="48"/>
      <c r="AG27" s="48"/>
      <c r="AH27" s="132"/>
      <c r="AI27" s="48"/>
      <c r="AJ27" s="48"/>
      <c r="AK27" s="46"/>
      <c r="AM27" s="48"/>
      <c r="AO27" s="48"/>
      <c r="AP27" s="48"/>
      <c r="AQ27" s="5"/>
      <c r="AS27" s="46"/>
      <c r="AT27" s="48"/>
      <c r="AU27" s="48"/>
      <c r="AV27" s="45"/>
      <c r="AW27" s="48"/>
      <c r="AX27" s="48"/>
      <c r="AY27" s="46"/>
      <c r="AZ27" s="48"/>
      <c r="BA27" s="48"/>
      <c r="BB27" s="132"/>
      <c r="BC27" s="48"/>
      <c r="BD27" s="48"/>
      <c r="BE27" s="46"/>
      <c r="BF27" s="48"/>
      <c r="BG27" s="48"/>
      <c r="BI27" s="48"/>
      <c r="BJ27" s="48"/>
      <c r="BK27" s="5"/>
      <c r="BM27" s="46"/>
      <c r="BN27" s="47"/>
      <c r="BO27" s="47"/>
      <c r="BP27" s="45"/>
      <c r="BQ27" s="47"/>
      <c r="BR27" s="47"/>
      <c r="BS27" s="65"/>
      <c r="BT27" s="48"/>
      <c r="BU27" s="48"/>
      <c r="BV27" s="132"/>
      <c r="BW27" s="48"/>
      <c r="BX27" s="48"/>
      <c r="BY27" s="46"/>
      <c r="BZ27" s="48"/>
      <c r="CA27" s="48"/>
      <c r="CC27" s="48"/>
      <c r="CD27" s="48"/>
      <c r="CE27" s="46"/>
      <c r="CG27" s="46"/>
      <c r="CH27" s="47"/>
      <c r="CI27" s="47"/>
      <c r="CJ27" s="45"/>
      <c r="CK27" s="47"/>
      <c r="CL27" s="47"/>
      <c r="CM27" s="46"/>
      <c r="CN27" s="48"/>
      <c r="CO27" s="48"/>
      <c r="CP27" s="132"/>
      <c r="CQ27" s="48"/>
      <c r="CR27" s="48"/>
      <c r="CS27" s="46"/>
      <c r="CT27" s="48"/>
      <c r="CU27" s="48"/>
      <c r="CW27" s="48"/>
      <c r="CX27" s="48"/>
      <c r="CY27" s="5"/>
      <c r="DA27" s="46"/>
      <c r="DB27" s="47"/>
      <c r="DC27" s="47"/>
      <c r="DD27" s="45"/>
      <c r="DE27" s="47"/>
      <c r="DF27" s="47"/>
      <c r="DG27" s="46"/>
      <c r="DH27" s="48"/>
      <c r="DI27" s="48"/>
      <c r="DJ27" s="132"/>
      <c r="DK27" s="48"/>
      <c r="DL27" s="48"/>
      <c r="DM27" s="46"/>
      <c r="DN27" s="48"/>
      <c r="DO27" s="48"/>
      <c r="DQ27" s="48"/>
      <c r="DR27" s="48"/>
      <c r="DS27" s="5"/>
      <c r="DU27" s="46"/>
      <c r="DV27" s="47"/>
      <c r="DW27" s="47"/>
      <c r="DX27" s="45"/>
      <c r="DY27" s="47"/>
      <c r="DZ27" s="47"/>
      <c r="EA27" s="46"/>
      <c r="EC27" s="50"/>
      <c r="EF27" s="49"/>
      <c r="EG27" s="46"/>
      <c r="EH27" s="48"/>
      <c r="EI27" s="48"/>
      <c r="EK27" s="48"/>
      <c r="EL27" s="48"/>
      <c r="EM27" s="5"/>
      <c r="EO27" s="46"/>
      <c r="EP27" s="47"/>
      <c r="EQ27" s="47"/>
      <c r="ER27" s="45"/>
      <c r="ES27" s="47"/>
      <c r="ET27" s="47"/>
      <c r="EU27" s="46"/>
      <c r="EV27" s="48"/>
      <c r="EW27" s="48"/>
      <c r="EZ27" s="49"/>
      <c r="FA27" s="46"/>
      <c r="FB27" s="48"/>
      <c r="FC27" s="48"/>
      <c r="FE27" s="48"/>
      <c r="FF27" s="48"/>
      <c r="FG27" s="5"/>
      <c r="FI27" s="46"/>
      <c r="FJ27" s="47"/>
      <c r="FK27" s="47"/>
      <c r="FL27" s="45"/>
      <c r="FM27" s="47"/>
      <c r="FN27" s="47"/>
      <c r="FO27" s="46"/>
      <c r="FP27" s="48"/>
      <c r="FQ27" s="48"/>
      <c r="FT27" s="49"/>
      <c r="FU27" s="46"/>
      <c r="FV27" s="48"/>
      <c r="FW27" s="48"/>
      <c r="FY27" s="48"/>
      <c r="FZ27" s="48"/>
      <c r="GA27" s="59"/>
      <c r="GB27" s="53"/>
      <c r="GC27" s="53"/>
      <c r="GD27" s="54"/>
      <c r="GE27" s="46"/>
      <c r="GF27" s="46"/>
      <c r="GG27" s="47"/>
      <c r="GH27" s="46"/>
      <c r="GI27" s="56"/>
      <c r="GJ27" s="45"/>
      <c r="GK27" s="45"/>
      <c r="GL27" s="45"/>
      <c r="GM27" s="45"/>
      <c r="GN27" s="57"/>
      <c r="GO27" s="45"/>
      <c r="GP27" s="45"/>
      <c r="GQ27" s="45"/>
      <c r="GR27" s="45"/>
      <c r="GS27" s="45"/>
      <c r="GT27" s="45"/>
      <c r="GU27" s="59"/>
      <c r="GV27" s="53"/>
      <c r="GW27" s="53"/>
      <c r="GX27" s="54"/>
      <c r="GY27" s="46"/>
      <c r="GZ27" s="46"/>
      <c r="HA27" s="47"/>
      <c r="HB27" s="46"/>
      <c r="HC27" s="56"/>
      <c r="HD27" s="45"/>
      <c r="HE27" s="45"/>
      <c r="HF27" s="45"/>
      <c r="HG27" s="45"/>
      <c r="HH27" s="57"/>
      <c r="HI27" s="45"/>
      <c r="HJ27" s="45"/>
      <c r="HK27" s="45"/>
      <c r="HL27" s="45"/>
      <c r="HM27" s="45"/>
      <c r="HN27" s="45"/>
      <c r="HO27" s="59"/>
      <c r="HP27" s="53"/>
      <c r="HQ27" s="53"/>
      <c r="HR27" s="54"/>
      <c r="HS27" s="46"/>
      <c r="HT27" s="46"/>
      <c r="HU27" s="47"/>
      <c r="HV27" s="46"/>
      <c r="HW27" s="56"/>
      <c r="HX27" s="45"/>
      <c r="HY27" s="45"/>
      <c r="HZ27" s="45"/>
      <c r="IA27" s="45"/>
      <c r="IB27" s="57"/>
      <c r="IC27" s="45"/>
      <c r="ID27" s="45"/>
      <c r="IE27" s="45"/>
      <c r="IF27" s="45"/>
      <c r="IG27" s="45"/>
      <c r="IH27" s="45"/>
      <c r="II27" s="59"/>
      <c r="IJ27" s="53"/>
      <c r="IK27" s="53"/>
      <c r="IL27" s="54"/>
      <c r="IM27" s="46"/>
      <c r="IN27" s="46"/>
      <c r="IO27" s="47"/>
      <c r="IP27" s="46"/>
      <c r="IQ27" s="56"/>
      <c r="IR27" s="45"/>
      <c r="IS27" s="45"/>
      <c r="IT27" s="45"/>
      <c r="IU27" s="45"/>
      <c r="IV27" s="57"/>
      <c r="IW27" s="45"/>
      <c r="IX27" s="45"/>
      <c r="IY27" s="45"/>
      <c r="IZ27" s="45"/>
      <c r="JA27" s="45"/>
      <c r="JB27" s="45"/>
    </row>
    <row r="28" spans="1:262" s="6" customFormat="1" ht="13.5" customHeight="1">
      <c r="A28" s="44"/>
      <c r="B28" s="45"/>
      <c r="C28" s="5"/>
      <c r="E28" s="46"/>
      <c r="F28" s="47"/>
      <c r="G28" s="47"/>
      <c r="H28" s="45"/>
      <c r="I28" s="47"/>
      <c r="J28" s="47"/>
      <c r="K28" s="48"/>
      <c r="L28" s="48"/>
      <c r="M28" s="48"/>
      <c r="P28" s="49"/>
      <c r="Q28" s="46"/>
      <c r="R28" s="48"/>
      <c r="S28" s="48"/>
      <c r="U28" s="48"/>
      <c r="V28" s="48"/>
      <c r="W28" s="5"/>
      <c r="Y28" s="46"/>
      <c r="Z28" s="47"/>
      <c r="AA28" s="47"/>
      <c r="AB28" s="45"/>
      <c r="AC28" s="47"/>
      <c r="AD28" s="47"/>
      <c r="AE28" s="46"/>
      <c r="AF28" s="48"/>
      <c r="AG28" s="48"/>
      <c r="AH28" s="132"/>
      <c r="AI28" s="48"/>
      <c r="AJ28" s="48"/>
      <c r="AK28" s="46"/>
      <c r="AM28" s="48"/>
      <c r="AO28" s="48"/>
      <c r="AP28" s="48"/>
      <c r="AQ28" s="5"/>
      <c r="AS28" s="46"/>
      <c r="AT28" s="48"/>
      <c r="AU28" s="48"/>
      <c r="AV28" s="45"/>
      <c r="AW28" s="48"/>
      <c r="AX28" s="48"/>
      <c r="AY28" s="46"/>
      <c r="AZ28" s="48"/>
      <c r="BA28" s="48"/>
      <c r="BB28" s="132"/>
      <c r="BC28" s="48"/>
      <c r="BD28" s="48"/>
      <c r="BE28" s="46"/>
      <c r="BF28" s="48"/>
      <c r="BG28" s="48"/>
      <c r="BI28" s="48"/>
      <c r="BJ28" s="48"/>
      <c r="BK28" s="5"/>
      <c r="BM28" s="46"/>
      <c r="BN28" s="47"/>
      <c r="BO28" s="47"/>
      <c r="BP28" s="45"/>
      <c r="BQ28" s="47"/>
      <c r="BR28" s="47"/>
      <c r="BS28" s="65"/>
      <c r="BT28" s="48"/>
      <c r="BU28" s="48"/>
      <c r="BV28" s="132"/>
      <c r="BW28" s="48"/>
      <c r="BX28" s="48"/>
      <c r="BY28" s="46"/>
      <c r="BZ28" s="48"/>
      <c r="CA28" s="48"/>
      <c r="CC28" s="48"/>
      <c r="CD28" s="48"/>
      <c r="CE28" s="46"/>
      <c r="CG28" s="46"/>
      <c r="CH28" s="47"/>
      <c r="CI28" s="47"/>
      <c r="CJ28" s="45"/>
      <c r="CK28" s="47"/>
      <c r="CL28" s="47"/>
      <c r="CM28" s="46"/>
      <c r="CN28" s="48"/>
      <c r="CO28" s="48"/>
      <c r="CP28" s="132"/>
      <c r="CQ28" s="48"/>
      <c r="CR28" s="48"/>
      <c r="CS28" s="46"/>
      <c r="CT28" s="48"/>
      <c r="CU28" s="48"/>
      <c r="CW28" s="48"/>
      <c r="CX28" s="48"/>
      <c r="CY28" s="5"/>
      <c r="DA28" s="46"/>
      <c r="DB28" s="47"/>
      <c r="DC28" s="47"/>
      <c r="DD28" s="45"/>
      <c r="DE28" s="47"/>
      <c r="DF28" s="47"/>
      <c r="DG28" s="46"/>
      <c r="DH28" s="48"/>
      <c r="DI28" s="48"/>
      <c r="DJ28" s="132"/>
      <c r="DK28" s="48"/>
      <c r="DL28" s="48"/>
      <c r="DM28" s="46"/>
      <c r="DN28" s="48"/>
      <c r="DO28" s="48"/>
      <c r="DQ28" s="48"/>
      <c r="DR28" s="48"/>
      <c r="DS28" s="5"/>
      <c r="DU28" s="46"/>
      <c r="DV28" s="47"/>
      <c r="DW28" s="47"/>
      <c r="DX28" s="45"/>
      <c r="DY28" s="47"/>
      <c r="DZ28" s="47"/>
      <c r="EA28" s="46"/>
      <c r="EC28" s="50"/>
      <c r="EF28" s="49"/>
      <c r="EG28" s="46"/>
      <c r="EH28" s="48"/>
      <c r="EI28" s="48"/>
      <c r="EK28" s="48"/>
      <c r="EL28" s="48"/>
      <c r="EM28" s="5"/>
      <c r="EO28" s="46"/>
      <c r="EP28" s="47"/>
      <c r="EQ28" s="47"/>
      <c r="ER28" s="45"/>
      <c r="ES28" s="47"/>
      <c r="ET28" s="47"/>
      <c r="EU28" s="46"/>
      <c r="EV28" s="48"/>
      <c r="EW28" s="48"/>
      <c r="EZ28" s="49"/>
      <c r="FA28" s="46"/>
      <c r="FB28" s="48"/>
      <c r="FC28" s="48"/>
      <c r="FE28" s="48"/>
      <c r="FF28" s="48"/>
      <c r="FG28" s="5"/>
      <c r="FI28" s="46"/>
      <c r="FJ28" s="47"/>
      <c r="FK28" s="47"/>
      <c r="FL28" s="45"/>
      <c r="FM28" s="47"/>
      <c r="FN28" s="47"/>
      <c r="FO28" s="46"/>
      <c r="FP28" s="48"/>
      <c r="FQ28" s="48"/>
      <c r="FT28" s="49"/>
      <c r="FU28" s="46"/>
      <c r="FV28" s="48"/>
      <c r="FW28" s="48"/>
      <c r="FY28" s="48"/>
      <c r="FZ28" s="48"/>
      <c r="GA28" s="59"/>
      <c r="GB28" s="53"/>
      <c r="GC28" s="53"/>
      <c r="GD28" s="54"/>
      <c r="GE28" s="46"/>
      <c r="GF28" s="46"/>
      <c r="GG28" s="47"/>
      <c r="GH28" s="46"/>
      <c r="GI28" s="56"/>
      <c r="GJ28" s="45"/>
      <c r="GK28" s="45"/>
      <c r="GL28" s="45"/>
      <c r="GM28" s="45"/>
      <c r="GN28" s="57"/>
      <c r="GO28" s="45"/>
      <c r="GP28" s="45"/>
      <c r="GQ28" s="45"/>
      <c r="GR28" s="45"/>
      <c r="GS28" s="45"/>
      <c r="GT28" s="45"/>
      <c r="GU28" s="59"/>
      <c r="GV28" s="53"/>
      <c r="GW28" s="53"/>
      <c r="GX28" s="54"/>
      <c r="GY28" s="46"/>
      <c r="GZ28" s="46"/>
      <c r="HA28" s="47"/>
      <c r="HB28" s="46"/>
      <c r="HC28" s="56"/>
      <c r="HD28" s="45"/>
      <c r="HE28" s="45"/>
      <c r="HF28" s="45"/>
      <c r="HG28" s="45"/>
      <c r="HH28" s="57"/>
      <c r="HI28" s="45"/>
      <c r="HJ28" s="45"/>
      <c r="HK28" s="45"/>
      <c r="HL28" s="45"/>
      <c r="HM28" s="45"/>
      <c r="HN28" s="45"/>
      <c r="HO28" s="59"/>
      <c r="HP28" s="53"/>
      <c r="HQ28" s="53"/>
      <c r="HR28" s="54"/>
      <c r="HS28" s="46"/>
      <c r="HT28" s="46"/>
      <c r="HU28" s="47"/>
      <c r="HV28" s="46"/>
      <c r="HW28" s="56"/>
      <c r="HX28" s="45"/>
      <c r="HY28" s="45"/>
      <c r="HZ28" s="45"/>
      <c r="IA28" s="45"/>
      <c r="IB28" s="57"/>
      <c r="IC28" s="45"/>
      <c r="ID28" s="45"/>
      <c r="IE28" s="45"/>
      <c r="IF28" s="45"/>
      <c r="IG28" s="45"/>
      <c r="IH28" s="45"/>
      <c r="II28" s="59"/>
      <c r="IJ28" s="53"/>
      <c r="IK28" s="53"/>
      <c r="IL28" s="54"/>
      <c r="IM28" s="46"/>
      <c r="IN28" s="46"/>
      <c r="IO28" s="47"/>
      <c r="IP28" s="46"/>
      <c r="IQ28" s="56"/>
      <c r="IR28" s="45"/>
      <c r="IS28" s="45"/>
      <c r="IT28" s="45"/>
      <c r="IU28" s="45"/>
      <c r="IV28" s="57"/>
      <c r="IW28" s="45"/>
      <c r="IX28" s="45"/>
      <c r="IY28" s="45"/>
      <c r="IZ28" s="45"/>
      <c r="JA28" s="45"/>
      <c r="JB28" s="45"/>
    </row>
    <row r="29" spans="1:262" s="6" customFormat="1" ht="13.5" customHeight="1">
      <c r="A29" s="44"/>
      <c r="B29" s="45"/>
      <c r="C29" s="5"/>
      <c r="E29" s="46"/>
      <c r="F29" s="47"/>
      <c r="G29" s="47"/>
      <c r="H29" s="45"/>
      <c r="I29" s="47"/>
      <c r="J29" s="47"/>
      <c r="K29" s="48"/>
      <c r="L29" s="48"/>
      <c r="M29" s="48"/>
      <c r="P29" s="49"/>
      <c r="Q29" s="46"/>
      <c r="R29" s="48"/>
      <c r="S29" s="48"/>
      <c r="U29" s="48"/>
      <c r="V29" s="48"/>
      <c r="W29" s="5"/>
      <c r="Y29" s="46"/>
      <c r="Z29" s="48"/>
      <c r="AA29" s="48"/>
      <c r="AB29" s="132"/>
      <c r="AC29" s="48"/>
      <c r="AD29" s="48"/>
      <c r="AE29" s="46"/>
      <c r="AF29" s="48"/>
      <c r="AG29" s="48"/>
      <c r="AH29" s="132"/>
      <c r="AI29" s="48"/>
      <c r="AJ29" s="48"/>
      <c r="AK29" s="46"/>
      <c r="AM29" s="48"/>
      <c r="AO29" s="48"/>
      <c r="AP29" s="48"/>
      <c r="AQ29" s="5"/>
      <c r="AS29" s="46"/>
      <c r="AT29" s="48"/>
      <c r="AU29" s="48"/>
      <c r="AV29" s="132"/>
      <c r="AW29" s="48"/>
      <c r="AX29" s="48"/>
      <c r="AY29" s="46"/>
      <c r="AZ29" s="48"/>
      <c r="BA29" s="48"/>
      <c r="BB29" s="132"/>
      <c r="BC29" s="48"/>
      <c r="BD29" s="48"/>
      <c r="BE29" s="46"/>
      <c r="BF29" s="48"/>
      <c r="BG29" s="48"/>
      <c r="BI29" s="48"/>
      <c r="BJ29" s="48"/>
      <c r="BK29" s="5"/>
      <c r="BM29" s="46"/>
      <c r="BN29" s="47"/>
      <c r="BO29" s="47"/>
      <c r="BP29" s="45"/>
      <c r="BQ29" s="47"/>
      <c r="BR29" s="47"/>
      <c r="BS29" s="65"/>
      <c r="BT29" s="48"/>
      <c r="BU29" s="48"/>
      <c r="BV29" s="132"/>
      <c r="BW29" s="48"/>
      <c r="BX29" s="48"/>
      <c r="BY29" s="46"/>
      <c r="BZ29" s="48"/>
      <c r="CA29" s="48"/>
      <c r="CC29" s="48"/>
      <c r="CD29" s="48"/>
      <c r="CE29" s="46"/>
      <c r="CG29" s="46"/>
      <c r="CH29" s="47"/>
      <c r="CI29" s="47"/>
      <c r="CJ29" s="45"/>
      <c r="CK29" s="47"/>
      <c r="CL29" s="47"/>
      <c r="CM29" s="46"/>
      <c r="CN29" s="48"/>
      <c r="CO29" s="48"/>
      <c r="CP29" s="132"/>
      <c r="CQ29" s="48"/>
      <c r="CR29" s="48"/>
      <c r="CS29" s="46"/>
      <c r="CT29" s="48"/>
      <c r="CU29" s="48"/>
      <c r="CW29" s="48"/>
      <c r="CX29" s="48"/>
      <c r="CY29" s="5"/>
      <c r="DA29" s="46"/>
      <c r="DB29" s="47"/>
      <c r="DC29" s="47"/>
      <c r="DD29" s="45"/>
      <c r="DE29" s="47"/>
      <c r="DF29" s="47"/>
      <c r="DG29" s="46"/>
      <c r="DH29" s="48"/>
      <c r="DI29" s="48"/>
      <c r="DJ29" s="132"/>
      <c r="DK29" s="48"/>
      <c r="DL29" s="48"/>
      <c r="DM29" s="46"/>
      <c r="DN29" s="48"/>
      <c r="DO29" s="48"/>
      <c r="DQ29" s="48"/>
      <c r="DR29" s="48"/>
      <c r="DS29" s="5"/>
      <c r="DU29" s="46"/>
      <c r="DV29" s="47"/>
      <c r="DW29" s="47"/>
      <c r="DX29" s="45"/>
      <c r="DY29" s="47"/>
      <c r="DZ29" s="47"/>
      <c r="EA29" s="46"/>
      <c r="EC29" s="50"/>
      <c r="EF29" s="49"/>
      <c r="EG29" s="46"/>
      <c r="EH29" s="48"/>
      <c r="EI29" s="48"/>
      <c r="EK29" s="48"/>
      <c r="EL29" s="48"/>
      <c r="EM29" s="5"/>
      <c r="EO29" s="46"/>
      <c r="EP29" s="47"/>
      <c r="EQ29" s="47"/>
      <c r="ER29" s="45"/>
      <c r="ES29" s="47"/>
      <c r="ET29" s="47"/>
      <c r="EU29" s="46"/>
      <c r="EV29" s="48"/>
      <c r="EW29" s="48"/>
      <c r="EZ29" s="49"/>
      <c r="FA29" s="46"/>
      <c r="FB29" s="48"/>
      <c r="FC29" s="48"/>
      <c r="FE29" s="48"/>
      <c r="FF29" s="48"/>
      <c r="FG29" s="5"/>
      <c r="FI29" s="46"/>
      <c r="FJ29" s="47"/>
      <c r="FK29" s="47"/>
      <c r="FL29" s="45"/>
      <c r="FM29" s="47"/>
      <c r="FN29" s="47"/>
      <c r="FO29" s="46"/>
      <c r="FP29" s="48"/>
      <c r="FQ29" s="48"/>
      <c r="FT29" s="49"/>
      <c r="FU29" s="46"/>
      <c r="FV29" s="48"/>
      <c r="FW29" s="48"/>
      <c r="FY29" s="48"/>
      <c r="FZ29" s="48"/>
      <c r="GA29" s="5"/>
      <c r="GC29" s="45"/>
      <c r="GD29" s="47"/>
      <c r="GE29" s="45"/>
      <c r="GF29" s="45"/>
      <c r="GG29" s="47"/>
      <c r="GH29" s="45"/>
      <c r="GI29" s="51"/>
      <c r="GN29" s="49"/>
      <c r="GU29" s="5"/>
      <c r="GW29" s="45"/>
      <c r="GX29" s="47"/>
      <c r="GY29" s="45"/>
      <c r="GZ29" s="45"/>
      <c r="HA29" s="47"/>
      <c r="HB29" s="45"/>
      <c r="HC29" s="51"/>
      <c r="HH29" s="49"/>
      <c r="HO29" s="5"/>
      <c r="HQ29" s="45"/>
      <c r="HR29" s="47"/>
      <c r="HS29" s="45"/>
      <c r="HT29" s="45"/>
      <c r="HU29" s="47"/>
      <c r="HV29" s="45"/>
      <c r="HW29" s="51"/>
      <c r="IB29" s="49"/>
      <c r="II29" s="5"/>
      <c r="IK29" s="45"/>
      <c r="IL29" s="47"/>
      <c r="IM29" s="45"/>
      <c r="IN29" s="45"/>
      <c r="IO29" s="47"/>
      <c r="IP29" s="45"/>
      <c r="IQ29" s="51"/>
      <c r="IV29" s="49"/>
    </row>
    <row r="30" spans="1:262" s="6" customFormat="1" ht="13.5" customHeight="1">
      <c r="A30" s="44"/>
      <c r="DC30" s="47"/>
      <c r="DD30" s="45"/>
      <c r="DE30" s="47"/>
      <c r="DF30" s="47"/>
      <c r="DG30" s="46"/>
      <c r="DH30" s="48"/>
      <c r="DI30" s="48"/>
      <c r="DJ30" s="132"/>
      <c r="DK30" s="48"/>
      <c r="DL30" s="48"/>
      <c r="DM30" s="46"/>
      <c r="DN30" s="48"/>
      <c r="DO30" s="48"/>
      <c r="DQ30" s="48"/>
      <c r="DR30" s="48"/>
      <c r="DS30" s="5"/>
      <c r="DU30" s="46"/>
      <c r="DV30" s="47"/>
      <c r="DW30" s="47"/>
      <c r="DX30" s="45"/>
      <c r="DY30" s="47"/>
      <c r="DZ30" s="47"/>
      <c r="EA30" s="46"/>
      <c r="EC30" s="50"/>
      <c r="EF30" s="49"/>
      <c r="EG30" s="46"/>
      <c r="EH30" s="48"/>
      <c r="EI30" s="48"/>
      <c r="EK30" s="48"/>
      <c r="EL30" s="48"/>
      <c r="EM30" s="5"/>
      <c r="EO30" s="46"/>
      <c r="EP30" s="47"/>
      <c r="EQ30" s="47"/>
      <c r="ER30" s="45"/>
      <c r="ES30" s="47"/>
      <c r="ET30" s="47"/>
      <c r="EU30" s="46"/>
      <c r="EV30" s="48"/>
      <c r="EW30" s="48"/>
      <c r="EZ30" s="49"/>
      <c r="FA30" s="46"/>
      <c r="FB30" s="48"/>
      <c r="FC30" s="48"/>
      <c r="FE30" s="48"/>
      <c r="FF30" s="48"/>
      <c r="FG30" s="5"/>
      <c r="FI30" s="46"/>
      <c r="FJ30" s="47"/>
      <c r="FK30" s="47"/>
      <c r="FL30" s="45"/>
      <c r="FM30" s="47"/>
      <c r="FN30" s="47"/>
      <c r="FO30" s="46"/>
      <c r="FP30" s="48"/>
      <c r="FQ30" s="48"/>
      <c r="FT30" s="49"/>
      <c r="FU30" s="46"/>
      <c r="FV30" s="48"/>
      <c r="FW30" s="48"/>
      <c r="FY30" s="48"/>
      <c r="FZ30" s="48"/>
      <c r="GA30" s="59"/>
      <c r="GB30" s="53"/>
      <c r="GC30" s="53"/>
      <c r="GD30" s="54"/>
      <c r="GE30" s="45"/>
      <c r="GF30" s="55"/>
      <c r="GG30" s="54"/>
      <c r="GH30" s="45"/>
      <c r="GI30" s="56"/>
      <c r="GJ30" s="45"/>
      <c r="GK30" s="45"/>
      <c r="GL30" s="45"/>
      <c r="GM30" s="45"/>
      <c r="GN30" s="57"/>
      <c r="GO30" s="45"/>
      <c r="GP30" s="45"/>
      <c r="GQ30" s="45"/>
      <c r="GR30" s="45"/>
      <c r="GS30" s="45"/>
      <c r="GT30" s="45"/>
      <c r="GU30" s="59"/>
      <c r="GV30" s="53"/>
      <c r="GW30" s="53"/>
      <c r="GX30" s="54"/>
      <c r="GY30" s="45"/>
      <c r="GZ30" s="55"/>
      <c r="HA30" s="54"/>
      <c r="HB30" s="45"/>
      <c r="HC30" s="56"/>
      <c r="HD30" s="45"/>
      <c r="HE30" s="45"/>
      <c r="HF30" s="45"/>
      <c r="HG30" s="45"/>
      <c r="HH30" s="57"/>
      <c r="HI30" s="45"/>
      <c r="HJ30" s="45"/>
      <c r="HK30" s="45"/>
      <c r="HL30" s="45"/>
      <c r="HM30" s="45"/>
      <c r="HN30" s="45"/>
      <c r="HO30" s="59"/>
      <c r="HP30" s="53"/>
      <c r="HQ30" s="53"/>
      <c r="HR30" s="54"/>
      <c r="HS30" s="45"/>
      <c r="HT30" s="55"/>
      <c r="HU30" s="54"/>
      <c r="HV30" s="45"/>
      <c r="HW30" s="56"/>
      <c r="HX30" s="45"/>
      <c r="HY30" s="45"/>
      <c r="HZ30" s="45"/>
      <c r="IA30" s="45"/>
      <c r="IB30" s="57"/>
      <c r="IC30" s="45"/>
      <c r="ID30" s="45"/>
      <c r="IE30" s="45"/>
      <c r="IF30" s="45"/>
      <c r="IG30" s="45"/>
      <c r="IH30" s="45"/>
      <c r="II30" s="59"/>
      <c r="IJ30" s="53"/>
      <c r="IK30" s="53"/>
      <c r="IL30" s="54"/>
      <c r="IM30" s="45"/>
      <c r="IN30" s="55"/>
      <c r="IO30" s="54"/>
      <c r="IP30" s="45"/>
      <c r="IQ30" s="56"/>
      <c r="IR30" s="45"/>
      <c r="IS30" s="45"/>
      <c r="IT30" s="45"/>
      <c r="IU30" s="45"/>
      <c r="IV30" s="57"/>
      <c r="IW30" s="45"/>
      <c r="IX30" s="45"/>
      <c r="IY30" s="45"/>
      <c r="IZ30" s="45"/>
      <c r="JA30" s="45"/>
      <c r="JB30" s="45"/>
    </row>
    <row r="31" spans="1:262" s="6" customFormat="1" ht="13.5" customHeight="1">
      <c r="A31" s="44"/>
      <c r="DC31" s="47"/>
      <c r="DD31" s="45"/>
      <c r="DE31" s="47"/>
      <c r="DF31" s="47"/>
      <c r="DG31" s="46"/>
      <c r="DH31" s="48"/>
      <c r="DI31" s="48"/>
      <c r="DJ31" s="132"/>
      <c r="DK31" s="48"/>
      <c r="DL31" s="48"/>
      <c r="DM31" s="46"/>
      <c r="DN31" s="48"/>
      <c r="DO31" s="48"/>
      <c r="DQ31" s="48"/>
      <c r="DR31" s="48"/>
      <c r="DS31" s="5"/>
      <c r="DU31" s="46"/>
      <c r="DV31" s="47"/>
      <c r="DW31" s="47"/>
      <c r="DX31" s="45"/>
      <c r="DY31" s="47"/>
      <c r="DZ31" s="47"/>
      <c r="EA31" s="46"/>
      <c r="EC31" s="50"/>
      <c r="EF31" s="49"/>
      <c r="EG31" s="46"/>
      <c r="EH31" s="48"/>
      <c r="EI31" s="48"/>
      <c r="EK31" s="48"/>
      <c r="EL31" s="48"/>
      <c r="EM31" s="5"/>
      <c r="EO31" s="46"/>
      <c r="EP31" s="47"/>
      <c r="EQ31" s="47"/>
      <c r="ER31" s="45"/>
      <c r="ES31" s="47"/>
      <c r="ET31" s="47"/>
      <c r="EU31" s="46"/>
      <c r="EV31" s="48"/>
      <c r="EW31" s="48"/>
      <c r="EZ31" s="49"/>
      <c r="FA31" s="46"/>
      <c r="FB31" s="48"/>
      <c r="FC31" s="48"/>
      <c r="FE31" s="48"/>
      <c r="FF31" s="48"/>
      <c r="FG31" s="5"/>
      <c r="FI31" s="46"/>
      <c r="FJ31" s="47"/>
      <c r="FK31" s="47"/>
      <c r="FL31" s="45"/>
      <c r="FM31" s="47"/>
      <c r="FN31" s="47"/>
      <c r="FO31" s="46"/>
      <c r="FP31" s="48"/>
      <c r="FQ31" s="48"/>
      <c r="FT31" s="49"/>
      <c r="FU31" s="46"/>
      <c r="FV31" s="48"/>
      <c r="FW31" s="48"/>
      <c r="FY31" s="48"/>
      <c r="FZ31" s="48"/>
      <c r="GA31" s="59"/>
      <c r="GB31" s="53"/>
      <c r="GC31" s="53"/>
      <c r="GD31" s="54"/>
      <c r="GE31" s="45"/>
      <c r="GF31" s="55"/>
      <c r="GG31" s="54"/>
      <c r="GH31" s="45"/>
      <c r="GI31" s="56"/>
      <c r="GJ31" s="45"/>
      <c r="GK31" s="45"/>
      <c r="GL31" s="45"/>
      <c r="GM31" s="45"/>
      <c r="GN31" s="57"/>
      <c r="GO31" s="45"/>
      <c r="GP31" s="45"/>
      <c r="GQ31" s="45"/>
      <c r="GR31" s="45"/>
      <c r="GS31" s="45"/>
      <c r="GT31" s="45"/>
      <c r="GU31" s="59"/>
      <c r="GV31" s="53"/>
      <c r="GW31" s="53"/>
      <c r="GX31" s="54"/>
      <c r="GY31" s="45"/>
      <c r="GZ31" s="55"/>
      <c r="HA31" s="54"/>
      <c r="HB31" s="45"/>
      <c r="HC31" s="56"/>
      <c r="HD31" s="45"/>
      <c r="HE31" s="45"/>
      <c r="HF31" s="45"/>
      <c r="HG31" s="45"/>
      <c r="HH31" s="57"/>
      <c r="HI31" s="45"/>
      <c r="HJ31" s="45"/>
      <c r="HK31" s="45"/>
      <c r="HL31" s="45"/>
      <c r="HM31" s="45"/>
      <c r="HN31" s="45"/>
      <c r="HO31" s="59"/>
      <c r="HP31" s="53"/>
      <c r="HQ31" s="53"/>
      <c r="HR31" s="54"/>
      <c r="HS31" s="45"/>
      <c r="HT31" s="55"/>
      <c r="HU31" s="54"/>
      <c r="HV31" s="45"/>
      <c r="HW31" s="56"/>
      <c r="HX31" s="45"/>
      <c r="HY31" s="45"/>
      <c r="HZ31" s="45"/>
      <c r="IA31" s="45"/>
      <c r="IB31" s="57"/>
      <c r="IC31" s="45"/>
      <c r="ID31" s="45"/>
      <c r="IE31" s="45"/>
      <c r="IF31" s="45"/>
      <c r="IG31" s="45"/>
      <c r="IH31" s="45"/>
      <c r="II31" s="59"/>
      <c r="IJ31" s="53"/>
      <c r="IK31" s="53"/>
      <c r="IL31" s="54"/>
      <c r="IM31" s="45"/>
      <c r="IN31" s="55"/>
      <c r="IO31" s="54"/>
      <c r="IP31" s="45"/>
      <c r="IQ31" s="56"/>
      <c r="IR31" s="45"/>
      <c r="IS31" s="45"/>
      <c r="IT31" s="45"/>
      <c r="IU31" s="45"/>
      <c r="IV31" s="57"/>
      <c r="IW31" s="45"/>
      <c r="IX31" s="45"/>
      <c r="IY31" s="45"/>
      <c r="IZ31" s="45"/>
      <c r="JA31" s="45"/>
      <c r="JB31" s="45"/>
    </row>
    <row r="32" spans="1:262" s="6" customFormat="1" ht="13.5" customHeight="1">
      <c r="A32" s="44"/>
    </row>
    <row r="33" spans="1:262" s="6" customFormat="1" ht="13.5" customHeight="1">
      <c r="A33" s="44"/>
      <c r="B33" s="45"/>
      <c r="C33" s="5"/>
      <c r="E33" s="46"/>
      <c r="F33" s="47"/>
      <c r="G33" s="47"/>
      <c r="H33" s="45"/>
      <c r="I33" s="47"/>
      <c r="J33" s="47"/>
      <c r="K33" s="48"/>
      <c r="L33" s="48"/>
      <c r="M33" s="48"/>
      <c r="P33" s="49"/>
      <c r="Q33" s="46"/>
      <c r="R33" s="48"/>
      <c r="S33" s="48"/>
      <c r="U33" s="48"/>
      <c r="V33" s="48"/>
      <c r="W33" s="5"/>
      <c r="Y33" s="46"/>
      <c r="Z33" s="47"/>
      <c r="AA33" s="47"/>
      <c r="AB33" s="45"/>
      <c r="AC33" s="47"/>
      <c r="AD33" s="47"/>
      <c r="AE33" s="46"/>
      <c r="AF33" s="48"/>
      <c r="AG33" s="48"/>
      <c r="AH33" s="132"/>
      <c r="AI33" s="48"/>
      <c r="AJ33" s="48"/>
      <c r="AK33" s="46"/>
      <c r="AM33" s="48"/>
      <c r="AO33" s="48"/>
      <c r="AP33" s="48"/>
      <c r="AQ33" s="5"/>
      <c r="AS33" s="46"/>
      <c r="AT33" s="48"/>
      <c r="AU33" s="48"/>
      <c r="AV33" s="45"/>
      <c r="AW33" s="48"/>
      <c r="AX33" s="48"/>
      <c r="AY33" s="46"/>
      <c r="AZ33" s="48"/>
      <c r="BA33" s="48"/>
      <c r="BB33" s="132"/>
      <c r="BC33" s="48"/>
      <c r="BD33" s="48"/>
      <c r="BE33" s="46"/>
      <c r="BF33" s="48"/>
      <c r="BG33" s="48"/>
      <c r="BI33" s="48"/>
      <c r="BJ33" s="48"/>
      <c r="BK33" s="5"/>
      <c r="BM33" s="46"/>
      <c r="BN33" s="47"/>
      <c r="BO33" s="47"/>
      <c r="BP33" s="45"/>
      <c r="BQ33" s="47"/>
      <c r="BR33" s="47"/>
      <c r="BS33" s="65"/>
      <c r="BT33" s="48"/>
      <c r="BU33" s="48"/>
      <c r="BV33" s="132"/>
      <c r="BW33" s="48"/>
      <c r="BX33" s="48"/>
      <c r="BY33" s="46"/>
      <c r="BZ33" s="48"/>
      <c r="CA33" s="48"/>
      <c r="CC33" s="48"/>
      <c r="CD33" s="48"/>
      <c r="CE33" s="46"/>
      <c r="CG33" s="46"/>
      <c r="CH33" s="47"/>
      <c r="CI33" s="47"/>
      <c r="CJ33" s="45"/>
      <c r="CK33" s="47"/>
      <c r="CL33" s="47"/>
      <c r="CM33" s="46"/>
      <c r="CN33" s="48"/>
      <c r="CO33" s="48"/>
      <c r="CP33" s="132"/>
      <c r="CQ33" s="48"/>
      <c r="CR33" s="48"/>
      <c r="CS33" s="46"/>
      <c r="CT33" s="48"/>
      <c r="CU33" s="48"/>
      <c r="CW33" s="48"/>
      <c r="CX33" s="48"/>
      <c r="CY33" s="5"/>
      <c r="DA33" s="46"/>
      <c r="DB33" s="47"/>
      <c r="DC33" s="47"/>
      <c r="DD33" s="45"/>
      <c r="DE33" s="47"/>
      <c r="DF33" s="47"/>
      <c r="DG33" s="46"/>
      <c r="DH33" s="48"/>
      <c r="DI33" s="48"/>
      <c r="DJ33" s="132"/>
      <c r="DK33" s="48"/>
      <c r="DL33" s="48"/>
      <c r="DM33" s="46"/>
      <c r="DN33" s="48"/>
      <c r="DO33" s="48"/>
      <c r="DQ33" s="48"/>
      <c r="DR33" s="48"/>
      <c r="DS33" s="5"/>
      <c r="DU33" s="46"/>
      <c r="DV33" s="47"/>
      <c r="DW33" s="47"/>
      <c r="DX33" s="45"/>
      <c r="DY33" s="47"/>
      <c r="DZ33" s="47"/>
      <c r="EA33" s="46"/>
      <c r="EC33" s="50"/>
      <c r="EF33" s="49"/>
      <c r="EG33" s="46"/>
      <c r="EH33" s="48"/>
      <c r="EI33" s="48"/>
      <c r="EK33" s="48"/>
      <c r="EL33" s="48"/>
      <c r="EM33" s="5"/>
      <c r="EO33" s="46"/>
      <c r="EP33" s="47"/>
      <c r="EQ33" s="47"/>
      <c r="ER33" s="45"/>
      <c r="ES33" s="47"/>
      <c r="ET33" s="47"/>
      <c r="EU33" s="46"/>
      <c r="EV33" s="48"/>
      <c r="EW33" s="48"/>
      <c r="EZ33" s="49"/>
      <c r="FA33" s="46"/>
      <c r="FB33" s="48"/>
      <c r="FC33" s="48"/>
      <c r="FE33" s="48"/>
      <c r="FF33" s="48"/>
      <c r="FG33" s="5"/>
      <c r="FI33" s="46"/>
      <c r="FJ33" s="47"/>
      <c r="FK33" s="47"/>
      <c r="FL33" s="45"/>
      <c r="FM33" s="47"/>
      <c r="FN33" s="47"/>
      <c r="FO33" s="46"/>
      <c r="FP33" s="48"/>
      <c r="FQ33" s="48"/>
      <c r="FT33" s="49"/>
      <c r="FU33" s="46"/>
      <c r="FV33" s="48"/>
      <c r="FW33" s="48"/>
      <c r="FY33" s="48"/>
      <c r="FZ33" s="48"/>
      <c r="GA33" s="59"/>
      <c r="GB33" s="53"/>
      <c r="GC33" s="53"/>
      <c r="GD33" s="54"/>
      <c r="GE33" s="45"/>
      <c r="GF33" s="55"/>
      <c r="GG33" s="54"/>
      <c r="GH33" s="45"/>
      <c r="GI33" s="56"/>
      <c r="GJ33" s="45"/>
      <c r="GK33" s="45"/>
      <c r="GL33" s="45"/>
      <c r="GM33" s="45"/>
      <c r="GN33" s="57"/>
      <c r="GO33" s="45"/>
      <c r="GP33" s="45"/>
      <c r="GQ33" s="45"/>
      <c r="GR33" s="45"/>
      <c r="GS33" s="45"/>
      <c r="GT33" s="45"/>
      <c r="GU33" s="59"/>
      <c r="GV33" s="53"/>
      <c r="GW33" s="53"/>
      <c r="GX33" s="54"/>
      <c r="GY33" s="45"/>
      <c r="GZ33" s="55"/>
      <c r="HA33" s="54"/>
      <c r="HB33" s="45"/>
      <c r="HC33" s="56"/>
      <c r="HD33" s="45"/>
      <c r="HE33" s="45"/>
      <c r="HF33" s="45"/>
      <c r="HG33" s="45"/>
      <c r="HH33" s="57"/>
      <c r="HI33" s="45"/>
      <c r="HJ33" s="45"/>
      <c r="HK33" s="45"/>
      <c r="HL33" s="45"/>
      <c r="HM33" s="45"/>
      <c r="HN33" s="45"/>
      <c r="HO33" s="59"/>
      <c r="HP33" s="53"/>
      <c r="HQ33" s="53"/>
      <c r="HR33" s="54"/>
      <c r="HS33" s="45"/>
      <c r="HT33" s="55"/>
      <c r="HU33" s="54"/>
      <c r="HV33" s="45"/>
      <c r="HW33" s="56"/>
      <c r="HX33" s="45"/>
      <c r="HY33" s="45"/>
      <c r="HZ33" s="45"/>
      <c r="IA33" s="45"/>
      <c r="IB33" s="57"/>
      <c r="IC33" s="45"/>
      <c r="ID33" s="45"/>
      <c r="IE33" s="45"/>
      <c r="IF33" s="45"/>
      <c r="IG33" s="45"/>
      <c r="IH33" s="45"/>
      <c r="II33" s="59"/>
      <c r="IJ33" s="53"/>
      <c r="IK33" s="53"/>
      <c r="IL33" s="54"/>
      <c r="IM33" s="45"/>
      <c r="IN33" s="55"/>
      <c r="IO33" s="54"/>
      <c r="IP33" s="45"/>
      <c r="IQ33" s="56"/>
      <c r="IR33" s="45"/>
      <c r="IS33" s="45"/>
      <c r="IT33" s="45"/>
      <c r="IU33" s="45"/>
      <c r="IV33" s="57"/>
      <c r="IW33" s="45"/>
      <c r="IX33" s="45"/>
      <c r="IY33" s="45"/>
      <c r="IZ33" s="45"/>
      <c r="JA33" s="45"/>
      <c r="JB33" s="45"/>
    </row>
    <row r="34" spans="1:262" s="6" customFormat="1" ht="13.5" customHeight="1">
      <c r="A34" s="44"/>
      <c r="B34" s="45"/>
      <c r="C34" s="5"/>
      <c r="E34" s="46"/>
      <c r="F34" s="47"/>
      <c r="G34" s="48"/>
      <c r="H34" s="45"/>
      <c r="I34" s="47"/>
      <c r="J34" s="48"/>
      <c r="K34" s="48"/>
      <c r="L34" s="48"/>
      <c r="M34" s="48"/>
      <c r="P34" s="49"/>
      <c r="Q34" s="46"/>
      <c r="R34" s="48"/>
      <c r="S34" s="48"/>
      <c r="U34" s="48"/>
      <c r="V34" s="48"/>
      <c r="W34" s="5"/>
      <c r="Y34" s="46"/>
      <c r="Z34" s="47"/>
      <c r="AA34" s="47"/>
      <c r="AB34" s="45"/>
      <c r="AC34" s="47"/>
      <c r="AD34" s="47"/>
      <c r="AE34" s="46"/>
      <c r="AF34" s="48"/>
      <c r="AG34" s="48"/>
      <c r="AH34" s="132"/>
      <c r="AI34" s="48"/>
      <c r="AJ34" s="48"/>
      <c r="AK34" s="46"/>
      <c r="AM34" s="48"/>
      <c r="AO34" s="48"/>
      <c r="AP34" s="48"/>
      <c r="AQ34" s="5"/>
      <c r="AS34" s="46"/>
      <c r="AT34" s="48"/>
      <c r="AU34" s="48"/>
      <c r="AV34" s="45"/>
      <c r="AW34" s="48"/>
      <c r="AX34" s="48"/>
      <c r="AY34" s="46"/>
      <c r="AZ34" s="48"/>
      <c r="BA34" s="48"/>
      <c r="BB34" s="132"/>
      <c r="BC34" s="48"/>
      <c r="BD34" s="48"/>
      <c r="BE34" s="46"/>
      <c r="BF34" s="48"/>
      <c r="BG34" s="48"/>
      <c r="BI34" s="48"/>
      <c r="BJ34" s="48"/>
      <c r="BK34" s="5"/>
      <c r="BM34" s="46"/>
      <c r="BN34" s="47"/>
      <c r="BO34" s="47"/>
      <c r="BP34" s="45"/>
      <c r="BQ34" s="47"/>
      <c r="BR34" s="47"/>
      <c r="BS34" s="65"/>
      <c r="BT34" s="48"/>
      <c r="BU34" s="48"/>
      <c r="BV34" s="132"/>
      <c r="BW34" s="48"/>
      <c r="BX34" s="48"/>
      <c r="BY34" s="46"/>
      <c r="BZ34" s="48"/>
      <c r="CA34" s="48"/>
      <c r="CC34" s="48"/>
      <c r="CD34" s="48"/>
      <c r="CE34" s="46"/>
      <c r="CG34" s="46"/>
      <c r="CH34" s="47"/>
      <c r="CI34" s="47"/>
      <c r="CJ34" s="45"/>
      <c r="CK34" s="47"/>
      <c r="CL34" s="47"/>
      <c r="CM34" s="46"/>
      <c r="CN34" s="48"/>
      <c r="CO34" s="48"/>
      <c r="CP34" s="132"/>
      <c r="CQ34" s="48"/>
      <c r="CR34" s="48"/>
      <c r="CS34" s="46"/>
      <c r="CT34" s="48"/>
      <c r="CU34" s="48"/>
      <c r="CW34" s="48"/>
      <c r="CX34" s="48"/>
      <c r="CY34" s="5"/>
      <c r="DA34" s="46"/>
      <c r="DB34" s="47"/>
      <c r="DC34" s="47"/>
      <c r="DD34" s="45"/>
      <c r="DE34" s="47"/>
      <c r="DF34" s="47"/>
      <c r="DG34" s="46"/>
      <c r="DH34" s="48"/>
      <c r="DI34" s="48"/>
      <c r="DJ34" s="132"/>
      <c r="DK34" s="48"/>
      <c r="DL34" s="48"/>
      <c r="DM34" s="46"/>
      <c r="DN34" s="48"/>
      <c r="DO34" s="48"/>
      <c r="DQ34" s="48"/>
      <c r="DR34" s="48"/>
      <c r="DS34" s="5"/>
      <c r="DU34" s="46"/>
      <c r="DV34" s="47"/>
      <c r="DW34" s="47"/>
      <c r="DX34" s="45"/>
      <c r="DY34" s="47"/>
      <c r="DZ34" s="47"/>
      <c r="EA34" s="46"/>
      <c r="EC34" s="50"/>
      <c r="EF34" s="49"/>
      <c r="EG34" s="46"/>
      <c r="EH34" s="48"/>
      <c r="EI34" s="48"/>
      <c r="EK34" s="48"/>
      <c r="EL34" s="48"/>
      <c r="EM34" s="5"/>
      <c r="EO34" s="46"/>
      <c r="EP34" s="47"/>
      <c r="EQ34" s="47"/>
      <c r="ER34" s="45"/>
      <c r="ES34" s="47"/>
      <c r="ET34" s="47"/>
      <c r="EU34" s="46"/>
      <c r="EV34" s="48"/>
      <c r="EW34" s="48"/>
      <c r="EZ34" s="49"/>
      <c r="FA34" s="46"/>
      <c r="FB34" s="48"/>
      <c r="FC34" s="48"/>
      <c r="FE34" s="48"/>
      <c r="FF34" s="48"/>
      <c r="FG34" s="5"/>
      <c r="FI34" s="46"/>
      <c r="FJ34" s="47"/>
      <c r="FK34" s="47"/>
      <c r="FL34" s="45"/>
      <c r="FM34" s="47"/>
      <c r="FN34" s="47"/>
      <c r="FO34" s="46"/>
      <c r="FP34" s="48"/>
      <c r="FQ34" s="48"/>
      <c r="FT34" s="49"/>
      <c r="FU34" s="46"/>
      <c r="FV34" s="48"/>
      <c r="FW34" s="48"/>
      <c r="FY34" s="48"/>
      <c r="FZ34" s="48"/>
      <c r="GA34" s="59"/>
      <c r="GB34" s="53"/>
      <c r="GC34" s="53"/>
      <c r="GD34" s="54"/>
      <c r="GE34" s="45"/>
      <c r="GF34" s="55"/>
      <c r="GG34" s="54"/>
      <c r="GH34" s="45"/>
      <c r="GI34" s="56"/>
      <c r="GJ34" s="45"/>
      <c r="GK34" s="45"/>
      <c r="GL34" s="45"/>
      <c r="GM34" s="45"/>
      <c r="GN34" s="57"/>
      <c r="GO34" s="45"/>
      <c r="GP34" s="45"/>
      <c r="GQ34" s="45"/>
      <c r="GR34" s="45"/>
      <c r="GS34" s="45"/>
      <c r="GT34" s="45"/>
      <c r="GU34" s="59"/>
      <c r="GV34" s="53"/>
      <c r="GW34" s="53"/>
      <c r="GX34" s="54"/>
      <c r="GY34" s="45"/>
      <c r="GZ34" s="55"/>
      <c r="HA34" s="54"/>
      <c r="HB34" s="45"/>
      <c r="HC34" s="56"/>
      <c r="HD34" s="45"/>
      <c r="HE34" s="45"/>
      <c r="HF34" s="45"/>
      <c r="HG34" s="45"/>
      <c r="HH34" s="57"/>
      <c r="HI34" s="45"/>
      <c r="HJ34" s="45"/>
      <c r="HK34" s="45"/>
      <c r="HL34" s="45"/>
      <c r="HM34" s="45"/>
      <c r="HN34" s="45"/>
      <c r="HO34" s="59"/>
      <c r="HP34" s="53"/>
      <c r="HQ34" s="53"/>
      <c r="HR34" s="54"/>
      <c r="HS34" s="45"/>
      <c r="HT34" s="55"/>
      <c r="HU34" s="54"/>
      <c r="HV34" s="45"/>
      <c r="HW34" s="56"/>
      <c r="HX34" s="45"/>
      <c r="HY34" s="45"/>
      <c r="HZ34" s="45"/>
      <c r="IA34" s="45"/>
      <c r="IB34" s="57"/>
      <c r="IC34" s="45"/>
      <c r="ID34" s="45"/>
      <c r="IE34" s="45"/>
      <c r="IF34" s="45"/>
      <c r="IG34" s="45"/>
      <c r="IH34" s="45"/>
      <c r="II34" s="59"/>
      <c r="IJ34" s="53"/>
      <c r="IK34" s="53"/>
      <c r="IL34" s="54"/>
      <c r="IM34" s="45"/>
      <c r="IN34" s="55"/>
      <c r="IO34" s="54"/>
      <c r="IP34" s="45"/>
      <c r="IQ34" s="56"/>
      <c r="IR34" s="45"/>
      <c r="IS34" s="45"/>
      <c r="IT34" s="45"/>
      <c r="IU34" s="45"/>
      <c r="IV34" s="57"/>
      <c r="IW34" s="45"/>
      <c r="IX34" s="45"/>
      <c r="IY34" s="45"/>
      <c r="IZ34" s="45"/>
      <c r="JA34" s="45"/>
      <c r="JB34" s="45"/>
    </row>
    <row r="35" spans="1:262" s="6" customFormat="1" ht="13.5" customHeight="1">
      <c r="A35" s="44"/>
      <c r="B35" s="45"/>
      <c r="C35" s="5"/>
      <c r="E35" s="46"/>
      <c r="F35" s="47"/>
      <c r="G35" s="48"/>
      <c r="H35" s="45"/>
      <c r="I35" s="47"/>
      <c r="J35" s="48"/>
      <c r="K35" s="48"/>
      <c r="L35" s="48"/>
      <c r="M35" s="48"/>
      <c r="P35" s="49"/>
      <c r="Q35" s="46"/>
      <c r="R35" s="48"/>
      <c r="S35" s="48"/>
      <c r="U35" s="48"/>
      <c r="V35" s="48"/>
      <c r="W35" s="5"/>
      <c r="Y35" s="46"/>
      <c r="Z35" s="47"/>
      <c r="AA35" s="47"/>
      <c r="AB35" s="45"/>
      <c r="AC35" s="47"/>
      <c r="AD35" s="47"/>
      <c r="AE35" s="46"/>
      <c r="AF35" s="48"/>
      <c r="AG35" s="48"/>
      <c r="AH35" s="132"/>
      <c r="AI35" s="48"/>
      <c r="AJ35" s="48"/>
      <c r="AK35" s="46"/>
      <c r="AM35" s="48"/>
      <c r="AO35" s="48"/>
      <c r="AP35" s="48"/>
      <c r="AQ35" s="5"/>
      <c r="AS35" s="46"/>
      <c r="AT35" s="48"/>
      <c r="AU35" s="48"/>
      <c r="AV35" s="45"/>
      <c r="AW35" s="48"/>
      <c r="AX35" s="48"/>
      <c r="AY35" s="46"/>
      <c r="AZ35" s="48"/>
      <c r="BA35" s="48"/>
      <c r="BB35" s="132"/>
      <c r="BC35" s="48"/>
      <c r="BD35" s="48"/>
      <c r="BE35" s="46"/>
      <c r="BF35" s="48"/>
      <c r="BG35" s="48"/>
      <c r="BI35" s="48"/>
      <c r="BJ35" s="48"/>
      <c r="BK35" s="5"/>
      <c r="BM35" s="46"/>
      <c r="BN35" s="47"/>
      <c r="BO35" s="47"/>
      <c r="BP35" s="45"/>
      <c r="BQ35" s="47"/>
      <c r="BR35" s="47"/>
      <c r="BS35" s="65"/>
      <c r="BT35" s="48"/>
      <c r="BU35" s="48"/>
      <c r="BV35" s="132"/>
      <c r="BW35" s="48"/>
      <c r="BX35" s="48"/>
      <c r="BY35" s="46"/>
      <c r="BZ35" s="48"/>
      <c r="CA35" s="48"/>
      <c r="CC35" s="48"/>
      <c r="CD35" s="48"/>
      <c r="CE35" s="46"/>
      <c r="CG35" s="46"/>
      <c r="CH35" s="47"/>
      <c r="CI35" s="47"/>
      <c r="CJ35" s="45"/>
      <c r="CK35" s="47"/>
      <c r="CL35" s="47"/>
      <c r="CM35" s="46"/>
      <c r="CN35" s="48"/>
      <c r="CO35" s="48"/>
      <c r="CP35" s="132"/>
      <c r="CQ35" s="48"/>
      <c r="CR35" s="48"/>
      <c r="CS35" s="46"/>
      <c r="CT35" s="48"/>
      <c r="CU35" s="48"/>
      <c r="CW35" s="48"/>
      <c r="CX35" s="48"/>
      <c r="CY35" s="5"/>
      <c r="DA35" s="46"/>
      <c r="DB35" s="47"/>
      <c r="DC35" s="47"/>
      <c r="DD35" s="45"/>
      <c r="DE35" s="47"/>
      <c r="DF35" s="47"/>
      <c r="DG35" s="46"/>
      <c r="DH35" s="48"/>
      <c r="DI35" s="48"/>
      <c r="DJ35" s="132"/>
      <c r="DK35" s="48"/>
      <c r="DL35" s="48"/>
      <c r="DM35" s="46"/>
      <c r="DN35" s="48"/>
      <c r="DO35" s="48"/>
      <c r="DQ35" s="48"/>
      <c r="DR35" s="48"/>
      <c r="DS35" s="5"/>
      <c r="DU35" s="46"/>
      <c r="DV35" s="47"/>
      <c r="DW35" s="47"/>
      <c r="DX35" s="45"/>
      <c r="DY35" s="47"/>
      <c r="DZ35" s="47"/>
      <c r="EA35" s="46"/>
      <c r="EC35" s="50"/>
      <c r="EF35" s="49"/>
      <c r="EG35" s="46"/>
      <c r="EH35" s="48"/>
      <c r="EI35" s="48"/>
      <c r="EK35" s="48"/>
      <c r="EL35" s="48"/>
      <c r="EM35" s="5"/>
      <c r="EO35" s="46"/>
      <c r="EP35" s="47"/>
      <c r="EQ35" s="47"/>
      <c r="ER35" s="45"/>
      <c r="ES35" s="47"/>
      <c r="ET35" s="47"/>
      <c r="EU35" s="46"/>
      <c r="EV35" s="48"/>
      <c r="EW35" s="48"/>
      <c r="EZ35" s="49"/>
      <c r="FA35" s="46"/>
      <c r="FB35" s="48"/>
      <c r="FC35" s="48"/>
      <c r="FE35" s="48"/>
      <c r="FF35" s="48"/>
      <c r="FG35" s="5"/>
      <c r="FI35" s="46"/>
      <c r="FJ35" s="47"/>
      <c r="FK35" s="47"/>
      <c r="FL35" s="45"/>
      <c r="FM35" s="47"/>
      <c r="FN35" s="47"/>
      <c r="FO35" s="46"/>
      <c r="FP35" s="48"/>
      <c r="FQ35" s="48"/>
      <c r="FT35" s="49"/>
      <c r="FU35" s="46"/>
      <c r="FV35" s="48"/>
      <c r="FW35" s="48"/>
      <c r="FY35" s="48"/>
      <c r="FZ35" s="48"/>
      <c r="GA35" s="59"/>
      <c r="GB35" s="53"/>
      <c r="GC35" s="53"/>
      <c r="GD35" s="54"/>
      <c r="GE35" s="45"/>
      <c r="GF35" s="55"/>
      <c r="GG35" s="54"/>
      <c r="GH35" s="45"/>
      <c r="GI35" s="56"/>
      <c r="GJ35" s="45"/>
      <c r="GK35" s="45"/>
      <c r="GL35" s="45"/>
      <c r="GM35" s="45"/>
      <c r="GN35" s="57"/>
      <c r="GO35" s="45"/>
      <c r="GP35" s="45"/>
      <c r="GQ35" s="45"/>
      <c r="GR35" s="45"/>
      <c r="GS35" s="45"/>
      <c r="GT35" s="45"/>
      <c r="GU35" s="59"/>
      <c r="GV35" s="53"/>
      <c r="GW35" s="53"/>
      <c r="GX35" s="54"/>
      <c r="GY35" s="45"/>
      <c r="GZ35" s="55"/>
      <c r="HA35" s="54"/>
      <c r="HB35" s="45"/>
      <c r="HC35" s="56"/>
      <c r="HD35" s="45"/>
      <c r="HE35" s="45"/>
      <c r="HF35" s="45"/>
      <c r="HG35" s="45"/>
      <c r="HH35" s="57"/>
      <c r="HI35" s="45"/>
      <c r="HJ35" s="45"/>
      <c r="HK35" s="45"/>
      <c r="HL35" s="45"/>
      <c r="HM35" s="45"/>
      <c r="HN35" s="45"/>
      <c r="HO35" s="59"/>
      <c r="HP35" s="53"/>
      <c r="HQ35" s="53"/>
      <c r="HR35" s="54"/>
      <c r="HS35" s="45"/>
      <c r="HT35" s="55"/>
      <c r="HU35" s="54"/>
      <c r="HV35" s="45"/>
      <c r="HW35" s="56"/>
      <c r="HX35" s="45"/>
      <c r="HY35" s="45"/>
      <c r="HZ35" s="45"/>
      <c r="IA35" s="45"/>
      <c r="IB35" s="57"/>
      <c r="IC35" s="45"/>
      <c r="ID35" s="45"/>
      <c r="IE35" s="45"/>
      <c r="IF35" s="45"/>
      <c r="IG35" s="45"/>
      <c r="IH35" s="45"/>
      <c r="II35" s="59"/>
      <c r="IJ35" s="53"/>
      <c r="IK35" s="53"/>
      <c r="IL35" s="54"/>
      <c r="IM35" s="45"/>
      <c r="IN35" s="55"/>
      <c r="IO35" s="54"/>
      <c r="IP35" s="45"/>
      <c r="IQ35" s="56"/>
      <c r="IR35" s="45"/>
      <c r="IS35" s="45"/>
      <c r="IT35" s="45"/>
      <c r="IU35" s="45"/>
      <c r="IV35" s="57"/>
      <c r="IW35" s="45"/>
      <c r="IX35" s="45"/>
      <c r="IY35" s="45"/>
      <c r="IZ35" s="45"/>
      <c r="JA35" s="45"/>
      <c r="JB35" s="45"/>
    </row>
    <row r="36" spans="1:262" s="6" customFormat="1" ht="13.5" customHeight="1">
      <c r="A36" s="44"/>
      <c r="B36" s="45"/>
      <c r="C36" s="5"/>
      <c r="E36" s="46"/>
      <c r="F36" s="47"/>
      <c r="G36" s="48"/>
      <c r="H36" s="45"/>
      <c r="I36" s="47"/>
      <c r="J36" s="48"/>
      <c r="K36" s="48"/>
      <c r="L36" s="48"/>
      <c r="M36" s="48"/>
      <c r="P36" s="49"/>
      <c r="Q36" s="46"/>
      <c r="R36" s="48"/>
      <c r="S36" s="48"/>
      <c r="U36" s="48"/>
      <c r="V36" s="48"/>
      <c r="W36" s="5"/>
      <c r="Y36" s="46"/>
      <c r="Z36" s="47"/>
      <c r="AA36" s="47"/>
      <c r="AB36" s="45"/>
      <c r="AC36" s="47"/>
      <c r="AD36" s="47"/>
      <c r="AE36" s="46"/>
      <c r="AF36" s="48"/>
      <c r="AG36" s="48"/>
      <c r="AH36" s="132"/>
      <c r="AI36" s="48"/>
      <c r="AJ36" s="48"/>
      <c r="AK36" s="46"/>
      <c r="AM36" s="48"/>
      <c r="AO36" s="48"/>
      <c r="AP36" s="48"/>
      <c r="AQ36" s="5"/>
      <c r="AS36" s="46"/>
      <c r="AT36" s="48"/>
      <c r="AU36" s="48"/>
      <c r="AV36" s="45"/>
      <c r="AW36" s="48"/>
      <c r="AX36" s="48"/>
      <c r="AY36" s="46"/>
      <c r="AZ36" s="48"/>
      <c r="BA36" s="48"/>
      <c r="BB36" s="132"/>
      <c r="BC36" s="48"/>
      <c r="BD36" s="48"/>
      <c r="BE36" s="46"/>
      <c r="BF36" s="48"/>
      <c r="BG36" s="48"/>
      <c r="BI36" s="48"/>
      <c r="BJ36" s="48"/>
      <c r="BK36" s="5"/>
      <c r="BM36" s="46"/>
      <c r="BN36" s="47"/>
      <c r="BO36" s="47"/>
      <c r="BP36" s="45"/>
      <c r="BQ36" s="47"/>
      <c r="BR36" s="47"/>
      <c r="BS36" s="65"/>
      <c r="BT36" s="48"/>
      <c r="BU36" s="48"/>
      <c r="BV36" s="132"/>
      <c r="BW36" s="48"/>
      <c r="BX36" s="48"/>
      <c r="BY36" s="46"/>
      <c r="BZ36" s="48"/>
      <c r="CA36" s="48"/>
      <c r="CC36" s="48"/>
      <c r="CD36" s="48"/>
      <c r="CE36" s="46"/>
      <c r="CG36" s="46"/>
      <c r="CH36" s="47"/>
      <c r="CI36" s="47"/>
      <c r="CJ36" s="45"/>
      <c r="CK36" s="47"/>
      <c r="CL36" s="47"/>
      <c r="CM36" s="46"/>
      <c r="CN36" s="48"/>
      <c r="CO36" s="48"/>
      <c r="CP36" s="132"/>
      <c r="CQ36" s="48"/>
      <c r="CR36" s="48"/>
      <c r="CS36" s="46"/>
      <c r="CT36" s="48"/>
      <c r="CU36" s="48"/>
      <c r="CW36" s="48"/>
      <c r="CX36" s="48"/>
      <c r="CY36" s="5"/>
      <c r="DA36" s="46"/>
      <c r="DB36" s="47"/>
      <c r="DC36" s="47"/>
      <c r="DD36" s="45"/>
      <c r="DE36" s="47"/>
      <c r="DF36" s="47"/>
      <c r="DG36" s="46"/>
      <c r="DH36" s="48"/>
      <c r="DI36" s="48"/>
      <c r="DL36" s="49"/>
      <c r="DM36" s="46"/>
      <c r="DN36" s="48"/>
      <c r="DO36" s="48"/>
      <c r="DQ36" s="48"/>
      <c r="DR36" s="48"/>
      <c r="DS36" s="5"/>
      <c r="DU36" s="46"/>
      <c r="DV36" s="47"/>
      <c r="DW36" s="47"/>
      <c r="DX36" s="45"/>
      <c r="DY36" s="47"/>
      <c r="DZ36" s="47"/>
      <c r="EA36" s="46"/>
      <c r="EC36" s="50"/>
      <c r="EF36" s="49"/>
      <c r="EG36" s="46"/>
      <c r="EH36" s="48"/>
      <c r="EI36" s="48"/>
      <c r="EK36" s="48"/>
      <c r="EL36" s="48"/>
      <c r="EM36" s="5"/>
      <c r="EO36" s="46"/>
      <c r="EP36" s="47"/>
      <c r="EQ36" s="47"/>
      <c r="ER36" s="45"/>
      <c r="ES36" s="47"/>
      <c r="ET36" s="47"/>
      <c r="EU36" s="46"/>
      <c r="EV36" s="48"/>
      <c r="EW36" s="48"/>
      <c r="EZ36" s="49"/>
      <c r="FA36" s="46"/>
      <c r="FB36" s="48"/>
      <c r="FC36" s="48"/>
      <c r="FE36" s="48"/>
      <c r="FF36" s="48"/>
      <c r="FG36" s="5"/>
      <c r="FI36" s="46"/>
      <c r="FJ36" s="47"/>
      <c r="FK36" s="47"/>
      <c r="FL36" s="45"/>
      <c r="FM36" s="47"/>
      <c r="FN36" s="47"/>
      <c r="FO36" s="46"/>
      <c r="FP36" s="48"/>
      <c r="FQ36" s="48"/>
      <c r="FT36" s="49"/>
      <c r="FU36" s="46"/>
      <c r="FV36" s="48"/>
      <c r="FW36" s="48"/>
      <c r="FY36" s="48"/>
      <c r="FZ36" s="48"/>
      <c r="GA36" s="59"/>
      <c r="GB36" s="53"/>
      <c r="GC36" s="53"/>
      <c r="GD36" s="54"/>
      <c r="GE36" s="46"/>
      <c r="GF36" s="46"/>
      <c r="GG36" s="47"/>
      <c r="GH36" s="46"/>
      <c r="GI36" s="56"/>
      <c r="GJ36" s="45"/>
      <c r="GK36" s="45"/>
      <c r="GL36" s="45"/>
      <c r="GM36" s="45"/>
      <c r="GN36" s="57"/>
      <c r="GO36" s="45"/>
      <c r="GP36" s="45"/>
      <c r="GQ36" s="45"/>
      <c r="GR36" s="45"/>
      <c r="GS36" s="45"/>
      <c r="GT36" s="45"/>
      <c r="GU36" s="59"/>
      <c r="GV36" s="53"/>
      <c r="GW36" s="53"/>
      <c r="GX36" s="54"/>
      <c r="GY36" s="46"/>
      <c r="GZ36" s="46"/>
      <c r="HA36" s="47"/>
      <c r="HB36" s="46"/>
      <c r="HC36" s="56"/>
      <c r="HD36" s="45"/>
      <c r="HE36" s="45"/>
      <c r="HF36" s="45"/>
      <c r="HG36" s="45"/>
      <c r="HH36" s="57"/>
      <c r="HI36" s="45"/>
      <c r="HJ36" s="45"/>
      <c r="HK36" s="45"/>
      <c r="HL36" s="45"/>
      <c r="HM36" s="45"/>
      <c r="HN36" s="45"/>
      <c r="HO36" s="59"/>
      <c r="HP36" s="53"/>
      <c r="HQ36" s="53"/>
      <c r="HR36" s="54"/>
      <c r="HS36" s="46"/>
      <c r="HT36" s="46"/>
      <c r="HU36" s="47"/>
      <c r="HV36" s="46"/>
      <c r="HW36" s="56"/>
      <c r="HX36" s="45"/>
      <c r="HY36" s="45"/>
      <c r="HZ36" s="45"/>
      <c r="IA36" s="45"/>
      <c r="IB36" s="57"/>
      <c r="IC36" s="45"/>
      <c r="ID36" s="45"/>
      <c r="IE36" s="45"/>
      <c r="IF36" s="45"/>
      <c r="IG36" s="45"/>
      <c r="IH36" s="45"/>
      <c r="II36" s="59"/>
      <c r="IJ36" s="53"/>
      <c r="IK36" s="53"/>
      <c r="IL36" s="54"/>
      <c r="IM36" s="46"/>
      <c r="IN36" s="46"/>
      <c r="IO36" s="47"/>
      <c r="IP36" s="46"/>
      <c r="IQ36" s="56"/>
      <c r="IR36" s="45"/>
      <c r="IS36" s="45"/>
      <c r="IT36" s="45"/>
      <c r="IU36" s="45"/>
      <c r="IV36" s="57"/>
      <c r="IW36" s="45"/>
      <c r="IX36" s="45"/>
      <c r="IY36" s="45"/>
      <c r="IZ36" s="45"/>
      <c r="JA36" s="45"/>
      <c r="JB36" s="45"/>
    </row>
    <row r="37" spans="1:262" s="6" customFormat="1" ht="13.5" customHeight="1">
      <c r="A37" s="44"/>
      <c r="B37" s="45"/>
      <c r="C37" s="5"/>
      <c r="E37" s="46"/>
      <c r="F37" s="47"/>
      <c r="G37" s="48"/>
      <c r="H37" s="45"/>
      <c r="I37" s="47"/>
      <c r="J37" s="48"/>
      <c r="K37" s="46"/>
      <c r="L37" s="48"/>
      <c r="M37" s="48"/>
      <c r="P37" s="49"/>
      <c r="Q37" s="46"/>
      <c r="R37" s="48"/>
      <c r="S37" s="48"/>
      <c r="U37" s="48"/>
      <c r="V37" s="48"/>
      <c r="W37" s="5"/>
      <c r="Y37" s="46"/>
      <c r="Z37" s="47"/>
      <c r="AA37" s="47"/>
      <c r="AB37" s="45"/>
      <c r="AC37" s="47"/>
      <c r="AD37" s="47"/>
      <c r="AE37" s="46"/>
      <c r="AF37" s="48"/>
      <c r="AG37" s="48"/>
      <c r="AJ37" s="49"/>
      <c r="AK37" s="46"/>
      <c r="AM37" s="48"/>
      <c r="AO37" s="48"/>
      <c r="AP37" s="48"/>
      <c r="AQ37" s="5"/>
      <c r="AS37" s="46"/>
      <c r="AT37" s="47"/>
      <c r="AU37" s="47"/>
      <c r="AV37" s="45"/>
      <c r="AW37" s="48"/>
      <c r="AX37" s="48"/>
      <c r="AY37" s="46"/>
      <c r="AZ37" s="48"/>
      <c r="BA37" s="48"/>
      <c r="BD37" s="49"/>
      <c r="BE37" s="46"/>
      <c r="BF37" s="48"/>
      <c r="BG37" s="48"/>
      <c r="BI37" s="48"/>
      <c r="BJ37" s="48"/>
      <c r="BK37" s="5"/>
      <c r="BM37" s="46"/>
      <c r="BN37" s="47"/>
      <c r="BO37" s="47"/>
      <c r="BP37" s="45"/>
      <c r="BQ37" s="47"/>
      <c r="BR37" s="47"/>
      <c r="BS37" s="65"/>
      <c r="BT37" s="48"/>
      <c r="BU37" s="48"/>
      <c r="BX37" s="49"/>
      <c r="BY37" s="46"/>
      <c r="BZ37" s="48"/>
      <c r="CA37" s="48"/>
      <c r="CC37" s="48"/>
      <c r="CD37" s="48"/>
      <c r="CE37" s="46"/>
      <c r="CG37" s="46"/>
      <c r="CH37" s="47"/>
      <c r="CI37" s="47"/>
      <c r="CJ37" s="45"/>
      <c r="CK37" s="47"/>
      <c r="CL37" s="47"/>
      <c r="CM37" s="46"/>
      <c r="CN37" s="48"/>
      <c r="CO37" s="48"/>
      <c r="CR37" s="49"/>
      <c r="CS37" s="46"/>
      <c r="CT37" s="48"/>
      <c r="CU37" s="48"/>
      <c r="CW37" s="48"/>
      <c r="CX37" s="48"/>
      <c r="CY37" s="5"/>
      <c r="DA37" s="46"/>
      <c r="DB37" s="47"/>
      <c r="DC37" s="47"/>
      <c r="DD37" s="45"/>
      <c r="DE37" s="47"/>
      <c r="DF37" s="47"/>
      <c r="DG37" s="46"/>
      <c r="DH37" s="48"/>
      <c r="DI37" s="48"/>
      <c r="DL37" s="49"/>
      <c r="DM37" s="46"/>
      <c r="DN37" s="48"/>
      <c r="DO37" s="48"/>
      <c r="DQ37" s="48"/>
      <c r="DR37" s="48"/>
      <c r="DS37" s="5"/>
      <c r="DU37" s="46"/>
      <c r="DV37" s="47"/>
      <c r="DW37" s="47"/>
      <c r="DX37" s="45"/>
      <c r="DY37" s="47"/>
      <c r="DZ37" s="47"/>
      <c r="EA37" s="46"/>
      <c r="EC37" s="50"/>
      <c r="EF37" s="49"/>
      <c r="EG37" s="46"/>
      <c r="EH37" s="48"/>
      <c r="EI37" s="48"/>
      <c r="EK37" s="48"/>
      <c r="EL37" s="48"/>
      <c r="EM37" s="5"/>
      <c r="EO37" s="46"/>
      <c r="EP37" s="47"/>
      <c r="EQ37" s="47"/>
      <c r="ER37" s="45"/>
      <c r="ES37" s="47"/>
      <c r="ET37" s="47"/>
      <c r="EU37" s="46"/>
      <c r="EV37" s="48"/>
      <c r="EW37" s="48"/>
      <c r="EZ37" s="49"/>
      <c r="FA37" s="46"/>
      <c r="FB37" s="48"/>
      <c r="FC37" s="48"/>
      <c r="FE37" s="48"/>
      <c r="FF37" s="48"/>
      <c r="FG37" s="5"/>
      <c r="FI37" s="46"/>
      <c r="FJ37" s="47"/>
      <c r="FK37" s="47"/>
      <c r="FL37" s="45"/>
      <c r="FM37" s="47"/>
      <c r="FN37" s="47"/>
      <c r="FO37" s="46"/>
      <c r="FP37" s="48"/>
      <c r="FQ37" s="48"/>
      <c r="FT37" s="49"/>
      <c r="FU37" s="46"/>
      <c r="FV37" s="48"/>
      <c r="FW37" s="48"/>
      <c r="FY37" s="48"/>
      <c r="FZ37" s="48"/>
      <c r="GA37" s="59"/>
      <c r="GB37" s="53"/>
      <c r="GC37" s="53"/>
      <c r="GD37" s="54"/>
      <c r="GE37" s="45"/>
      <c r="GF37" s="55"/>
      <c r="GG37" s="54"/>
      <c r="GH37" s="45"/>
      <c r="GI37" s="56"/>
      <c r="GJ37" s="45"/>
      <c r="GK37" s="45"/>
      <c r="GL37" s="45"/>
      <c r="GM37" s="45"/>
      <c r="GN37" s="57"/>
      <c r="GO37" s="45"/>
      <c r="GP37" s="45"/>
      <c r="GQ37" s="45"/>
      <c r="GR37" s="45"/>
      <c r="GS37" s="45"/>
      <c r="GT37" s="45"/>
      <c r="GU37" s="59"/>
      <c r="GV37" s="53"/>
      <c r="GW37" s="53"/>
      <c r="GX37" s="54"/>
      <c r="GY37" s="45"/>
      <c r="GZ37" s="55"/>
      <c r="HA37" s="54"/>
      <c r="HB37" s="45"/>
      <c r="HC37" s="56"/>
      <c r="HD37" s="45"/>
      <c r="HE37" s="45"/>
      <c r="HF37" s="45"/>
      <c r="HG37" s="45"/>
      <c r="HH37" s="57"/>
      <c r="HI37" s="45"/>
      <c r="HJ37" s="45"/>
      <c r="HK37" s="45"/>
      <c r="HL37" s="45"/>
      <c r="HM37" s="45"/>
      <c r="HN37" s="45"/>
      <c r="HO37" s="59"/>
      <c r="HP37" s="53"/>
      <c r="HQ37" s="53"/>
      <c r="HR37" s="54"/>
      <c r="HS37" s="45"/>
      <c r="HT37" s="55"/>
      <c r="HU37" s="54"/>
      <c r="HV37" s="45"/>
      <c r="HW37" s="56"/>
      <c r="HX37" s="45"/>
      <c r="HY37" s="45"/>
      <c r="HZ37" s="45"/>
      <c r="IA37" s="45"/>
      <c r="IB37" s="57"/>
      <c r="IC37" s="45"/>
      <c r="ID37" s="45"/>
      <c r="IE37" s="45"/>
      <c r="IF37" s="45"/>
      <c r="IG37" s="45"/>
      <c r="IH37" s="45"/>
      <c r="II37" s="59"/>
      <c r="IJ37" s="53"/>
      <c r="IK37" s="53"/>
      <c r="IL37" s="54"/>
      <c r="IM37" s="45"/>
      <c r="IN37" s="55"/>
      <c r="IO37" s="54"/>
      <c r="IP37" s="45"/>
      <c r="IQ37" s="56"/>
      <c r="IR37" s="45"/>
      <c r="IS37" s="45"/>
      <c r="IT37" s="45"/>
      <c r="IU37" s="45"/>
      <c r="IV37" s="57"/>
      <c r="IW37" s="45"/>
      <c r="IX37" s="45"/>
      <c r="IY37" s="45"/>
      <c r="IZ37" s="45"/>
      <c r="JA37" s="45"/>
      <c r="JB37" s="45"/>
    </row>
    <row r="38" spans="1:262" s="6" customFormat="1" ht="13.5" customHeight="1">
      <c r="A38" s="44"/>
      <c r="B38" s="45"/>
      <c r="C38" s="5"/>
      <c r="E38" s="46"/>
      <c r="F38" s="47"/>
      <c r="G38" s="48"/>
      <c r="H38" s="45"/>
      <c r="I38" s="47"/>
      <c r="J38" s="48"/>
      <c r="K38" s="46"/>
      <c r="L38" s="48"/>
      <c r="M38" s="48"/>
      <c r="P38" s="49"/>
      <c r="Q38" s="46"/>
      <c r="R38" s="48"/>
      <c r="S38" s="48"/>
      <c r="U38" s="48"/>
      <c r="V38" s="48"/>
      <c r="W38" s="5"/>
      <c r="Y38" s="46"/>
      <c r="Z38" s="47"/>
      <c r="AA38" s="47"/>
      <c r="AB38" s="45"/>
      <c r="AC38" s="47"/>
      <c r="AD38" s="47"/>
      <c r="AE38" s="46"/>
      <c r="AF38" s="48"/>
      <c r="AG38" s="48"/>
      <c r="AJ38" s="49"/>
      <c r="AK38" s="46"/>
      <c r="AM38" s="48"/>
      <c r="AO38" s="48"/>
      <c r="AP38" s="48"/>
      <c r="AQ38" s="5"/>
      <c r="AS38" s="46"/>
      <c r="AT38" s="47"/>
      <c r="AU38" s="47"/>
      <c r="AV38" s="45"/>
      <c r="AW38" s="48"/>
      <c r="AX38" s="48"/>
      <c r="AY38" s="46"/>
      <c r="AZ38" s="48"/>
      <c r="BA38" s="48"/>
      <c r="BD38" s="49"/>
      <c r="BE38" s="46"/>
      <c r="BF38" s="48"/>
      <c r="BG38" s="48"/>
      <c r="BI38" s="48"/>
      <c r="BJ38" s="48"/>
      <c r="BK38" s="5"/>
      <c r="BM38" s="46"/>
      <c r="BN38" s="47"/>
      <c r="BO38" s="47"/>
      <c r="BP38" s="45"/>
      <c r="BQ38" s="47"/>
      <c r="BR38" s="47"/>
      <c r="BS38" s="65"/>
      <c r="BT38" s="48"/>
      <c r="BU38" s="48"/>
      <c r="BX38" s="49"/>
      <c r="BY38" s="46"/>
      <c r="BZ38" s="48"/>
      <c r="CA38" s="48"/>
      <c r="CC38" s="48"/>
      <c r="CD38" s="48"/>
      <c r="CE38" s="46"/>
      <c r="CG38" s="46"/>
      <c r="CH38" s="47"/>
      <c r="CI38" s="47"/>
      <c r="CJ38" s="45"/>
      <c r="CK38" s="47"/>
      <c r="CL38" s="47"/>
      <c r="CM38" s="46"/>
      <c r="CN38" s="48"/>
      <c r="CO38" s="48"/>
      <c r="CR38" s="49"/>
      <c r="CS38" s="46"/>
      <c r="CT38" s="48"/>
      <c r="CU38" s="48"/>
      <c r="CW38" s="48"/>
      <c r="CX38" s="48"/>
      <c r="CY38" s="5"/>
      <c r="DA38" s="46"/>
      <c r="DB38" s="47"/>
      <c r="DC38" s="47"/>
      <c r="DD38" s="45"/>
      <c r="DE38" s="47"/>
      <c r="DF38" s="47"/>
      <c r="DG38" s="46"/>
      <c r="DH38" s="48"/>
      <c r="DI38" s="48"/>
      <c r="DL38" s="49"/>
      <c r="DM38" s="46"/>
      <c r="DN38" s="48"/>
      <c r="DO38" s="48"/>
      <c r="DQ38" s="48"/>
      <c r="DR38" s="48"/>
      <c r="DS38" s="5"/>
      <c r="EA38" s="46"/>
      <c r="EC38" s="50"/>
      <c r="EF38" s="49"/>
      <c r="EG38" s="46"/>
      <c r="EH38" s="48"/>
      <c r="EI38" s="48"/>
      <c r="EK38" s="48"/>
      <c r="EL38" s="48"/>
      <c r="EM38" s="5"/>
      <c r="EO38" s="46"/>
      <c r="EP38" s="47"/>
      <c r="EQ38" s="47"/>
      <c r="ER38" s="45"/>
      <c r="ES38" s="47"/>
      <c r="ET38" s="47"/>
      <c r="EU38" s="46"/>
      <c r="EV38" s="48"/>
      <c r="EW38" s="48"/>
      <c r="EZ38" s="49"/>
      <c r="FA38" s="46"/>
      <c r="FB38" s="48"/>
      <c r="FC38" s="48"/>
      <c r="FE38" s="48"/>
      <c r="FF38" s="48"/>
      <c r="FG38" s="5"/>
      <c r="FI38" s="46"/>
      <c r="FJ38" s="47"/>
      <c r="FK38" s="47"/>
      <c r="FL38" s="45"/>
      <c r="FM38" s="47"/>
      <c r="FN38" s="47"/>
      <c r="FO38" s="46"/>
      <c r="FP38" s="48"/>
      <c r="FQ38" s="48"/>
      <c r="FT38" s="49"/>
      <c r="FU38" s="46"/>
      <c r="FV38" s="48"/>
      <c r="FW38" s="48"/>
      <c r="FY38" s="48"/>
      <c r="FZ38" s="48"/>
      <c r="GA38" s="59"/>
      <c r="GB38" s="53"/>
      <c r="GC38" s="53"/>
      <c r="GD38" s="54"/>
      <c r="GE38" s="45"/>
      <c r="GF38" s="55"/>
      <c r="GG38" s="54"/>
      <c r="GH38" s="45"/>
      <c r="GI38" s="56"/>
      <c r="GJ38" s="45"/>
      <c r="GK38" s="45"/>
      <c r="GL38" s="45"/>
      <c r="GM38" s="45"/>
      <c r="GN38" s="57"/>
      <c r="GO38" s="45"/>
      <c r="GP38" s="45"/>
      <c r="GQ38" s="45"/>
      <c r="GR38" s="45"/>
      <c r="GS38" s="45"/>
      <c r="GT38" s="45"/>
      <c r="GU38" s="59"/>
      <c r="GV38" s="53"/>
      <c r="GW38" s="53"/>
      <c r="GX38" s="54"/>
      <c r="GY38" s="45"/>
      <c r="GZ38" s="55"/>
      <c r="HA38" s="54"/>
      <c r="HB38" s="45"/>
      <c r="HC38" s="56"/>
      <c r="HD38" s="45"/>
      <c r="HE38" s="45"/>
      <c r="HF38" s="45"/>
      <c r="HG38" s="45"/>
      <c r="HH38" s="57"/>
      <c r="HI38" s="45"/>
      <c r="HJ38" s="45"/>
      <c r="HK38" s="45"/>
      <c r="HL38" s="45"/>
      <c r="HM38" s="45"/>
      <c r="HN38" s="45"/>
      <c r="HO38" s="59"/>
      <c r="HP38" s="53"/>
      <c r="HQ38" s="53"/>
      <c r="HR38" s="54"/>
      <c r="HS38" s="45"/>
      <c r="HT38" s="55"/>
      <c r="HU38" s="54"/>
      <c r="HV38" s="45"/>
      <c r="HW38" s="56"/>
      <c r="HX38" s="45"/>
      <c r="HY38" s="45"/>
      <c r="HZ38" s="45"/>
      <c r="IA38" s="45"/>
      <c r="IB38" s="57"/>
      <c r="IC38" s="45"/>
      <c r="ID38" s="45"/>
      <c r="IE38" s="45"/>
      <c r="IF38" s="45"/>
      <c r="IG38" s="45"/>
      <c r="IH38" s="45"/>
      <c r="II38" s="59"/>
      <c r="IJ38" s="53"/>
      <c r="IK38" s="53"/>
      <c r="IL38" s="54"/>
      <c r="IM38" s="45"/>
      <c r="IN38" s="55"/>
      <c r="IO38" s="54"/>
      <c r="IP38" s="45"/>
      <c r="IQ38" s="56"/>
      <c r="IR38" s="45"/>
      <c r="IS38" s="45"/>
      <c r="IT38" s="45"/>
      <c r="IU38" s="45"/>
      <c r="IV38" s="57"/>
      <c r="IW38" s="45"/>
      <c r="IX38" s="45"/>
      <c r="IY38" s="45"/>
      <c r="IZ38" s="45"/>
      <c r="JA38" s="45"/>
      <c r="JB38" s="45"/>
    </row>
    <row r="39" spans="1:262" s="6" customFormat="1" ht="13.5" customHeight="1">
      <c r="A39" s="44"/>
      <c r="B39" s="45"/>
      <c r="C39" s="5"/>
      <c r="E39" s="46"/>
      <c r="F39" s="47"/>
      <c r="G39" s="48"/>
      <c r="H39" s="45"/>
      <c r="I39" s="47"/>
      <c r="J39" s="48"/>
      <c r="K39" s="46"/>
      <c r="L39" s="48"/>
      <c r="M39" s="48"/>
      <c r="P39" s="49"/>
      <c r="Q39" s="46"/>
      <c r="R39" s="48"/>
      <c r="S39" s="48"/>
      <c r="U39" s="48"/>
      <c r="V39" s="48"/>
      <c r="W39" s="5"/>
      <c r="Y39" s="46"/>
      <c r="Z39" s="47"/>
      <c r="AA39" s="47"/>
      <c r="AB39" s="45"/>
      <c r="AC39" s="47"/>
      <c r="AD39" s="47"/>
      <c r="AE39" s="46"/>
      <c r="AF39" s="48"/>
      <c r="AG39" s="48"/>
      <c r="AJ39" s="49"/>
      <c r="AK39" s="46"/>
      <c r="AM39" s="48"/>
      <c r="AO39" s="48"/>
      <c r="AP39" s="48"/>
      <c r="AQ39" s="5"/>
      <c r="AS39" s="46"/>
      <c r="AT39" s="47"/>
      <c r="AU39" s="47"/>
      <c r="AV39" s="45"/>
      <c r="AW39" s="48"/>
      <c r="AX39" s="48"/>
      <c r="AY39" s="46"/>
      <c r="AZ39" s="48"/>
      <c r="BA39" s="48"/>
      <c r="BD39" s="49"/>
      <c r="BE39" s="46"/>
      <c r="BF39" s="48"/>
      <c r="BG39" s="48"/>
      <c r="BI39" s="48"/>
      <c r="BJ39" s="48"/>
      <c r="BK39" s="5"/>
      <c r="BM39" s="46"/>
      <c r="BN39" s="47"/>
      <c r="BO39" s="47"/>
      <c r="BP39" s="45"/>
      <c r="BQ39" s="47"/>
      <c r="BR39" s="47"/>
      <c r="BS39" s="65"/>
      <c r="BT39" s="48"/>
      <c r="BU39" s="48"/>
      <c r="BX39" s="49"/>
      <c r="BY39" s="46"/>
      <c r="BZ39" s="48"/>
      <c r="CA39" s="48"/>
      <c r="CC39" s="48"/>
      <c r="CD39" s="48"/>
      <c r="CE39" s="46"/>
      <c r="CG39" s="46"/>
      <c r="CH39" s="47"/>
      <c r="CI39" s="47"/>
      <c r="CJ39" s="45"/>
      <c r="CK39" s="47"/>
      <c r="CL39" s="47"/>
      <c r="CM39" s="46"/>
      <c r="CN39" s="48"/>
      <c r="CO39" s="48"/>
      <c r="CR39" s="49"/>
      <c r="CS39" s="46"/>
      <c r="CT39" s="48"/>
      <c r="CU39" s="48"/>
      <c r="CW39" s="48"/>
      <c r="CX39" s="48"/>
      <c r="CY39" s="5"/>
      <c r="DA39" s="46"/>
      <c r="DB39" s="47"/>
      <c r="DC39" s="47"/>
      <c r="DD39" s="45"/>
      <c r="DE39" s="47"/>
      <c r="DF39" s="47"/>
      <c r="DG39" s="46"/>
      <c r="DH39" s="48"/>
      <c r="DI39" s="48"/>
      <c r="DL39" s="49"/>
      <c r="DM39" s="46"/>
      <c r="DN39" s="48"/>
      <c r="DO39" s="48"/>
      <c r="DQ39" s="48"/>
      <c r="DR39" s="48"/>
      <c r="DS39" s="5"/>
      <c r="DU39" s="46"/>
      <c r="DV39" s="47"/>
      <c r="DW39" s="47"/>
      <c r="DX39" s="45"/>
      <c r="DY39" s="47"/>
      <c r="DZ39" s="47"/>
      <c r="EA39" s="46"/>
      <c r="EC39" s="50"/>
      <c r="EF39" s="49"/>
      <c r="EG39" s="46"/>
      <c r="EH39" s="48"/>
      <c r="EI39" s="48"/>
      <c r="EK39" s="48"/>
      <c r="EL39" s="48"/>
      <c r="EM39" s="5"/>
      <c r="EO39" s="46"/>
      <c r="EP39" s="47"/>
      <c r="EQ39" s="47"/>
      <c r="ER39" s="45"/>
      <c r="ES39" s="47"/>
      <c r="ET39" s="47"/>
      <c r="EU39" s="46"/>
      <c r="EV39" s="48"/>
      <c r="EW39" s="48"/>
      <c r="EZ39" s="49"/>
      <c r="FA39" s="46"/>
      <c r="FB39" s="48"/>
      <c r="FC39" s="48"/>
      <c r="FE39" s="48"/>
      <c r="FF39" s="48"/>
      <c r="FG39" s="5"/>
      <c r="FI39" s="46"/>
      <c r="FJ39" s="47"/>
      <c r="FK39" s="47"/>
      <c r="FL39" s="45"/>
      <c r="FM39" s="47"/>
      <c r="FN39" s="47"/>
      <c r="FO39" s="46"/>
      <c r="FP39" s="48"/>
      <c r="FQ39" s="48"/>
      <c r="FT39" s="49"/>
      <c r="FU39" s="46"/>
      <c r="FV39" s="48"/>
      <c r="FW39" s="48"/>
      <c r="FY39" s="48"/>
      <c r="FZ39" s="48"/>
      <c r="GA39" s="59"/>
      <c r="GB39" s="53"/>
      <c r="GC39" s="53"/>
      <c r="GD39" s="54"/>
      <c r="GE39" s="45"/>
      <c r="GF39" s="55"/>
      <c r="GG39" s="54"/>
      <c r="GH39" s="45"/>
      <c r="GI39" s="56"/>
      <c r="GJ39" s="45"/>
      <c r="GK39" s="45"/>
      <c r="GL39" s="45"/>
      <c r="GM39" s="45"/>
      <c r="GN39" s="57"/>
      <c r="GO39" s="45"/>
      <c r="GP39" s="45"/>
      <c r="GQ39" s="45"/>
      <c r="GR39" s="45"/>
      <c r="GS39" s="45"/>
      <c r="GT39" s="45"/>
      <c r="GU39" s="59"/>
      <c r="GV39" s="53"/>
      <c r="GW39" s="53"/>
      <c r="GX39" s="54"/>
      <c r="GY39" s="45"/>
      <c r="GZ39" s="55"/>
      <c r="HA39" s="54"/>
      <c r="HB39" s="45"/>
      <c r="HC39" s="56"/>
      <c r="HD39" s="45"/>
      <c r="HE39" s="45"/>
      <c r="HF39" s="45"/>
      <c r="HG39" s="45"/>
      <c r="HH39" s="57"/>
      <c r="HI39" s="45"/>
      <c r="HJ39" s="45"/>
      <c r="HK39" s="45"/>
      <c r="HL39" s="45"/>
      <c r="HM39" s="45"/>
      <c r="HN39" s="45"/>
      <c r="HO39" s="59"/>
      <c r="HP39" s="53"/>
      <c r="HQ39" s="53"/>
      <c r="HR39" s="54"/>
      <c r="HS39" s="45"/>
      <c r="HT39" s="55"/>
      <c r="HU39" s="54"/>
      <c r="HV39" s="45"/>
      <c r="HW39" s="56"/>
      <c r="HX39" s="45"/>
      <c r="HY39" s="45"/>
      <c r="HZ39" s="45"/>
      <c r="IA39" s="45"/>
      <c r="IB39" s="57"/>
      <c r="IC39" s="45"/>
      <c r="ID39" s="45"/>
      <c r="IE39" s="45"/>
      <c r="IF39" s="45"/>
      <c r="IG39" s="45"/>
      <c r="IH39" s="45"/>
      <c r="II39" s="59"/>
      <c r="IJ39" s="53"/>
      <c r="IK39" s="53"/>
      <c r="IL39" s="54"/>
      <c r="IM39" s="45"/>
      <c r="IN39" s="55"/>
      <c r="IO39" s="54"/>
      <c r="IP39" s="45"/>
      <c r="IQ39" s="56"/>
      <c r="IR39" s="45"/>
      <c r="IS39" s="45"/>
      <c r="IT39" s="45"/>
      <c r="IU39" s="45"/>
      <c r="IV39" s="57"/>
      <c r="IW39" s="45"/>
      <c r="IX39" s="45"/>
      <c r="IY39" s="45"/>
      <c r="IZ39" s="45"/>
      <c r="JA39" s="45"/>
      <c r="JB39" s="45"/>
    </row>
    <row r="40" spans="1:262" s="6" customFormat="1" ht="13.5" customHeight="1">
      <c r="A40" s="44"/>
      <c r="B40" s="45"/>
      <c r="C40" s="5"/>
      <c r="E40" s="46"/>
      <c r="F40" s="47"/>
      <c r="G40" s="48"/>
      <c r="H40" s="45"/>
      <c r="I40" s="47"/>
      <c r="J40" s="48"/>
      <c r="K40" s="46"/>
      <c r="L40" s="48"/>
      <c r="M40" s="48"/>
      <c r="P40" s="49"/>
      <c r="Q40" s="46"/>
      <c r="R40" s="48"/>
      <c r="S40" s="48"/>
      <c r="U40" s="48"/>
      <c r="V40" s="48"/>
      <c r="W40" s="5"/>
      <c r="Y40" s="46"/>
      <c r="Z40" s="47"/>
      <c r="AA40" s="47"/>
      <c r="AB40" s="45"/>
      <c r="AC40" s="47"/>
      <c r="AD40" s="47"/>
      <c r="AE40" s="46"/>
      <c r="AF40" s="48"/>
      <c r="AG40" s="48"/>
      <c r="AJ40" s="49"/>
      <c r="AK40" s="46"/>
      <c r="AM40" s="48"/>
      <c r="AO40" s="48"/>
      <c r="AP40" s="48"/>
      <c r="AQ40" s="5"/>
      <c r="AS40" s="46"/>
      <c r="AT40" s="47"/>
      <c r="AU40" s="47"/>
      <c r="AV40" s="45"/>
      <c r="AW40" s="48"/>
      <c r="AX40" s="48"/>
      <c r="AY40" s="46"/>
      <c r="AZ40" s="48"/>
      <c r="BA40" s="48"/>
      <c r="BD40" s="49"/>
      <c r="BE40" s="46"/>
      <c r="BF40" s="48"/>
      <c r="BG40" s="48"/>
      <c r="BI40" s="48"/>
      <c r="BJ40" s="48"/>
      <c r="BK40" s="5"/>
      <c r="BM40" s="46"/>
      <c r="BN40" s="47"/>
      <c r="BO40" s="47"/>
      <c r="BP40" s="45"/>
      <c r="BQ40" s="47"/>
      <c r="BR40" s="47"/>
      <c r="BS40" s="65"/>
      <c r="BT40" s="48"/>
      <c r="BU40" s="48"/>
      <c r="BX40" s="49"/>
      <c r="BY40" s="46"/>
      <c r="BZ40" s="48"/>
      <c r="CA40" s="48"/>
      <c r="CC40" s="48"/>
      <c r="CD40" s="48"/>
      <c r="CE40" s="46"/>
      <c r="CG40" s="46"/>
      <c r="CH40" s="47"/>
      <c r="CI40" s="47"/>
      <c r="CJ40" s="45"/>
      <c r="CK40" s="47"/>
      <c r="CL40" s="47"/>
      <c r="CM40" s="46"/>
      <c r="CN40" s="48"/>
      <c r="CO40" s="48"/>
      <c r="CR40" s="49"/>
      <c r="CS40" s="46"/>
      <c r="CT40" s="48"/>
      <c r="CU40" s="48"/>
      <c r="CW40" s="48"/>
      <c r="CX40" s="48"/>
      <c r="CY40" s="5"/>
      <c r="DA40" s="46"/>
      <c r="DB40" s="47"/>
      <c r="DC40" s="47"/>
      <c r="DD40" s="45"/>
      <c r="DE40" s="47"/>
      <c r="DF40" s="47"/>
      <c r="DG40" s="46"/>
      <c r="DH40" s="48"/>
      <c r="DI40" s="48"/>
      <c r="DL40" s="49"/>
      <c r="DM40" s="46"/>
      <c r="DN40" s="48"/>
      <c r="DO40" s="48"/>
      <c r="DQ40" s="48"/>
      <c r="DR40" s="48"/>
      <c r="DS40" s="5"/>
      <c r="DU40" s="46"/>
      <c r="DV40" s="47"/>
      <c r="DW40" s="47"/>
      <c r="DX40" s="45"/>
      <c r="DY40" s="47"/>
      <c r="DZ40" s="47"/>
      <c r="EA40" s="46"/>
      <c r="EC40" s="50"/>
      <c r="EF40" s="49"/>
      <c r="EG40" s="46"/>
      <c r="EH40" s="48"/>
      <c r="EI40" s="48"/>
      <c r="EK40" s="48"/>
      <c r="EL40" s="48"/>
      <c r="EM40" s="5"/>
      <c r="EO40" s="46"/>
      <c r="EP40" s="47"/>
      <c r="EQ40" s="47"/>
      <c r="ER40" s="45"/>
      <c r="ES40" s="47"/>
      <c r="ET40" s="47"/>
      <c r="EU40" s="46"/>
      <c r="EV40" s="48"/>
      <c r="EW40" s="48"/>
      <c r="EZ40" s="49"/>
      <c r="FA40" s="46"/>
      <c r="FB40" s="48"/>
      <c r="FC40" s="48"/>
      <c r="FE40" s="48"/>
      <c r="FF40" s="48"/>
      <c r="FG40" s="5"/>
      <c r="FI40" s="46"/>
      <c r="FJ40" s="47"/>
      <c r="FK40" s="47"/>
      <c r="FL40" s="45"/>
      <c r="FM40" s="47"/>
      <c r="FN40" s="47"/>
      <c r="FO40" s="46"/>
      <c r="FP40" s="48"/>
      <c r="FQ40" s="48"/>
      <c r="FT40" s="49"/>
      <c r="FU40" s="46"/>
      <c r="FV40" s="48"/>
      <c r="FW40" s="48"/>
      <c r="FY40" s="48"/>
      <c r="FZ40" s="48"/>
      <c r="GA40" s="59"/>
      <c r="GB40" s="53"/>
      <c r="GC40" s="53"/>
      <c r="GD40" s="54"/>
      <c r="GE40" s="45"/>
      <c r="GF40" s="55"/>
      <c r="GG40" s="54"/>
      <c r="GH40" s="45"/>
      <c r="GI40" s="56"/>
      <c r="GJ40" s="45"/>
      <c r="GK40" s="45"/>
      <c r="GL40" s="45"/>
      <c r="GM40" s="45"/>
      <c r="GN40" s="57"/>
      <c r="GO40" s="45"/>
      <c r="GP40" s="45"/>
      <c r="GQ40" s="45"/>
      <c r="GR40" s="45"/>
      <c r="GS40" s="45"/>
      <c r="GT40" s="45"/>
      <c r="GU40" s="59"/>
      <c r="GV40" s="53"/>
      <c r="GW40" s="53"/>
      <c r="GX40" s="54"/>
      <c r="GY40" s="45"/>
      <c r="GZ40" s="55"/>
      <c r="HA40" s="54"/>
      <c r="HB40" s="45"/>
      <c r="HC40" s="56"/>
      <c r="HD40" s="45"/>
      <c r="HE40" s="45"/>
      <c r="HF40" s="45"/>
      <c r="HG40" s="45"/>
      <c r="HH40" s="57"/>
      <c r="HI40" s="45"/>
      <c r="HJ40" s="45"/>
      <c r="HK40" s="45"/>
      <c r="HL40" s="45"/>
      <c r="HM40" s="45"/>
      <c r="HN40" s="45"/>
      <c r="HO40" s="59"/>
      <c r="HP40" s="53"/>
      <c r="HQ40" s="53"/>
      <c r="HR40" s="54"/>
      <c r="HS40" s="45"/>
      <c r="HT40" s="55"/>
      <c r="HU40" s="54"/>
      <c r="HV40" s="45"/>
      <c r="HW40" s="56"/>
      <c r="HX40" s="45"/>
      <c r="HY40" s="45"/>
      <c r="HZ40" s="45"/>
      <c r="IA40" s="45"/>
      <c r="IB40" s="57"/>
      <c r="IC40" s="45"/>
      <c r="ID40" s="45"/>
      <c r="IE40" s="45"/>
      <c r="IF40" s="45"/>
      <c r="IG40" s="45"/>
      <c r="IH40" s="45"/>
      <c r="II40" s="59"/>
      <c r="IJ40" s="53"/>
      <c r="IK40" s="53"/>
      <c r="IL40" s="54"/>
      <c r="IM40" s="45"/>
      <c r="IN40" s="55"/>
      <c r="IO40" s="54"/>
      <c r="IP40" s="45"/>
      <c r="IQ40" s="56"/>
      <c r="IR40" s="45"/>
      <c r="IS40" s="45"/>
      <c r="IT40" s="45"/>
      <c r="IU40" s="45"/>
      <c r="IV40" s="57"/>
      <c r="IW40" s="45"/>
      <c r="IX40" s="45"/>
      <c r="IY40" s="45"/>
      <c r="IZ40" s="45"/>
      <c r="JA40" s="45"/>
      <c r="JB40" s="45"/>
    </row>
    <row r="41" spans="1:262" s="6" customFormat="1" ht="13.5" customHeight="1">
      <c r="A41" s="44"/>
      <c r="B41" s="45"/>
      <c r="C41" s="5"/>
      <c r="E41" s="46"/>
      <c r="F41" s="47"/>
      <c r="G41" s="48"/>
      <c r="H41" s="45"/>
      <c r="I41" s="47"/>
      <c r="J41" s="48"/>
      <c r="K41" s="46"/>
      <c r="L41" s="48"/>
      <c r="M41" s="48"/>
      <c r="P41" s="49"/>
      <c r="Q41" s="46"/>
      <c r="R41" s="48"/>
      <c r="S41" s="48"/>
      <c r="U41" s="48"/>
      <c r="V41" s="48"/>
      <c r="W41" s="5"/>
      <c r="Y41" s="46"/>
      <c r="Z41" s="47"/>
      <c r="AA41" s="47"/>
      <c r="AB41" s="45"/>
      <c r="AC41" s="47"/>
      <c r="AD41" s="47"/>
      <c r="AE41" s="46"/>
      <c r="AF41" s="48"/>
      <c r="AG41" s="48"/>
      <c r="AJ41" s="49"/>
      <c r="AK41" s="46"/>
      <c r="AM41" s="48"/>
      <c r="AO41" s="48"/>
      <c r="AP41" s="48"/>
      <c r="AQ41" s="5"/>
      <c r="AS41" s="46"/>
      <c r="AT41" s="47"/>
      <c r="AU41" s="47"/>
      <c r="AV41" s="45"/>
      <c r="AW41" s="48"/>
      <c r="AX41" s="48"/>
      <c r="AY41" s="46"/>
      <c r="AZ41" s="48"/>
      <c r="BA41" s="48"/>
      <c r="BD41" s="49"/>
      <c r="BE41" s="46"/>
      <c r="BF41" s="48"/>
      <c r="BG41" s="48"/>
      <c r="BI41" s="48"/>
      <c r="BJ41" s="48"/>
      <c r="BK41" s="5"/>
      <c r="BM41" s="46"/>
      <c r="BN41" s="47"/>
      <c r="BO41" s="47"/>
      <c r="BP41" s="45"/>
      <c r="BQ41" s="47"/>
      <c r="BR41" s="47"/>
      <c r="BS41" s="65"/>
      <c r="BT41" s="48"/>
      <c r="BU41" s="48"/>
      <c r="BX41" s="49"/>
      <c r="BY41" s="46"/>
      <c r="BZ41" s="48"/>
      <c r="CA41" s="48"/>
      <c r="CC41" s="48"/>
      <c r="CD41" s="48"/>
      <c r="CE41" s="46"/>
      <c r="CG41" s="46"/>
      <c r="CH41" s="47"/>
      <c r="CI41" s="47"/>
      <c r="CJ41" s="45"/>
      <c r="CK41" s="47"/>
      <c r="CL41" s="47"/>
      <c r="CM41" s="46"/>
      <c r="CN41" s="48"/>
      <c r="CO41" s="48"/>
      <c r="CR41" s="49"/>
      <c r="CS41" s="46"/>
      <c r="CT41" s="48"/>
      <c r="CU41" s="48"/>
      <c r="CW41" s="48"/>
      <c r="CX41" s="48"/>
      <c r="CY41" s="5"/>
      <c r="DA41" s="46"/>
      <c r="DB41" s="47"/>
      <c r="DC41" s="47"/>
      <c r="DD41" s="45"/>
      <c r="DE41" s="47"/>
      <c r="DF41" s="47"/>
      <c r="DG41" s="46"/>
      <c r="DH41" s="48"/>
      <c r="DI41" s="48"/>
      <c r="DL41" s="49"/>
      <c r="DM41" s="46"/>
      <c r="DN41" s="48"/>
      <c r="DO41" s="48"/>
      <c r="DQ41" s="48"/>
      <c r="DR41" s="48"/>
      <c r="DS41" s="5"/>
      <c r="DU41" s="46"/>
      <c r="DV41" s="47"/>
      <c r="DW41" s="47"/>
      <c r="DX41" s="45"/>
      <c r="DY41" s="47"/>
      <c r="DZ41" s="47"/>
      <c r="EA41" s="46"/>
      <c r="EC41" s="50"/>
      <c r="EF41" s="49"/>
      <c r="EG41" s="46"/>
      <c r="EH41" s="48"/>
      <c r="EI41" s="48"/>
      <c r="EK41" s="48"/>
      <c r="EL41" s="48"/>
      <c r="EM41" s="5"/>
      <c r="EO41" s="46"/>
      <c r="EP41" s="47"/>
      <c r="EQ41" s="47"/>
      <c r="ER41" s="45"/>
      <c r="ES41" s="47"/>
      <c r="ET41" s="47"/>
      <c r="EU41" s="46"/>
      <c r="EV41" s="48"/>
      <c r="EW41" s="48"/>
      <c r="EZ41" s="49"/>
      <c r="FA41" s="46"/>
      <c r="FB41" s="48"/>
      <c r="FC41" s="48"/>
      <c r="FE41" s="48"/>
      <c r="FF41" s="48"/>
      <c r="FG41" s="5"/>
      <c r="FI41" s="46"/>
      <c r="FJ41" s="47"/>
      <c r="FK41" s="47"/>
      <c r="FL41" s="45"/>
      <c r="FM41" s="47"/>
      <c r="FN41" s="47"/>
      <c r="FO41" s="46"/>
      <c r="FP41" s="48"/>
      <c r="FQ41" s="48"/>
      <c r="FT41" s="49"/>
      <c r="FU41" s="46"/>
      <c r="FV41" s="48"/>
      <c r="FW41" s="48"/>
      <c r="FY41" s="48"/>
      <c r="FZ41" s="48"/>
      <c r="GA41" s="59"/>
      <c r="GB41" s="53"/>
      <c r="GC41" s="53"/>
      <c r="GD41" s="54"/>
      <c r="GE41" s="45"/>
      <c r="GF41" s="55"/>
      <c r="GG41" s="54"/>
      <c r="GH41" s="45"/>
      <c r="GI41" s="56"/>
      <c r="GJ41" s="45"/>
      <c r="GK41" s="45"/>
      <c r="GL41" s="45"/>
      <c r="GM41" s="45"/>
      <c r="GN41" s="57"/>
      <c r="GO41" s="45"/>
      <c r="GP41" s="45"/>
      <c r="GQ41" s="45"/>
      <c r="GR41" s="45"/>
      <c r="GS41" s="45"/>
      <c r="GT41" s="45"/>
      <c r="GU41" s="59"/>
      <c r="GV41" s="53"/>
      <c r="GW41" s="53"/>
      <c r="GX41" s="54"/>
      <c r="GY41" s="45"/>
      <c r="GZ41" s="55"/>
      <c r="HA41" s="54"/>
      <c r="HB41" s="45"/>
      <c r="HC41" s="56"/>
      <c r="HD41" s="45"/>
      <c r="HE41" s="45"/>
      <c r="HF41" s="45"/>
      <c r="HG41" s="45"/>
      <c r="HH41" s="57"/>
      <c r="HI41" s="45"/>
      <c r="HJ41" s="45"/>
      <c r="HK41" s="45"/>
      <c r="HL41" s="45"/>
      <c r="HM41" s="45"/>
      <c r="HN41" s="45"/>
      <c r="HO41" s="59"/>
      <c r="HP41" s="53"/>
      <c r="HQ41" s="53"/>
      <c r="HR41" s="54"/>
      <c r="HS41" s="45"/>
      <c r="HT41" s="55"/>
      <c r="HU41" s="54"/>
      <c r="HV41" s="45"/>
      <c r="HW41" s="56"/>
      <c r="HX41" s="45"/>
      <c r="HY41" s="45"/>
      <c r="HZ41" s="45"/>
      <c r="IA41" s="45"/>
      <c r="IB41" s="57"/>
      <c r="IC41" s="45"/>
      <c r="ID41" s="45"/>
      <c r="IE41" s="45"/>
      <c r="IF41" s="45"/>
      <c r="IG41" s="45"/>
      <c r="IH41" s="45"/>
      <c r="II41" s="59"/>
      <c r="IJ41" s="53"/>
      <c r="IK41" s="53"/>
      <c r="IL41" s="54"/>
      <c r="IM41" s="45"/>
      <c r="IN41" s="55"/>
      <c r="IO41" s="54"/>
      <c r="IP41" s="45"/>
      <c r="IQ41" s="56"/>
      <c r="IR41" s="45"/>
      <c r="IS41" s="45"/>
      <c r="IT41" s="45"/>
      <c r="IU41" s="45"/>
      <c r="IV41" s="57"/>
      <c r="IW41" s="45"/>
      <c r="IX41" s="45"/>
      <c r="IY41" s="45"/>
      <c r="IZ41" s="45"/>
      <c r="JA41" s="45"/>
      <c r="JB41" s="45"/>
    </row>
    <row r="42" spans="1:262" s="6" customFormat="1" ht="13.5" customHeight="1">
      <c r="A42" s="44"/>
      <c r="B42" s="45"/>
      <c r="C42" s="5"/>
      <c r="E42" s="46"/>
      <c r="F42" s="47"/>
      <c r="G42" s="48"/>
      <c r="H42" s="45"/>
      <c r="I42" s="47"/>
      <c r="J42" s="48"/>
      <c r="K42" s="46"/>
      <c r="L42" s="48"/>
      <c r="M42" s="48"/>
      <c r="P42" s="49"/>
      <c r="Q42" s="46"/>
      <c r="R42" s="48"/>
      <c r="S42" s="48"/>
      <c r="U42" s="48"/>
      <c r="V42" s="48"/>
      <c r="W42" s="5"/>
      <c r="Y42" s="46"/>
      <c r="Z42" s="47"/>
      <c r="AA42" s="47"/>
      <c r="AB42" s="45"/>
      <c r="AC42" s="47"/>
      <c r="AD42" s="47"/>
      <c r="AE42" s="46"/>
      <c r="AF42" s="48"/>
      <c r="AG42" s="48"/>
      <c r="AJ42" s="49"/>
      <c r="AK42" s="46"/>
      <c r="AM42" s="48"/>
      <c r="AO42" s="48"/>
      <c r="AP42" s="48"/>
      <c r="AQ42" s="5"/>
      <c r="AS42" s="46"/>
      <c r="AT42" s="47"/>
      <c r="AU42" s="47"/>
      <c r="AV42" s="45"/>
      <c r="AW42" s="48"/>
      <c r="AX42" s="48"/>
      <c r="AY42" s="46"/>
      <c r="AZ42" s="48"/>
      <c r="BA42" s="48"/>
      <c r="BD42" s="49"/>
      <c r="BE42" s="46"/>
      <c r="BF42" s="48"/>
      <c r="BG42" s="48"/>
      <c r="BI42" s="48"/>
      <c r="BJ42" s="48"/>
      <c r="BK42" s="5"/>
      <c r="BM42" s="46"/>
      <c r="BN42" s="47"/>
      <c r="BO42" s="47"/>
      <c r="BP42" s="45"/>
      <c r="BQ42" s="47"/>
      <c r="BR42" s="47"/>
      <c r="BS42" s="65"/>
      <c r="BT42" s="48"/>
      <c r="BU42" s="48"/>
      <c r="BX42" s="49"/>
      <c r="BY42" s="46"/>
      <c r="BZ42" s="48"/>
      <c r="CA42" s="48"/>
      <c r="CC42" s="48"/>
      <c r="CD42" s="48"/>
      <c r="CE42" s="46"/>
      <c r="CG42" s="46"/>
      <c r="CH42" s="47"/>
      <c r="CI42" s="47"/>
      <c r="CJ42" s="45"/>
      <c r="CK42" s="47"/>
      <c r="CL42" s="47"/>
      <c r="CM42" s="46"/>
      <c r="CN42" s="48"/>
      <c r="CO42" s="48"/>
      <c r="CR42" s="49"/>
      <c r="CS42" s="46"/>
      <c r="CT42" s="48"/>
      <c r="CU42" s="48"/>
      <c r="CW42" s="48"/>
      <c r="CX42" s="48"/>
      <c r="CY42" s="5"/>
      <c r="DA42" s="46"/>
      <c r="DB42" s="47"/>
      <c r="DC42" s="47"/>
      <c r="DD42" s="45"/>
      <c r="DE42" s="47"/>
      <c r="DF42" s="47"/>
      <c r="DG42" s="46"/>
      <c r="DH42" s="48"/>
      <c r="DI42" s="48"/>
      <c r="DL42" s="49"/>
      <c r="DM42" s="46"/>
      <c r="DN42" s="48"/>
      <c r="DO42" s="48"/>
      <c r="DQ42" s="48"/>
      <c r="DR42" s="48"/>
      <c r="DS42" s="5"/>
      <c r="DU42" s="46"/>
      <c r="DV42" s="47"/>
      <c r="DW42" s="47"/>
      <c r="DX42" s="45"/>
      <c r="DY42" s="47"/>
      <c r="DZ42" s="47"/>
      <c r="EA42" s="46"/>
      <c r="EC42" s="50"/>
      <c r="EF42" s="49"/>
      <c r="EG42" s="46"/>
      <c r="EH42" s="48"/>
      <c r="EI42" s="48"/>
      <c r="EK42" s="48"/>
      <c r="EL42" s="48"/>
      <c r="EM42" s="5"/>
      <c r="EO42" s="46"/>
      <c r="EP42" s="47"/>
      <c r="EQ42" s="47"/>
      <c r="ER42" s="45"/>
      <c r="ES42" s="47"/>
      <c r="ET42" s="47"/>
      <c r="EU42" s="46"/>
      <c r="EV42" s="48"/>
      <c r="EW42" s="48"/>
      <c r="EZ42" s="49"/>
      <c r="FA42" s="46"/>
      <c r="FB42" s="48"/>
      <c r="FC42" s="48"/>
      <c r="FE42" s="48"/>
      <c r="FF42" s="48"/>
      <c r="FG42" s="5"/>
      <c r="FI42" s="46"/>
      <c r="FJ42" s="47"/>
      <c r="FK42" s="47"/>
      <c r="FL42" s="45"/>
      <c r="FM42" s="47"/>
      <c r="FN42" s="47"/>
      <c r="FO42" s="46"/>
      <c r="FP42" s="48"/>
      <c r="FQ42" s="48"/>
      <c r="FT42" s="49"/>
      <c r="FU42" s="46"/>
      <c r="FV42" s="48"/>
      <c r="FW42" s="48"/>
      <c r="FY42" s="48"/>
      <c r="FZ42" s="48"/>
      <c r="GA42" s="59"/>
      <c r="GB42" s="53"/>
      <c r="GC42" s="53"/>
      <c r="GD42" s="54"/>
      <c r="GE42" s="45"/>
      <c r="GF42" s="55"/>
      <c r="GG42" s="54"/>
      <c r="GH42" s="45"/>
      <c r="GI42" s="56"/>
      <c r="GJ42" s="45"/>
      <c r="GK42" s="45"/>
      <c r="GL42" s="45"/>
      <c r="GM42" s="45"/>
      <c r="GN42" s="57"/>
      <c r="GO42" s="45"/>
      <c r="GP42" s="45"/>
      <c r="GQ42" s="45"/>
      <c r="GR42" s="45"/>
      <c r="GS42" s="45"/>
      <c r="GT42" s="45"/>
      <c r="GU42" s="59"/>
      <c r="GV42" s="53"/>
      <c r="GW42" s="53"/>
      <c r="GX42" s="54"/>
      <c r="GY42" s="45"/>
      <c r="GZ42" s="55"/>
      <c r="HA42" s="54"/>
      <c r="HB42" s="45"/>
      <c r="HC42" s="56"/>
      <c r="HD42" s="45"/>
      <c r="HE42" s="45"/>
      <c r="HF42" s="45"/>
      <c r="HG42" s="45"/>
      <c r="HH42" s="57"/>
      <c r="HI42" s="45"/>
      <c r="HJ42" s="45"/>
      <c r="HK42" s="45"/>
      <c r="HL42" s="45"/>
      <c r="HM42" s="45"/>
      <c r="HN42" s="45"/>
      <c r="HO42" s="59"/>
      <c r="HP42" s="53"/>
      <c r="HQ42" s="53"/>
      <c r="HR42" s="54"/>
      <c r="HS42" s="45"/>
      <c r="HT42" s="55"/>
      <c r="HU42" s="54"/>
      <c r="HV42" s="45"/>
      <c r="HW42" s="56"/>
      <c r="HX42" s="45"/>
      <c r="HY42" s="45"/>
      <c r="HZ42" s="45"/>
      <c r="IA42" s="45"/>
      <c r="IB42" s="57"/>
      <c r="IC42" s="45"/>
      <c r="ID42" s="45"/>
      <c r="IE42" s="45"/>
      <c r="IF42" s="45"/>
      <c r="IG42" s="45"/>
      <c r="IH42" s="45"/>
      <c r="II42" s="59"/>
      <c r="IJ42" s="53"/>
      <c r="IK42" s="53"/>
      <c r="IL42" s="54"/>
      <c r="IM42" s="45"/>
      <c r="IN42" s="55"/>
      <c r="IO42" s="54"/>
      <c r="IP42" s="45"/>
      <c r="IQ42" s="56"/>
      <c r="IR42" s="45"/>
      <c r="IS42" s="45"/>
      <c r="IT42" s="45"/>
      <c r="IU42" s="45"/>
      <c r="IV42" s="57"/>
      <c r="IW42" s="45"/>
      <c r="IX42" s="45"/>
      <c r="IY42" s="45"/>
      <c r="IZ42" s="45"/>
      <c r="JA42" s="45"/>
      <c r="JB42" s="45"/>
    </row>
    <row r="43" spans="1:262" s="6" customFormat="1" ht="13.5" customHeight="1">
      <c r="A43" s="44"/>
      <c r="B43" s="45"/>
      <c r="C43" s="5"/>
      <c r="E43" s="46"/>
      <c r="F43" s="47"/>
      <c r="G43" s="48"/>
      <c r="H43" s="45"/>
      <c r="I43" s="47"/>
      <c r="J43" s="48"/>
      <c r="K43" s="46"/>
      <c r="L43" s="48"/>
      <c r="M43" s="48"/>
      <c r="P43" s="49"/>
      <c r="Q43" s="46"/>
      <c r="R43" s="48"/>
      <c r="S43" s="48"/>
      <c r="U43" s="48"/>
      <c r="V43" s="48"/>
      <c r="W43" s="5"/>
      <c r="Y43" s="46"/>
      <c r="Z43" s="47"/>
      <c r="AA43" s="47"/>
      <c r="AB43" s="45"/>
      <c r="AC43" s="47"/>
      <c r="AD43" s="47"/>
      <c r="AE43" s="46"/>
      <c r="AF43" s="48"/>
      <c r="AG43" s="48"/>
      <c r="AJ43" s="49"/>
      <c r="AK43" s="46"/>
      <c r="AM43" s="48"/>
      <c r="AO43" s="48"/>
      <c r="AP43" s="48"/>
      <c r="AQ43" s="5"/>
      <c r="AS43" s="46"/>
      <c r="AT43" s="47"/>
      <c r="AU43" s="47"/>
      <c r="AV43" s="45"/>
      <c r="AW43" s="48"/>
      <c r="AX43" s="48"/>
      <c r="AY43" s="46"/>
      <c r="AZ43" s="48"/>
      <c r="BA43" s="48"/>
      <c r="BD43" s="49"/>
      <c r="BE43" s="46"/>
      <c r="BF43" s="48"/>
      <c r="BG43" s="48"/>
      <c r="BI43" s="48"/>
      <c r="BJ43" s="48"/>
      <c r="BK43" s="5"/>
      <c r="BM43" s="46"/>
      <c r="BN43" s="47"/>
      <c r="BO43" s="47"/>
      <c r="BP43" s="45"/>
      <c r="BQ43" s="47"/>
      <c r="BR43" s="47"/>
      <c r="BS43" s="65"/>
      <c r="BT43" s="48"/>
      <c r="BU43" s="48"/>
      <c r="BX43" s="49"/>
      <c r="BY43" s="46"/>
      <c r="BZ43" s="48"/>
      <c r="CA43" s="48"/>
      <c r="CC43" s="48"/>
      <c r="CD43" s="48"/>
      <c r="CE43" s="46"/>
      <c r="CG43" s="46"/>
      <c r="CH43" s="47"/>
      <c r="CI43" s="47"/>
      <c r="CJ43" s="45"/>
      <c r="CK43" s="47"/>
      <c r="CL43" s="47"/>
      <c r="CM43" s="46"/>
      <c r="CN43" s="48"/>
      <c r="CO43" s="48"/>
      <c r="CR43" s="49"/>
      <c r="CS43" s="46"/>
      <c r="CT43" s="48"/>
      <c r="CU43" s="48"/>
      <c r="CW43" s="48"/>
      <c r="CX43" s="48"/>
      <c r="CY43" s="5"/>
      <c r="DA43" s="46"/>
      <c r="DB43" s="47"/>
      <c r="DC43" s="47"/>
      <c r="DD43" s="45"/>
      <c r="DE43" s="47"/>
      <c r="DF43" s="47"/>
      <c r="DG43" s="46"/>
      <c r="DH43" s="48"/>
      <c r="DI43" s="48"/>
      <c r="DL43" s="49"/>
      <c r="DM43" s="46"/>
      <c r="DN43" s="48"/>
      <c r="DO43" s="48"/>
      <c r="DQ43" s="48"/>
      <c r="DR43" s="48"/>
      <c r="DS43" s="5"/>
      <c r="DU43" s="46"/>
      <c r="DV43" s="47"/>
      <c r="DW43" s="47"/>
      <c r="DX43" s="45"/>
      <c r="DY43" s="47"/>
      <c r="DZ43" s="47"/>
      <c r="EA43" s="46"/>
      <c r="EC43" s="50"/>
      <c r="EF43" s="49"/>
      <c r="EG43" s="46"/>
      <c r="EH43" s="48"/>
      <c r="EI43" s="48"/>
      <c r="EK43" s="48"/>
      <c r="EL43" s="48"/>
      <c r="EM43" s="5"/>
      <c r="EO43" s="46"/>
      <c r="EP43" s="47"/>
      <c r="EQ43" s="47"/>
      <c r="ER43" s="45"/>
      <c r="ES43" s="47"/>
      <c r="ET43" s="47"/>
      <c r="EU43" s="46"/>
      <c r="EV43" s="48"/>
      <c r="EW43" s="48"/>
      <c r="EZ43" s="49"/>
      <c r="FA43" s="46"/>
      <c r="FB43" s="48"/>
      <c r="FC43" s="48"/>
      <c r="FE43" s="48"/>
      <c r="FF43" s="48"/>
      <c r="FG43" s="5"/>
      <c r="FI43" s="46"/>
      <c r="FJ43" s="47"/>
      <c r="FK43" s="47"/>
      <c r="FL43" s="45"/>
      <c r="FM43" s="47"/>
      <c r="FN43" s="47"/>
      <c r="FO43" s="46"/>
      <c r="FP43" s="48"/>
      <c r="FQ43" s="48"/>
      <c r="FT43" s="49"/>
      <c r="FU43" s="46"/>
      <c r="FV43" s="48"/>
      <c r="FW43" s="48"/>
      <c r="FY43" s="48"/>
      <c r="FZ43" s="48"/>
      <c r="GA43" s="59"/>
      <c r="GB43" s="53"/>
      <c r="GC43" s="53"/>
      <c r="GD43" s="54"/>
      <c r="GE43" s="45"/>
      <c r="GF43" s="55"/>
      <c r="GG43" s="54"/>
      <c r="GH43" s="45"/>
      <c r="GI43" s="56"/>
      <c r="GJ43" s="45"/>
      <c r="GK43" s="45"/>
      <c r="GL43" s="45"/>
      <c r="GM43" s="45"/>
      <c r="GN43" s="57"/>
      <c r="GO43" s="45"/>
      <c r="GP43" s="45"/>
      <c r="GQ43" s="45"/>
      <c r="GR43" s="45"/>
      <c r="GS43" s="45"/>
      <c r="GT43" s="45"/>
      <c r="GU43" s="59"/>
      <c r="GV43" s="53"/>
      <c r="GW43" s="53"/>
      <c r="GX43" s="54"/>
      <c r="GY43" s="45"/>
      <c r="GZ43" s="55"/>
      <c r="HA43" s="54"/>
      <c r="HB43" s="45"/>
      <c r="HC43" s="56"/>
      <c r="HD43" s="45"/>
      <c r="HE43" s="45"/>
      <c r="HF43" s="45"/>
      <c r="HG43" s="45"/>
      <c r="HH43" s="57"/>
      <c r="HI43" s="45"/>
      <c r="HJ43" s="45"/>
      <c r="HK43" s="45"/>
      <c r="HL43" s="45"/>
      <c r="HM43" s="45"/>
      <c r="HN43" s="45"/>
      <c r="HO43" s="59"/>
      <c r="HP43" s="53"/>
      <c r="HQ43" s="53"/>
      <c r="HR43" s="54"/>
      <c r="HS43" s="45"/>
      <c r="HT43" s="55"/>
      <c r="HU43" s="54"/>
      <c r="HV43" s="45"/>
      <c r="HW43" s="56"/>
      <c r="HX43" s="45"/>
      <c r="HY43" s="45"/>
      <c r="HZ43" s="45"/>
      <c r="IA43" s="45"/>
      <c r="IB43" s="57"/>
      <c r="IC43" s="45"/>
      <c r="ID43" s="45"/>
      <c r="IE43" s="45"/>
      <c r="IF43" s="45"/>
      <c r="IG43" s="45"/>
      <c r="IH43" s="45"/>
      <c r="II43" s="59"/>
      <c r="IJ43" s="53"/>
      <c r="IK43" s="53"/>
      <c r="IL43" s="54"/>
      <c r="IM43" s="45"/>
      <c r="IN43" s="55"/>
      <c r="IO43" s="54"/>
      <c r="IP43" s="45"/>
      <c r="IQ43" s="56"/>
      <c r="IR43" s="45"/>
      <c r="IS43" s="45"/>
      <c r="IT43" s="45"/>
      <c r="IU43" s="45"/>
      <c r="IV43" s="57"/>
      <c r="IW43" s="45"/>
      <c r="IX43" s="45"/>
      <c r="IY43" s="45"/>
      <c r="IZ43" s="45"/>
      <c r="JA43" s="45"/>
      <c r="JB43" s="45"/>
    </row>
    <row r="44" spans="1:262" s="6" customFormat="1" ht="13.5" customHeight="1">
      <c r="A44" s="44"/>
      <c r="B44" s="45"/>
      <c r="C44" s="5"/>
      <c r="E44" s="46"/>
      <c r="F44" s="47"/>
      <c r="G44" s="48"/>
      <c r="H44" s="45"/>
      <c r="I44" s="47"/>
      <c r="J44" s="48"/>
      <c r="K44" s="46"/>
      <c r="L44" s="48"/>
      <c r="M44" s="48"/>
      <c r="P44" s="49"/>
      <c r="Q44" s="46"/>
      <c r="R44" s="48"/>
      <c r="S44" s="48"/>
      <c r="U44" s="48"/>
      <c r="V44" s="48"/>
      <c r="W44" s="5"/>
      <c r="Y44" s="46"/>
      <c r="Z44" s="47"/>
      <c r="AA44" s="47"/>
      <c r="AB44" s="45"/>
      <c r="AC44" s="47"/>
      <c r="AD44" s="47"/>
      <c r="AE44" s="46"/>
      <c r="AF44" s="48"/>
      <c r="AG44" s="48"/>
      <c r="AJ44" s="49"/>
      <c r="AK44" s="46"/>
      <c r="AM44" s="48"/>
      <c r="AO44" s="48"/>
      <c r="AP44" s="48"/>
      <c r="AQ44" s="5"/>
      <c r="AS44" s="46"/>
      <c r="AT44" s="47"/>
      <c r="AU44" s="47"/>
      <c r="AV44" s="45"/>
      <c r="AW44" s="48"/>
      <c r="AX44" s="48"/>
      <c r="AY44" s="46"/>
      <c r="AZ44" s="48"/>
      <c r="BA44" s="48"/>
      <c r="BD44" s="49"/>
      <c r="BE44" s="46"/>
      <c r="BF44" s="48"/>
      <c r="BG44" s="48"/>
      <c r="BI44" s="48"/>
      <c r="BJ44" s="48"/>
      <c r="BK44" s="5"/>
      <c r="BM44" s="46"/>
      <c r="BN44" s="47"/>
      <c r="BO44" s="47"/>
      <c r="BP44" s="45"/>
      <c r="BQ44" s="47"/>
      <c r="BR44" s="47"/>
      <c r="BS44" s="65"/>
      <c r="BT44" s="48"/>
      <c r="BU44" s="48"/>
      <c r="BX44" s="49"/>
      <c r="BY44" s="46"/>
      <c r="BZ44" s="48"/>
      <c r="CA44" s="48"/>
      <c r="CC44" s="48"/>
      <c r="CD44" s="48"/>
      <c r="CE44" s="46"/>
      <c r="CG44" s="46"/>
      <c r="CH44" s="47"/>
      <c r="CI44" s="47"/>
      <c r="CJ44" s="45"/>
      <c r="CK44" s="47"/>
      <c r="CL44" s="47"/>
      <c r="CM44" s="46"/>
      <c r="CN44" s="48"/>
      <c r="CO44" s="48"/>
      <c r="CR44" s="49"/>
      <c r="CS44" s="46"/>
      <c r="CT44" s="48"/>
      <c r="CU44" s="48"/>
      <c r="CW44" s="48"/>
      <c r="CX44" s="48"/>
      <c r="CY44" s="5"/>
      <c r="DA44" s="46"/>
      <c r="DB44" s="47"/>
      <c r="DC44" s="47"/>
      <c r="DD44" s="45"/>
      <c r="DE44" s="47"/>
      <c r="DF44" s="47"/>
      <c r="DG44" s="46"/>
      <c r="DH44" s="48"/>
      <c r="DI44" s="48"/>
      <c r="DL44" s="49"/>
      <c r="DM44" s="46"/>
      <c r="DN44" s="48"/>
      <c r="DO44" s="48"/>
      <c r="DQ44" s="48"/>
      <c r="DR44" s="48"/>
      <c r="DS44" s="5"/>
      <c r="DU44" s="46"/>
      <c r="DV44" s="47"/>
      <c r="DW44" s="47"/>
      <c r="DX44" s="45"/>
      <c r="DY44" s="47"/>
      <c r="DZ44" s="47"/>
      <c r="EA44" s="46"/>
      <c r="EC44" s="50"/>
      <c r="EF44" s="49"/>
      <c r="EG44" s="46"/>
      <c r="EH44" s="48"/>
      <c r="EI44" s="48"/>
      <c r="EK44" s="48"/>
      <c r="EL44" s="48"/>
      <c r="EM44" s="5"/>
      <c r="EO44" s="46"/>
      <c r="EP44" s="47"/>
      <c r="EQ44" s="47"/>
      <c r="ER44" s="45"/>
      <c r="ES44" s="47"/>
      <c r="ET44" s="47"/>
      <c r="EU44" s="46"/>
      <c r="EV44" s="48"/>
      <c r="EW44" s="48"/>
      <c r="EZ44" s="49"/>
      <c r="FA44" s="46"/>
      <c r="FB44" s="48"/>
      <c r="FC44" s="48"/>
      <c r="FE44" s="48"/>
      <c r="FF44" s="48"/>
      <c r="FG44" s="5"/>
      <c r="FI44" s="46"/>
      <c r="FJ44" s="47"/>
      <c r="FK44" s="47"/>
      <c r="FL44" s="45"/>
      <c r="FM44" s="47"/>
      <c r="FN44" s="47"/>
      <c r="FO44" s="46"/>
      <c r="FP44" s="48"/>
      <c r="FQ44" s="48"/>
      <c r="FT44" s="49"/>
      <c r="FU44" s="46"/>
      <c r="FV44" s="48"/>
      <c r="FW44" s="48"/>
      <c r="FY44" s="48"/>
      <c r="FZ44" s="48"/>
      <c r="GA44" s="59"/>
      <c r="GB44" s="53"/>
      <c r="GC44" s="53"/>
      <c r="GD44" s="54"/>
      <c r="GE44" s="45"/>
      <c r="GF44" s="55"/>
      <c r="GG44" s="54"/>
      <c r="GH44" s="45"/>
      <c r="GI44" s="56"/>
      <c r="GJ44" s="45"/>
      <c r="GK44" s="45"/>
      <c r="GL44" s="45"/>
      <c r="GM44" s="45"/>
      <c r="GN44" s="57"/>
      <c r="GO44" s="45"/>
      <c r="GP44" s="45"/>
      <c r="GQ44" s="45"/>
      <c r="GR44" s="45"/>
      <c r="GS44" s="45"/>
      <c r="GT44" s="45"/>
      <c r="GU44" s="59"/>
      <c r="GV44" s="53"/>
      <c r="GW44" s="53"/>
      <c r="GX44" s="54"/>
      <c r="GY44" s="45"/>
      <c r="GZ44" s="55"/>
      <c r="HA44" s="54"/>
      <c r="HB44" s="45"/>
      <c r="HC44" s="56"/>
      <c r="HD44" s="45"/>
      <c r="HE44" s="45"/>
      <c r="HF44" s="45"/>
      <c r="HG44" s="45"/>
      <c r="HH44" s="57"/>
      <c r="HI44" s="45"/>
      <c r="HJ44" s="45"/>
      <c r="HK44" s="45"/>
      <c r="HL44" s="45"/>
      <c r="HM44" s="45"/>
      <c r="HN44" s="45"/>
      <c r="HO44" s="59"/>
      <c r="HP44" s="53"/>
      <c r="HQ44" s="53"/>
      <c r="HR44" s="54"/>
      <c r="HS44" s="45"/>
      <c r="HT44" s="55"/>
      <c r="HU44" s="54"/>
      <c r="HV44" s="45"/>
      <c r="HW44" s="56"/>
      <c r="HX44" s="45"/>
      <c r="HY44" s="45"/>
      <c r="HZ44" s="45"/>
      <c r="IA44" s="45"/>
      <c r="IB44" s="57"/>
      <c r="IC44" s="45"/>
      <c r="ID44" s="45"/>
      <c r="IE44" s="45"/>
      <c r="IF44" s="45"/>
      <c r="IG44" s="45"/>
      <c r="IH44" s="45"/>
      <c r="II44" s="59"/>
      <c r="IJ44" s="53"/>
      <c r="IK44" s="53"/>
      <c r="IL44" s="54"/>
      <c r="IM44" s="45"/>
      <c r="IN44" s="55"/>
      <c r="IO44" s="54"/>
      <c r="IP44" s="45"/>
      <c r="IQ44" s="56"/>
      <c r="IR44" s="45"/>
      <c r="IS44" s="45"/>
      <c r="IT44" s="45"/>
      <c r="IU44" s="45"/>
      <c r="IV44" s="57"/>
      <c r="IW44" s="45"/>
      <c r="IX44" s="45"/>
      <c r="IY44" s="45"/>
      <c r="IZ44" s="45"/>
      <c r="JA44" s="45"/>
      <c r="JB44" s="45"/>
    </row>
    <row r="45" spans="1:262" s="6" customFormat="1" ht="13.5" customHeight="1">
      <c r="A45" s="44"/>
      <c r="B45" s="45"/>
      <c r="C45" s="5"/>
      <c r="E45" s="46"/>
      <c r="F45" s="47"/>
      <c r="G45" s="48"/>
      <c r="H45" s="45"/>
      <c r="I45" s="47"/>
      <c r="J45" s="48"/>
      <c r="K45" s="46"/>
      <c r="L45" s="48"/>
      <c r="M45" s="48"/>
      <c r="P45" s="49"/>
      <c r="Q45" s="46"/>
      <c r="R45" s="48"/>
      <c r="S45" s="48"/>
      <c r="U45" s="48"/>
      <c r="V45" s="48"/>
      <c r="W45" s="5"/>
      <c r="Y45" s="46"/>
      <c r="Z45" s="47"/>
      <c r="AA45" s="47"/>
      <c r="AB45" s="45"/>
      <c r="AC45" s="47"/>
      <c r="AD45" s="47"/>
      <c r="AE45" s="46"/>
      <c r="AF45" s="48"/>
      <c r="AG45" s="48"/>
      <c r="AJ45" s="49"/>
      <c r="AK45" s="46"/>
      <c r="AM45" s="48"/>
      <c r="AO45" s="48"/>
      <c r="AP45" s="48"/>
      <c r="AQ45" s="5"/>
      <c r="AS45" s="46"/>
      <c r="AT45" s="47"/>
      <c r="AU45" s="47"/>
      <c r="AV45" s="45"/>
      <c r="AW45" s="48"/>
      <c r="AX45" s="48"/>
      <c r="AY45" s="46"/>
      <c r="AZ45" s="48"/>
      <c r="BA45" s="48"/>
      <c r="BD45" s="49"/>
      <c r="BE45" s="46"/>
      <c r="BF45" s="48"/>
      <c r="BG45" s="48"/>
      <c r="BI45" s="48"/>
      <c r="BJ45" s="48"/>
      <c r="BK45" s="5"/>
      <c r="BM45" s="46"/>
      <c r="BN45" s="47"/>
      <c r="BO45" s="47"/>
      <c r="BP45" s="45"/>
      <c r="BQ45" s="47"/>
      <c r="BR45" s="47"/>
      <c r="BS45" s="65"/>
      <c r="BT45" s="48"/>
      <c r="BU45" s="48"/>
      <c r="BX45" s="49"/>
      <c r="BY45" s="46"/>
      <c r="BZ45" s="48"/>
      <c r="CA45" s="48"/>
      <c r="CC45" s="48"/>
      <c r="CD45" s="48"/>
      <c r="CE45" s="46"/>
      <c r="CG45" s="46"/>
      <c r="CH45" s="47"/>
      <c r="CI45" s="47"/>
      <c r="CJ45" s="45"/>
      <c r="CK45" s="47"/>
      <c r="CL45" s="47"/>
      <c r="CM45" s="46"/>
      <c r="CN45" s="48"/>
      <c r="CO45" s="48"/>
      <c r="CR45" s="49"/>
      <c r="CS45" s="46"/>
      <c r="CT45" s="48"/>
      <c r="CU45" s="48"/>
      <c r="CW45" s="48"/>
      <c r="CX45" s="48"/>
      <c r="CY45" s="5"/>
      <c r="DA45" s="46"/>
      <c r="DB45" s="47"/>
      <c r="DC45" s="47"/>
      <c r="DD45" s="45"/>
      <c r="DE45" s="47"/>
      <c r="DF45" s="47"/>
      <c r="DG45" s="46"/>
      <c r="DH45" s="48"/>
      <c r="DI45" s="48"/>
      <c r="DL45" s="49"/>
      <c r="DM45" s="46"/>
      <c r="DN45" s="48"/>
      <c r="DO45" s="48"/>
      <c r="DQ45" s="48"/>
      <c r="DR45" s="48"/>
      <c r="DS45" s="5"/>
      <c r="DU45" s="46"/>
      <c r="DV45" s="47"/>
      <c r="DW45" s="47"/>
      <c r="DX45" s="45"/>
      <c r="DY45" s="47"/>
      <c r="DZ45" s="47"/>
      <c r="EA45" s="46"/>
      <c r="EC45" s="50"/>
      <c r="EF45" s="49"/>
      <c r="EG45" s="46"/>
      <c r="EH45" s="48"/>
      <c r="EI45" s="48"/>
      <c r="EK45" s="48"/>
      <c r="EL45" s="48"/>
      <c r="EM45" s="5"/>
      <c r="EO45" s="46"/>
      <c r="EP45" s="47"/>
      <c r="EQ45" s="47"/>
      <c r="ER45" s="45"/>
      <c r="ES45" s="47"/>
      <c r="ET45" s="47"/>
      <c r="EU45" s="46"/>
      <c r="EV45" s="48"/>
      <c r="EW45" s="48"/>
      <c r="EZ45" s="49"/>
      <c r="FA45" s="46"/>
      <c r="FB45" s="48"/>
      <c r="FC45" s="48"/>
      <c r="FE45" s="48"/>
      <c r="FF45" s="48"/>
      <c r="FG45" s="5"/>
      <c r="FI45" s="46"/>
      <c r="FJ45" s="47"/>
      <c r="FK45" s="47"/>
      <c r="FL45" s="45"/>
      <c r="FM45" s="47"/>
      <c r="FN45" s="47"/>
      <c r="FO45" s="46"/>
      <c r="FP45" s="48"/>
      <c r="FQ45" s="48"/>
      <c r="FT45" s="49"/>
      <c r="FU45" s="46"/>
      <c r="FV45" s="48"/>
      <c r="FW45" s="48"/>
      <c r="FY45" s="48"/>
      <c r="FZ45" s="48"/>
      <c r="GA45" s="59"/>
      <c r="GB45" s="53"/>
      <c r="GC45" s="53"/>
      <c r="GD45" s="54"/>
      <c r="GE45" s="45"/>
      <c r="GF45" s="55"/>
      <c r="GG45" s="54"/>
      <c r="GH45" s="45"/>
      <c r="GI45" s="56"/>
      <c r="GJ45" s="45"/>
      <c r="GK45" s="45"/>
      <c r="GL45" s="45"/>
      <c r="GM45" s="45"/>
      <c r="GN45" s="57"/>
      <c r="GO45" s="45"/>
      <c r="GP45" s="45"/>
      <c r="GQ45" s="45"/>
      <c r="GR45" s="45"/>
      <c r="GS45" s="45"/>
      <c r="GT45" s="45"/>
      <c r="GU45" s="59"/>
      <c r="GV45" s="53"/>
      <c r="GW45" s="53"/>
      <c r="GX45" s="54"/>
      <c r="GY45" s="45"/>
      <c r="GZ45" s="55"/>
      <c r="HA45" s="54"/>
      <c r="HB45" s="45"/>
      <c r="HC45" s="56"/>
      <c r="HD45" s="45"/>
      <c r="HE45" s="45"/>
      <c r="HF45" s="45"/>
      <c r="HG45" s="45"/>
      <c r="HH45" s="57"/>
      <c r="HI45" s="45"/>
      <c r="HJ45" s="45"/>
      <c r="HK45" s="45"/>
      <c r="HL45" s="45"/>
      <c r="HM45" s="45"/>
      <c r="HN45" s="45"/>
      <c r="HO45" s="59"/>
      <c r="HP45" s="53"/>
      <c r="HQ45" s="53"/>
      <c r="HR45" s="54"/>
      <c r="HS45" s="45"/>
      <c r="HT45" s="55"/>
      <c r="HU45" s="54"/>
      <c r="HV45" s="45"/>
      <c r="HW45" s="56"/>
      <c r="HX45" s="45"/>
      <c r="HY45" s="45"/>
      <c r="HZ45" s="45"/>
      <c r="IA45" s="45"/>
      <c r="IB45" s="57"/>
      <c r="IC45" s="45"/>
      <c r="ID45" s="45"/>
      <c r="IE45" s="45"/>
      <c r="IF45" s="45"/>
      <c r="IG45" s="45"/>
      <c r="IH45" s="45"/>
      <c r="II45" s="59"/>
      <c r="IJ45" s="53"/>
      <c r="IK45" s="53"/>
      <c r="IL45" s="54"/>
      <c r="IM45" s="45"/>
      <c r="IN45" s="55"/>
      <c r="IO45" s="54"/>
      <c r="IP45" s="45"/>
      <c r="IQ45" s="56"/>
      <c r="IR45" s="45"/>
      <c r="IS45" s="45"/>
      <c r="IT45" s="45"/>
      <c r="IU45" s="45"/>
      <c r="IV45" s="57"/>
      <c r="IW45" s="45"/>
      <c r="IX45" s="45"/>
      <c r="IY45" s="45"/>
      <c r="IZ45" s="45"/>
      <c r="JA45" s="45"/>
      <c r="JB45" s="45"/>
    </row>
    <row r="46" spans="1:262" s="6" customFormat="1" ht="13.5" customHeight="1">
      <c r="A46" s="44"/>
      <c r="B46" s="45"/>
      <c r="C46" s="5"/>
      <c r="E46" s="46"/>
      <c r="F46" s="47"/>
      <c r="G46" s="48"/>
      <c r="H46" s="45"/>
      <c r="I46" s="47"/>
      <c r="J46" s="48"/>
      <c r="K46" s="46"/>
      <c r="L46" s="48"/>
      <c r="M46" s="48"/>
      <c r="P46" s="49"/>
      <c r="Q46" s="46"/>
      <c r="R46" s="48"/>
      <c r="S46" s="48"/>
      <c r="U46" s="48"/>
      <c r="V46" s="48"/>
      <c r="W46" s="5"/>
      <c r="Y46" s="46"/>
      <c r="Z46" s="47"/>
      <c r="AA46" s="47"/>
      <c r="AB46" s="45"/>
      <c r="AC46" s="47"/>
      <c r="AD46" s="47"/>
      <c r="AE46" s="46"/>
      <c r="AF46" s="48"/>
      <c r="AG46" s="48"/>
      <c r="AJ46" s="49"/>
      <c r="AK46" s="46"/>
      <c r="AM46" s="48"/>
      <c r="AO46" s="48"/>
      <c r="AP46" s="48"/>
      <c r="AQ46" s="5"/>
      <c r="AS46" s="46"/>
      <c r="AT46" s="47"/>
      <c r="AU46" s="47"/>
      <c r="AV46" s="45"/>
      <c r="AW46" s="48"/>
      <c r="AX46" s="48"/>
      <c r="AY46" s="46"/>
      <c r="AZ46" s="48"/>
      <c r="BA46" s="48"/>
      <c r="BD46" s="49"/>
      <c r="BE46" s="46"/>
      <c r="BF46" s="48"/>
      <c r="BG46" s="48"/>
      <c r="BI46" s="48"/>
      <c r="BJ46" s="48"/>
      <c r="BK46" s="5"/>
      <c r="BM46" s="46"/>
      <c r="BN46" s="47"/>
      <c r="BO46" s="47"/>
      <c r="BP46" s="45"/>
      <c r="BQ46" s="47"/>
      <c r="BR46" s="47"/>
      <c r="BS46" s="65"/>
      <c r="BT46" s="48"/>
      <c r="BU46" s="48"/>
      <c r="BX46" s="49"/>
      <c r="BY46" s="46"/>
      <c r="BZ46" s="48"/>
      <c r="CA46" s="48"/>
      <c r="CC46" s="48"/>
      <c r="CD46" s="48"/>
      <c r="CE46" s="46"/>
      <c r="CG46" s="46"/>
      <c r="CH46" s="47"/>
      <c r="CI46" s="47"/>
      <c r="CJ46" s="45"/>
      <c r="CK46" s="47"/>
      <c r="CL46" s="47"/>
      <c r="CM46" s="46"/>
      <c r="CN46" s="48"/>
      <c r="CO46" s="48"/>
      <c r="CR46" s="49"/>
      <c r="CS46" s="46"/>
      <c r="CT46" s="48"/>
      <c r="CU46" s="48"/>
      <c r="CW46" s="48"/>
      <c r="CX46" s="48"/>
      <c r="CY46" s="5"/>
      <c r="DA46" s="46"/>
      <c r="DB46" s="47"/>
      <c r="DC46" s="47"/>
      <c r="DD46" s="45"/>
      <c r="DE46" s="47"/>
      <c r="DF46" s="47"/>
      <c r="DG46" s="46"/>
      <c r="DH46" s="48"/>
      <c r="DI46" s="48"/>
      <c r="DL46" s="49"/>
      <c r="DM46" s="46"/>
      <c r="DN46" s="48"/>
      <c r="DO46" s="48"/>
      <c r="DQ46" s="48"/>
      <c r="DR46" s="48"/>
      <c r="DS46" s="5"/>
      <c r="DU46" s="46"/>
      <c r="DV46" s="47"/>
      <c r="DW46" s="47"/>
      <c r="DX46" s="45"/>
      <c r="DY46" s="47"/>
      <c r="DZ46" s="47"/>
      <c r="EA46" s="46"/>
      <c r="EC46" s="50"/>
      <c r="EF46" s="49"/>
      <c r="EG46" s="46"/>
      <c r="EH46" s="48"/>
      <c r="EI46" s="48"/>
      <c r="EK46" s="48"/>
      <c r="EL46" s="48"/>
      <c r="EM46" s="5"/>
      <c r="EO46" s="46"/>
      <c r="EP46" s="47"/>
      <c r="EQ46" s="47"/>
      <c r="ER46" s="45"/>
      <c r="ES46" s="47"/>
      <c r="ET46" s="47"/>
      <c r="EU46" s="46"/>
      <c r="EV46" s="48"/>
      <c r="EW46" s="48"/>
      <c r="EZ46" s="49"/>
      <c r="FA46" s="46"/>
      <c r="FB46" s="48"/>
      <c r="FC46" s="48"/>
      <c r="FE46" s="48"/>
      <c r="FF46" s="48"/>
      <c r="FG46" s="5"/>
      <c r="FI46" s="46"/>
      <c r="FJ46" s="47"/>
      <c r="FK46" s="47"/>
      <c r="FL46" s="45"/>
      <c r="FM46" s="47"/>
      <c r="FN46" s="47"/>
      <c r="FO46" s="46"/>
      <c r="FP46" s="48"/>
      <c r="FQ46" s="48"/>
      <c r="FT46" s="49"/>
      <c r="FU46" s="46"/>
      <c r="FV46" s="48"/>
      <c r="FW46" s="48"/>
      <c r="FY46" s="48"/>
      <c r="FZ46" s="48"/>
      <c r="GA46" s="59"/>
      <c r="GB46" s="53"/>
      <c r="GC46" s="53"/>
      <c r="GD46" s="60"/>
      <c r="GE46" s="45"/>
      <c r="GF46" s="53"/>
      <c r="GG46" s="54"/>
      <c r="GH46" s="45"/>
      <c r="GI46" s="56"/>
      <c r="GJ46" s="45"/>
      <c r="GK46" s="45"/>
      <c r="GL46" s="45"/>
      <c r="GM46" s="45"/>
      <c r="GN46" s="57"/>
      <c r="GO46" s="45"/>
      <c r="GP46" s="45"/>
      <c r="GQ46" s="45"/>
      <c r="GR46" s="45"/>
      <c r="GS46" s="45"/>
      <c r="GT46" s="45"/>
      <c r="GU46" s="59"/>
      <c r="GV46" s="53"/>
      <c r="GW46" s="53"/>
      <c r="GX46" s="60"/>
      <c r="GY46" s="45"/>
      <c r="GZ46" s="53"/>
      <c r="HA46" s="54"/>
      <c r="HB46" s="45"/>
      <c r="HC46" s="56"/>
      <c r="HD46" s="45"/>
      <c r="HE46" s="45"/>
      <c r="HF46" s="45"/>
      <c r="HG46" s="45"/>
      <c r="HH46" s="57"/>
      <c r="HI46" s="45"/>
      <c r="HJ46" s="45"/>
      <c r="HK46" s="45"/>
      <c r="HL46" s="45"/>
      <c r="HM46" s="45"/>
      <c r="HN46" s="45"/>
      <c r="HO46" s="59"/>
      <c r="HP46" s="53"/>
      <c r="HQ46" s="53"/>
      <c r="HR46" s="60"/>
      <c r="HS46" s="45"/>
      <c r="HT46" s="53"/>
      <c r="HU46" s="54"/>
      <c r="HV46" s="45"/>
      <c r="HW46" s="56"/>
      <c r="HX46" s="45"/>
      <c r="HY46" s="45"/>
      <c r="HZ46" s="45"/>
      <c r="IA46" s="45"/>
      <c r="IB46" s="57"/>
      <c r="IC46" s="45"/>
      <c r="ID46" s="45"/>
      <c r="IE46" s="45"/>
      <c r="IF46" s="45"/>
      <c r="IG46" s="45"/>
      <c r="IH46" s="45"/>
      <c r="II46" s="59"/>
      <c r="IJ46" s="53"/>
      <c r="IK46" s="53"/>
      <c r="IL46" s="60"/>
      <c r="IM46" s="45"/>
      <c r="IN46" s="53"/>
      <c r="IO46" s="54"/>
      <c r="IP46" s="45"/>
      <c r="IQ46" s="56"/>
      <c r="IR46" s="45"/>
      <c r="IS46" s="45"/>
      <c r="IT46" s="45"/>
      <c r="IU46" s="45"/>
      <c r="IV46" s="57"/>
      <c r="IW46" s="45"/>
      <c r="IX46" s="45"/>
      <c r="IY46" s="45"/>
      <c r="IZ46" s="45"/>
      <c r="JA46" s="45"/>
      <c r="JB46" s="45"/>
    </row>
    <row r="47" spans="1:262" s="6" customFormat="1" ht="13.5" customHeight="1">
      <c r="A47" s="44"/>
      <c r="B47" s="45"/>
      <c r="C47" s="5"/>
      <c r="E47" s="46"/>
      <c r="F47" s="47"/>
      <c r="G47" s="48"/>
      <c r="H47" s="45"/>
      <c r="I47" s="47"/>
      <c r="J47" s="48"/>
      <c r="K47" s="46"/>
      <c r="L47" s="48"/>
      <c r="M47" s="48"/>
      <c r="P47" s="49"/>
      <c r="Q47" s="46"/>
      <c r="R47" s="48"/>
      <c r="S47" s="48"/>
      <c r="U47" s="48"/>
      <c r="V47" s="48"/>
      <c r="W47" s="5"/>
      <c r="Y47" s="46"/>
      <c r="Z47" s="47"/>
      <c r="AA47" s="47"/>
      <c r="AB47" s="45"/>
      <c r="AC47" s="47"/>
      <c r="AD47" s="47"/>
      <c r="AE47" s="46"/>
      <c r="AF47" s="48"/>
      <c r="AG47" s="48"/>
      <c r="AJ47" s="49"/>
      <c r="AK47" s="46"/>
      <c r="AM47" s="48"/>
      <c r="AO47" s="48"/>
      <c r="AP47" s="48"/>
      <c r="AQ47" s="5"/>
      <c r="AS47" s="46"/>
      <c r="AT47" s="47"/>
      <c r="AU47" s="47"/>
      <c r="AV47" s="45"/>
      <c r="AW47" s="48"/>
      <c r="AX47" s="48"/>
      <c r="AY47" s="46"/>
      <c r="AZ47" s="48"/>
      <c r="BA47" s="48"/>
      <c r="BD47" s="49"/>
      <c r="BE47" s="46"/>
      <c r="BF47" s="48"/>
      <c r="BG47" s="48"/>
      <c r="BI47" s="48"/>
      <c r="BJ47" s="48"/>
      <c r="BK47" s="5"/>
      <c r="BM47" s="46"/>
      <c r="BN47" s="47"/>
      <c r="BO47" s="47"/>
      <c r="BP47" s="45"/>
      <c r="BQ47" s="47"/>
      <c r="BR47" s="47"/>
      <c r="BS47" s="65"/>
      <c r="BT47" s="48"/>
      <c r="BU47" s="48"/>
      <c r="BX47" s="49"/>
      <c r="BY47" s="46"/>
      <c r="BZ47" s="48"/>
      <c r="CA47" s="48"/>
      <c r="CC47" s="48"/>
      <c r="CD47" s="48"/>
      <c r="CE47" s="46"/>
      <c r="CG47" s="46"/>
      <c r="CH47" s="47"/>
      <c r="CI47" s="47"/>
      <c r="CJ47" s="45"/>
      <c r="CK47" s="47"/>
      <c r="CL47" s="47"/>
      <c r="CM47" s="46"/>
      <c r="CN47" s="48"/>
      <c r="CO47" s="48"/>
      <c r="CR47" s="49"/>
      <c r="CS47" s="46"/>
      <c r="CT47" s="48"/>
      <c r="CU47" s="48"/>
      <c r="CW47" s="48"/>
      <c r="CX47" s="48"/>
      <c r="CY47" s="5"/>
      <c r="DA47" s="46"/>
      <c r="DB47" s="47"/>
      <c r="DC47" s="47"/>
      <c r="DD47" s="45"/>
      <c r="DE47" s="47"/>
      <c r="DF47" s="47"/>
      <c r="DG47" s="46"/>
      <c r="DH47" s="48"/>
      <c r="DI47" s="48"/>
      <c r="DL47" s="49"/>
      <c r="DM47" s="46"/>
      <c r="DN47" s="48"/>
      <c r="DO47" s="48"/>
      <c r="DQ47" s="48"/>
      <c r="DR47" s="48"/>
      <c r="DS47" s="5"/>
      <c r="DU47" s="46"/>
      <c r="DV47" s="47"/>
      <c r="DW47" s="47"/>
      <c r="DX47" s="45"/>
      <c r="DY47" s="47"/>
      <c r="DZ47" s="47"/>
      <c r="EA47" s="46"/>
      <c r="EC47" s="50"/>
      <c r="EF47" s="49"/>
      <c r="EG47" s="46"/>
      <c r="EH47" s="48"/>
      <c r="EI47" s="48"/>
      <c r="EK47" s="48"/>
      <c r="EL47" s="48"/>
      <c r="EM47" s="5"/>
      <c r="EO47" s="46"/>
      <c r="EP47" s="47"/>
      <c r="EQ47" s="47"/>
      <c r="ER47" s="45"/>
      <c r="ES47" s="47"/>
      <c r="ET47" s="47"/>
      <c r="EU47" s="46"/>
      <c r="EV47" s="48"/>
      <c r="EW47" s="48"/>
      <c r="EZ47" s="49"/>
      <c r="FA47" s="46"/>
      <c r="FB47" s="48"/>
      <c r="FC47" s="48"/>
      <c r="FE47" s="48"/>
      <c r="FF47" s="48"/>
      <c r="FG47" s="5"/>
      <c r="FI47" s="46"/>
      <c r="FJ47" s="47"/>
      <c r="FK47" s="47"/>
      <c r="FL47" s="45"/>
      <c r="FM47" s="47"/>
      <c r="FN47" s="47"/>
      <c r="FO47" s="46"/>
      <c r="FP47" s="48"/>
      <c r="FQ47" s="48"/>
      <c r="FT47" s="49"/>
      <c r="FU47" s="46"/>
      <c r="FV47" s="48"/>
      <c r="FW47" s="48"/>
      <c r="FY47" s="48"/>
      <c r="FZ47" s="48"/>
      <c r="GA47" s="59"/>
      <c r="GB47" s="53"/>
      <c r="GC47" s="53"/>
      <c r="GD47" s="60"/>
      <c r="GE47" s="45"/>
      <c r="GF47" s="53"/>
      <c r="GG47" s="54"/>
      <c r="GH47" s="45"/>
      <c r="GI47" s="56"/>
      <c r="GJ47" s="45"/>
      <c r="GK47" s="45"/>
      <c r="GL47" s="45"/>
      <c r="GM47" s="45"/>
      <c r="GN47" s="57"/>
      <c r="GO47" s="45"/>
      <c r="GP47" s="45"/>
      <c r="GQ47" s="45"/>
      <c r="GR47" s="45"/>
      <c r="GS47" s="45"/>
      <c r="GT47" s="45"/>
      <c r="GU47" s="59"/>
      <c r="GV47" s="53"/>
      <c r="GW47" s="53"/>
      <c r="GX47" s="60"/>
      <c r="GY47" s="45"/>
      <c r="GZ47" s="53"/>
      <c r="HA47" s="54"/>
      <c r="HB47" s="45"/>
      <c r="HC47" s="56"/>
      <c r="HD47" s="45"/>
      <c r="HE47" s="45"/>
      <c r="HF47" s="45"/>
      <c r="HG47" s="45"/>
      <c r="HH47" s="57"/>
      <c r="HI47" s="45"/>
      <c r="HJ47" s="45"/>
      <c r="HK47" s="45"/>
      <c r="HL47" s="45"/>
      <c r="HM47" s="45"/>
      <c r="HN47" s="45"/>
      <c r="HO47" s="59"/>
      <c r="HP47" s="53"/>
      <c r="HQ47" s="53"/>
      <c r="HR47" s="60"/>
      <c r="HS47" s="45"/>
      <c r="HT47" s="53"/>
      <c r="HU47" s="54"/>
      <c r="HV47" s="45"/>
      <c r="HW47" s="56"/>
      <c r="HX47" s="45"/>
      <c r="HY47" s="45"/>
      <c r="HZ47" s="45"/>
      <c r="IA47" s="45"/>
      <c r="IB47" s="57"/>
      <c r="IC47" s="45"/>
      <c r="ID47" s="45"/>
      <c r="IE47" s="45"/>
      <c r="IF47" s="45"/>
      <c r="IG47" s="45"/>
      <c r="IH47" s="45"/>
      <c r="II47" s="59"/>
      <c r="IJ47" s="53"/>
      <c r="IK47" s="53"/>
      <c r="IL47" s="60"/>
      <c r="IM47" s="45"/>
      <c r="IN47" s="53"/>
      <c r="IO47" s="54"/>
      <c r="IP47" s="45"/>
      <c r="IQ47" s="56"/>
      <c r="IR47" s="45"/>
      <c r="IS47" s="45"/>
      <c r="IT47" s="45"/>
      <c r="IU47" s="45"/>
      <c r="IV47" s="57"/>
      <c r="IW47" s="45"/>
      <c r="IX47" s="45"/>
      <c r="IY47" s="45"/>
      <c r="IZ47" s="45"/>
      <c r="JA47" s="45"/>
      <c r="JB47" s="45"/>
    </row>
    <row r="48" spans="1:262" s="6" customFormat="1" ht="13.5" customHeight="1">
      <c r="A48" s="44"/>
      <c r="B48" s="45"/>
      <c r="C48" s="5"/>
      <c r="E48" s="46"/>
      <c r="F48" s="47"/>
      <c r="G48" s="48"/>
      <c r="H48" s="45"/>
      <c r="I48" s="47"/>
      <c r="J48" s="48"/>
      <c r="K48" s="46"/>
      <c r="L48" s="48"/>
      <c r="M48" s="48"/>
      <c r="P48" s="49"/>
      <c r="Q48" s="46"/>
      <c r="R48" s="48"/>
      <c r="S48" s="48"/>
      <c r="U48" s="48"/>
      <c r="V48" s="48"/>
      <c r="W48" s="5"/>
      <c r="Y48" s="46"/>
      <c r="Z48" s="47"/>
      <c r="AA48" s="47"/>
      <c r="AB48" s="45"/>
      <c r="AC48" s="47"/>
      <c r="AD48" s="47"/>
      <c r="AE48" s="46"/>
      <c r="AF48" s="48"/>
      <c r="AG48" s="48"/>
      <c r="AJ48" s="49"/>
      <c r="AK48" s="46"/>
      <c r="AM48" s="48"/>
      <c r="AO48" s="48"/>
      <c r="AP48" s="48"/>
      <c r="AQ48" s="5"/>
      <c r="AS48" s="46"/>
      <c r="AT48" s="47"/>
      <c r="AU48" s="47"/>
      <c r="AV48" s="45"/>
      <c r="AW48" s="48"/>
      <c r="AX48" s="48"/>
      <c r="AY48" s="46"/>
      <c r="AZ48" s="48"/>
      <c r="BA48" s="48"/>
      <c r="BD48" s="49"/>
      <c r="BE48" s="46"/>
      <c r="BF48" s="48"/>
      <c r="BG48" s="48"/>
      <c r="BI48" s="48"/>
      <c r="BJ48" s="48"/>
      <c r="BK48" s="5"/>
      <c r="BM48" s="46"/>
      <c r="BN48" s="47"/>
      <c r="BO48" s="47"/>
      <c r="BP48" s="45"/>
      <c r="BQ48" s="47"/>
      <c r="BR48" s="47"/>
      <c r="BS48" s="65"/>
      <c r="BT48" s="48"/>
      <c r="BU48" s="48"/>
      <c r="BX48" s="49"/>
      <c r="BY48" s="46"/>
      <c r="BZ48" s="48"/>
      <c r="CA48" s="48"/>
      <c r="CC48" s="48"/>
      <c r="CD48" s="48"/>
      <c r="CE48" s="46"/>
      <c r="CG48" s="46"/>
      <c r="CH48" s="47"/>
      <c r="CI48" s="47"/>
      <c r="CJ48" s="45"/>
      <c r="CK48" s="47"/>
      <c r="CL48" s="47"/>
      <c r="CM48" s="46"/>
      <c r="CN48" s="48"/>
      <c r="CO48" s="48"/>
      <c r="CR48" s="49"/>
      <c r="CS48" s="46"/>
      <c r="CT48" s="48"/>
      <c r="CU48" s="48"/>
      <c r="CW48" s="48"/>
      <c r="CX48" s="48"/>
      <c r="CY48" s="5"/>
      <c r="DA48" s="46"/>
      <c r="DB48" s="47"/>
      <c r="DC48" s="47"/>
      <c r="DD48" s="45"/>
      <c r="DE48" s="47"/>
      <c r="DF48" s="47"/>
      <c r="DG48" s="46"/>
      <c r="DH48" s="48"/>
      <c r="DI48" s="48"/>
      <c r="DL48" s="49"/>
      <c r="DM48" s="46"/>
      <c r="DN48" s="48"/>
      <c r="DO48" s="48"/>
      <c r="DQ48" s="48"/>
      <c r="DR48" s="48"/>
      <c r="DS48" s="5"/>
      <c r="DU48" s="46"/>
      <c r="DV48" s="47"/>
      <c r="DW48" s="47"/>
      <c r="DX48" s="45"/>
      <c r="DY48" s="47"/>
      <c r="DZ48" s="47"/>
      <c r="EA48" s="46"/>
      <c r="EC48" s="50"/>
      <c r="EF48" s="49"/>
      <c r="EG48" s="46"/>
      <c r="EH48" s="48"/>
      <c r="EI48" s="48"/>
      <c r="EK48" s="48"/>
      <c r="EL48" s="48"/>
      <c r="EM48" s="5"/>
      <c r="EO48" s="46"/>
      <c r="EP48" s="47"/>
      <c r="EQ48" s="47"/>
      <c r="ER48" s="45"/>
      <c r="ES48" s="47"/>
      <c r="ET48" s="47"/>
      <c r="EU48" s="46"/>
      <c r="EV48" s="48"/>
      <c r="EW48" s="48"/>
      <c r="EZ48" s="49"/>
      <c r="FA48" s="46"/>
      <c r="FB48" s="48"/>
      <c r="FC48" s="48"/>
      <c r="FE48" s="48"/>
      <c r="FF48" s="48"/>
      <c r="FG48" s="5"/>
      <c r="FI48" s="46"/>
      <c r="FJ48" s="47"/>
      <c r="FK48" s="47"/>
      <c r="FL48" s="45"/>
      <c r="FM48" s="47"/>
      <c r="FN48" s="47"/>
      <c r="FO48" s="46"/>
      <c r="FP48" s="48"/>
      <c r="FQ48" s="48"/>
      <c r="FT48" s="49"/>
      <c r="FU48" s="46"/>
      <c r="FV48" s="48"/>
      <c r="FW48" s="48"/>
      <c r="FY48" s="48"/>
      <c r="FZ48" s="48"/>
      <c r="GA48" s="61"/>
      <c r="GB48" s="53"/>
      <c r="GC48" s="54"/>
      <c r="GD48" s="55"/>
      <c r="GE48" s="54"/>
      <c r="GF48" s="53"/>
      <c r="GG48" s="54"/>
      <c r="GH48" s="54"/>
      <c r="GI48" s="62"/>
      <c r="GJ48" s="54"/>
      <c r="GN48" s="49"/>
      <c r="GS48" s="55"/>
      <c r="GT48" s="54"/>
      <c r="GU48" s="61"/>
      <c r="GV48" s="53"/>
      <c r="GW48" s="54"/>
      <c r="GX48" s="55"/>
      <c r="GY48" s="54"/>
      <c r="GZ48" s="53"/>
      <c r="HA48" s="54"/>
      <c r="HB48" s="54"/>
      <c r="HC48" s="62"/>
      <c r="HD48" s="54"/>
      <c r="HH48" s="49"/>
      <c r="HM48" s="55"/>
      <c r="HN48" s="54"/>
      <c r="HO48" s="61"/>
      <c r="HP48" s="53"/>
      <c r="HQ48" s="54"/>
      <c r="HR48" s="55"/>
      <c r="HS48" s="54"/>
      <c r="HT48" s="53"/>
      <c r="HU48" s="54"/>
      <c r="HV48" s="54"/>
      <c r="HW48" s="62"/>
      <c r="HX48" s="54"/>
      <c r="IB48" s="49"/>
      <c r="IG48" s="55"/>
      <c r="IH48" s="54"/>
      <c r="II48" s="61"/>
      <c r="IJ48" s="53"/>
      <c r="IK48" s="54"/>
      <c r="IL48" s="55"/>
      <c r="IM48" s="54"/>
      <c r="IN48" s="53"/>
      <c r="IO48" s="54"/>
      <c r="IP48" s="54"/>
      <c r="IQ48" s="62"/>
      <c r="IR48" s="54"/>
      <c r="IV48" s="49"/>
      <c r="JA48" s="55"/>
      <c r="JB48" s="54"/>
    </row>
    <row r="49" spans="1:262" s="6" customFormat="1" ht="13.5" customHeight="1">
      <c r="A49" s="44"/>
      <c r="B49" s="45"/>
      <c r="C49" s="5"/>
      <c r="E49" s="46"/>
      <c r="F49" s="47"/>
      <c r="G49" s="48"/>
      <c r="H49" s="45"/>
      <c r="I49" s="47"/>
      <c r="J49" s="48"/>
      <c r="K49" s="46"/>
      <c r="L49" s="48"/>
      <c r="M49" s="48"/>
      <c r="P49" s="49"/>
      <c r="Q49" s="46"/>
      <c r="R49" s="48"/>
      <c r="S49" s="48"/>
      <c r="U49" s="48"/>
      <c r="V49" s="48"/>
      <c r="W49" s="5"/>
      <c r="Y49" s="46"/>
      <c r="Z49" s="47"/>
      <c r="AA49" s="47"/>
      <c r="AB49" s="45"/>
      <c r="AC49" s="47"/>
      <c r="AD49" s="47"/>
      <c r="AE49" s="46"/>
      <c r="AF49" s="48"/>
      <c r="AG49" s="48"/>
      <c r="AJ49" s="49"/>
      <c r="AK49" s="46"/>
      <c r="AM49" s="48"/>
      <c r="AO49" s="48"/>
      <c r="AP49" s="48"/>
      <c r="AQ49" s="5"/>
      <c r="AS49" s="46"/>
      <c r="AT49" s="47"/>
      <c r="AU49" s="47"/>
      <c r="AV49" s="45"/>
      <c r="AW49" s="47"/>
      <c r="AX49" s="47"/>
      <c r="AY49" s="46"/>
      <c r="AZ49" s="48"/>
      <c r="BA49" s="48"/>
      <c r="BD49" s="49"/>
      <c r="BE49" s="46"/>
      <c r="BF49" s="48"/>
      <c r="BG49" s="48"/>
      <c r="BI49" s="48"/>
      <c r="BJ49" s="48"/>
      <c r="BK49" s="5"/>
      <c r="BM49" s="46"/>
      <c r="BN49" s="47"/>
      <c r="BO49" s="47"/>
      <c r="BP49" s="45"/>
      <c r="BQ49" s="47"/>
      <c r="BR49" s="47"/>
      <c r="BS49" s="65"/>
      <c r="BT49" s="48"/>
      <c r="BU49" s="48"/>
      <c r="BX49" s="49"/>
      <c r="BY49" s="46"/>
      <c r="BZ49" s="48"/>
      <c r="CA49" s="48"/>
      <c r="CC49" s="48"/>
      <c r="CD49" s="48"/>
      <c r="CE49" s="46"/>
      <c r="CG49" s="46"/>
      <c r="CH49" s="47"/>
      <c r="CI49" s="47"/>
      <c r="CJ49" s="45"/>
      <c r="CK49" s="47"/>
      <c r="CL49" s="47"/>
      <c r="CM49" s="46"/>
      <c r="CN49" s="48"/>
      <c r="CO49" s="48"/>
      <c r="CR49" s="49"/>
      <c r="CS49" s="46"/>
      <c r="CT49" s="48"/>
      <c r="CU49" s="48"/>
      <c r="CW49" s="48"/>
      <c r="CX49" s="48"/>
      <c r="CY49" s="5"/>
      <c r="DA49" s="46"/>
      <c r="DB49" s="47"/>
      <c r="DC49" s="47"/>
      <c r="DD49" s="45"/>
      <c r="DE49" s="47"/>
      <c r="DF49" s="47"/>
      <c r="DG49" s="46"/>
      <c r="DH49" s="48"/>
      <c r="DI49" s="48"/>
      <c r="DL49" s="49"/>
      <c r="DM49" s="46"/>
      <c r="DN49" s="48"/>
      <c r="DO49" s="48"/>
      <c r="DQ49" s="48"/>
      <c r="DR49" s="48"/>
      <c r="DS49" s="5"/>
      <c r="DU49" s="46"/>
      <c r="DV49" s="47"/>
      <c r="DW49" s="47"/>
      <c r="DX49" s="45"/>
      <c r="DY49" s="47"/>
      <c r="DZ49" s="47"/>
      <c r="EA49" s="46"/>
      <c r="EC49" s="50"/>
      <c r="EF49" s="49"/>
      <c r="EG49" s="46"/>
      <c r="EH49" s="48"/>
      <c r="EI49" s="48"/>
      <c r="EK49" s="48"/>
      <c r="EL49" s="48"/>
      <c r="EM49" s="5"/>
      <c r="EO49" s="46"/>
      <c r="EP49" s="47"/>
      <c r="EQ49" s="47"/>
      <c r="ER49" s="45"/>
      <c r="ES49" s="47"/>
      <c r="ET49" s="47"/>
      <c r="EU49" s="46"/>
      <c r="EV49" s="48"/>
      <c r="EW49" s="48"/>
      <c r="EZ49" s="49"/>
      <c r="FA49" s="46"/>
      <c r="FB49" s="48"/>
      <c r="FC49" s="48"/>
      <c r="FE49" s="48"/>
      <c r="FF49" s="48"/>
      <c r="FG49" s="5"/>
      <c r="FI49" s="46"/>
      <c r="FJ49" s="47"/>
      <c r="FK49" s="47"/>
      <c r="FL49" s="45"/>
      <c r="FM49" s="47"/>
      <c r="FN49" s="47"/>
      <c r="FO49" s="46"/>
      <c r="FP49" s="48"/>
      <c r="FQ49" s="48"/>
      <c r="FT49" s="49"/>
      <c r="FU49" s="46"/>
      <c r="FV49" s="48"/>
      <c r="FW49" s="48"/>
      <c r="FY49" s="48"/>
      <c r="FZ49" s="48"/>
      <c r="GA49" s="59"/>
      <c r="GB49" s="53"/>
      <c r="GC49" s="53"/>
      <c r="GD49" s="60"/>
      <c r="GE49" s="45"/>
      <c r="GF49" s="53"/>
      <c r="GG49" s="54"/>
      <c r="GH49" s="45"/>
      <c r="GI49" s="56"/>
      <c r="GJ49" s="45"/>
      <c r="GK49" s="45"/>
      <c r="GL49" s="45"/>
      <c r="GM49" s="45"/>
      <c r="GN49" s="57"/>
      <c r="GO49" s="45"/>
      <c r="GP49" s="45"/>
      <c r="GQ49" s="45"/>
      <c r="GR49" s="45"/>
      <c r="GS49" s="45"/>
      <c r="GT49" s="45"/>
      <c r="GU49" s="59"/>
      <c r="GV49" s="53"/>
      <c r="GW49" s="53"/>
      <c r="GX49" s="60"/>
      <c r="GY49" s="45"/>
      <c r="GZ49" s="53"/>
      <c r="HA49" s="54"/>
      <c r="HB49" s="45"/>
      <c r="HC49" s="56"/>
      <c r="HD49" s="45"/>
      <c r="HE49" s="45"/>
      <c r="HF49" s="45"/>
      <c r="HG49" s="45"/>
      <c r="HH49" s="57"/>
      <c r="HI49" s="45"/>
      <c r="HJ49" s="45"/>
      <c r="HK49" s="45"/>
      <c r="HL49" s="45"/>
      <c r="HM49" s="45"/>
      <c r="HN49" s="45"/>
      <c r="HO49" s="59"/>
      <c r="HP49" s="53"/>
      <c r="HQ49" s="53"/>
      <c r="HR49" s="60"/>
      <c r="HS49" s="45"/>
      <c r="HT49" s="53"/>
      <c r="HU49" s="54"/>
      <c r="HV49" s="45"/>
      <c r="HW49" s="56"/>
      <c r="HX49" s="45"/>
      <c r="HY49" s="45"/>
      <c r="HZ49" s="45"/>
      <c r="IA49" s="45"/>
      <c r="IB49" s="57"/>
      <c r="IC49" s="45"/>
      <c r="ID49" s="45"/>
      <c r="IE49" s="45"/>
      <c r="IF49" s="45"/>
      <c r="IG49" s="45"/>
      <c r="IH49" s="45"/>
      <c r="II49" s="59"/>
      <c r="IJ49" s="53"/>
      <c r="IK49" s="53"/>
      <c r="IL49" s="60"/>
      <c r="IM49" s="45"/>
      <c r="IN49" s="53"/>
      <c r="IO49" s="54"/>
      <c r="IP49" s="45"/>
      <c r="IQ49" s="56"/>
      <c r="IR49" s="45"/>
      <c r="IS49" s="45"/>
      <c r="IT49" s="45"/>
      <c r="IU49" s="45"/>
      <c r="IV49" s="57"/>
      <c r="IW49" s="45"/>
      <c r="IX49" s="45"/>
      <c r="IY49" s="45"/>
      <c r="IZ49" s="45"/>
      <c r="JA49" s="45"/>
      <c r="JB49" s="45"/>
    </row>
    <row r="50" spans="1:262" s="6" customFormat="1" ht="13.5" customHeight="1">
      <c r="A50" s="44"/>
      <c r="B50" s="45"/>
      <c r="C50" s="5"/>
      <c r="E50" s="46"/>
      <c r="F50" s="47"/>
      <c r="G50" s="48"/>
      <c r="H50" s="45"/>
      <c r="I50" s="47"/>
      <c r="J50" s="48"/>
      <c r="K50" s="46"/>
      <c r="L50" s="48"/>
      <c r="M50" s="48"/>
      <c r="P50" s="49"/>
      <c r="Q50" s="46"/>
      <c r="R50" s="48"/>
      <c r="S50" s="48"/>
      <c r="U50" s="48"/>
      <c r="V50" s="48"/>
      <c r="W50" s="5"/>
      <c r="Y50" s="46"/>
      <c r="Z50" s="47"/>
      <c r="AA50" s="47"/>
      <c r="AB50" s="45"/>
      <c r="AC50" s="47"/>
      <c r="AD50" s="47"/>
      <c r="AE50" s="46"/>
      <c r="AF50" s="48"/>
      <c r="AG50" s="48"/>
      <c r="AJ50" s="49"/>
      <c r="AK50" s="46"/>
      <c r="AM50" s="48"/>
      <c r="AO50" s="48"/>
      <c r="AP50" s="48"/>
      <c r="AQ50" s="5"/>
      <c r="AS50" s="46"/>
      <c r="AT50" s="47"/>
      <c r="AU50" s="47"/>
      <c r="AV50" s="45"/>
      <c r="AW50" s="47"/>
      <c r="AX50" s="47"/>
      <c r="AY50" s="46"/>
      <c r="AZ50" s="48"/>
      <c r="BA50" s="48"/>
      <c r="BD50" s="49"/>
      <c r="BE50" s="46"/>
      <c r="BF50" s="48"/>
      <c r="BG50" s="48"/>
      <c r="BI50" s="48"/>
      <c r="BJ50" s="48"/>
      <c r="BK50" s="5"/>
      <c r="BM50" s="46"/>
      <c r="BN50" s="47"/>
      <c r="BO50" s="47"/>
      <c r="BP50" s="45"/>
      <c r="BQ50" s="47"/>
      <c r="BR50" s="47"/>
      <c r="BS50" s="65"/>
      <c r="BT50" s="48"/>
      <c r="BU50" s="48"/>
      <c r="BX50" s="49"/>
      <c r="BY50" s="46"/>
      <c r="BZ50" s="48"/>
      <c r="CA50" s="48"/>
      <c r="CC50" s="48"/>
      <c r="CD50" s="48"/>
      <c r="CE50" s="46"/>
      <c r="CG50" s="46"/>
      <c r="CH50" s="47"/>
      <c r="CI50" s="47"/>
      <c r="CJ50" s="45"/>
      <c r="CK50" s="47"/>
      <c r="CL50" s="47"/>
      <c r="CM50" s="46"/>
      <c r="CN50" s="48"/>
      <c r="CO50" s="48"/>
      <c r="CR50" s="49"/>
      <c r="CS50" s="46"/>
      <c r="CT50" s="48"/>
      <c r="CU50" s="48"/>
      <c r="CW50" s="48"/>
      <c r="CX50" s="48"/>
      <c r="CY50" s="5"/>
      <c r="DA50" s="46"/>
      <c r="DB50" s="47"/>
      <c r="DC50" s="47"/>
      <c r="DD50" s="45"/>
      <c r="DE50" s="47"/>
      <c r="DF50" s="47"/>
      <c r="DG50" s="46"/>
      <c r="DH50" s="48"/>
      <c r="DI50" s="48"/>
      <c r="DL50" s="49"/>
      <c r="DM50" s="46"/>
      <c r="DN50" s="48"/>
      <c r="DO50" s="48"/>
      <c r="DQ50" s="48"/>
      <c r="DR50" s="48"/>
      <c r="DS50" s="5"/>
      <c r="DU50" s="46"/>
      <c r="DV50" s="47"/>
      <c r="DW50" s="47"/>
      <c r="DX50" s="45"/>
      <c r="DY50" s="47"/>
      <c r="DZ50" s="47"/>
      <c r="EA50" s="46"/>
      <c r="EC50" s="50"/>
      <c r="EF50" s="49"/>
      <c r="EG50" s="46"/>
      <c r="EH50" s="48"/>
      <c r="EI50" s="48"/>
      <c r="EK50" s="48"/>
      <c r="EL50" s="48"/>
      <c r="EM50" s="5"/>
      <c r="EO50" s="46"/>
      <c r="EP50" s="47"/>
      <c r="EQ50" s="47"/>
      <c r="ER50" s="45"/>
      <c r="ES50" s="47"/>
      <c r="ET50" s="47"/>
      <c r="EU50" s="46"/>
      <c r="EV50" s="48"/>
      <c r="EW50" s="48"/>
      <c r="EZ50" s="49"/>
      <c r="FA50" s="46"/>
      <c r="FB50" s="48"/>
      <c r="FC50" s="48"/>
      <c r="FE50" s="48"/>
      <c r="FF50" s="48"/>
      <c r="FG50" s="5"/>
      <c r="FI50" s="46"/>
      <c r="FJ50" s="47"/>
      <c r="FK50" s="47"/>
      <c r="FL50" s="45"/>
      <c r="FM50" s="47"/>
      <c r="FN50" s="47"/>
      <c r="FO50" s="46"/>
      <c r="FP50" s="48"/>
      <c r="FQ50" s="48"/>
      <c r="FT50" s="49"/>
      <c r="FU50" s="46"/>
      <c r="FV50" s="48"/>
      <c r="FW50" s="48"/>
      <c r="FY50" s="48"/>
      <c r="FZ50" s="48"/>
      <c r="GA50" s="59"/>
      <c r="GB50" s="53"/>
      <c r="GC50" s="53"/>
      <c r="GD50" s="60"/>
      <c r="GE50" s="60"/>
      <c r="GF50" s="53"/>
      <c r="GG50" s="54"/>
      <c r="GH50" s="45"/>
      <c r="GI50" s="56"/>
      <c r="GJ50" s="45"/>
      <c r="GK50" s="45"/>
      <c r="GL50" s="45"/>
      <c r="GM50" s="45"/>
      <c r="GN50" s="57"/>
      <c r="GO50" s="45"/>
      <c r="GP50" s="45"/>
      <c r="GQ50" s="45"/>
      <c r="GR50" s="45"/>
      <c r="GS50" s="45"/>
      <c r="GT50" s="45"/>
      <c r="GU50" s="59"/>
      <c r="GV50" s="53"/>
      <c r="GW50" s="53"/>
      <c r="GX50" s="60"/>
      <c r="GY50" s="60"/>
      <c r="GZ50" s="53"/>
      <c r="HA50" s="54"/>
      <c r="HB50" s="45"/>
      <c r="HC50" s="56"/>
      <c r="HD50" s="45"/>
      <c r="HE50" s="45"/>
      <c r="HF50" s="45"/>
      <c r="HG50" s="45"/>
      <c r="HH50" s="57"/>
      <c r="HI50" s="45"/>
      <c r="HJ50" s="45"/>
      <c r="HK50" s="45"/>
      <c r="HL50" s="45"/>
      <c r="HM50" s="45"/>
      <c r="HN50" s="45"/>
      <c r="HO50" s="59"/>
      <c r="HP50" s="53"/>
      <c r="HQ50" s="53"/>
      <c r="HR50" s="60"/>
      <c r="HS50" s="60"/>
      <c r="HT50" s="53"/>
      <c r="HU50" s="54"/>
      <c r="HV50" s="45"/>
      <c r="HW50" s="56"/>
      <c r="HX50" s="45"/>
      <c r="HY50" s="45"/>
      <c r="HZ50" s="45"/>
      <c r="IA50" s="45"/>
      <c r="IB50" s="57"/>
      <c r="IC50" s="45"/>
      <c r="ID50" s="45"/>
      <c r="IE50" s="45"/>
      <c r="IF50" s="45"/>
      <c r="IG50" s="45"/>
      <c r="IH50" s="45"/>
      <c r="II50" s="59"/>
      <c r="IJ50" s="53"/>
      <c r="IK50" s="53"/>
      <c r="IL50" s="60"/>
      <c r="IM50" s="60"/>
      <c r="IN50" s="53"/>
      <c r="IO50" s="54"/>
      <c r="IP50" s="45"/>
      <c r="IQ50" s="56"/>
      <c r="IR50" s="45"/>
      <c r="IS50" s="45"/>
      <c r="IT50" s="45"/>
      <c r="IU50" s="45"/>
      <c r="IV50" s="57"/>
      <c r="IW50" s="45"/>
      <c r="IX50" s="45"/>
      <c r="IY50" s="45"/>
      <c r="IZ50" s="45"/>
      <c r="JA50" s="45"/>
      <c r="JB50" s="45"/>
    </row>
    <row r="51" spans="1:262" s="6" customFormat="1" ht="13.5" customHeight="1">
      <c r="A51" s="63"/>
      <c r="B51" s="45"/>
      <c r="C51" s="5"/>
      <c r="E51" s="46"/>
      <c r="F51" s="47"/>
      <c r="G51" s="48"/>
      <c r="H51" s="45"/>
      <c r="I51" s="47"/>
      <c r="J51" s="48"/>
      <c r="K51" s="46"/>
      <c r="L51" s="48"/>
      <c r="M51" s="48"/>
      <c r="P51" s="49"/>
      <c r="Q51" s="46"/>
      <c r="R51" s="48"/>
      <c r="S51" s="48"/>
      <c r="U51" s="48"/>
      <c r="V51" s="48"/>
      <c r="W51" s="5"/>
      <c r="Y51" s="46"/>
      <c r="Z51" s="47"/>
      <c r="AA51" s="47"/>
      <c r="AB51" s="45"/>
      <c r="AC51" s="47"/>
      <c r="AD51" s="47"/>
      <c r="AE51" s="46"/>
      <c r="AF51" s="48"/>
      <c r="AG51" s="48"/>
      <c r="AJ51" s="49"/>
      <c r="AK51" s="46"/>
      <c r="AM51" s="48"/>
      <c r="AO51" s="48"/>
      <c r="AP51" s="48"/>
      <c r="AQ51" s="5"/>
      <c r="AS51" s="46"/>
      <c r="AT51" s="47"/>
      <c r="AU51" s="47"/>
      <c r="AV51" s="45"/>
      <c r="AW51" s="47"/>
      <c r="AX51" s="47"/>
      <c r="AY51" s="46"/>
      <c r="AZ51" s="48"/>
      <c r="BA51" s="48"/>
      <c r="BD51" s="49"/>
      <c r="BE51" s="46"/>
      <c r="BF51" s="48"/>
      <c r="BG51" s="48"/>
      <c r="BI51" s="48"/>
      <c r="BJ51" s="48"/>
      <c r="BK51" s="5"/>
      <c r="BM51" s="46"/>
      <c r="BN51" s="47"/>
      <c r="BO51" s="47"/>
      <c r="BP51" s="45"/>
      <c r="BQ51" s="47"/>
      <c r="BR51" s="47"/>
      <c r="BS51" s="65"/>
      <c r="BT51" s="48"/>
      <c r="BU51" s="48"/>
      <c r="BX51" s="49"/>
      <c r="BY51" s="46"/>
      <c r="BZ51" s="48"/>
      <c r="CA51" s="48"/>
      <c r="CC51" s="48"/>
      <c r="CD51" s="48"/>
      <c r="CE51" s="46"/>
      <c r="CG51" s="46"/>
      <c r="CH51" s="47"/>
      <c r="CI51" s="47"/>
      <c r="CJ51" s="45"/>
      <c r="CK51" s="47"/>
      <c r="CL51" s="47"/>
      <c r="CM51" s="46"/>
      <c r="CN51" s="48"/>
      <c r="CO51" s="48"/>
      <c r="CR51" s="49"/>
      <c r="CS51" s="46"/>
      <c r="CT51" s="48"/>
      <c r="CU51" s="48"/>
      <c r="CW51" s="48"/>
      <c r="CX51" s="48"/>
      <c r="CY51" s="5"/>
      <c r="DA51" s="46"/>
      <c r="DB51" s="47"/>
      <c r="DC51" s="47"/>
      <c r="DD51" s="45"/>
      <c r="DE51" s="47"/>
      <c r="DF51" s="47"/>
      <c r="DG51" s="46"/>
      <c r="DH51" s="48"/>
      <c r="DI51" s="48"/>
      <c r="DL51" s="49"/>
      <c r="DM51" s="46"/>
      <c r="DN51" s="48"/>
      <c r="DO51" s="48"/>
      <c r="DQ51" s="48"/>
      <c r="DR51" s="48"/>
      <c r="DS51" s="5"/>
      <c r="DU51" s="46"/>
      <c r="DV51" s="47"/>
      <c r="DW51" s="47"/>
      <c r="DX51" s="45"/>
      <c r="DY51" s="47"/>
      <c r="DZ51" s="47"/>
      <c r="EA51" s="46"/>
      <c r="EC51" s="50"/>
      <c r="EF51" s="49"/>
      <c r="EG51" s="46"/>
      <c r="EH51" s="48"/>
      <c r="EI51" s="48"/>
      <c r="EK51" s="48"/>
      <c r="EL51" s="48"/>
      <c r="EM51" s="5"/>
      <c r="EO51" s="46"/>
      <c r="EP51" s="47"/>
      <c r="EQ51" s="47"/>
      <c r="ER51" s="45"/>
      <c r="ES51" s="47"/>
      <c r="ET51" s="47"/>
      <c r="EU51" s="46"/>
      <c r="EV51" s="48"/>
      <c r="EW51" s="48"/>
      <c r="EZ51" s="49"/>
      <c r="FA51" s="46"/>
      <c r="FB51" s="48"/>
      <c r="FC51" s="48"/>
      <c r="FE51" s="48"/>
      <c r="FF51" s="48"/>
      <c r="FG51" s="5"/>
      <c r="FI51" s="46"/>
      <c r="FJ51" s="47"/>
      <c r="FK51" s="47"/>
      <c r="FL51" s="45"/>
      <c r="FM51" s="47"/>
      <c r="FN51" s="47"/>
      <c r="FO51" s="46"/>
      <c r="FP51" s="48"/>
      <c r="FQ51" s="48"/>
      <c r="FT51" s="49"/>
      <c r="FU51" s="46"/>
      <c r="FV51" s="48"/>
      <c r="FW51" s="48"/>
      <c r="FY51" s="48"/>
      <c r="FZ51" s="48"/>
      <c r="GA51" s="5"/>
      <c r="GG51" s="48"/>
      <c r="GI51" s="51"/>
      <c r="GN51" s="49"/>
      <c r="GU51" s="5"/>
      <c r="HA51" s="48"/>
      <c r="HC51" s="51"/>
      <c r="HH51" s="49"/>
      <c r="HO51" s="5"/>
      <c r="HU51" s="48"/>
      <c r="HW51" s="51"/>
      <c r="IB51" s="49"/>
      <c r="II51" s="5"/>
      <c r="IO51" s="48"/>
      <c r="IQ51" s="51"/>
      <c r="IV51" s="49"/>
    </row>
    <row r="52" spans="1:262" s="6" customFormat="1" ht="13.5" customHeight="1">
      <c r="A52" s="63"/>
      <c r="B52" s="45"/>
      <c r="C52" s="5"/>
      <c r="E52" s="46"/>
      <c r="F52" s="47"/>
      <c r="G52" s="48"/>
      <c r="H52" s="45"/>
      <c r="I52" s="47"/>
      <c r="J52" s="48"/>
      <c r="K52" s="46"/>
      <c r="L52" s="48"/>
      <c r="M52" s="48"/>
      <c r="P52" s="49"/>
      <c r="Q52" s="46"/>
      <c r="R52" s="48"/>
      <c r="S52" s="48"/>
      <c r="U52" s="48"/>
      <c r="V52" s="48"/>
      <c r="W52" s="5"/>
      <c r="Y52" s="46"/>
      <c r="Z52" s="47"/>
      <c r="AA52" s="47"/>
      <c r="AB52" s="45"/>
      <c r="AC52" s="47"/>
      <c r="AD52" s="47"/>
      <c r="AE52" s="46"/>
      <c r="AF52" s="48"/>
      <c r="AG52" s="48"/>
      <c r="AJ52" s="49"/>
      <c r="AK52" s="46"/>
      <c r="AM52" s="48"/>
      <c r="AO52" s="48"/>
      <c r="AP52" s="48"/>
      <c r="AQ52" s="5"/>
      <c r="AS52" s="46"/>
      <c r="AT52" s="47"/>
      <c r="AU52" s="47"/>
      <c r="AV52" s="45"/>
      <c r="AW52" s="47"/>
      <c r="AX52" s="47"/>
      <c r="AY52" s="46"/>
      <c r="AZ52" s="48"/>
      <c r="BA52" s="48"/>
      <c r="BD52" s="49"/>
      <c r="BE52" s="46"/>
      <c r="BF52" s="48"/>
      <c r="BG52" s="48"/>
      <c r="BI52" s="48"/>
      <c r="BJ52" s="48"/>
      <c r="BK52" s="5"/>
      <c r="BM52" s="46"/>
      <c r="BN52" s="47"/>
      <c r="BO52" s="47"/>
      <c r="BP52" s="45"/>
      <c r="BQ52" s="47"/>
      <c r="BR52" s="47"/>
      <c r="BS52" s="65"/>
      <c r="BT52" s="48"/>
      <c r="BU52" s="48"/>
      <c r="BX52" s="49"/>
      <c r="BY52" s="46"/>
      <c r="BZ52" s="48"/>
      <c r="CA52" s="48"/>
      <c r="CC52" s="48"/>
      <c r="CD52" s="48"/>
      <c r="CE52" s="46"/>
      <c r="CG52" s="46"/>
      <c r="CH52" s="47"/>
      <c r="CI52" s="47"/>
      <c r="CJ52" s="45"/>
      <c r="CK52" s="47"/>
      <c r="CL52" s="47"/>
      <c r="CM52" s="46"/>
      <c r="CN52" s="48"/>
      <c r="CO52" s="48"/>
      <c r="CR52" s="49"/>
      <c r="CS52" s="46"/>
      <c r="CT52" s="48"/>
      <c r="CU52" s="48"/>
      <c r="CW52" s="48"/>
      <c r="CX52" s="48"/>
      <c r="CY52" s="5"/>
      <c r="DA52" s="46"/>
      <c r="DB52" s="47"/>
      <c r="DC52" s="47"/>
      <c r="DD52" s="45"/>
      <c r="DE52" s="47"/>
      <c r="DF52" s="47"/>
      <c r="DG52" s="46"/>
      <c r="DH52" s="48"/>
      <c r="DI52" s="48"/>
      <c r="DL52" s="49"/>
      <c r="DM52" s="46"/>
      <c r="DN52" s="48"/>
      <c r="DO52" s="48"/>
      <c r="DQ52" s="48"/>
      <c r="DR52" s="48"/>
      <c r="DS52" s="5"/>
      <c r="DU52" s="46"/>
      <c r="DV52" s="47"/>
      <c r="DW52" s="47"/>
      <c r="DX52" s="45"/>
      <c r="DY52" s="47"/>
      <c r="DZ52" s="47"/>
      <c r="EA52" s="46"/>
      <c r="EC52" s="50"/>
      <c r="EF52" s="49"/>
      <c r="EG52" s="46"/>
      <c r="EH52" s="48"/>
      <c r="EI52" s="48"/>
      <c r="EK52" s="48"/>
      <c r="EL52" s="48"/>
      <c r="EM52" s="5"/>
      <c r="EO52" s="46"/>
      <c r="EP52" s="47"/>
      <c r="EQ52" s="47"/>
      <c r="ER52" s="45"/>
      <c r="ES52" s="47"/>
      <c r="ET52" s="47"/>
      <c r="EU52" s="46"/>
      <c r="EV52" s="48"/>
      <c r="EW52" s="48"/>
      <c r="EZ52" s="49"/>
      <c r="FA52" s="46"/>
      <c r="FB52" s="48"/>
      <c r="FC52" s="48"/>
      <c r="FE52" s="48"/>
      <c r="FF52" s="48"/>
      <c r="FG52" s="5"/>
      <c r="FI52" s="46"/>
      <c r="FJ52" s="47"/>
      <c r="FK52" s="47"/>
      <c r="FL52" s="45"/>
      <c r="FM52" s="47"/>
      <c r="FN52" s="47"/>
      <c r="FO52" s="46"/>
      <c r="FP52" s="48"/>
      <c r="FQ52" s="48"/>
      <c r="FT52" s="49"/>
      <c r="FU52" s="46"/>
      <c r="FV52" s="48"/>
      <c r="FW52" s="48"/>
      <c r="FY52" s="48"/>
      <c r="FZ52" s="48"/>
      <c r="GA52" s="5"/>
      <c r="GG52" s="48"/>
      <c r="GI52" s="51"/>
      <c r="GN52" s="49"/>
      <c r="GU52" s="5"/>
      <c r="HA52" s="48"/>
      <c r="HC52" s="51"/>
      <c r="HH52" s="49"/>
      <c r="HO52" s="5"/>
      <c r="HU52" s="48"/>
      <c r="HW52" s="51"/>
      <c r="IB52" s="49"/>
      <c r="II52" s="5"/>
      <c r="IO52" s="48"/>
      <c r="IQ52" s="51"/>
      <c r="IV52" s="49"/>
    </row>
    <row r="53" spans="1:262" s="6" customFormat="1" ht="13.5" customHeight="1">
      <c r="A53" s="63"/>
      <c r="B53" s="45"/>
      <c r="C53" s="5"/>
      <c r="E53" s="46"/>
      <c r="F53" s="47"/>
      <c r="G53" s="48"/>
      <c r="H53" s="45"/>
      <c r="I53" s="47"/>
      <c r="J53" s="48"/>
      <c r="K53" s="46"/>
      <c r="L53" s="48"/>
      <c r="M53" s="48"/>
      <c r="P53" s="49"/>
      <c r="Q53" s="46"/>
      <c r="R53" s="48"/>
      <c r="S53" s="48"/>
      <c r="U53" s="48"/>
      <c r="V53" s="48"/>
      <c r="W53" s="5"/>
      <c r="Y53" s="46"/>
      <c r="Z53" s="47"/>
      <c r="AA53" s="47"/>
      <c r="AB53" s="45"/>
      <c r="AC53" s="47"/>
      <c r="AD53" s="47"/>
      <c r="AE53" s="46"/>
      <c r="AF53" s="48"/>
      <c r="AG53" s="48"/>
      <c r="AJ53" s="49"/>
      <c r="AK53" s="46"/>
      <c r="AM53" s="48"/>
      <c r="AO53" s="48"/>
      <c r="AP53" s="48"/>
      <c r="AQ53" s="5"/>
      <c r="AS53" s="46"/>
      <c r="AT53" s="47"/>
      <c r="AU53" s="47"/>
      <c r="AV53" s="45"/>
      <c r="AW53" s="47"/>
      <c r="AX53" s="47"/>
      <c r="AY53" s="46"/>
      <c r="AZ53" s="48"/>
      <c r="BA53" s="48"/>
      <c r="BD53" s="49"/>
      <c r="BE53" s="46"/>
      <c r="BF53" s="48"/>
      <c r="BG53" s="48"/>
      <c r="BI53" s="48"/>
      <c r="BJ53" s="48"/>
      <c r="BK53" s="5"/>
      <c r="BM53" s="46"/>
      <c r="BN53" s="47"/>
      <c r="BO53" s="47"/>
      <c r="BP53" s="45"/>
      <c r="BQ53" s="47"/>
      <c r="BR53" s="47"/>
      <c r="BS53" s="65"/>
      <c r="BT53" s="48"/>
      <c r="BU53" s="48"/>
      <c r="BX53" s="49"/>
      <c r="BY53" s="46"/>
      <c r="BZ53" s="48"/>
      <c r="CA53" s="48"/>
      <c r="CC53" s="48"/>
      <c r="CD53" s="48"/>
      <c r="CE53" s="46"/>
      <c r="CG53" s="46"/>
      <c r="CH53" s="47"/>
      <c r="CI53" s="47"/>
      <c r="CJ53" s="45"/>
      <c r="CK53" s="47"/>
      <c r="CL53" s="47"/>
      <c r="CM53" s="46"/>
      <c r="CN53" s="48"/>
      <c r="CO53" s="48"/>
      <c r="CR53" s="49"/>
      <c r="CS53" s="46"/>
      <c r="CT53" s="48"/>
      <c r="CU53" s="48"/>
      <c r="CW53" s="48"/>
      <c r="CX53" s="48"/>
      <c r="CY53" s="5"/>
      <c r="DA53" s="46"/>
      <c r="DB53" s="47"/>
      <c r="DC53" s="47"/>
      <c r="DD53" s="45"/>
      <c r="DE53" s="47"/>
      <c r="DF53" s="47"/>
      <c r="DG53" s="46"/>
      <c r="DH53" s="48"/>
      <c r="DI53" s="48"/>
      <c r="DL53" s="49"/>
      <c r="DM53" s="46"/>
      <c r="DN53" s="48"/>
      <c r="DO53" s="48"/>
      <c r="DQ53" s="48"/>
      <c r="DR53" s="48"/>
      <c r="DS53" s="5"/>
      <c r="DU53" s="46"/>
      <c r="DV53" s="47"/>
      <c r="DW53" s="47"/>
      <c r="DX53" s="45"/>
      <c r="DY53" s="47"/>
      <c r="DZ53" s="47"/>
      <c r="EA53" s="46"/>
      <c r="EC53" s="50"/>
      <c r="EF53" s="49"/>
      <c r="EG53" s="46"/>
      <c r="EH53" s="48"/>
      <c r="EI53" s="48"/>
      <c r="EK53" s="48"/>
      <c r="EL53" s="48"/>
      <c r="EM53" s="5"/>
      <c r="EO53" s="46"/>
      <c r="EP53" s="47"/>
      <c r="EQ53" s="47"/>
      <c r="ER53" s="45"/>
      <c r="ES53" s="47"/>
      <c r="ET53" s="47"/>
      <c r="EU53" s="46"/>
      <c r="EV53" s="48"/>
      <c r="EW53" s="48"/>
      <c r="EZ53" s="49"/>
      <c r="FA53" s="46"/>
      <c r="FB53" s="48"/>
      <c r="FC53" s="48"/>
      <c r="FE53" s="48"/>
      <c r="FF53" s="48"/>
      <c r="FG53" s="5"/>
      <c r="FI53" s="46"/>
      <c r="FJ53" s="47"/>
      <c r="FK53" s="47"/>
      <c r="FL53" s="45"/>
      <c r="FM53" s="47"/>
      <c r="FN53" s="47"/>
      <c r="FO53" s="46"/>
      <c r="FP53" s="48"/>
      <c r="FQ53" s="48"/>
      <c r="FT53" s="49"/>
      <c r="FU53" s="46"/>
      <c r="FV53" s="48"/>
      <c r="FW53" s="48"/>
      <c r="FY53" s="48"/>
      <c r="FZ53" s="48"/>
      <c r="GA53" s="5"/>
      <c r="GG53" s="48"/>
      <c r="GI53" s="51"/>
      <c r="GN53" s="49"/>
      <c r="GU53" s="5"/>
      <c r="HA53" s="48"/>
      <c r="HC53" s="51"/>
      <c r="HH53" s="49"/>
      <c r="HO53" s="5"/>
      <c r="HU53" s="48"/>
      <c r="HW53" s="51"/>
      <c r="IB53" s="49"/>
      <c r="II53" s="5"/>
      <c r="IO53" s="48"/>
      <c r="IQ53" s="51"/>
      <c r="IV53" s="49"/>
    </row>
    <row r="54" spans="1:262" s="6" customFormat="1" ht="13.5" customHeight="1">
      <c r="A54" s="63"/>
      <c r="B54" s="45"/>
      <c r="C54" s="5"/>
      <c r="E54" s="46"/>
      <c r="F54" s="47"/>
      <c r="G54" s="48"/>
      <c r="H54" s="45"/>
      <c r="I54" s="47"/>
      <c r="J54" s="48"/>
      <c r="K54" s="46"/>
      <c r="L54" s="48"/>
      <c r="M54" s="48"/>
      <c r="P54" s="49"/>
      <c r="Q54" s="46"/>
      <c r="R54" s="48"/>
      <c r="S54" s="48"/>
      <c r="U54" s="48"/>
      <c r="V54" s="48"/>
      <c r="W54" s="5"/>
      <c r="Y54" s="46"/>
      <c r="Z54" s="47"/>
      <c r="AA54" s="47"/>
      <c r="AB54" s="45"/>
      <c r="AC54" s="47"/>
      <c r="AD54" s="47"/>
      <c r="AE54" s="46"/>
      <c r="AF54" s="48"/>
      <c r="AG54" s="48"/>
      <c r="AJ54" s="49"/>
      <c r="AK54" s="46"/>
      <c r="AM54" s="48"/>
      <c r="AO54" s="48"/>
      <c r="AP54" s="48"/>
      <c r="AQ54" s="5"/>
      <c r="AS54" s="46"/>
      <c r="AT54" s="47"/>
      <c r="AU54" s="47"/>
      <c r="AV54" s="45"/>
      <c r="AW54" s="47"/>
      <c r="AX54" s="47"/>
      <c r="AY54" s="46"/>
      <c r="AZ54" s="48"/>
      <c r="BA54" s="48"/>
      <c r="BD54" s="49"/>
      <c r="BE54" s="46"/>
      <c r="BF54" s="48"/>
      <c r="BG54" s="48"/>
      <c r="BI54" s="48"/>
      <c r="BJ54" s="48"/>
      <c r="BK54" s="5"/>
      <c r="BM54" s="46"/>
      <c r="BN54" s="47"/>
      <c r="BO54" s="47"/>
      <c r="BP54" s="45"/>
      <c r="BQ54" s="47"/>
      <c r="BR54" s="47"/>
      <c r="BS54" s="65"/>
      <c r="BT54" s="48"/>
      <c r="BU54" s="48"/>
      <c r="BX54" s="49"/>
      <c r="BY54" s="46"/>
      <c r="BZ54" s="48"/>
      <c r="CA54" s="48"/>
      <c r="CC54" s="48"/>
      <c r="CD54" s="48"/>
      <c r="CE54" s="46"/>
      <c r="CG54" s="46"/>
      <c r="CH54" s="47"/>
      <c r="CI54" s="47"/>
      <c r="CJ54" s="45"/>
      <c r="CK54" s="47"/>
      <c r="CL54" s="47"/>
      <c r="CM54" s="46"/>
      <c r="CN54" s="48"/>
      <c r="CO54" s="48"/>
      <c r="CR54" s="49"/>
      <c r="CS54" s="46"/>
      <c r="CT54" s="48"/>
      <c r="CU54" s="48"/>
      <c r="CW54" s="48"/>
      <c r="CX54" s="48"/>
      <c r="CY54" s="5"/>
      <c r="DA54" s="46"/>
      <c r="DB54" s="47"/>
      <c r="DC54" s="47"/>
      <c r="DD54" s="45"/>
      <c r="DE54" s="47"/>
      <c r="DF54" s="47"/>
      <c r="DG54" s="46"/>
      <c r="DH54" s="48"/>
      <c r="DI54" s="48"/>
      <c r="DL54" s="49"/>
      <c r="DM54" s="46"/>
      <c r="DN54" s="48"/>
      <c r="DO54" s="48"/>
      <c r="DQ54" s="48"/>
      <c r="DR54" s="48"/>
      <c r="DS54" s="5"/>
      <c r="DU54" s="46"/>
      <c r="DV54" s="47"/>
      <c r="DW54" s="47"/>
      <c r="DX54" s="45"/>
      <c r="DY54" s="47"/>
      <c r="DZ54" s="47"/>
      <c r="EA54" s="46"/>
      <c r="EC54" s="50"/>
      <c r="EF54" s="49"/>
      <c r="EG54" s="46"/>
      <c r="EH54" s="48"/>
      <c r="EI54" s="48"/>
      <c r="EK54" s="48"/>
      <c r="EL54" s="48"/>
      <c r="EM54" s="5"/>
      <c r="EO54" s="46"/>
      <c r="EP54" s="47"/>
      <c r="EQ54" s="47"/>
      <c r="ER54" s="45"/>
      <c r="ES54" s="47"/>
      <c r="ET54" s="47"/>
      <c r="EU54" s="46"/>
      <c r="EV54" s="48"/>
      <c r="EW54" s="48"/>
      <c r="EZ54" s="49"/>
      <c r="FA54" s="46"/>
      <c r="FB54" s="48"/>
      <c r="FC54" s="48"/>
      <c r="FE54" s="48"/>
      <c r="FF54" s="48"/>
      <c r="FG54" s="5"/>
      <c r="FI54" s="46"/>
      <c r="FJ54" s="47"/>
      <c r="FK54" s="47"/>
      <c r="FL54" s="45"/>
      <c r="FM54" s="47"/>
      <c r="FN54" s="47"/>
      <c r="FO54" s="46"/>
      <c r="FP54" s="48"/>
      <c r="FQ54" s="48"/>
      <c r="FT54" s="49"/>
      <c r="FU54" s="46"/>
      <c r="FV54" s="48"/>
      <c r="FW54" s="48"/>
      <c r="FY54" s="48"/>
      <c r="FZ54" s="48"/>
      <c r="GA54" s="5"/>
      <c r="GG54" s="48"/>
      <c r="GI54" s="51"/>
      <c r="GN54" s="49"/>
      <c r="GU54" s="5"/>
      <c r="HA54" s="48"/>
      <c r="HC54" s="51"/>
      <c r="HH54" s="49"/>
      <c r="HO54" s="5"/>
      <c r="HU54" s="48"/>
      <c r="HW54" s="51"/>
      <c r="IB54" s="49"/>
      <c r="II54" s="5"/>
      <c r="IO54" s="48"/>
      <c r="IQ54" s="51"/>
      <c r="IV54" s="49"/>
    </row>
    <row r="55" spans="1:262" s="6" customFormat="1" ht="13.5" customHeight="1">
      <c r="A55" s="63"/>
      <c r="B55" s="45"/>
      <c r="C55" s="5"/>
      <c r="E55" s="46"/>
      <c r="F55" s="47"/>
      <c r="G55" s="48"/>
      <c r="H55" s="45"/>
      <c r="I55" s="47"/>
      <c r="J55" s="48"/>
      <c r="K55" s="46"/>
      <c r="L55" s="48"/>
      <c r="M55" s="48"/>
      <c r="P55" s="49"/>
      <c r="Q55" s="46"/>
      <c r="R55" s="48"/>
      <c r="S55" s="48"/>
      <c r="U55" s="48"/>
      <c r="V55" s="48"/>
      <c r="W55" s="5"/>
      <c r="Y55" s="46"/>
      <c r="Z55" s="47"/>
      <c r="AA55" s="47"/>
      <c r="AB55" s="45"/>
      <c r="AC55" s="47"/>
      <c r="AD55" s="47"/>
      <c r="AE55" s="46"/>
      <c r="AF55" s="48"/>
      <c r="AG55" s="48"/>
      <c r="AJ55" s="49"/>
      <c r="AK55" s="46"/>
      <c r="AM55" s="48"/>
      <c r="AO55" s="48"/>
      <c r="AP55" s="48"/>
      <c r="AQ55" s="5"/>
      <c r="AS55" s="46"/>
      <c r="AT55" s="47"/>
      <c r="AU55" s="47"/>
      <c r="AV55" s="45"/>
      <c r="AW55" s="47"/>
      <c r="AX55" s="47"/>
      <c r="AY55" s="46"/>
      <c r="AZ55" s="48"/>
      <c r="BA55" s="48"/>
      <c r="BD55" s="49"/>
      <c r="BE55" s="46"/>
      <c r="BF55" s="48"/>
      <c r="BG55" s="48"/>
      <c r="BI55" s="48"/>
      <c r="BJ55" s="48"/>
      <c r="BK55" s="5"/>
      <c r="BM55" s="46"/>
      <c r="BN55" s="47"/>
      <c r="BO55" s="47"/>
      <c r="BP55" s="45"/>
      <c r="BQ55" s="47"/>
      <c r="BR55" s="47"/>
      <c r="BS55" s="65"/>
      <c r="BT55" s="48"/>
      <c r="BU55" s="48"/>
      <c r="BX55" s="49"/>
      <c r="BY55" s="46"/>
      <c r="BZ55" s="48"/>
      <c r="CA55" s="48"/>
      <c r="CC55" s="48"/>
      <c r="CD55" s="48"/>
      <c r="CE55" s="46"/>
      <c r="CG55" s="46"/>
      <c r="CH55" s="47"/>
      <c r="CI55" s="47"/>
      <c r="CJ55" s="45"/>
      <c r="CK55" s="47"/>
      <c r="CL55" s="47"/>
      <c r="CM55" s="46"/>
      <c r="CN55" s="48"/>
      <c r="CO55" s="48"/>
      <c r="CR55" s="49"/>
      <c r="CS55" s="46"/>
      <c r="CT55" s="48"/>
      <c r="CU55" s="48"/>
      <c r="CW55" s="48"/>
      <c r="CX55" s="48"/>
      <c r="CY55" s="5"/>
      <c r="DA55" s="46"/>
      <c r="DB55" s="47"/>
      <c r="DC55" s="47"/>
      <c r="DD55" s="45"/>
      <c r="DE55" s="47"/>
      <c r="DF55" s="47"/>
      <c r="DG55" s="46"/>
      <c r="DH55" s="48"/>
      <c r="DI55" s="48"/>
      <c r="DL55" s="49"/>
      <c r="DM55" s="46"/>
      <c r="DN55" s="48"/>
      <c r="DO55" s="48"/>
      <c r="DQ55" s="48"/>
      <c r="DR55" s="48"/>
      <c r="DS55" s="5"/>
      <c r="DU55" s="46"/>
      <c r="DV55" s="47"/>
      <c r="DW55" s="47"/>
      <c r="DX55" s="45"/>
      <c r="DY55" s="47"/>
      <c r="DZ55" s="47"/>
      <c r="EA55" s="46"/>
      <c r="EC55" s="50"/>
      <c r="EF55" s="49"/>
      <c r="EG55" s="46"/>
      <c r="EH55" s="48"/>
      <c r="EI55" s="48"/>
      <c r="EK55" s="48"/>
      <c r="EL55" s="48"/>
      <c r="EM55" s="5"/>
      <c r="EO55" s="46"/>
      <c r="EP55" s="47"/>
      <c r="EQ55" s="47"/>
      <c r="ER55" s="45"/>
      <c r="ES55" s="47"/>
      <c r="ET55" s="47"/>
      <c r="EU55" s="46"/>
      <c r="EV55" s="48"/>
      <c r="EW55" s="48"/>
      <c r="EZ55" s="49"/>
      <c r="FA55" s="46"/>
      <c r="FB55" s="48"/>
      <c r="FC55" s="48"/>
      <c r="FE55" s="48"/>
      <c r="FF55" s="48"/>
      <c r="FG55" s="5"/>
      <c r="FI55" s="46"/>
      <c r="FJ55" s="47"/>
      <c r="FK55" s="47"/>
      <c r="FL55" s="45"/>
      <c r="FM55" s="47"/>
      <c r="FN55" s="47"/>
      <c r="FO55" s="46"/>
      <c r="FP55" s="48"/>
      <c r="FQ55" s="48"/>
      <c r="FT55" s="49"/>
      <c r="FU55" s="46"/>
      <c r="FV55" s="48"/>
      <c r="FW55" s="48"/>
      <c r="FY55" s="48"/>
      <c r="FZ55" s="48"/>
      <c r="GA55" s="5"/>
      <c r="GG55" s="48"/>
      <c r="GI55" s="51"/>
      <c r="GN55" s="49"/>
      <c r="GU55" s="5"/>
      <c r="HA55" s="48"/>
      <c r="HC55" s="51"/>
      <c r="HH55" s="49"/>
      <c r="HO55" s="5"/>
      <c r="HU55" s="48"/>
      <c r="HW55" s="51"/>
      <c r="IB55" s="49"/>
      <c r="II55" s="5"/>
      <c r="IO55" s="48"/>
      <c r="IQ55" s="51"/>
      <c r="IV55" s="49"/>
    </row>
    <row r="56" spans="1:262" s="6" customFormat="1" ht="13.5" customHeight="1">
      <c r="A56" s="63"/>
      <c r="B56" s="45"/>
      <c r="C56" s="5"/>
      <c r="E56" s="46"/>
      <c r="F56" s="47"/>
      <c r="G56" s="48"/>
      <c r="H56" s="45"/>
      <c r="I56" s="47"/>
      <c r="J56" s="48"/>
      <c r="K56" s="46"/>
      <c r="L56" s="48"/>
      <c r="M56" s="48"/>
      <c r="P56" s="49"/>
      <c r="Q56" s="46"/>
      <c r="R56" s="48"/>
      <c r="S56" s="48"/>
      <c r="U56" s="48"/>
      <c r="V56" s="48"/>
      <c r="W56" s="5"/>
      <c r="Y56" s="46"/>
      <c r="Z56" s="47"/>
      <c r="AA56" s="47"/>
      <c r="AB56" s="45"/>
      <c r="AC56" s="47"/>
      <c r="AD56" s="47"/>
      <c r="AE56" s="46"/>
      <c r="AF56" s="48"/>
      <c r="AG56" s="48"/>
      <c r="AJ56" s="49"/>
      <c r="AK56" s="46"/>
      <c r="AM56" s="48"/>
      <c r="AO56" s="48"/>
      <c r="AP56" s="48"/>
      <c r="AQ56" s="5"/>
      <c r="AS56" s="46"/>
      <c r="AT56" s="47"/>
      <c r="AU56" s="47"/>
      <c r="AV56" s="45"/>
      <c r="AW56" s="47"/>
      <c r="AX56" s="47"/>
      <c r="AY56" s="46"/>
      <c r="AZ56" s="48"/>
      <c r="BA56" s="48"/>
      <c r="BD56" s="49"/>
      <c r="BE56" s="46"/>
      <c r="BF56" s="48"/>
      <c r="BG56" s="48"/>
      <c r="BI56" s="48"/>
      <c r="BJ56" s="48"/>
      <c r="BK56" s="5"/>
      <c r="BM56" s="46"/>
      <c r="BN56" s="47"/>
      <c r="BO56" s="47"/>
      <c r="BP56" s="45"/>
      <c r="BQ56" s="47"/>
      <c r="BR56" s="47"/>
      <c r="BS56" s="65"/>
      <c r="BT56" s="48"/>
      <c r="BU56" s="48"/>
      <c r="BX56" s="49"/>
      <c r="BY56" s="46"/>
      <c r="BZ56" s="48"/>
      <c r="CA56" s="48"/>
      <c r="CC56" s="48"/>
      <c r="CD56" s="48"/>
      <c r="CE56" s="46"/>
      <c r="CG56" s="46"/>
      <c r="CH56" s="47"/>
      <c r="CI56" s="47"/>
      <c r="CJ56" s="45"/>
      <c r="CK56" s="47"/>
      <c r="CL56" s="47"/>
      <c r="CM56" s="46"/>
      <c r="CN56" s="48"/>
      <c r="CO56" s="48"/>
      <c r="CR56" s="49"/>
      <c r="CS56" s="46"/>
      <c r="CT56" s="48"/>
      <c r="CU56" s="48"/>
      <c r="CW56" s="48"/>
      <c r="CX56" s="48"/>
      <c r="CY56" s="5"/>
      <c r="DA56" s="46"/>
      <c r="DB56" s="47"/>
      <c r="DC56" s="47"/>
      <c r="DD56" s="45"/>
      <c r="DE56" s="47"/>
      <c r="DF56" s="47"/>
      <c r="DG56" s="46"/>
      <c r="DH56" s="48"/>
      <c r="DI56" s="48"/>
      <c r="DL56" s="49"/>
      <c r="DM56" s="46"/>
      <c r="DN56" s="48"/>
      <c r="DO56" s="48"/>
      <c r="DQ56" s="48"/>
      <c r="DR56" s="48"/>
      <c r="DS56" s="5"/>
      <c r="DU56" s="46"/>
      <c r="DV56" s="47"/>
      <c r="DW56" s="47"/>
      <c r="DX56" s="45"/>
      <c r="DY56" s="47"/>
      <c r="DZ56" s="47"/>
      <c r="EA56" s="46"/>
      <c r="EC56" s="50"/>
      <c r="EF56" s="49"/>
      <c r="EG56" s="46"/>
      <c r="EH56" s="48"/>
      <c r="EI56" s="48"/>
      <c r="EK56" s="48"/>
      <c r="EL56" s="48"/>
      <c r="EM56" s="5"/>
      <c r="EO56" s="46"/>
      <c r="EP56" s="47"/>
      <c r="EQ56" s="47"/>
      <c r="ER56" s="45"/>
      <c r="ES56" s="47"/>
      <c r="ET56" s="47"/>
      <c r="EU56" s="46"/>
      <c r="EV56" s="48"/>
      <c r="EW56" s="48"/>
      <c r="EZ56" s="49"/>
      <c r="FA56" s="46"/>
      <c r="FB56" s="48"/>
      <c r="FC56" s="48"/>
      <c r="FE56" s="48"/>
      <c r="FF56" s="48"/>
      <c r="FG56" s="5"/>
      <c r="FI56" s="46"/>
      <c r="FJ56" s="47"/>
      <c r="FK56" s="47"/>
      <c r="FL56" s="45"/>
      <c r="FM56" s="47"/>
      <c r="FN56" s="47"/>
      <c r="FO56" s="46"/>
      <c r="FP56" s="48"/>
      <c r="FQ56" s="48"/>
      <c r="FT56" s="49"/>
      <c r="FU56" s="46"/>
      <c r="FV56" s="48"/>
      <c r="FW56" s="48"/>
      <c r="FY56" s="48"/>
      <c r="FZ56" s="48"/>
      <c r="GA56" s="5"/>
      <c r="GG56" s="48"/>
      <c r="GI56" s="51"/>
      <c r="GN56" s="49"/>
      <c r="GU56" s="5"/>
      <c r="HA56" s="48"/>
      <c r="HC56" s="51"/>
      <c r="HH56" s="49"/>
      <c r="HO56" s="5"/>
      <c r="HU56" s="48"/>
      <c r="HW56" s="51"/>
      <c r="IB56" s="49"/>
      <c r="II56" s="5"/>
      <c r="IO56" s="48"/>
      <c r="IQ56" s="51"/>
      <c r="IV56" s="49"/>
    </row>
    <row r="57" spans="1:262" s="6" customFormat="1" ht="13.5" customHeight="1">
      <c r="A57" s="63"/>
      <c r="B57" s="45"/>
      <c r="C57" s="5"/>
      <c r="E57" s="46"/>
      <c r="F57" s="47"/>
      <c r="G57" s="48"/>
      <c r="H57" s="45"/>
      <c r="I57" s="47"/>
      <c r="J57" s="48"/>
      <c r="K57" s="46"/>
      <c r="L57" s="48"/>
      <c r="M57" s="48"/>
      <c r="P57" s="49"/>
      <c r="Q57" s="46"/>
      <c r="R57" s="48"/>
      <c r="S57" s="48"/>
      <c r="U57" s="48"/>
      <c r="V57" s="48"/>
      <c r="W57" s="5"/>
      <c r="Y57" s="46"/>
      <c r="Z57" s="47"/>
      <c r="AA57" s="47"/>
      <c r="AB57" s="45"/>
      <c r="AC57" s="47"/>
      <c r="AD57" s="47"/>
      <c r="AE57" s="46"/>
      <c r="AF57" s="48"/>
      <c r="AG57" s="48"/>
      <c r="AJ57" s="49"/>
      <c r="AK57" s="46"/>
      <c r="AM57" s="48"/>
      <c r="AO57" s="48"/>
      <c r="AP57" s="48"/>
      <c r="AQ57" s="5"/>
      <c r="AS57" s="46"/>
      <c r="AT57" s="47"/>
      <c r="AU57" s="47"/>
      <c r="AV57" s="45"/>
      <c r="AW57" s="47"/>
      <c r="AX57" s="47"/>
      <c r="AY57" s="46"/>
      <c r="AZ57" s="48"/>
      <c r="BA57" s="48"/>
      <c r="BD57" s="49"/>
      <c r="BE57" s="46"/>
      <c r="BF57" s="48"/>
      <c r="BG57" s="48"/>
      <c r="BI57" s="48"/>
      <c r="BJ57" s="48"/>
      <c r="BK57" s="5"/>
      <c r="BM57" s="46"/>
      <c r="BN57" s="47"/>
      <c r="BO57" s="47"/>
      <c r="BP57" s="45"/>
      <c r="BQ57" s="47"/>
      <c r="BR57" s="47"/>
      <c r="BS57" s="65"/>
      <c r="BT57" s="48"/>
      <c r="BU57" s="48"/>
      <c r="BX57" s="49"/>
      <c r="BY57" s="46"/>
      <c r="BZ57" s="48"/>
      <c r="CA57" s="48"/>
      <c r="CC57" s="48"/>
      <c r="CD57" s="48"/>
      <c r="CE57" s="46"/>
      <c r="CG57" s="46"/>
      <c r="CH57" s="47"/>
      <c r="CI57" s="47"/>
      <c r="CJ57" s="45"/>
      <c r="CK57" s="47"/>
      <c r="CL57" s="47"/>
      <c r="CM57" s="46"/>
      <c r="CN57" s="48"/>
      <c r="CO57" s="48"/>
      <c r="CR57" s="49"/>
      <c r="CS57" s="46"/>
      <c r="CT57" s="48"/>
      <c r="CU57" s="48"/>
      <c r="CW57" s="48"/>
      <c r="CX57" s="48"/>
      <c r="CY57" s="5"/>
      <c r="DA57" s="46"/>
      <c r="DB57" s="47"/>
      <c r="DC57" s="47"/>
      <c r="DD57" s="45"/>
      <c r="DE57" s="47"/>
      <c r="DF57" s="47"/>
      <c r="DG57" s="46"/>
      <c r="DH57" s="48"/>
      <c r="DI57" s="48"/>
      <c r="DL57" s="49"/>
      <c r="DM57" s="46"/>
      <c r="DN57" s="48"/>
      <c r="DO57" s="48"/>
      <c r="DQ57" s="48"/>
      <c r="DR57" s="48"/>
      <c r="DS57" s="5"/>
      <c r="DU57" s="46"/>
      <c r="DV57" s="47"/>
      <c r="DW57" s="47"/>
      <c r="DX57" s="45"/>
      <c r="DY57" s="47"/>
      <c r="DZ57" s="47"/>
      <c r="EA57" s="46"/>
      <c r="EC57" s="50"/>
      <c r="EF57" s="49"/>
      <c r="EG57" s="46"/>
      <c r="EH57" s="48"/>
      <c r="EI57" s="48"/>
      <c r="EK57" s="48"/>
      <c r="EL57" s="48"/>
      <c r="EM57" s="5"/>
      <c r="EO57" s="46"/>
      <c r="EP57" s="47"/>
      <c r="EQ57" s="47"/>
      <c r="ER57" s="45"/>
      <c r="ES57" s="47"/>
      <c r="ET57" s="47"/>
      <c r="EU57" s="46"/>
      <c r="EV57" s="48"/>
      <c r="EW57" s="48"/>
      <c r="EZ57" s="49"/>
      <c r="FA57" s="46"/>
      <c r="FB57" s="48"/>
      <c r="FC57" s="48"/>
      <c r="FE57" s="48"/>
      <c r="FF57" s="48"/>
      <c r="FG57" s="5"/>
      <c r="FI57" s="46"/>
      <c r="FJ57" s="47"/>
      <c r="FK57" s="47"/>
      <c r="FL57" s="45"/>
      <c r="FM57" s="47"/>
      <c r="FN57" s="47"/>
      <c r="FO57" s="46"/>
      <c r="FP57" s="48"/>
      <c r="FQ57" s="48"/>
      <c r="FT57" s="49"/>
      <c r="FU57" s="46"/>
      <c r="FV57" s="48"/>
      <c r="FW57" s="48"/>
      <c r="FY57" s="48"/>
      <c r="FZ57" s="48"/>
      <c r="GA57" s="5"/>
      <c r="GG57" s="48"/>
      <c r="GI57" s="51"/>
      <c r="GN57" s="49"/>
      <c r="GU57" s="5"/>
      <c r="HA57" s="48"/>
      <c r="HC57" s="51"/>
      <c r="HH57" s="49"/>
      <c r="HO57" s="5"/>
      <c r="HU57" s="48"/>
      <c r="HW57" s="51"/>
      <c r="IB57" s="49"/>
      <c r="II57" s="5"/>
      <c r="IO57" s="48"/>
      <c r="IQ57" s="51"/>
      <c r="IV57" s="49"/>
    </row>
    <row r="58" spans="1:262" s="6" customFormat="1" ht="13.5" customHeight="1">
      <c r="A58" s="63"/>
      <c r="B58" s="45"/>
      <c r="C58" s="5"/>
      <c r="E58" s="46"/>
      <c r="F58" s="47"/>
      <c r="G58" s="48"/>
      <c r="H58" s="45"/>
      <c r="I58" s="47"/>
      <c r="J58" s="48"/>
      <c r="K58" s="46"/>
      <c r="L58" s="48"/>
      <c r="M58" s="48"/>
      <c r="P58" s="49"/>
      <c r="Q58" s="46"/>
      <c r="R58" s="48"/>
      <c r="S58" s="48"/>
      <c r="U58" s="48"/>
      <c r="V58" s="48"/>
      <c r="W58" s="5"/>
      <c r="Y58" s="46"/>
      <c r="Z58" s="47"/>
      <c r="AA58" s="47"/>
      <c r="AB58" s="45"/>
      <c r="AC58" s="47"/>
      <c r="AD58" s="47"/>
      <c r="AE58" s="46"/>
      <c r="AF58" s="48"/>
      <c r="AG58" s="48"/>
      <c r="AJ58" s="49"/>
      <c r="AK58" s="46"/>
      <c r="AM58" s="48"/>
      <c r="AO58" s="48"/>
      <c r="AP58" s="48"/>
      <c r="AQ58" s="5"/>
      <c r="AS58" s="46"/>
      <c r="AT58" s="47"/>
      <c r="AU58" s="47"/>
      <c r="AV58" s="45"/>
      <c r="AW58" s="47"/>
      <c r="AX58" s="47"/>
      <c r="AY58" s="46"/>
      <c r="AZ58" s="48"/>
      <c r="BA58" s="48"/>
      <c r="BD58" s="49"/>
      <c r="BE58" s="46"/>
      <c r="BF58" s="48"/>
      <c r="BG58" s="48"/>
      <c r="BI58" s="48"/>
      <c r="BJ58" s="48"/>
      <c r="BK58" s="5"/>
      <c r="BM58" s="46"/>
      <c r="BN58" s="47"/>
      <c r="BO58" s="47"/>
      <c r="BP58" s="45"/>
      <c r="BQ58" s="47"/>
      <c r="BR58" s="47"/>
      <c r="BS58" s="65"/>
      <c r="BT58" s="48"/>
      <c r="BU58" s="48"/>
      <c r="BX58" s="49"/>
      <c r="BY58" s="46"/>
      <c r="BZ58" s="48"/>
      <c r="CA58" s="48"/>
      <c r="CC58" s="48"/>
      <c r="CD58" s="48"/>
      <c r="CE58" s="46"/>
      <c r="CG58" s="46"/>
      <c r="CH58" s="47"/>
      <c r="CI58" s="47"/>
      <c r="CJ58" s="45"/>
      <c r="CK58" s="47"/>
      <c r="CL58" s="47"/>
      <c r="CM58" s="46"/>
      <c r="CN58" s="48"/>
      <c r="CO58" s="48"/>
      <c r="CR58" s="49"/>
      <c r="CS58" s="46"/>
      <c r="CT58" s="48"/>
      <c r="CU58" s="48"/>
      <c r="CW58" s="48"/>
      <c r="CX58" s="48"/>
      <c r="CY58" s="5"/>
      <c r="DA58" s="46"/>
      <c r="DB58" s="47"/>
      <c r="DC58" s="47"/>
      <c r="DD58" s="45"/>
      <c r="DE58" s="47"/>
      <c r="DF58" s="47"/>
      <c r="DG58" s="46"/>
      <c r="DH58" s="48"/>
      <c r="DI58" s="48"/>
      <c r="DL58" s="49"/>
      <c r="DM58" s="46"/>
      <c r="DN58" s="48"/>
      <c r="DO58" s="48"/>
      <c r="DQ58" s="48"/>
      <c r="DR58" s="48"/>
      <c r="DS58" s="5"/>
      <c r="DU58" s="46"/>
      <c r="DV58" s="47"/>
      <c r="DW58" s="47"/>
      <c r="DX58" s="45"/>
      <c r="DY58" s="47"/>
      <c r="DZ58" s="47"/>
      <c r="EA58" s="46"/>
      <c r="EC58" s="50"/>
      <c r="EF58" s="49"/>
      <c r="EG58" s="46"/>
      <c r="EH58" s="48"/>
      <c r="EI58" s="48"/>
      <c r="EK58" s="48"/>
      <c r="EL58" s="48"/>
      <c r="EM58" s="5"/>
      <c r="EO58" s="46"/>
      <c r="EP58" s="47"/>
      <c r="EQ58" s="47"/>
      <c r="ER58" s="45"/>
      <c r="ES58" s="47"/>
      <c r="ET58" s="47"/>
      <c r="EU58" s="46"/>
      <c r="EV58" s="48"/>
      <c r="EW58" s="48"/>
      <c r="EZ58" s="49"/>
      <c r="FA58" s="46"/>
      <c r="FB58" s="48"/>
      <c r="FC58" s="48"/>
      <c r="FE58" s="48"/>
      <c r="FF58" s="48"/>
      <c r="FG58" s="5"/>
      <c r="FI58" s="46"/>
      <c r="FJ58" s="47"/>
      <c r="FK58" s="47"/>
      <c r="FL58" s="45"/>
      <c r="FM58" s="47"/>
      <c r="FN58" s="47"/>
      <c r="FO58" s="46"/>
      <c r="FP58" s="48"/>
      <c r="FQ58" s="48"/>
      <c r="FT58" s="49"/>
      <c r="FU58" s="46"/>
      <c r="FV58" s="48"/>
      <c r="FW58" s="48"/>
      <c r="FY58" s="48"/>
      <c r="FZ58" s="48"/>
      <c r="GA58" s="5"/>
      <c r="GG58" s="48"/>
      <c r="GI58" s="51"/>
      <c r="GN58" s="49"/>
      <c r="GU58" s="5"/>
      <c r="HA58" s="48"/>
      <c r="HC58" s="51"/>
      <c r="HH58" s="49"/>
      <c r="HO58" s="5"/>
      <c r="HU58" s="48"/>
      <c r="HW58" s="51"/>
      <c r="IB58" s="49"/>
      <c r="II58" s="5"/>
      <c r="IO58" s="48"/>
      <c r="IQ58" s="51"/>
      <c r="IV58" s="49"/>
    </row>
    <row r="59" spans="1:262" s="6" customFormat="1" ht="13.5" customHeight="1">
      <c r="A59" s="63"/>
      <c r="B59" s="45"/>
      <c r="C59" s="5"/>
      <c r="E59" s="46"/>
      <c r="F59" s="47"/>
      <c r="G59" s="48"/>
      <c r="H59" s="45"/>
      <c r="I59" s="47"/>
      <c r="J59" s="48"/>
      <c r="K59" s="46"/>
      <c r="L59" s="48"/>
      <c r="M59" s="48"/>
      <c r="P59" s="49"/>
      <c r="Q59" s="46"/>
      <c r="R59" s="48"/>
      <c r="S59" s="48"/>
      <c r="U59" s="48"/>
      <c r="V59" s="48"/>
      <c r="W59" s="5"/>
      <c r="Y59" s="46"/>
      <c r="Z59" s="47"/>
      <c r="AA59" s="47"/>
      <c r="AB59" s="45"/>
      <c r="AC59" s="47"/>
      <c r="AD59" s="47"/>
      <c r="AE59" s="46"/>
      <c r="AF59" s="48"/>
      <c r="AG59" s="48"/>
      <c r="AJ59" s="49"/>
      <c r="AK59" s="46"/>
      <c r="AM59" s="48"/>
      <c r="AO59" s="48"/>
      <c r="AP59" s="48"/>
      <c r="AQ59" s="5"/>
      <c r="AS59" s="46"/>
      <c r="AT59" s="47"/>
      <c r="AU59" s="47"/>
      <c r="AV59" s="45"/>
      <c r="AW59" s="47"/>
      <c r="AX59" s="47"/>
      <c r="AY59" s="46"/>
      <c r="AZ59" s="48"/>
      <c r="BA59" s="48"/>
      <c r="BD59" s="49"/>
      <c r="BE59" s="46"/>
      <c r="BF59" s="48"/>
      <c r="BG59" s="48"/>
      <c r="BI59" s="48"/>
      <c r="BJ59" s="48"/>
      <c r="BK59" s="5"/>
      <c r="BM59" s="46"/>
      <c r="BN59" s="47"/>
      <c r="BO59" s="47"/>
      <c r="BP59" s="45"/>
      <c r="BQ59" s="47"/>
      <c r="BR59" s="47"/>
      <c r="BS59" s="65"/>
      <c r="BT59" s="48"/>
      <c r="BU59" s="48"/>
      <c r="BX59" s="49"/>
      <c r="BY59" s="46"/>
      <c r="BZ59" s="48"/>
      <c r="CA59" s="48"/>
      <c r="CC59" s="48"/>
      <c r="CD59" s="48"/>
      <c r="CE59" s="46"/>
      <c r="CG59" s="46"/>
      <c r="CH59" s="47"/>
      <c r="CI59" s="47"/>
      <c r="CJ59" s="45"/>
      <c r="CK59" s="47"/>
      <c r="CL59" s="47"/>
      <c r="CM59" s="46"/>
      <c r="CN59" s="48"/>
      <c r="CO59" s="48"/>
      <c r="CR59" s="49"/>
      <c r="CS59" s="46"/>
      <c r="CT59" s="48"/>
      <c r="CU59" s="48"/>
      <c r="CW59" s="48"/>
      <c r="CX59" s="48"/>
      <c r="CY59" s="5"/>
      <c r="DA59" s="46"/>
      <c r="DB59" s="47"/>
      <c r="DC59" s="47"/>
      <c r="DD59" s="45"/>
      <c r="DE59" s="47"/>
      <c r="DF59" s="47"/>
      <c r="DG59" s="46"/>
      <c r="DH59" s="48"/>
      <c r="DI59" s="48"/>
      <c r="DL59" s="49"/>
      <c r="DM59" s="46"/>
      <c r="DN59" s="48"/>
      <c r="DO59" s="48"/>
      <c r="DQ59" s="48"/>
      <c r="DR59" s="48"/>
      <c r="DS59" s="5"/>
      <c r="DU59" s="46"/>
      <c r="DV59" s="47"/>
      <c r="DW59" s="47"/>
      <c r="DX59" s="45"/>
      <c r="DY59" s="47"/>
      <c r="DZ59" s="47"/>
      <c r="EA59" s="46"/>
      <c r="EC59" s="50"/>
      <c r="EF59" s="49"/>
      <c r="EG59" s="46"/>
      <c r="EH59" s="48"/>
      <c r="EI59" s="48"/>
      <c r="EK59" s="48"/>
      <c r="EL59" s="48"/>
      <c r="EM59" s="5"/>
      <c r="EO59" s="46"/>
      <c r="EP59" s="47"/>
      <c r="EQ59" s="47"/>
      <c r="ER59" s="45"/>
      <c r="ES59" s="47"/>
      <c r="ET59" s="47"/>
      <c r="EU59" s="46"/>
      <c r="EV59" s="48"/>
      <c r="EW59" s="48"/>
      <c r="EZ59" s="49"/>
      <c r="FA59" s="46"/>
      <c r="FB59" s="48"/>
      <c r="FC59" s="48"/>
      <c r="FE59" s="48"/>
      <c r="FF59" s="48"/>
      <c r="FG59" s="5"/>
      <c r="FI59" s="46"/>
      <c r="FJ59" s="47"/>
      <c r="FK59" s="47"/>
      <c r="FL59" s="45"/>
      <c r="FM59" s="47"/>
      <c r="FN59" s="47"/>
      <c r="FO59" s="46"/>
      <c r="FP59" s="48"/>
      <c r="FQ59" s="48"/>
      <c r="FT59" s="49"/>
      <c r="FU59" s="46"/>
      <c r="FV59" s="48"/>
      <c r="FW59" s="48"/>
      <c r="FY59" s="48"/>
      <c r="FZ59" s="48"/>
      <c r="GA59" s="5"/>
      <c r="GG59" s="48"/>
      <c r="GI59" s="51"/>
      <c r="GN59" s="49"/>
      <c r="GU59" s="5"/>
      <c r="HA59" s="48"/>
      <c r="HC59" s="51"/>
      <c r="HH59" s="49"/>
      <c r="HO59" s="5"/>
      <c r="HU59" s="48"/>
      <c r="HW59" s="51"/>
      <c r="IB59" s="49"/>
      <c r="II59" s="5"/>
      <c r="IO59" s="48"/>
      <c r="IQ59" s="51"/>
      <c r="IV59" s="49"/>
    </row>
    <row r="60" spans="1:262" s="6" customFormat="1" ht="13.5" customHeight="1">
      <c r="A60" s="63"/>
      <c r="B60" s="45"/>
      <c r="C60" s="5"/>
      <c r="E60" s="46"/>
      <c r="F60" s="47"/>
      <c r="G60" s="48"/>
      <c r="H60" s="45"/>
      <c r="I60" s="47"/>
      <c r="J60" s="48"/>
      <c r="K60" s="46"/>
      <c r="L60" s="48"/>
      <c r="M60" s="48"/>
      <c r="P60" s="49"/>
      <c r="Q60" s="46"/>
      <c r="R60" s="48"/>
      <c r="S60" s="48"/>
      <c r="U60" s="48"/>
      <c r="V60" s="48"/>
      <c r="W60" s="5"/>
      <c r="Y60" s="46"/>
      <c r="Z60" s="47"/>
      <c r="AA60" s="47"/>
      <c r="AB60" s="45"/>
      <c r="AC60" s="47"/>
      <c r="AD60" s="47"/>
      <c r="AE60" s="46"/>
      <c r="AF60" s="48"/>
      <c r="AG60" s="48"/>
      <c r="AJ60" s="49"/>
      <c r="AK60" s="46"/>
      <c r="AM60" s="48"/>
      <c r="AO60" s="48"/>
      <c r="AP60" s="48"/>
      <c r="AQ60" s="5"/>
      <c r="AS60" s="46"/>
      <c r="AT60" s="47"/>
      <c r="AU60" s="47"/>
      <c r="AV60" s="45"/>
      <c r="AW60" s="47"/>
      <c r="AX60" s="47"/>
      <c r="AY60" s="46"/>
      <c r="AZ60" s="48"/>
      <c r="BA60" s="48"/>
      <c r="BD60" s="49"/>
      <c r="BE60" s="46"/>
      <c r="BF60" s="48"/>
      <c r="BG60" s="48"/>
      <c r="BI60" s="48"/>
      <c r="BJ60" s="48"/>
      <c r="BK60" s="5"/>
      <c r="BM60" s="46"/>
      <c r="BN60" s="47"/>
      <c r="BO60" s="47"/>
      <c r="BP60" s="45"/>
      <c r="BQ60" s="47"/>
      <c r="BR60" s="47"/>
      <c r="BS60" s="65"/>
      <c r="BT60" s="48"/>
      <c r="BU60" s="48"/>
      <c r="BX60" s="49"/>
      <c r="BY60" s="46"/>
      <c r="BZ60" s="48"/>
      <c r="CA60" s="48"/>
      <c r="CC60" s="48"/>
      <c r="CD60" s="48"/>
      <c r="CE60" s="46"/>
      <c r="CG60" s="46"/>
      <c r="CH60" s="47"/>
      <c r="CI60" s="47"/>
      <c r="CJ60" s="45"/>
      <c r="CK60" s="47"/>
      <c r="CL60" s="47"/>
      <c r="CM60" s="46"/>
      <c r="CN60" s="48"/>
      <c r="CO60" s="48"/>
      <c r="CR60" s="49"/>
      <c r="CS60" s="46"/>
      <c r="CT60" s="48"/>
      <c r="CU60" s="48"/>
      <c r="CW60" s="48"/>
      <c r="CX60" s="48"/>
      <c r="CY60" s="5"/>
      <c r="DA60" s="46"/>
      <c r="DB60" s="47"/>
      <c r="DC60" s="47"/>
      <c r="DD60" s="45"/>
      <c r="DE60" s="47"/>
      <c r="DF60" s="47"/>
      <c r="DG60" s="46"/>
      <c r="DH60" s="48"/>
      <c r="DI60" s="48"/>
      <c r="DL60" s="49"/>
      <c r="DM60" s="46"/>
      <c r="DN60" s="48"/>
      <c r="DO60" s="48"/>
      <c r="DQ60" s="48"/>
      <c r="DR60" s="48"/>
      <c r="DS60" s="5"/>
      <c r="DU60" s="46"/>
      <c r="DV60" s="47"/>
      <c r="DW60" s="47"/>
      <c r="DX60" s="45"/>
      <c r="DY60" s="47"/>
      <c r="DZ60" s="47"/>
      <c r="EA60" s="46"/>
      <c r="EC60" s="50"/>
      <c r="EF60" s="49"/>
      <c r="EG60" s="46"/>
      <c r="EH60" s="48"/>
      <c r="EI60" s="48"/>
      <c r="EK60" s="48"/>
      <c r="EL60" s="48"/>
      <c r="EM60" s="5"/>
      <c r="EO60" s="46"/>
      <c r="EP60" s="47"/>
      <c r="EQ60" s="47"/>
      <c r="ER60" s="45"/>
      <c r="ES60" s="47"/>
      <c r="ET60" s="47"/>
      <c r="EU60" s="46"/>
      <c r="EV60" s="48"/>
      <c r="EW60" s="48"/>
      <c r="EZ60" s="49"/>
      <c r="FA60" s="46"/>
      <c r="FB60" s="48"/>
      <c r="FC60" s="48"/>
      <c r="FE60" s="48"/>
      <c r="FF60" s="48"/>
      <c r="FG60" s="5"/>
      <c r="FI60" s="46"/>
      <c r="FJ60" s="47"/>
      <c r="FK60" s="47"/>
      <c r="FL60" s="45"/>
      <c r="FM60" s="47"/>
      <c r="FN60" s="47"/>
      <c r="FO60" s="46"/>
      <c r="FP60" s="48"/>
      <c r="FQ60" s="48"/>
      <c r="FT60" s="49"/>
      <c r="FU60" s="46"/>
      <c r="FV60" s="48"/>
      <c r="FW60" s="48"/>
      <c r="FY60" s="48"/>
      <c r="FZ60" s="48"/>
      <c r="GA60" s="5"/>
      <c r="GG60" s="48"/>
      <c r="GI60" s="51"/>
      <c r="GN60" s="49"/>
      <c r="GU60" s="5"/>
      <c r="HA60" s="48"/>
      <c r="HC60" s="51"/>
      <c r="HH60" s="49"/>
      <c r="HO60" s="5"/>
      <c r="HU60" s="48"/>
      <c r="HW60" s="51"/>
      <c r="IB60" s="49"/>
      <c r="II60" s="5"/>
      <c r="IO60" s="48"/>
      <c r="IQ60" s="51"/>
      <c r="IV60" s="49"/>
    </row>
    <row r="61" spans="1:262" s="6" customFormat="1" ht="13.5" customHeight="1">
      <c r="A61" s="63"/>
      <c r="B61" s="45"/>
      <c r="C61" s="5"/>
      <c r="E61" s="46"/>
      <c r="F61" s="47"/>
      <c r="G61" s="48"/>
      <c r="H61" s="45"/>
      <c r="I61" s="47"/>
      <c r="J61" s="48"/>
      <c r="K61" s="46"/>
      <c r="L61" s="48"/>
      <c r="M61" s="48"/>
      <c r="P61" s="49"/>
      <c r="Q61" s="46"/>
      <c r="R61" s="48"/>
      <c r="S61" s="48"/>
      <c r="U61" s="48"/>
      <c r="V61" s="48"/>
      <c r="W61" s="5"/>
      <c r="Y61" s="46"/>
      <c r="Z61" s="47"/>
      <c r="AA61" s="47"/>
      <c r="AB61" s="45"/>
      <c r="AC61" s="47"/>
      <c r="AD61" s="47"/>
      <c r="AE61" s="46"/>
      <c r="AF61" s="48"/>
      <c r="AG61" s="48"/>
      <c r="AJ61" s="49"/>
      <c r="AK61" s="46"/>
      <c r="AM61" s="48"/>
      <c r="AO61" s="48"/>
      <c r="AP61" s="48"/>
      <c r="AQ61" s="5"/>
      <c r="AS61" s="46"/>
      <c r="AT61" s="47"/>
      <c r="AU61" s="47"/>
      <c r="AV61" s="45"/>
      <c r="AW61" s="47"/>
      <c r="AX61" s="47"/>
      <c r="AY61" s="46"/>
      <c r="AZ61" s="48"/>
      <c r="BA61" s="48"/>
      <c r="BD61" s="49"/>
      <c r="BE61" s="46"/>
      <c r="BF61" s="48"/>
      <c r="BG61" s="48"/>
      <c r="BI61" s="48"/>
      <c r="BJ61" s="48"/>
      <c r="BK61" s="5"/>
      <c r="BM61" s="46"/>
      <c r="BN61" s="47"/>
      <c r="BO61" s="47"/>
      <c r="BP61" s="45"/>
      <c r="BQ61" s="47"/>
      <c r="BR61" s="47"/>
      <c r="BS61" s="65"/>
      <c r="BT61" s="48"/>
      <c r="BU61" s="48"/>
      <c r="BX61" s="49"/>
      <c r="BY61" s="46"/>
      <c r="BZ61" s="48"/>
      <c r="CA61" s="48"/>
      <c r="CC61" s="48"/>
      <c r="CD61" s="48"/>
      <c r="CE61" s="46"/>
      <c r="CG61" s="46"/>
      <c r="CH61" s="47"/>
      <c r="CI61" s="47"/>
      <c r="CJ61" s="45"/>
      <c r="CK61" s="47"/>
      <c r="CL61" s="47"/>
      <c r="CM61" s="46"/>
      <c r="CN61" s="48"/>
      <c r="CO61" s="48"/>
      <c r="CR61" s="49"/>
      <c r="CS61" s="46"/>
      <c r="CT61" s="48"/>
      <c r="CU61" s="48"/>
      <c r="CW61" s="48"/>
      <c r="CX61" s="48"/>
      <c r="CY61" s="5"/>
      <c r="DA61" s="46"/>
      <c r="DB61" s="47"/>
      <c r="DC61" s="47"/>
      <c r="DD61" s="45"/>
      <c r="DE61" s="47"/>
      <c r="DF61" s="47"/>
      <c r="DG61" s="46"/>
      <c r="DH61" s="48"/>
      <c r="DI61" s="48"/>
      <c r="DL61" s="49"/>
      <c r="DM61" s="46"/>
      <c r="DN61" s="48"/>
      <c r="DO61" s="48"/>
      <c r="DQ61" s="48"/>
      <c r="DR61" s="48"/>
      <c r="DS61" s="5"/>
      <c r="DU61" s="46"/>
      <c r="DV61" s="47"/>
      <c r="DW61" s="47"/>
      <c r="DX61" s="45"/>
      <c r="DY61" s="47"/>
      <c r="DZ61" s="47"/>
      <c r="EA61" s="46"/>
      <c r="EC61" s="50"/>
      <c r="EF61" s="49"/>
      <c r="EG61" s="46"/>
      <c r="EH61" s="48"/>
      <c r="EI61" s="48"/>
      <c r="EK61" s="48"/>
      <c r="EL61" s="48"/>
      <c r="EM61" s="5"/>
      <c r="EO61" s="46"/>
      <c r="EP61" s="47"/>
      <c r="EQ61" s="47"/>
      <c r="ER61" s="45"/>
      <c r="ES61" s="47"/>
      <c r="ET61" s="47"/>
      <c r="EU61" s="46"/>
      <c r="EV61" s="48"/>
      <c r="EW61" s="48"/>
      <c r="EZ61" s="49"/>
      <c r="FA61" s="46"/>
      <c r="FB61" s="48"/>
      <c r="FC61" s="48"/>
      <c r="FE61" s="48"/>
      <c r="FF61" s="48"/>
      <c r="FG61" s="5"/>
      <c r="FI61" s="46"/>
      <c r="FJ61" s="47"/>
      <c r="FK61" s="47"/>
      <c r="FL61" s="45"/>
      <c r="FM61" s="47"/>
      <c r="FN61" s="47"/>
      <c r="FO61" s="46"/>
      <c r="FP61" s="48"/>
      <c r="FQ61" s="48"/>
      <c r="FT61" s="49"/>
      <c r="FU61" s="46"/>
      <c r="FV61" s="48"/>
      <c r="FW61" s="48"/>
      <c r="FY61" s="48"/>
      <c r="FZ61" s="48"/>
      <c r="GA61" s="5"/>
      <c r="GI61" s="51"/>
      <c r="GN61" s="49"/>
      <c r="GU61" s="5"/>
      <c r="HC61" s="51"/>
      <c r="HH61" s="49"/>
      <c r="HO61" s="5"/>
      <c r="HW61" s="51"/>
      <c r="IB61" s="49"/>
      <c r="II61" s="5"/>
      <c r="IQ61" s="51"/>
      <c r="IV61" s="49"/>
    </row>
    <row r="62" spans="1:262" s="6" customFormat="1" ht="13.5" customHeight="1">
      <c r="A62" s="63"/>
      <c r="B62" s="45"/>
      <c r="C62" s="5"/>
      <c r="E62" s="46"/>
      <c r="F62" s="47"/>
      <c r="G62" s="48"/>
      <c r="H62" s="45"/>
      <c r="I62" s="47"/>
      <c r="J62" s="48"/>
      <c r="K62" s="46"/>
      <c r="L62" s="48"/>
      <c r="M62" s="48"/>
      <c r="P62" s="49"/>
      <c r="Q62" s="46"/>
      <c r="R62" s="48"/>
      <c r="S62" s="48"/>
      <c r="U62" s="48"/>
      <c r="V62" s="48"/>
      <c r="W62" s="5"/>
      <c r="Y62" s="46"/>
      <c r="Z62" s="47"/>
      <c r="AA62" s="47"/>
      <c r="AB62" s="45"/>
      <c r="AC62" s="47"/>
      <c r="AD62" s="47"/>
      <c r="AE62" s="46"/>
      <c r="AF62" s="48"/>
      <c r="AG62" s="48"/>
      <c r="AJ62" s="49"/>
      <c r="AK62" s="46"/>
      <c r="AM62" s="48"/>
      <c r="AO62" s="48"/>
      <c r="AP62" s="48"/>
      <c r="AQ62" s="5"/>
      <c r="AS62" s="46"/>
      <c r="AT62" s="47"/>
      <c r="AU62" s="47"/>
      <c r="AV62" s="45"/>
      <c r="AW62" s="47"/>
      <c r="AX62" s="47"/>
      <c r="AY62" s="46"/>
      <c r="AZ62" s="48"/>
      <c r="BA62" s="48"/>
      <c r="BD62" s="49"/>
      <c r="BE62" s="46"/>
      <c r="BF62" s="48"/>
      <c r="BG62" s="48"/>
      <c r="BI62" s="48"/>
      <c r="BJ62" s="48"/>
      <c r="BK62" s="5"/>
      <c r="BM62" s="46"/>
      <c r="BN62" s="47"/>
      <c r="BO62" s="47"/>
      <c r="BP62" s="45"/>
      <c r="BQ62" s="47"/>
      <c r="BR62" s="47"/>
      <c r="BS62" s="65"/>
      <c r="BT62" s="48"/>
      <c r="BU62" s="48"/>
      <c r="BX62" s="49"/>
      <c r="BY62" s="46"/>
      <c r="BZ62" s="48"/>
      <c r="CA62" s="48"/>
      <c r="CC62" s="48"/>
      <c r="CD62" s="48"/>
      <c r="CE62" s="46"/>
      <c r="CG62" s="46"/>
      <c r="CH62" s="47"/>
      <c r="CI62" s="47"/>
      <c r="CJ62" s="45"/>
      <c r="CK62" s="47"/>
      <c r="CL62" s="47"/>
      <c r="CM62" s="46"/>
      <c r="CN62" s="48"/>
      <c r="CO62" s="48"/>
      <c r="CR62" s="49"/>
      <c r="CS62" s="46"/>
      <c r="CT62" s="48"/>
      <c r="CU62" s="48"/>
      <c r="CW62" s="48"/>
      <c r="CX62" s="48"/>
      <c r="CY62" s="5"/>
      <c r="DA62" s="46"/>
      <c r="DB62" s="47"/>
      <c r="DC62" s="47"/>
      <c r="DD62" s="45"/>
      <c r="DE62" s="47"/>
      <c r="DF62" s="47"/>
      <c r="DG62" s="46"/>
      <c r="DH62" s="48"/>
      <c r="DI62" s="48"/>
      <c r="DL62" s="49"/>
      <c r="DM62" s="46"/>
      <c r="DN62" s="48"/>
      <c r="DO62" s="48"/>
      <c r="DQ62" s="48"/>
      <c r="DR62" s="48"/>
      <c r="DS62" s="5"/>
      <c r="DU62" s="46"/>
      <c r="DV62" s="47"/>
      <c r="DW62" s="47"/>
      <c r="DX62" s="45"/>
      <c r="DY62" s="47"/>
      <c r="DZ62" s="47"/>
      <c r="EA62" s="46"/>
      <c r="EC62" s="50"/>
      <c r="EF62" s="49"/>
      <c r="EG62" s="46"/>
      <c r="EH62" s="48"/>
      <c r="EI62" s="48"/>
      <c r="EK62" s="48"/>
      <c r="EL62" s="48"/>
      <c r="EM62" s="5"/>
      <c r="EO62" s="46"/>
      <c r="EP62" s="47"/>
      <c r="EQ62" s="47"/>
      <c r="ER62" s="45"/>
      <c r="ES62" s="47"/>
      <c r="ET62" s="47"/>
      <c r="EU62" s="46"/>
      <c r="EV62" s="48"/>
      <c r="EW62" s="48"/>
      <c r="EZ62" s="49"/>
      <c r="FA62" s="46"/>
      <c r="FB62" s="48"/>
      <c r="FC62" s="48"/>
      <c r="FE62" s="48"/>
      <c r="FF62" s="48"/>
      <c r="FG62" s="5"/>
      <c r="FI62" s="46"/>
      <c r="FJ62" s="47"/>
      <c r="FK62" s="47"/>
      <c r="FL62" s="45"/>
      <c r="FM62" s="47"/>
      <c r="FN62" s="47"/>
      <c r="FO62" s="46"/>
      <c r="FP62" s="48"/>
      <c r="FQ62" s="48"/>
      <c r="FT62" s="49"/>
      <c r="FU62" s="46"/>
      <c r="FV62" s="48"/>
      <c r="FW62" s="48"/>
      <c r="FY62" s="48"/>
      <c r="FZ62" s="48"/>
      <c r="GA62" s="5"/>
      <c r="GI62" s="51"/>
      <c r="GN62" s="49"/>
      <c r="GU62" s="5"/>
      <c r="HC62" s="51"/>
      <c r="HH62" s="49"/>
      <c r="HO62" s="5"/>
      <c r="HW62" s="51"/>
      <c r="IB62" s="49"/>
      <c r="II62" s="5"/>
      <c r="IQ62" s="51"/>
      <c r="IV62" s="49"/>
    </row>
    <row r="63" spans="1:262" s="6" customFormat="1" ht="13.5" customHeight="1">
      <c r="A63" s="63"/>
      <c r="B63" s="45"/>
      <c r="C63" s="5"/>
      <c r="E63" s="46"/>
      <c r="F63" s="47"/>
      <c r="G63" s="48"/>
      <c r="H63" s="45"/>
      <c r="I63" s="47"/>
      <c r="J63" s="48"/>
      <c r="K63" s="46"/>
      <c r="L63" s="48"/>
      <c r="M63" s="48"/>
      <c r="P63" s="49"/>
      <c r="Q63" s="46"/>
      <c r="R63" s="48"/>
      <c r="S63" s="48"/>
      <c r="U63" s="48"/>
      <c r="V63" s="48"/>
      <c r="W63" s="5"/>
      <c r="Y63" s="46"/>
      <c r="Z63" s="47"/>
      <c r="AA63" s="47"/>
      <c r="AB63" s="45"/>
      <c r="AC63" s="47"/>
      <c r="AD63" s="47"/>
      <c r="AE63" s="46"/>
      <c r="AF63" s="48"/>
      <c r="AG63" s="48"/>
      <c r="AJ63" s="49"/>
      <c r="AK63" s="46"/>
      <c r="AM63" s="48"/>
      <c r="AO63" s="48"/>
      <c r="AP63" s="48"/>
      <c r="AQ63" s="5"/>
      <c r="AS63" s="46"/>
      <c r="AT63" s="47"/>
      <c r="AU63" s="47"/>
      <c r="AV63" s="45"/>
      <c r="AW63" s="47"/>
      <c r="AX63" s="47"/>
      <c r="AY63" s="46"/>
      <c r="AZ63" s="48"/>
      <c r="BA63" s="48"/>
      <c r="BD63" s="49"/>
      <c r="BE63" s="46"/>
      <c r="BF63" s="48"/>
      <c r="BG63" s="48"/>
      <c r="BI63" s="48"/>
      <c r="BJ63" s="48"/>
      <c r="BK63" s="5"/>
      <c r="BM63" s="46"/>
      <c r="BN63" s="47"/>
      <c r="BO63" s="47"/>
      <c r="BP63" s="45"/>
      <c r="BQ63" s="47"/>
      <c r="BR63" s="47"/>
      <c r="BS63" s="65"/>
      <c r="BT63" s="48"/>
      <c r="BU63" s="48"/>
      <c r="BX63" s="49"/>
      <c r="BY63" s="46"/>
      <c r="BZ63" s="48"/>
      <c r="CA63" s="48"/>
      <c r="CC63" s="48"/>
      <c r="CD63" s="48"/>
      <c r="CE63" s="46"/>
      <c r="CG63" s="46"/>
      <c r="CH63" s="47"/>
      <c r="CI63" s="47"/>
      <c r="CJ63" s="45"/>
      <c r="CK63" s="47"/>
      <c r="CL63" s="47"/>
      <c r="CM63" s="46"/>
      <c r="CN63" s="48"/>
      <c r="CO63" s="48"/>
      <c r="CR63" s="49"/>
      <c r="CS63" s="46"/>
      <c r="CT63" s="48"/>
      <c r="CU63" s="48"/>
      <c r="CW63" s="48"/>
      <c r="CX63" s="48"/>
      <c r="CY63" s="5"/>
      <c r="DA63" s="46"/>
      <c r="DB63" s="47"/>
      <c r="DC63" s="47"/>
      <c r="DD63" s="45"/>
      <c r="DE63" s="47"/>
      <c r="DF63" s="47"/>
      <c r="DG63" s="46"/>
      <c r="DH63" s="48"/>
      <c r="DI63" s="48"/>
      <c r="DL63" s="49"/>
      <c r="DM63" s="46"/>
      <c r="DN63" s="48"/>
      <c r="DO63" s="48"/>
      <c r="DQ63" s="48"/>
      <c r="DR63" s="48"/>
      <c r="DS63" s="5"/>
      <c r="DU63" s="46"/>
      <c r="DV63" s="47"/>
      <c r="DW63" s="47"/>
      <c r="DX63" s="45"/>
      <c r="DY63" s="47"/>
      <c r="DZ63" s="47"/>
      <c r="EA63" s="46"/>
      <c r="EC63" s="50"/>
      <c r="EF63" s="49"/>
      <c r="EG63" s="46"/>
      <c r="EH63" s="48"/>
      <c r="EI63" s="48"/>
      <c r="EK63" s="48"/>
      <c r="EL63" s="48"/>
      <c r="EM63" s="5"/>
      <c r="EO63" s="46"/>
      <c r="EP63" s="47"/>
      <c r="EQ63" s="47"/>
      <c r="ER63" s="45"/>
      <c r="ES63" s="47"/>
      <c r="ET63" s="47"/>
      <c r="EU63" s="46"/>
      <c r="EV63" s="48"/>
      <c r="EW63" s="48"/>
      <c r="EZ63" s="49"/>
      <c r="FA63" s="46"/>
      <c r="FB63" s="48"/>
      <c r="FC63" s="48"/>
      <c r="FE63" s="48"/>
      <c r="FF63" s="48"/>
      <c r="FG63" s="5"/>
      <c r="FI63" s="46"/>
      <c r="FJ63" s="47"/>
      <c r="FK63" s="47"/>
      <c r="FL63" s="45"/>
      <c r="FM63" s="47"/>
      <c r="FN63" s="47"/>
      <c r="FO63" s="46"/>
      <c r="FP63" s="48"/>
      <c r="FQ63" s="48"/>
      <c r="FT63" s="49"/>
      <c r="FU63" s="46"/>
      <c r="FV63" s="48"/>
      <c r="FW63" s="48"/>
      <c r="FY63" s="48"/>
      <c r="FZ63" s="48"/>
      <c r="GA63" s="5"/>
      <c r="GI63" s="51"/>
      <c r="GN63" s="49"/>
      <c r="GU63" s="5"/>
      <c r="HC63" s="51"/>
      <c r="HH63" s="49"/>
      <c r="HO63" s="5"/>
      <c r="HW63" s="51"/>
      <c r="IB63" s="49"/>
      <c r="II63" s="5"/>
      <c r="IQ63" s="51"/>
      <c r="IV63" s="49"/>
    </row>
    <row r="64" spans="1:262" s="6" customFormat="1" ht="13.5" customHeight="1">
      <c r="A64" s="63"/>
      <c r="B64" s="45"/>
      <c r="C64" s="5"/>
      <c r="E64" s="46"/>
      <c r="F64" s="47"/>
      <c r="G64" s="48"/>
      <c r="H64" s="45"/>
      <c r="I64" s="47"/>
      <c r="J64" s="48"/>
      <c r="K64" s="46"/>
      <c r="L64" s="48"/>
      <c r="M64" s="48"/>
      <c r="P64" s="49"/>
      <c r="Q64" s="46"/>
      <c r="R64" s="48"/>
      <c r="S64" s="48"/>
      <c r="U64" s="48"/>
      <c r="V64" s="48"/>
      <c r="W64" s="5"/>
      <c r="Y64" s="46"/>
      <c r="Z64" s="47"/>
      <c r="AA64" s="47"/>
      <c r="AB64" s="45"/>
      <c r="AC64" s="47"/>
      <c r="AD64" s="47"/>
      <c r="AE64" s="46"/>
      <c r="AF64" s="48"/>
      <c r="AG64" s="48"/>
      <c r="AJ64" s="49"/>
      <c r="AK64" s="46"/>
      <c r="AM64" s="48"/>
      <c r="AO64" s="48"/>
      <c r="AP64" s="48"/>
      <c r="AQ64" s="5"/>
      <c r="AS64" s="46"/>
      <c r="AT64" s="47"/>
      <c r="AU64" s="47"/>
      <c r="AV64" s="45"/>
      <c r="AW64" s="47"/>
      <c r="AX64" s="47"/>
      <c r="AY64" s="46"/>
      <c r="AZ64" s="48"/>
      <c r="BA64" s="48"/>
      <c r="BD64" s="49"/>
      <c r="BE64" s="46"/>
      <c r="BF64" s="48"/>
      <c r="BG64" s="48"/>
      <c r="BI64" s="48"/>
      <c r="BJ64" s="48"/>
      <c r="BK64" s="5"/>
      <c r="BM64" s="46"/>
      <c r="BN64" s="47"/>
      <c r="BO64" s="47"/>
      <c r="BP64" s="45"/>
      <c r="BQ64" s="47"/>
      <c r="BR64" s="47"/>
      <c r="BS64" s="65"/>
      <c r="BT64" s="48"/>
      <c r="BU64" s="48"/>
      <c r="BX64" s="49"/>
      <c r="BY64" s="46"/>
      <c r="BZ64" s="48"/>
      <c r="CA64" s="48"/>
      <c r="CC64" s="48"/>
      <c r="CD64" s="48"/>
      <c r="CE64" s="46"/>
      <c r="CG64" s="46"/>
      <c r="CH64" s="47"/>
      <c r="CI64" s="47"/>
      <c r="CJ64" s="45"/>
      <c r="CK64" s="47"/>
      <c r="CL64" s="47"/>
      <c r="CM64" s="46"/>
      <c r="CN64" s="48"/>
      <c r="CO64" s="48"/>
      <c r="CR64" s="49"/>
      <c r="CS64" s="46"/>
      <c r="CT64" s="48"/>
      <c r="CU64" s="48"/>
      <c r="CW64" s="48"/>
      <c r="CX64" s="48"/>
      <c r="CY64" s="5"/>
      <c r="DA64" s="46"/>
      <c r="DB64" s="47"/>
      <c r="DC64" s="47"/>
      <c r="DD64" s="45"/>
      <c r="DE64" s="47"/>
      <c r="DF64" s="47"/>
      <c r="DG64" s="46"/>
      <c r="DH64" s="48"/>
      <c r="DI64" s="48"/>
      <c r="DL64" s="49"/>
      <c r="DM64" s="46"/>
      <c r="DN64" s="48"/>
      <c r="DO64" s="48"/>
      <c r="DQ64" s="48"/>
      <c r="DR64" s="48"/>
      <c r="DS64" s="5"/>
      <c r="DU64" s="46"/>
      <c r="DV64" s="47"/>
      <c r="DW64" s="47"/>
      <c r="DX64" s="45"/>
      <c r="DY64" s="47"/>
      <c r="DZ64" s="47"/>
      <c r="EA64" s="46"/>
      <c r="EC64" s="50"/>
      <c r="EF64" s="49"/>
      <c r="EG64" s="46"/>
      <c r="EH64" s="48"/>
      <c r="EI64" s="48"/>
      <c r="EK64" s="48"/>
      <c r="EL64" s="48"/>
      <c r="EM64" s="5"/>
      <c r="EO64" s="46"/>
      <c r="EP64" s="47"/>
      <c r="EQ64" s="47"/>
      <c r="ER64" s="45"/>
      <c r="ES64" s="47"/>
      <c r="ET64" s="47"/>
      <c r="EU64" s="46"/>
      <c r="EV64" s="48"/>
      <c r="EW64" s="48"/>
      <c r="EZ64" s="49"/>
      <c r="FA64" s="46"/>
      <c r="FB64" s="48"/>
      <c r="FC64" s="48"/>
      <c r="FE64" s="48"/>
      <c r="FF64" s="48"/>
      <c r="FG64" s="5"/>
      <c r="FI64" s="46"/>
      <c r="FJ64" s="47"/>
      <c r="FK64" s="47"/>
      <c r="FL64" s="45"/>
      <c r="FM64" s="47"/>
      <c r="FN64" s="47"/>
      <c r="FO64" s="46"/>
      <c r="FP64" s="48"/>
      <c r="FQ64" s="48"/>
      <c r="FT64" s="49"/>
      <c r="FU64" s="46"/>
      <c r="FV64" s="48"/>
      <c r="FW64" s="48"/>
      <c r="FY64" s="48"/>
      <c r="FZ64" s="48"/>
      <c r="GA64" s="5"/>
      <c r="GI64" s="51"/>
      <c r="GN64" s="49"/>
      <c r="GU64" s="5"/>
      <c r="HC64" s="51"/>
      <c r="HH64" s="49"/>
      <c r="HO64" s="5"/>
      <c r="HW64" s="51"/>
      <c r="IB64" s="49"/>
      <c r="II64" s="5"/>
      <c r="IQ64" s="51"/>
      <c r="IV64" s="49"/>
    </row>
    <row r="65" spans="1:256" s="6" customFormat="1" ht="13.5" customHeight="1">
      <c r="A65" s="63"/>
      <c r="B65" s="45"/>
      <c r="C65" s="5"/>
      <c r="E65" s="46"/>
      <c r="F65" s="47"/>
      <c r="G65" s="48"/>
      <c r="H65" s="45"/>
      <c r="I65" s="47"/>
      <c r="J65" s="48"/>
      <c r="K65" s="46"/>
      <c r="L65" s="48"/>
      <c r="M65" s="48"/>
      <c r="P65" s="49"/>
      <c r="Q65" s="46"/>
      <c r="R65" s="48"/>
      <c r="S65" s="48"/>
      <c r="U65" s="48"/>
      <c r="V65" s="48"/>
      <c r="W65" s="5"/>
      <c r="Y65" s="46"/>
      <c r="Z65" s="47"/>
      <c r="AA65" s="47"/>
      <c r="AB65" s="45"/>
      <c r="AC65" s="47"/>
      <c r="AD65" s="47"/>
      <c r="AE65" s="46"/>
      <c r="AF65" s="48"/>
      <c r="AG65" s="48"/>
      <c r="AJ65" s="49"/>
      <c r="AK65" s="46"/>
      <c r="AM65" s="48"/>
      <c r="AO65" s="48"/>
      <c r="AP65" s="48"/>
      <c r="AQ65" s="5"/>
      <c r="AS65" s="46"/>
      <c r="AT65" s="47"/>
      <c r="AU65" s="47"/>
      <c r="AV65" s="45"/>
      <c r="AW65" s="47"/>
      <c r="AX65" s="47"/>
      <c r="AY65" s="46"/>
      <c r="AZ65" s="48"/>
      <c r="BA65" s="48"/>
      <c r="BD65" s="49"/>
      <c r="BE65" s="46"/>
      <c r="BF65" s="48"/>
      <c r="BG65" s="48"/>
      <c r="BI65" s="48"/>
      <c r="BJ65" s="48"/>
      <c r="BK65" s="5"/>
      <c r="BM65" s="46"/>
      <c r="BN65" s="47"/>
      <c r="BO65" s="47"/>
      <c r="BP65" s="45"/>
      <c r="BQ65" s="47"/>
      <c r="BR65" s="47"/>
      <c r="BS65" s="65"/>
      <c r="BT65" s="48"/>
      <c r="BU65" s="48"/>
      <c r="BX65" s="49"/>
      <c r="BY65" s="46"/>
      <c r="BZ65" s="48"/>
      <c r="CA65" s="48"/>
      <c r="CC65" s="48"/>
      <c r="CD65" s="48"/>
      <c r="CE65" s="46"/>
      <c r="CG65" s="46"/>
      <c r="CH65" s="47"/>
      <c r="CI65" s="47"/>
      <c r="CJ65" s="45"/>
      <c r="CK65" s="47"/>
      <c r="CL65" s="47"/>
      <c r="CM65" s="46"/>
      <c r="CN65" s="48"/>
      <c r="CO65" s="48"/>
      <c r="CR65" s="49"/>
      <c r="CS65" s="46"/>
      <c r="CT65" s="48"/>
      <c r="CU65" s="48"/>
      <c r="CW65" s="48"/>
      <c r="CX65" s="48"/>
      <c r="CY65" s="5"/>
      <c r="DA65" s="46"/>
      <c r="DB65" s="47"/>
      <c r="DC65" s="47"/>
      <c r="DD65" s="45"/>
      <c r="DE65" s="47"/>
      <c r="DF65" s="47"/>
      <c r="DG65" s="46"/>
      <c r="DH65" s="48"/>
      <c r="DI65" s="48"/>
      <c r="DL65" s="49"/>
      <c r="DM65" s="46"/>
      <c r="DN65" s="48"/>
      <c r="DO65" s="48"/>
      <c r="DQ65" s="48"/>
      <c r="DR65" s="48"/>
      <c r="DS65" s="5"/>
      <c r="DU65" s="46"/>
      <c r="DV65" s="47"/>
      <c r="DW65" s="47"/>
      <c r="DX65" s="45"/>
      <c r="DY65" s="47"/>
      <c r="DZ65" s="47"/>
      <c r="EA65" s="46"/>
      <c r="EC65" s="50"/>
      <c r="EF65" s="49"/>
      <c r="EG65" s="46"/>
      <c r="EH65" s="48"/>
      <c r="EI65" s="48"/>
      <c r="EK65" s="48"/>
      <c r="EL65" s="48"/>
      <c r="EM65" s="5"/>
      <c r="EO65" s="46"/>
      <c r="EP65" s="47"/>
      <c r="EQ65" s="47"/>
      <c r="ER65" s="45"/>
      <c r="ES65" s="47"/>
      <c r="ET65" s="47"/>
      <c r="EU65" s="46"/>
      <c r="EV65" s="48"/>
      <c r="EW65" s="48"/>
      <c r="EZ65" s="49"/>
      <c r="FA65" s="46"/>
      <c r="FB65" s="48"/>
      <c r="FC65" s="48"/>
      <c r="FE65" s="48"/>
      <c r="FF65" s="48"/>
      <c r="FG65" s="5"/>
      <c r="FI65" s="46"/>
      <c r="FJ65" s="47"/>
      <c r="FK65" s="47"/>
      <c r="FL65" s="45"/>
      <c r="FM65" s="47"/>
      <c r="FN65" s="47"/>
      <c r="FO65" s="46"/>
      <c r="FP65" s="48"/>
      <c r="FQ65" s="48"/>
      <c r="FT65" s="49"/>
      <c r="FU65" s="46"/>
      <c r="FV65" s="48"/>
      <c r="FW65" s="48"/>
      <c r="FY65" s="48"/>
      <c r="FZ65" s="48"/>
      <c r="GA65" s="5"/>
      <c r="GI65" s="51"/>
      <c r="GN65" s="49"/>
      <c r="GU65" s="5"/>
      <c r="HC65" s="51"/>
      <c r="HH65" s="49"/>
      <c r="HO65" s="5"/>
      <c r="HW65" s="51"/>
      <c r="IB65" s="49"/>
      <c r="II65" s="5"/>
      <c r="IQ65" s="51"/>
      <c r="IV65" s="49"/>
    </row>
    <row r="66" spans="1:256" s="6" customFormat="1" ht="13.5" customHeight="1">
      <c r="A66" s="63"/>
      <c r="B66" s="45"/>
      <c r="C66" s="5"/>
      <c r="E66" s="46"/>
      <c r="F66" s="47"/>
      <c r="G66" s="48"/>
      <c r="H66" s="45"/>
      <c r="I66" s="47"/>
      <c r="J66" s="48"/>
      <c r="K66" s="46"/>
      <c r="L66" s="48"/>
      <c r="M66" s="48"/>
      <c r="P66" s="49"/>
      <c r="Q66" s="46"/>
      <c r="R66" s="48"/>
      <c r="S66" s="48"/>
      <c r="U66" s="48"/>
      <c r="V66" s="48"/>
      <c r="W66" s="5"/>
      <c r="Y66" s="46"/>
      <c r="Z66" s="47"/>
      <c r="AA66" s="47"/>
      <c r="AB66" s="45"/>
      <c r="AC66" s="47"/>
      <c r="AD66" s="47"/>
      <c r="AE66" s="46"/>
      <c r="AF66" s="48"/>
      <c r="AG66" s="48"/>
      <c r="AJ66" s="49"/>
      <c r="AK66" s="46"/>
      <c r="AM66" s="48"/>
      <c r="AO66" s="48"/>
      <c r="AP66" s="48"/>
      <c r="AQ66" s="5"/>
      <c r="AS66" s="46"/>
      <c r="AT66" s="47"/>
      <c r="AU66" s="47"/>
      <c r="AV66" s="45"/>
      <c r="AW66" s="47"/>
      <c r="AX66" s="47"/>
      <c r="AY66" s="46"/>
      <c r="AZ66" s="48"/>
      <c r="BA66" s="48"/>
      <c r="BD66" s="49"/>
      <c r="BE66" s="46"/>
      <c r="BF66" s="48"/>
      <c r="BG66" s="48"/>
      <c r="BI66" s="48"/>
      <c r="BJ66" s="48"/>
      <c r="BK66" s="5"/>
      <c r="BM66" s="46"/>
      <c r="BN66" s="47"/>
      <c r="BO66" s="47"/>
      <c r="BP66" s="45"/>
      <c r="BQ66" s="47"/>
      <c r="BR66" s="47"/>
      <c r="BS66" s="65"/>
      <c r="BT66" s="48"/>
      <c r="BU66" s="48"/>
      <c r="BX66" s="49"/>
      <c r="BY66" s="46"/>
      <c r="BZ66" s="48"/>
      <c r="CA66" s="48"/>
      <c r="CC66" s="48"/>
      <c r="CD66" s="48"/>
      <c r="CE66" s="46"/>
      <c r="CG66" s="46"/>
      <c r="CH66" s="47"/>
      <c r="CI66" s="47"/>
      <c r="CJ66" s="45"/>
      <c r="CK66" s="47"/>
      <c r="CL66" s="47"/>
      <c r="CM66" s="46"/>
      <c r="CN66" s="48"/>
      <c r="CO66" s="48"/>
      <c r="CR66" s="49"/>
      <c r="CS66" s="46"/>
      <c r="CT66" s="48"/>
      <c r="CU66" s="48"/>
      <c r="CW66" s="48"/>
      <c r="CX66" s="48"/>
      <c r="CY66" s="5"/>
      <c r="DA66" s="46"/>
      <c r="DB66" s="47"/>
      <c r="DC66" s="47"/>
      <c r="DD66" s="45"/>
      <c r="DE66" s="47"/>
      <c r="DF66" s="47"/>
      <c r="DG66" s="46"/>
      <c r="DH66" s="48"/>
      <c r="DI66" s="48"/>
      <c r="DL66" s="49"/>
      <c r="DM66" s="46"/>
      <c r="DN66" s="48"/>
      <c r="DO66" s="48"/>
      <c r="DQ66" s="48"/>
      <c r="DR66" s="48"/>
      <c r="DS66" s="5"/>
      <c r="DU66" s="46"/>
      <c r="DV66" s="47"/>
      <c r="DW66" s="47"/>
      <c r="DX66" s="45"/>
      <c r="DY66" s="47"/>
      <c r="DZ66" s="47"/>
      <c r="EA66" s="46"/>
      <c r="EC66" s="50"/>
      <c r="EF66" s="49"/>
      <c r="EG66" s="46"/>
      <c r="EH66" s="48"/>
      <c r="EI66" s="48"/>
      <c r="EK66" s="48"/>
      <c r="EL66" s="48"/>
      <c r="EM66" s="5"/>
      <c r="EO66" s="46"/>
      <c r="EP66" s="47"/>
      <c r="EQ66" s="47"/>
      <c r="ER66" s="45"/>
      <c r="ES66" s="47"/>
      <c r="ET66" s="47"/>
      <c r="EU66" s="46"/>
      <c r="EV66" s="48"/>
      <c r="EW66" s="48"/>
      <c r="EZ66" s="49"/>
      <c r="FA66" s="46"/>
      <c r="FB66" s="48"/>
      <c r="FC66" s="48"/>
      <c r="FE66" s="48"/>
      <c r="FF66" s="48"/>
      <c r="FG66" s="5"/>
      <c r="FI66" s="46"/>
      <c r="FJ66" s="47"/>
      <c r="FK66" s="47"/>
      <c r="FL66" s="45"/>
      <c r="FM66" s="47"/>
      <c r="FN66" s="47"/>
      <c r="FO66" s="46"/>
      <c r="FP66" s="48"/>
      <c r="FQ66" s="48"/>
      <c r="FT66" s="49"/>
      <c r="FU66" s="46"/>
      <c r="FV66" s="48"/>
      <c r="FW66" s="48"/>
      <c r="FY66" s="48"/>
      <c r="FZ66" s="48"/>
      <c r="GA66" s="5"/>
      <c r="GI66" s="51"/>
      <c r="GN66" s="49"/>
      <c r="GU66" s="5"/>
      <c r="HC66" s="51"/>
      <c r="HH66" s="49"/>
      <c r="HO66" s="5"/>
      <c r="HW66" s="51"/>
      <c r="IB66" s="49"/>
      <c r="II66" s="5"/>
      <c r="IQ66" s="51"/>
      <c r="IV66" s="49"/>
    </row>
    <row r="67" spans="1:256" s="6" customFormat="1" ht="13.5" customHeight="1">
      <c r="A67" s="63"/>
      <c r="B67" s="45"/>
      <c r="C67" s="5"/>
      <c r="E67" s="46"/>
      <c r="F67" s="47"/>
      <c r="G67" s="48"/>
      <c r="H67" s="45"/>
      <c r="I67" s="47"/>
      <c r="J67" s="48"/>
      <c r="K67" s="46"/>
      <c r="L67" s="48"/>
      <c r="M67" s="48"/>
      <c r="P67" s="49"/>
      <c r="Q67" s="46"/>
      <c r="R67" s="48"/>
      <c r="S67" s="48"/>
      <c r="U67" s="48"/>
      <c r="V67" s="48"/>
      <c r="W67" s="5"/>
      <c r="Y67" s="46"/>
      <c r="Z67" s="47"/>
      <c r="AA67" s="47"/>
      <c r="AB67" s="45"/>
      <c r="AC67" s="47"/>
      <c r="AD67" s="47"/>
      <c r="AE67" s="46"/>
      <c r="AF67" s="48"/>
      <c r="AG67" s="48"/>
      <c r="AJ67" s="49"/>
      <c r="AK67" s="46"/>
      <c r="AM67" s="48"/>
      <c r="AO67" s="48"/>
      <c r="AP67" s="48"/>
      <c r="AQ67" s="5"/>
      <c r="AS67" s="46"/>
      <c r="AT67" s="47"/>
      <c r="AU67" s="47"/>
      <c r="AV67" s="45"/>
      <c r="AW67" s="47"/>
      <c r="AX67" s="47"/>
      <c r="AY67" s="46"/>
      <c r="AZ67" s="48"/>
      <c r="BA67" s="48"/>
      <c r="BD67" s="49"/>
      <c r="BE67" s="46"/>
      <c r="BF67" s="48"/>
      <c r="BG67" s="48"/>
      <c r="BI67" s="48"/>
      <c r="BJ67" s="48"/>
      <c r="BK67" s="5"/>
      <c r="BM67" s="46"/>
      <c r="BN67" s="47"/>
      <c r="BO67" s="47"/>
      <c r="BP67" s="45"/>
      <c r="BQ67" s="47"/>
      <c r="BR67" s="47"/>
      <c r="BS67" s="65"/>
      <c r="BT67" s="48"/>
      <c r="BU67" s="48"/>
      <c r="BX67" s="49"/>
      <c r="BY67" s="46"/>
      <c r="BZ67" s="48"/>
      <c r="CA67" s="48"/>
      <c r="CC67" s="48"/>
      <c r="CD67" s="48"/>
      <c r="CE67" s="46"/>
      <c r="CG67" s="46"/>
      <c r="CH67" s="47"/>
      <c r="CI67" s="47"/>
      <c r="CJ67" s="45"/>
      <c r="CK67" s="47"/>
      <c r="CL67" s="47"/>
      <c r="CM67" s="46"/>
      <c r="CN67" s="48"/>
      <c r="CO67" s="48"/>
      <c r="CR67" s="49"/>
      <c r="CS67" s="46"/>
      <c r="CT67" s="48"/>
      <c r="CU67" s="48"/>
      <c r="CW67" s="48"/>
      <c r="CX67" s="48"/>
      <c r="CY67" s="5"/>
      <c r="DA67" s="46"/>
      <c r="DB67" s="47"/>
      <c r="DC67" s="47"/>
      <c r="DD67" s="45"/>
      <c r="DE67" s="47"/>
      <c r="DF67" s="47"/>
      <c r="DG67" s="46"/>
      <c r="DH67" s="48"/>
      <c r="DI67" s="48"/>
      <c r="DL67" s="49"/>
      <c r="DM67" s="46"/>
      <c r="DN67" s="48"/>
      <c r="DO67" s="48"/>
      <c r="DQ67" s="48"/>
      <c r="DR67" s="48"/>
      <c r="DS67" s="5"/>
      <c r="DU67" s="46"/>
      <c r="DV67" s="47"/>
      <c r="DW67" s="47"/>
      <c r="DX67" s="45"/>
      <c r="DY67" s="47"/>
      <c r="DZ67" s="47"/>
      <c r="EA67" s="46"/>
      <c r="EC67" s="50"/>
      <c r="EF67" s="49"/>
      <c r="EG67" s="46"/>
      <c r="EH67" s="48"/>
      <c r="EI67" s="48"/>
      <c r="EK67" s="48"/>
      <c r="EL67" s="48"/>
      <c r="EM67" s="5"/>
      <c r="EO67" s="46"/>
      <c r="EP67" s="47"/>
      <c r="EQ67" s="47"/>
      <c r="ER67" s="45"/>
      <c r="ES67" s="47"/>
      <c r="ET67" s="47"/>
      <c r="EU67" s="46"/>
      <c r="EV67" s="48"/>
      <c r="EW67" s="48"/>
      <c r="EZ67" s="49"/>
      <c r="FA67" s="46"/>
      <c r="FB67" s="48"/>
      <c r="FC67" s="48"/>
      <c r="FE67" s="48"/>
      <c r="FF67" s="48"/>
      <c r="FG67" s="5"/>
      <c r="FI67" s="46"/>
      <c r="FJ67" s="47"/>
      <c r="FK67" s="47"/>
      <c r="FL67" s="45"/>
      <c r="FM67" s="47"/>
      <c r="FN67" s="47"/>
      <c r="FO67" s="46"/>
      <c r="FP67" s="48"/>
      <c r="FQ67" s="48"/>
      <c r="FT67" s="49"/>
      <c r="FU67" s="46"/>
      <c r="FV67" s="48"/>
      <c r="FW67" s="48"/>
      <c r="FY67" s="48"/>
      <c r="FZ67" s="48"/>
      <c r="GA67" s="5"/>
      <c r="GI67" s="51"/>
      <c r="GN67" s="49"/>
      <c r="GU67" s="5"/>
      <c r="HC67" s="51"/>
      <c r="HH67" s="49"/>
      <c r="HO67" s="5"/>
      <c r="HW67" s="51"/>
      <c r="IB67" s="49"/>
      <c r="II67" s="5"/>
      <c r="IQ67" s="51"/>
      <c r="IV67" s="49"/>
    </row>
    <row r="68" spans="1:256" s="6" customFormat="1" ht="13.5" customHeight="1">
      <c r="A68" s="63"/>
      <c r="B68" s="45"/>
      <c r="C68" s="5"/>
      <c r="E68" s="46"/>
      <c r="F68" s="47"/>
      <c r="G68" s="48"/>
      <c r="H68" s="45"/>
      <c r="I68" s="47"/>
      <c r="J68" s="48"/>
      <c r="K68" s="46"/>
      <c r="L68" s="48"/>
      <c r="M68" s="48"/>
      <c r="P68" s="49"/>
      <c r="Q68" s="46"/>
      <c r="R68" s="48"/>
      <c r="S68" s="48"/>
      <c r="U68" s="48"/>
      <c r="V68" s="48"/>
      <c r="W68" s="5"/>
      <c r="Y68" s="46"/>
      <c r="Z68" s="47"/>
      <c r="AA68" s="47"/>
      <c r="AB68" s="45"/>
      <c r="AC68" s="47"/>
      <c r="AD68" s="47"/>
      <c r="AE68" s="46"/>
      <c r="AF68" s="48"/>
      <c r="AG68" s="48"/>
      <c r="AJ68" s="49"/>
      <c r="AK68" s="46"/>
      <c r="AM68" s="48"/>
      <c r="AO68" s="48"/>
      <c r="AP68" s="48"/>
      <c r="AQ68" s="5"/>
      <c r="AS68" s="46"/>
      <c r="AT68" s="47"/>
      <c r="AU68" s="47"/>
      <c r="AV68" s="45"/>
      <c r="AW68" s="47"/>
      <c r="AX68" s="47"/>
      <c r="AY68" s="46"/>
      <c r="AZ68" s="48"/>
      <c r="BA68" s="48"/>
      <c r="BD68" s="49"/>
      <c r="BE68" s="46"/>
      <c r="BF68" s="48"/>
      <c r="BG68" s="48"/>
      <c r="BI68" s="48"/>
      <c r="BJ68" s="48"/>
      <c r="BK68" s="5"/>
      <c r="BM68" s="46"/>
      <c r="BN68" s="47"/>
      <c r="BO68" s="47"/>
      <c r="BP68" s="45"/>
      <c r="BQ68" s="47"/>
      <c r="BR68" s="47"/>
      <c r="BS68" s="65"/>
      <c r="BT68" s="48"/>
      <c r="BU68" s="48"/>
      <c r="BX68" s="49"/>
      <c r="BY68" s="46"/>
      <c r="BZ68" s="48"/>
      <c r="CA68" s="48"/>
      <c r="CC68" s="48"/>
      <c r="CD68" s="48"/>
      <c r="CE68" s="46"/>
      <c r="CG68" s="46"/>
      <c r="CH68" s="47"/>
      <c r="CI68" s="47"/>
      <c r="CJ68" s="45"/>
      <c r="CK68" s="47"/>
      <c r="CL68" s="47"/>
      <c r="CM68" s="46"/>
      <c r="CN68" s="48"/>
      <c r="CO68" s="48"/>
      <c r="CR68" s="49"/>
      <c r="CS68" s="46"/>
      <c r="CT68" s="48"/>
      <c r="CU68" s="48"/>
      <c r="CW68" s="48"/>
      <c r="CX68" s="48"/>
      <c r="CY68" s="5"/>
      <c r="DA68" s="46"/>
      <c r="DB68" s="47"/>
      <c r="DC68" s="47"/>
      <c r="DD68" s="45"/>
      <c r="DE68" s="47"/>
      <c r="DF68" s="47"/>
      <c r="DG68" s="46"/>
      <c r="DH68" s="48"/>
      <c r="DI68" s="48"/>
      <c r="DL68" s="49"/>
      <c r="DM68" s="46"/>
      <c r="DN68" s="48"/>
      <c r="DO68" s="48"/>
      <c r="DQ68" s="48"/>
      <c r="DR68" s="48"/>
      <c r="DS68" s="5"/>
      <c r="DU68" s="46"/>
      <c r="DV68" s="47"/>
      <c r="DW68" s="47"/>
      <c r="DX68" s="45"/>
      <c r="DY68" s="47"/>
      <c r="DZ68" s="47"/>
      <c r="EA68" s="46"/>
      <c r="EC68" s="50"/>
      <c r="EF68" s="49"/>
      <c r="EG68" s="46"/>
      <c r="EH68" s="48"/>
      <c r="EI68" s="48"/>
      <c r="EK68" s="48"/>
      <c r="EL68" s="48"/>
      <c r="EM68" s="5"/>
      <c r="EO68" s="46"/>
      <c r="EP68" s="47"/>
      <c r="EQ68" s="47"/>
      <c r="ER68" s="45"/>
      <c r="ES68" s="47"/>
      <c r="ET68" s="47"/>
      <c r="EU68" s="46"/>
      <c r="EV68" s="48"/>
      <c r="EW68" s="48"/>
      <c r="EZ68" s="49"/>
      <c r="FA68" s="46"/>
      <c r="FB68" s="48"/>
      <c r="FC68" s="48"/>
      <c r="FE68" s="48"/>
      <c r="FF68" s="48"/>
      <c r="FG68" s="5"/>
      <c r="FI68" s="46"/>
      <c r="FJ68" s="47"/>
      <c r="FK68" s="47"/>
      <c r="FL68" s="45"/>
      <c r="FM68" s="47"/>
      <c r="FN68" s="47"/>
      <c r="FO68" s="46"/>
      <c r="FP68" s="48"/>
      <c r="FQ68" s="48"/>
      <c r="FT68" s="49"/>
      <c r="FU68" s="46"/>
      <c r="FV68" s="48"/>
      <c r="FW68" s="48"/>
      <c r="FY68" s="48"/>
      <c r="FZ68" s="48"/>
      <c r="GA68" s="5"/>
      <c r="GI68" s="51"/>
      <c r="GN68" s="49"/>
      <c r="GU68" s="5"/>
      <c r="HC68" s="51"/>
      <c r="HH68" s="49"/>
      <c r="HO68" s="5"/>
      <c r="HW68" s="51"/>
      <c r="IB68" s="49"/>
      <c r="II68" s="5"/>
      <c r="IQ68" s="51"/>
      <c r="IV68" s="49"/>
    </row>
    <row r="69" spans="1:256" s="6" customFormat="1" ht="13.5" customHeight="1">
      <c r="A69" s="63"/>
      <c r="B69" s="45"/>
      <c r="C69" s="5"/>
      <c r="E69" s="46"/>
      <c r="F69" s="47"/>
      <c r="G69" s="48"/>
      <c r="H69" s="45"/>
      <c r="I69" s="47"/>
      <c r="J69" s="48"/>
      <c r="K69" s="46"/>
      <c r="L69" s="48"/>
      <c r="M69" s="48"/>
      <c r="P69" s="49"/>
      <c r="Q69" s="46"/>
      <c r="R69" s="48"/>
      <c r="S69" s="48"/>
      <c r="U69" s="48"/>
      <c r="V69" s="48"/>
      <c r="W69" s="5"/>
      <c r="Y69" s="46"/>
      <c r="Z69" s="47"/>
      <c r="AA69" s="47"/>
      <c r="AB69" s="45"/>
      <c r="AC69" s="47"/>
      <c r="AD69" s="47"/>
      <c r="AE69" s="46"/>
      <c r="AF69" s="48"/>
      <c r="AG69" s="48"/>
      <c r="AJ69" s="49"/>
      <c r="AK69" s="46"/>
      <c r="AM69" s="48"/>
      <c r="AO69" s="48"/>
      <c r="AP69" s="48"/>
      <c r="AQ69" s="5"/>
      <c r="AS69" s="46"/>
      <c r="AT69" s="47"/>
      <c r="AU69" s="47"/>
      <c r="AV69" s="45"/>
      <c r="AW69" s="47"/>
      <c r="AX69" s="47"/>
      <c r="AY69" s="46"/>
      <c r="AZ69" s="48"/>
      <c r="BA69" s="48"/>
      <c r="BD69" s="49"/>
      <c r="BE69" s="46"/>
      <c r="BF69" s="48"/>
      <c r="BG69" s="48"/>
      <c r="BI69" s="48"/>
      <c r="BJ69" s="48"/>
      <c r="BK69" s="5"/>
      <c r="BM69" s="46"/>
      <c r="BN69" s="47"/>
      <c r="BO69" s="47"/>
      <c r="BP69" s="45"/>
      <c r="BQ69" s="47"/>
      <c r="BR69" s="47"/>
      <c r="BS69" s="65"/>
      <c r="BT69" s="48"/>
      <c r="BU69" s="48"/>
      <c r="BX69" s="49"/>
      <c r="BY69" s="46"/>
      <c r="BZ69" s="48"/>
      <c r="CA69" s="48"/>
      <c r="CC69" s="48"/>
      <c r="CD69" s="48"/>
      <c r="CE69" s="46"/>
      <c r="CG69" s="46"/>
      <c r="CH69" s="47"/>
      <c r="CI69" s="47"/>
      <c r="CJ69" s="45"/>
      <c r="CK69" s="47"/>
      <c r="CL69" s="47"/>
      <c r="CM69" s="46"/>
      <c r="CN69" s="48"/>
      <c r="CO69" s="48"/>
      <c r="CR69" s="49"/>
      <c r="CS69" s="46"/>
      <c r="CT69" s="48"/>
      <c r="CU69" s="48"/>
      <c r="CW69" s="48"/>
      <c r="CX69" s="48"/>
      <c r="CY69" s="5"/>
      <c r="DA69" s="46"/>
      <c r="DB69" s="47"/>
      <c r="DC69" s="47"/>
      <c r="DD69" s="45"/>
      <c r="DE69" s="47"/>
      <c r="DF69" s="47"/>
      <c r="DG69" s="46"/>
      <c r="DH69" s="48"/>
      <c r="DI69" s="48"/>
      <c r="DL69" s="49"/>
      <c r="DM69" s="46"/>
      <c r="DN69" s="48"/>
      <c r="DO69" s="48"/>
      <c r="DQ69" s="48"/>
      <c r="DR69" s="48"/>
      <c r="DS69" s="5"/>
      <c r="DU69" s="46"/>
      <c r="DV69" s="47"/>
      <c r="DW69" s="47"/>
      <c r="DX69" s="45"/>
      <c r="DY69" s="47"/>
      <c r="DZ69" s="47"/>
      <c r="EA69" s="46"/>
      <c r="EC69" s="50"/>
      <c r="EF69" s="49"/>
      <c r="EG69" s="46"/>
      <c r="EH69" s="48"/>
      <c r="EI69" s="48"/>
      <c r="EK69" s="48"/>
      <c r="EL69" s="48"/>
      <c r="EM69" s="5"/>
      <c r="EO69" s="46"/>
      <c r="EP69" s="47"/>
      <c r="EQ69" s="47"/>
      <c r="ER69" s="45"/>
      <c r="ES69" s="47"/>
      <c r="ET69" s="47"/>
      <c r="EU69" s="46"/>
      <c r="EV69" s="48"/>
      <c r="EW69" s="48"/>
      <c r="EZ69" s="49"/>
      <c r="FA69" s="46"/>
      <c r="FB69" s="48"/>
      <c r="FC69" s="48"/>
      <c r="FE69" s="48"/>
      <c r="FF69" s="48"/>
      <c r="FG69" s="5"/>
      <c r="FI69" s="46"/>
      <c r="FJ69" s="47"/>
      <c r="FK69" s="47"/>
      <c r="FL69" s="45"/>
      <c r="FM69" s="47"/>
      <c r="FN69" s="47"/>
      <c r="FO69" s="46"/>
      <c r="FP69" s="48"/>
      <c r="FQ69" s="48"/>
      <c r="FT69" s="49"/>
      <c r="FU69" s="46"/>
      <c r="FV69" s="48"/>
      <c r="FW69" s="48"/>
      <c r="FY69" s="48"/>
      <c r="FZ69" s="48"/>
      <c r="GA69" s="5"/>
      <c r="GI69" s="51"/>
      <c r="GN69" s="49"/>
      <c r="GU69" s="5"/>
      <c r="HC69" s="51"/>
      <c r="HH69" s="49"/>
      <c r="HO69" s="5"/>
      <c r="HW69" s="51"/>
      <c r="IB69" s="49"/>
      <c r="II69" s="5"/>
      <c r="IQ69" s="51"/>
      <c r="IV69" s="49"/>
    </row>
    <row r="70" spans="1:256" s="6" customFormat="1" ht="13.5" customHeight="1">
      <c r="A70" s="63"/>
      <c r="B70" s="45"/>
      <c r="C70" s="5"/>
      <c r="E70" s="46"/>
      <c r="F70" s="47"/>
      <c r="G70" s="48"/>
      <c r="H70" s="45"/>
      <c r="I70" s="47"/>
      <c r="J70" s="48"/>
      <c r="K70" s="46"/>
      <c r="L70" s="48"/>
      <c r="M70" s="48"/>
      <c r="P70" s="49"/>
      <c r="Q70" s="46"/>
      <c r="R70" s="48"/>
      <c r="S70" s="48"/>
      <c r="U70" s="48"/>
      <c r="V70" s="48"/>
      <c r="W70" s="5"/>
      <c r="Y70" s="46"/>
      <c r="Z70" s="47"/>
      <c r="AA70" s="47"/>
      <c r="AB70" s="45"/>
      <c r="AC70" s="47"/>
      <c r="AD70" s="47"/>
      <c r="AE70" s="46"/>
      <c r="AF70" s="48"/>
      <c r="AG70" s="48"/>
      <c r="AJ70" s="49"/>
      <c r="AK70" s="46"/>
      <c r="AM70" s="48"/>
      <c r="AO70" s="48"/>
      <c r="AP70" s="48"/>
      <c r="AQ70" s="5"/>
      <c r="AS70" s="46"/>
      <c r="AT70" s="47"/>
      <c r="AU70" s="47"/>
      <c r="AV70" s="45"/>
      <c r="AW70" s="47"/>
      <c r="AX70" s="47"/>
      <c r="AY70" s="46"/>
      <c r="AZ70" s="48"/>
      <c r="BA70" s="48"/>
      <c r="BD70" s="49"/>
      <c r="BE70" s="46"/>
      <c r="BF70" s="48"/>
      <c r="BG70" s="48"/>
      <c r="BI70" s="48"/>
      <c r="BJ70" s="48"/>
      <c r="BK70" s="5"/>
      <c r="BM70" s="46"/>
      <c r="BN70" s="47"/>
      <c r="BO70" s="47"/>
      <c r="BP70" s="45"/>
      <c r="BQ70" s="47"/>
      <c r="BR70" s="47"/>
      <c r="BS70" s="65"/>
      <c r="BT70" s="48"/>
      <c r="BU70" s="48"/>
      <c r="BX70" s="49"/>
      <c r="BY70" s="46"/>
      <c r="BZ70" s="48"/>
      <c r="CA70" s="48"/>
      <c r="CC70" s="48"/>
      <c r="CD70" s="48"/>
      <c r="CE70" s="46"/>
      <c r="CG70" s="46"/>
      <c r="CH70" s="47"/>
      <c r="CI70" s="47"/>
      <c r="CJ70" s="45"/>
      <c r="CK70" s="47"/>
      <c r="CL70" s="47"/>
      <c r="CM70" s="46"/>
      <c r="CN70" s="48"/>
      <c r="CO70" s="48"/>
      <c r="CR70" s="49"/>
      <c r="CS70" s="46"/>
      <c r="CT70" s="48"/>
      <c r="CU70" s="48"/>
      <c r="CW70" s="48"/>
      <c r="CX70" s="48"/>
      <c r="CY70" s="5"/>
      <c r="DA70" s="46"/>
      <c r="DB70" s="47"/>
      <c r="DC70" s="47"/>
      <c r="DD70" s="45"/>
      <c r="DE70" s="47"/>
      <c r="DF70" s="47"/>
      <c r="DG70" s="46"/>
      <c r="DH70" s="48"/>
      <c r="DI70" s="48"/>
      <c r="DL70" s="49"/>
      <c r="DM70" s="46"/>
      <c r="DN70" s="48"/>
      <c r="DO70" s="48"/>
      <c r="DQ70" s="48"/>
      <c r="DR70" s="48"/>
      <c r="DS70" s="5"/>
      <c r="DU70" s="46"/>
      <c r="DV70" s="47"/>
      <c r="DW70" s="47"/>
      <c r="DX70" s="45"/>
      <c r="DY70" s="47"/>
      <c r="DZ70" s="47"/>
      <c r="EA70" s="46"/>
      <c r="EC70" s="50"/>
      <c r="EF70" s="49"/>
      <c r="EG70" s="46"/>
      <c r="EH70" s="48"/>
      <c r="EI70" s="48"/>
      <c r="EK70" s="48"/>
      <c r="EL70" s="48"/>
      <c r="EM70" s="5"/>
      <c r="EO70" s="46"/>
      <c r="EP70" s="47"/>
      <c r="EQ70" s="47"/>
      <c r="ER70" s="45"/>
      <c r="ES70" s="47"/>
      <c r="ET70" s="47"/>
      <c r="EU70" s="46"/>
      <c r="EV70" s="48"/>
      <c r="EW70" s="48"/>
      <c r="EZ70" s="49"/>
      <c r="FA70" s="46"/>
      <c r="FB70" s="48"/>
      <c r="FC70" s="48"/>
      <c r="FE70" s="48"/>
      <c r="FF70" s="48"/>
      <c r="FG70" s="5"/>
      <c r="FI70" s="46"/>
      <c r="FJ70" s="47"/>
      <c r="FK70" s="47"/>
      <c r="FL70" s="45"/>
      <c r="FM70" s="47"/>
      <c r="FN70" s="47"/>
      <c r="FO70" s="46"/>
      <c r="FP70" s="48"/>
      <c r="FQ70" s="48"/>
      <c r="FT70" s="49"/>
      <c r="FU70" s="46"/>
      <c r="FV70" s="48"/>
      <c r="FW70" s="48"/>
      <c r="FY70" s="48"/>
      <c r="FZ70" s="48"/>
      <c r="GA70" s="5"/>
      <c r="GI70" s="51"/>
      <c r="GN70" s="49"/>
      <c r="GU70" s="5"/>
      <c r="HC70" s="51"/>
      <c r="HH70" s="49"/>
      <c r="HO70" s="5"/>
      <c r="HW70" s="51"/>
      <c r="IB70" s="49"/>
      <c r="II70" s="5"/>
      <c r="IQ70" s="51"/>
      <c r="IV70" s="49"/>
    </row>
    <row r="71" spans="1:256" s="6" customFormat="1" ht="13.5" customHeight="1">
      <c r="A71" s="63"/>
      <c r="B71" s="45"/>
      <c r="C71" s="5"/>
      <c r="E71" s="46"/>
      <c r="F71" s="47"/>
      <c r="G71" s="48"/>
      <c r="H71" s="45"/>
      <c r="I71" s="47"/>
      <c r="J71" s="48"/>
      <c r="K71" s="46"/>
      <c r="L71" s="48"/>
      <c r="M71" s="48"/>
      <c r="P71" s="49"/>
      <c r="Q71" s="46"/>
      <c r="R71" s="48"/>
      <c r="S71" s="48"/>
      <c r="U71" s="48"/>
      <c r="V71" s="48"/>
      <c r="W71" s="5"/>
      <c r="Y71" s="46"/>
      <c r="Z71" s="47"/>
      <c r="AA71" s="47"/>
      <c r="AB71" s="45"/>
      <c r="AC71" s="47"/>
      <c r="AD71" s="47"/>
      <c r="AE71" s="46"/>
      <c r="AF71" s="48"/>
      <c r="AG71" s="48"/>
      <c r="AJ71" s="49"/>
      <c r="AK71" s="46"/>
      <c r="AM71" s="48"/>
      <c r="AO71" s="48"/>
      <c r="AP71" s="48"/>
      <c r="AQ71" s="5"/>
      <c r="AS71" s="46"/>
      <c r="AT71" s="47"/>
      <c r="AU71" s="47"/>
      <c r="AV71" s="45"/>
      <c r="AW71" s="47"/>
      <c r="AX71" s="47"/>
      <c r="AY71" s="46"/>
      <c r="AZ71" s="48"/>
      <c r="BA71" s="48"/>
      <c r="BD71" s="49"/>
      <c r="BE71" s="46"/>
      <c r="BF71" s="48"/>
      <c r="BG71" s="48"/>
      <c r="BI71" s="48"/>
      <c r="BJ71" s="48"/>
      <c r="BK71" s="5"/>
      <c r="BM71" s="46"/>
      <c r="BN71" s="47"/>
      <c r="BO71" s="47"/>
      <c r="BP71" s="45"/>
      <c r="BQ71" s="47"/>
      <c r="BR71" s="47"/>
      <c r="BS71" s="65"/>
      <c r="BT71" s="48"/>
      <c r="BU71" s="48"/>
      <c r="BX71" s="49"/>
      <c r="BY71" s="46"/>
      <c r="BZ71" s="48"/>
      <c r="CA71" s="48"/>
      <c r="CC71" s="48"/>
      <c r="CD71" s="48"/>
      <c r="CE71" s="46"/>
      <c r="CG71" s="46"/>
      <c r="CH71" s="47"/>
      <c r="CI71" s="47"/>
      <c r="CJ71" s="45"/>
      <c r="CK71" s="47"/>
      <c r="CL71" s="47"/>
      <c r="CM71" s="46"/>
      <c r="CN71" s="48"/>
      <c r="CO71" s="48"/>
      <c r="CR71" s="49"/>
      <c r="CS71" s="46"/>
      <c r="CT71" s="48"/>
      <c r="CU71" s="48"/>
      <c r="CW71" s="48"/>
      <c r="CX71" s="48"/>
      <c r="CY71" s="5"/>
      <c r="DA71" s="46"/>
      <c r="DB71" s="47"/>
      <c r="DC71" s="47"/>
      <c r="DD71" s="45"/>
      <c r="DE71" s="47"/>
      <c r="DF71" s="47"/>
      <c r="DG71" s="46"/>
      <c r="DH71" s="48"/>
      <c r="DI71" s="48"/>
      <c r="DL71" s="49"/>
      <c r="DM71" s="46"/>
      <c r="DN71" s="48"/>
      <c r="DO71" s="48"/>
      <c r="DQ71" s="48"/>
      <c r="DR71" s="48"/>
      <c r="DS71" s="5"/>
      <c r="DU71" s="46"/>
      <c r="DV71" s="47"/>
      <c r="DW71" s="47"/>
      <c r="DX71" s="45"/>
      <c r="DY71" s="47"/>
      <c r="DZ71" s="47"/>
      <c r="EA71" s="46"/>
      <c r="EC71" s="50"/>
      <c r="EF71" s="49"/>
      <c r="EG71" s="46"/>
      <c r="EH71" s="48"/>
      <c r="EI71" s="48"/>
      <c r="EK71" s="48"/>
      <c r="EL71" s="48"/>
      <c r="EM71" s="5"/>
      <c r="EO71" s="46"/>
      <c r="EP71" s="47"/>
      <c r="EQ71" s="47"/>
      <c r="ER71" s="45"/>
      <c r="ES71" s="47"/>
      <c r="ET71" s="47"/>
      <c r="EU71" s="46"/>
      <c r="EV71" s="48"/>
      <c r="EW71" s="48"/>
      <c r="EZ71" s="49"/>
      <c r="FA71" s="46"/>
      <c r="FB71" s="48"/>
      <c r="FC71" s="48"/>
      <c r="FE71" s="48"/>
      <c r="FF71" s="48"/>
      <c r="FG71" s="5"/>
      <c r="FI71" s="46"/>
      <c r="FJ71" s="47"/>
      <c r="FK71" s="47"/>
      <c r="FL71" s="45"/>
      <c r="FM71" s="47"/>
      <c r="FN71" s="47"/>
      <c r="FO71" s="46"/>
      <c r="FP71" s="48"/>
      <c r="FQ71" s="48"/>
      <c r="FT71" s="49"/>
      <c r="FU71" s="46"/>
      <c r="FV71" s="48"/>
      <c r="FW71" s="48"/>
      <c r="FY71" s="48"/>
      <c r="FZ71" s="48"/>
      <c r="GA71" s="5"/>
      <c r="GI71" s="51"/>
      <c r="GN71" s="49"/>
      <c r="GU71" s="5"/>
      <c r="HC71" s="51"/>
      <c r="HH71" s="49"/>
      <c r="HO71" s="5"/>
      <c r="HW71" s="51"/>
      <c r="IB71" s="49"/>
      <c r="II71" s="5"/>
      <c r="IQ71" s="51"/>
      <c r="IV71" s="49"/>
    </row>
    <row r="72" spans="1:256" s="6" customFormat="1" ht="13.5" customHeight="1">
      <c r="A72" s="63"/>
      <c r="B72" s="45"/>
      <c r="C72" s="5"/>
      <c r="E72" s="46"/>
      <c r="F72" s="47"/>
      <c r="G72" s="48"/>
      <c r="H72" s="45"/>
      <c r="I72" s="47"/>
      <c r="J72" s="48"/>
      <c r="K72" s="46"/>
      <c r="L72" s="48"/>
      <c r="M72" s="48"/>
      <c r="P72" s="49"/>
      <c r="Q72" s="46"/>
      <c r="R72" s="48"/>
      <c r="S72" s="48"/>
      <c r="U72" s="48"/>
      <c r="V72" s="48"/>
      <c r="W72" s="5"/>
      <c r="Y72" s="46"/>
      <c r="Z72" s="47"/>
      <c r="AA72" s="47"/>
      <c r="AB72" s="45"/>
      <c r="AC72" s="47"/>
      <c r="AD72" s="47"/>
      <c r="AE72" s="46"/>
      <c r="AF72" s="48"/>
      <c r="AG72" s="48"/>
      <c r="AJ72" s="49"/>
      <c r="AK72" s="46"/>
      <c r="AM72" s="48"/>
      <c r="AO72" s="48"/>
      <c r="AP72" s="48"/>
      <c r="AQ72" s="5"/>
      <c r="AS72" s="46"/>
      <c r="AT72" s="47"/>
      <c r="AU72" s="47"/>
      <c r="AV72" s="45"/>
      <c r="AW72" s="47"/>
      <c r="AX72" s="47"/>
      <c r="AY72" s="46"/>
      <c r="AZ72" s="48"/>
      <c r="BA72" s="48"/>
      <c r="BD72" s="49"/>
      <c r="BE72" s="46"/>
      <c r="BF72" s="48"/>
      <c r="BG72" s="48"/>
      <c r="BI72" s="48"/>
      <c r="BJ72" s="48"/>
      <c r="BK72" s="5"/>
      <c r="BM72" s="46"/>
      <c r="BN72" s="47"/>
      <c r="BO72" s="47"/>
      <c r="BP72" s="45"/>
      <c r="BQ72" s="47"/>
      <c r="BR72" s="47"/>
      <c r="BS72" s="65"/>
      <c r="BT72" s="48"/>
      <c r="BU72" s="48"/>
      <c r="BX72" s="49"/>
      <c r="BY72" s="46"/>
      <c r="BZ72" s="48"/>
      <c r="CA72" s="48"/>
      <c r="CC72" s="48"/>
      <c r="CD72" s="48"/>
      <c r="CE72" s="46"/>
      <c r="CG72" s="46"/>
      <c r="CH72" s="47"/>
      <c r="CI72" s="47"/>
      <c r="CJ72" s="45"/>
      <c r="CK72" s="47"/>
      <c r="CL72" s="47"/>
      <c r="CM72" s="46"/>
      <c r="CN72" s="48"/>
      <c r="CO72" s="48"/>
      <c r="CR72" s="49"/>
      <c r="CS72" s="46"/>
      <c r="CT72" s="48"/>
      <c r="CU72" s="48"/>
      <c r="CW72" s="48"/>
      <c r="CX72" s="48"/>
      <c r="CY72" s="5"/>
      <c r="DA72" s="46"/>
      <c r="DB72" s="47"/>
      <c r="DC72" s="47"/>
      <c r="DD72" s="45"/>
      <c r="DE72" s="47"/>
      <c r="DF72" s="47"/>
      <c r="DG72" s="46"/>
      <c r="DH72" s="48"/>
      <c r="DI72" s="48"/>
      <c r="DL72" s="49"/>
      <c r="DM72" s="46"/>
      <c r="DN72" s="48"/>
      <c r="DO72" s="48"/>
      <c r="DQ72" s="48"/>
      <c r="DR72" s="48"/>
      <c r="DS72" s="5"/>
      <c r="DU72" s="46"/>
      <c r="DV72" s="47"/>
      <c r="DW72" s="47"/>
      <c r="DX72" s="45"/>
      <c r="DY72" s="47"/>
      <c r="DZ72" s="47"/>
      <c r="EA72" s="46"/>
      <c r="EC72" s="50"/>
      <c r="EF72" s="49"/>
      <c r="EG72" s="46"/>
      <c r="EH72" s="48"/>
      <c r="EI72" s="48"/>
      <c r="EK72" s="48"/>
      <c r="EL72" s="48"/>
      <c r="EM72" s="5"/>
      <c r="EO72" s="46"/>
      <c r="EP72" s="47"/>
      <c r="EQ72" s="47"/>
      <c r="ER72" s="45"/>
      <c r="ES72" s="47"/>
      <c r="ET72" s="47"/>
      <c r="EU72" s="46"/>
      <c r="EV72" s="48"/>
      <c r="EW72" s="48"/>
      <c r="EZ72" s="49"/>
      <c r="FA72" s="46"/>
      <c r="FB72" s="48"/>
      <c r="FC72" s="48"/>
      <c r="FE72" s="48"/>
      <c r="FF72" s="48"/>
      <c r="FG72" s="5"/>
      <c r="FI72" s="46"/>
      <c r="FJ72" s="47"/>
      <c r="FK72" s="47"/>
      <c r="FL72" s="45"/>
      <c r="FM72" s="47"/>
      <c r="FN72" s="47"/>
      <c r="FO72" s="46"/>
      <c r="FP72" s="48"/>
      <c r="FQ72" s="48"/>
      <c r="FT72" s="49"/>
      <c r="FU72" s="46"/>
      <c r="FV72" s="48"/>
      <c r="FW72" s="48"/>
      <c r="FY72" s="48"/>
      <c r="FZ72" s="48"/>
      <c r="GA72" s="5"/>
      <c r="GI72" s="51"/>
      <c r="GN72" s="49"/>
      <c r="GU72" s="5"/>
      <c r="HC72" s="51"/>
      <c r="HH72" s="49"/>
      <c r="HO72" s="5"/>
      <c r="HW72" s="51"/>
      <c r="IB72" s="49"/>
      <c r="II72" s="5"/>
      <c r="IQ72" s="51"/>
      <c r="IV72" s="49"/>
    </row>
    <row r="73" spans="1:256" s="6" customFormat="1" ht="13.5" customHeight="1">
      <c r="A73" s="63"/>
      <c r="B73" s="45"/>
      <c r="C73" s="5"/>
      <c r="E73" s="46"/>
      <c r="F73" s="47"/>
      <c r="G73" s="48"/>
      <c r="H73" s="45"/>
      <c r="I73" s="47"/>
      <c r="J73" s="48"/>
      <c r="K73" s="46"/>
      <c r="L73" s="48"/>
      <c r="M73" s="48"/>
      <c r="P73" s="49"/>
      <c r="Q73" s="46"/>
      <c r="R73" s="48"/>
      <c r="S73" s="48"/>
      <c r="U73" s="48"/>
      <c r="V73" s="48"/>
      <c r="W73" s="5"/>
      <c r="Y73" s="46"/>
      <c r="Z73" s="47"/>
      <c r="AA73" s="47"/>
      <c r="AB73" s="45"/>
      <c r="AC73" s="47"/>
      <c r="AD73" s="47"/>
      <c r="AE73" s="46"/>
      <c r="AF73" s="48"/>
      <c r="AG73" s="48"/>
      <c r="AJ73" s="49"/>
      <c r="AK73" s="46"/>
      <c r="AM73" s="48"/>
      <c r="AO73" s="48"/>
      <c r="AP73" s="48"/>
      <c r="AQ73" s="5"/>
      <c r="AS73" s="46"/>
      <c r="AT73" s="47"/>
      <c r="AU73" s="47"/>
      <c r="AV73" s="45"/>
      <c r="AW73" s="47"/>
      <c r="AX73" s="47"/>
      <c r="AY73" s="46"/>
      <c r="AZ73" s="48"/>
      <c r="BA73" s="48"/>
      <c r="BD73" s="49"/>
      <c r="BE73" s="46"/>
      <c r="BF73" s="48"/>
      <c r="BG73" s="48"/>
      <c r="BI73" s="48"/>
      <c r="BJ73" s="48"/>
      <c r="BK73" s="5"/>
      <c r="BM73" s="46"/>
      <c r="BN73" s="47"/>
      <c r="BO73" s="47"/>
      <c r="BP73" s="45"/>
      <c r="BQ73" s="47"/>
      <c r="BR73" s="47"/>
      <c r="BS73" s="65"/>
      <c r="BT73" s="48"/>
      <c r="BU73" s="48"/>
      <c r="BX73" s="49"/>
      <c r="BY73" s="46"/>
      <c r="BZ73" s="48"/>
      <c r="CA73" s="48"/>
      <c r="CC73" s="48"/>
      <c r="CD73" s="48"/>
      <c r="CE73" s="46"/>
      <c r="CG73" s="46"/>
      <c r="CH73" s="47"/>
      <c r="CI73" s="47"/>
      <c r="CJ73" s="45"/>
      <c r="CK73" s="47"/>
      <c r="CL73" s="47"/>
      <c r="CM73" s="46"/>
      <c r="CN73" s="48"/>
      <c r="CO73" s="48"/>
      <c r="CR73" s="49"/>
      <c r="CS73" s="46"/>
      <c r="CT73" s="48"/>
      <c r="CU73" s="48"/>
      <c r="CW73" s="48"/>
      <c r="CX73" s="48"/>
      <c r="CY73" s="5"/>
      <c r="DA73" s="46"/>
      <c r="DB73" s="47"/>
      <c r="DC73" s="47"/>
      <c r="DD73" s="45"/>
      <c r="DE73" s="47"/>
      <c r="DF73" s="47"/>
      <c r="DG73" s="46"/>
      <c r="DH73" s="48"/>
      <c r="DI73" s="48"/>
      <c r="DL73" s="49"/>
      <c r="DM73" s="46"/>
      <c r="DN73" s="48"/>
      <c r="DO73" s="48"/>
      <c r="DQ73" s="48"/>
      <c r="DR73" s="48"/>
      <c r="DS73" s="5"/>
      <c r="DU73" s="46"/>
      <c r="DV73" s="47"/>
      <c r="DW73" s="47"/>
      <c r="DX73" s="45"/>
      <c r="DY73" s="47"/>
      <c r="DZ73" s="47"/>
      <c r="EA73" s="46"/>
      <c r="EC73" s="50"/>
      <c r="EF73" s="49"/>
      <c r="EG73" s="46"/>
      <c r="EH73" s="48"/>
      <c r="EI73" s="48"/>
      <c r="EK73" s="48"/>
      <c r="EL73" s="48"/>
      <c r="EM73" s="5"/>
      <c r="EO73" s="46"/>
      <c r="EP73" s="47"/>
      <c r="EQ73" s="47"/>
      <c r="ER73" s="45"/>
      <c r="ES73" s="47"/>
      <c r="ET73" s="47"/>
      <c r="EU73" s="46"/>
      <c r="EV73" s="48"/>
      <c r="EW73" s="48"/>
      <c r="EZ73" s="49"/>
      <c r="FA73" s="46"/>
      <c r="FB73" s="48"/>
      <c r="FC73" s="48"/>
      <c r="FE73" s="48"/>
      <c r="FF73" s="48"/>
      <c r="FG73" s="5"/>
      <c r="FI73" s="46"/>
      <c r="FJ73" s="47"/>
      <c r="FK73" s="47"/>
      <c r="FL73" s="45"/>
      <c r="FM73" s="47"/>
      <c r="FN73" s="47"/>
      <c r="FO73" s="46"/>
      <c r="FP73" s="48"/>
      <c r="FQ73" s="48"/>
      <c r="FT73" s="49"/>
      <c r="FU73" s="46"/>
      <c r="FV73" s="48"/>
      <c r="FW73" s="48"/>
      <c r="FY73" s="48"/>
      <c r="FZ73" s="48"/>
      <c r="GA73" s="5"/>
      <c r="GI73" s="51"/>
      <c r="GN73" s="49"/>
      <c r="GU73" s="5"/>
      <c r="HC73" s="51"/>
      <c r="HH73" s="49"/>
      <c r="HO73" s="5"/>
      <c r="HW73" s="51"/>
      <c r="IB73" s="49"/>
      <c r="II73" s="5"/>
      <c r="IQ73" s="51"/>
      <c r="IV73" s="49"/>
    </row>
    <row r="74" spans="1:256" s="6" customFormat="1" ht="13.5" customHeight="1">
      <c r="A74" s="63"/>
      <c r="B74" s="45"/>
      <c r="C74" s="5"/>
      <c r="E74" s="46"/>
      <c r="F74" s="47"/>
      <c r="G74" s="48"/>
      <c r="H74" s="45"/>
      <c r="I74" s="47"/>
      <c r="J74" s="48"/>
      <c r="K74" s="46"/>
      <c r="L74" s="48"/>
      <c r="M74" s="48"/>
      <c r="P74" s="49"/>
      <c r="Q74" s="46"/>
      <c r="R74" s="48"/>
      <c r="S74" s="48"/>
      <c r="U74" s="48"/>
      <c r="V74" s="48"/>
      <c r="W74" s="5"/>
      <c r="Y74" s="46"/>
      <c r="Z74" s="47"/>
      <c r="AA74" s="47"/>
      <c r="AB74" s="45"/>
      <c r="AC74" s="47"/>
      <c r="AD74" s="47"/>
      <c r="AE74" s="46"/>
      <c r="AF74" s="48"/>
      <c r="AG74" s="48"/>
      <c r="AJ74" s="49"/>
      <c r="AK74" s="46"/>
      <c r="AM74" s="48"/>
      <c r="AO74" s="48"/>
      <c r="AP74" s="48"/>
      <c r="AQ74" s="5"/>
      <c r="AS74" s="46"/>
      <c r="AT74" s="47"/>
      <c r="AU74" s="47"/>
      <c r="AV74" s="45"/>
      <c r="AW74" s="47"/>
      <c r="AX74" s="47"/>
      <c r="AY74" s="46"/>
      <c r="AZ74" s="48"/>
      <c r="BA74" s="48"/>
      <c r="BD74" s="49"/>
      <c r="BE74" s="46"/>
      <c r="BF74" s="48"/>
      <c r="BG74" s="48"/>
      <c r="BI74" s="48"/>
      <c r="BJ74" s="48"/>
      <c r="BK74" s="5"/>
      <c r="BM74" s="46"/>
      <c r="BN74" s="47"/>
      <c r="BO74" s="47"/>
      <c r="BP74" s="45"/>
      <c r="BQ74" s="47"/>
      <c r="BR74" s="47"/>
      <c r="BS74" s="65"/>
      <c r="BT74" s="48"/>
      <c r="BU74" s="48"/>
      <c r="BX74" s="49"/>
      <c r="BY74" s="46"/>
      <c r="BZ74" s="48"/>
      <c r="CA74" s="48"/>
      <c r="CC74" s="48"/>
      <c r="CD74" s="48"/>
      <c r="CE74" s="46"/>
      <c r="CG74" s="46"/>
      <c r="CH74" s="47"/>
      <c r="CI74" s="47"/>
      <c r="CJ74" s="45"/>
      <c r="CK74" s="47"/>
      <c r="CL74" s="47"/>
      <c r="CM74" s="46"/>
      <c r="CN74" s="48"/>
      <c r="CO74" s="48"/>
      <c r="CR74" s="49"/>
      <c r="CS74" s="46"/>
      <c r="CT74" s="48"/>
      <c r="CU74" s="48"/>
      <c r="CW74" s="48"/>
      <c r="CX74" s="48"/>
      <c r="CY74" s="5"/>
      <c r="DA74" s="46"/>
      <c r="DB74" s="47"/>
      <c r="DC74" s="47"/>
      <c r="DD74" s="45"/>
      <c r="DE74" s="47"/>
      <c r="DF74" s="47"/>
      <c r="DG74" s="46"/>
      <c r="DH74" s="48"/>
      <c r="DI74" s="48"/>
      <c r="DL74" s="49"/>
      <c r="DM74" s="46"/>
      <c r="DN74" s="48"/>
      <c r="DO74" s="48"/>
      <c r="DQ74" s="48"/>
      <c r="DR74" s="48"/>
      <c r="DS74" s="5"/>
      <c r="DU74" s="46"/>
      <c r="DV74" s="47"/>
      <c r="DW74" s="47"/>
      <c r="DX74" s="45"/>
      <c r="DY74" s="47"/>
      <c r="DZ74" s="47"/>
      <c r="EA74" s="46"/>
      <c r="EC74" s="50"/>
      <c r="EF74" s="49"/>
      <c r="EG74" s="46"/>
      <c r="EH74" s="48"/>
      <c r="EI74" s="48"/>
      <c r="EK74" s="48"/>
      <c r="EL74" s="48"/>
      <c r="EM74" s="5"/>
      <c r="EO74" s="46"/>
      <c r="EP74" s="47"/>
      <c r="EQ74" s="47"/>
      <c r="ER74" s="45"/>
      <c r="ES74" s="47"/>
      <c r="ET74" s="47"/>
      <c r="EU74" s="46"/>
      <c r="EV74" s="48"/>
      <c r="EW74" s="48"/>
      <c r="EZ74" s="49"/>
      <c r="FA74" s="46"/>
      <c r="FB74" s="48"/>
      <c r="FC74" s="48"/>
      <c r="FE74" s="48"/>
      <c r="FF74" s="48"/>
      <c r="FG74" s="5"/>
      <c r="FI74" s="46"/>
      <c r="FJ74" s="47"/>
      <c r="FK74" s="47"/>
      <c r="FL74" s="45"/>
      <c r="FM74" s="47"/>
      <c r="FN74" s="47"/>
      <c r="FO74" s="46"/>
      <c r="FP74" s="48"/>
      <c r="FQ74" s="48"/>
      <c r="FT74" s="49"/>
      <c r="FU74" s="46"/>
      <c r="FV74" s="48"/>
      <c r="FW74" s="48"/>
      <c r="FY74" s="48"/>
      <c r="FZ74" s="48"/>
      <c r="GA74" s="5"/>
      <c r="GI74" s="51"/>
      <c r="GN74" s="49"/>
      <c r="GU74" s="5"/>
      <c r="HC74" s="51"/>
      <c r="HH74" s="49"/>
      <c r="HO74" s="5"/>
      <c r="HW74" s="51"/>
      <c r="IB74" s="49"/>
      <c r="II74" s="5"/>
      <c r="IQ74" s="51"/>
      <c r="IV74" s="49"/>
    </row>
    <row r="75" spans="1:256" s="6" customFormat="1" ht="13.5" customHeight="1">
      <c r="A75" s="63"/>
      <c r="B75" s="45"/>
      <c r="C75" s="5"/>
      <c r="E75" s="46"/>
      <c r="F75" s="47"/>
      <c r="G75" s="48"/>
      <c r="H75" s="45"/>
      <c r="I75" s="47"/>
      <c r="J75" s="48"/>
      <c r="K75" s="46"/>
      <c r="L75" s="48"/>
      <c r="M75" s="48"/>
      <c r="P75" s="49"/>
      <c r="Q75" s="46"/>
      <c r="R75" s="48"/>
      <c r="S75" s="48"/>
      <c r="U75" s="48"/>
      <c r="V75" s="48"/>
      <c r="W75" s="5"/>
      <c r="Y75" s="46"/>
      <c r="Z75" s="47"/>
      <c r="AA75" s="47"/>
      <c r="AB75" s="45"/>
      <c r="AC75" s="47"/>
      <c r="AD75" s="47"/>
      <c r="AE75" s="46"/>
      <c r="AF75" s="48"/>
      <c r="AG75" s="48"/>
      <c r="AJ75" s="49"/>
      <c r="AK75" s="46"/>
      <c r="AM75" s="48"/>
      <c r="AO75" s="48"/>
      <c r="AP75" s="48"/>
      <c r="AQ75" s="5"/>
      <c r="AS75" s="46"/>
      <c r="AT75" s="47"/>
      <c r="AU75" s="47"/>
      <c r="AV75" s="45"/>
      <c r="AW75" s="47"/>
      <c r="AX75" s="47"/>
      <c r="AY75" s="46"/>
      <c r="AZ75" s="48"/>
      <c r="BA75" s="48"/>
      <c r="BD75" s="49"/>
      <c r="BE75" s="46"/>
      <c r="BF75" s="48"/>
      <c r="BG75" s="48"/>
      <c r="BI75" s="48"/>
      <c r="BJ75" s="48"/>
      <c r="BK75" s="5"/>
      <c r="BM75" s="46"/>
      <c r="BN75" s="47"/>
      <c r="BO75" s="47"/>
      <c r="BP75" s="45"/>
      <c r="BQ75" s="47"/>
      <c r="BR75" s="47"/>
      <c r="BS75" s="65"/>
      <c r="BT75" s="48"/>
      <c r="BU75" s="48"/>
      <c r="BX75" s="49"/>
      <c r="BY75" s="46"/>
      <c r="BZ75" s="48"/>
      <c r="CA75" s="48"/>
      <c r="CC75" s="48"/>
      <c r="CD75" s="48"/>
      <c r="CE75" s="46"/>
      <c r="CG75" s="46"/>
      <c r="CH75" s="47"/>
      <c r="CI75" s="47"/>
      <c r="CJ75" s="45"/>
      <c r="CK75" s="47"/>
      <c r="CL75" s="47"/>
      <c r="CM75" s="46"/>
      <c r="CN75" s="48"/>
      <c r="CO75" s="48"/>
      <c r="CR75" s="49"/>
      <c r="CS75" s="46"/>
      <c r="CT75" s="48"/>
      <c r="CU75" s="48"/>
      <c r="CW75" s="48"/>
      <c r="CX75" s="48"/>
      <c r="CY75" s="5"/>
      <c r="DA75" s="46"/>
      <c r="DB75" s="47"/>
      <c r="DC75" s="47"/>
      <c r="DD75" s="45"/>
      <c r="DE75" s="47"/>
      <c r="DF75" s="47"/>
      <c r="DG75" s="46"/>
      <c r="DH75" s="48"/>
      <c r="DI75" s="48"/>
      <c r="DL75" s="49"/>
      <c r="DM75" s="46"/>
      <c r="DN75" s="48"/>
      <c r="DO75" s="48"/>
      <c r="DQ75" s="48"/>
      <c r="DR75" s="48"/>
      <c r="DS75" s="5"/>
      <c r="DU75" s="46"/>
      <c r="DV75" s="47"/>
      <c r="DW75" s="47"/>
      <c r="DX75" s="45"/>
      <c r="DY75" s="47"/>
      <c r="DZ75" s="47"/>
      <c r="EA75" s="46"/>
      <c r="EC75" s="50"/>
      <c r="EF75" s="49"/>
      <c r="EG75" s="46"/>
      <c r="EH75" s="48"/>
      <c r="EI75" s="48"/>
      <c r="EK75" s="48"/>
      <c r="EL75" s="48"/>
      <c r="EM75" s="5"/>
      <c r="EO75" s="46"/>
      <c r="EP75" s="47"/>
      <c r="EQ75" s="47"/>
      <c r="ER75" s="45"/>
      <c r="ES75" s="47"/>
      <c r="ET75" s="47"/>
      <c r="EU75" s="46"/>
      <c r="EV75" s="48"/>
      <c r="EW75" s="48"/>
      <c r="EZ75" s="49"/>
      <c r="FA75" s="46"/>
      <c r="FB75" s="48"/>
      <c r="FC75" s="48"/>
      <c r="FE75" s="48"/>
      <c r="FF75" s="48"/>
      <c r="FG75" s="5"/>
      <c r="FI75" s="46"/>
      <c r="FJ75" s="47"/>
      <c r="FK75" s="47"/>
      <c r="FL75" s="45"/>
      <c r="FM75" s="47"/>
      <c r="FN75" s="47"/>
      <c r="FO75" s="46"/>
      <c r="FP75" s="48"/>
      <c r="FQ75" s="48"/>
      <c r="FT75" s="49"/>
      <c r="FU75" s="46"/>
      <c r="FV75" s="48"/>
      <c r="FW75" s="48"/>
      <c r="FY75" s="48"/>
      <c r="FZ75" s="48"/>
      <c r="GA75" s="5"/>
      <c r="GI75" s="51"/>
      <c r="GN75" s="49"/>
      <c r="GU75" s="5"/>
      <c r="HC75" s="51"/>
      <c r="HH75" s="49"/>
      <c r="HO75" s="5"/>
      <c r="HW75" s="51"/>
      <c r="IB75" s="49"/>
      <c r="II75" s="5"/>
      <c r="IQ75" s="51"/>
      <c r="IV75" s="49"/>
    </row>
    <row r="76" spans="1:256" s="6" customFormat="1" ht="13.5" customHeight="1">
      <c r="A76" s="63"/>
      <c r="B76" s="45"/>
      <c r="C76" s="5"/>
      <c r="E76" s="46"/>
      <c r="F76" s="47"/>
      <c r="G76" s="48"/>
      <c r="H76" s="45"/>
      <c r="I76" s="47"/>
      <c r="J76" s="48"/>
      <c r="K76" s="46"/>
      <c r="L76" s="48"/>
      <c r="M76" s="48"/>
      <c r="P76" s="49"/>
      <c r="Q76" s="46"/>
      <c r="R76" s="48"/>
      <c r="S76" s="48"/>
      <c r="U76" s="48"/>
      <c r="V76" s="48"/>
      <c r="W76" s="5"/>
      <c r="Y76" s="46"/>
      <c r="Z76" s="47"/>
      <c r="AA76" s="47"/>
      <c r="AB76" s="45"/>
      <c r="AC76" s="47"/>
      <c r="AD76" s="47"/>
      <c r="AE76" s="46"/>
      <c r="AF76" s="48"/>
      <c r="AG76" s="48"/>
      <c r="AJ76" s="49"/>
      <c r="AK76" s="46"/>
      <c r="AM76" s="48"/>
      <c r="AO76" s="48"/>
      <c r="AP76" s="48"/>
      <c r="AQ76" s="5"/>
      <c r="AS76" s="46"/>
      <c r="AT76" s="47"/>
      <c r="AU76" s="47"/>
      <c r="AV76" s="45"/>
      <c r="AW76" s="47"/>
      <c r="AX76" s="47"/>
      <c r="AY76" s="46"/>
      <c r="AZ76" s="48"/>
      <c r="BA76" s="48"/>
      <c r="BD76" s="49"/>
      <c r="BE76" s="46"/>
      <c r="BF76" s="48"/>
      <c r="BG76" s="48"/>
      <c r="BI76" s="48"/>
      <c r="BJ76" s="48"/>
      <c r="BK76" s="5"/>
      <c r="BM76" s="46"/>
      <c r="BN76" s="47"/>
      <c r="BO76" s="47"/>
      <c r="BP76" s="45"/>
      <c r="BQ76" s="47"/>
      <c r="BR76" s="47"/>
      <c r="BS76" s="65"/>
      <c r="BT76" s="48"/>
      <c r="BU76" s="48"/>
      <c r="BX76" s="49"/>
      <c r="BY76" s="46"/>
      <c r="BZ76" s="48"/>
      <c r="CA76" s="48"/>
      <c r="CC76" s="48"/>
      <c r="CD76" s="48"/>
      <c r="CE76" s="46"/>
      <c r="CG76" s="46"/>
      <c r="CH76" s="47"/>
      <c r="CI76" s="47"/>
      <c r="CJ76" s="45"/>
      <c r="CK76" s="47"/>
      <c r="CL76" s="47"/>
      <c r="CM76" s="46"/>
      <c r="CN76" s="48"/>
      <c r="CO76" s="48"/>
      <c r="CR76" s="49"/>
      <c r="CS76" s="46"/>
      <c r="CT76" s="48"/>
      <c r="CU76" s="48"/>
      <c r="CW76" s="48"/>
      <c r="CX76" s="48"/>
      <c r="CY76" s="5"/>
      <c r="DA76" s="46"/>
      <c r="DB76" s="47"/>
      <c r="DC76" s="47"/>
      <c r="DD76" s="45"/>
      <c r="DE76" s="47"/>
      <c r="DF76" s="47"/>
      <c r="DG76" s="46"/>
      <c r="DH76" s="48"/>
      <c r="DI76" s="48"/>
      <c r="DL76" s="49"/>
      <c r="DM76" s="46"/>
      <c r="DN76" s="48"/>
      <c r="DO76" s="48"/>
      <c r="DQ76" s="48"/>
      <c r="DR76" s="48"/>
      <c r="DS76" s="5"/>
      <c r="DU76" s="46"/>
      <c r="DV76" s="47"/>
      <c r="DW76" s="47"/>
      <c r="DX76" s="45"/>
      <c r="DY76" s="47"/>
      <c r="DZ76" s="47"/>
      <c r="EA76" s="46"/>
      <c r="EC76" s="50"/>
      <c r="EF76" s="49"/>
      <c r="EG76" s="46"/>
      <c r="EH76" s="48"/>
      <c r="EI76" s="48"/>
      <c r="EK76" s="48"/>
      <c r="EL76" s="48"/>
      <c r="EM76" s="5"/>
      <c r="EO76" s="46"/>
      <c r="EP76" s="47"/>
      <c r="EQ76" s="47"/>
      <c r="ER76" s="45"/>
      <c r="ES76" s="47"/>
      <c r="ET76" s="47"/>
      <c r="EU76" s="46"/>
      <c r="EV76" s="48"/>
      <c r="EW76" s="48"/>
      <c r="EZ76" s="49"/>
      <c r="FA76" s="46"/>
      <c r="FB76" s="48"/>
      <c r="FC76" s="48"/>
      <c r="FE76" s="48"/>
      <c r="FF76" s="48"/>
      <c r="FG76" s="5"/>
      <c r="FI76" s="46"/>
      <c r="FJ76" s="47"/>
      <c r="FK76" s="47"/>
      <c r="FL76" s="45"/>
      <c r="FM76" s="47"/>
      <c r="FN76" s="47"/>
      <c r="FO76" s="46"/>
      <c r="FP76" s="48"/>
      <c r="FQ76" s="48"/>
      <c r="FT76" s="49"/>
      <c r="FU76" s="46"/>
      <c r="FV76" s="48"/>
      <c r="FW76" s="48"/>
      <c r="FY76" s="48"/>
      <c r="FZ76" s="48"/>
      <c r="GA76" s="5"/>
      <c r="GI76" s="51"/>
      <c r="GN76" s="49"/>
      <c r="GU76" s="5"/>
      <c r="HC76" s="51"/>
      <c r="HH76" s="49"/>
      <c r="HO76" s="5"/>
      <c r="HW76" s="51"/>
      <c r="IB76" s="49"/>
      <c r="II76" s="5"/>
      <c r="IQ76" s="51"/>
      <c r="IV76" s="49"/>
    </row>
    <row r="77" spans="1:256" s="6" customFormat="1" ht="13.5" customHeight="1">
      <c r="A77" s="63"/>
      <c r="B77" s="45"/>
      <c r="C77" s="5"/>
      <c r="E77" s="46"/>
      <c r="F77" s="47"/>
      <c r="G77" s="48"/>
      <c r="H77" s="45"/>
      <c r="I77" s="47"/>
      <c r="J77" s="48"/>
      <c r="K77" s="46"/>
      <c r="L77" s="48"/>
      <c r="M77" s="48"/>
      <c r="P77" s="49"/>
      <c r="Q77" s="46"/>
      <c r="R77" s="48"/>
      <c r="S77" s="48"/>
      <c r="U77" s="48"/>
      <c r="V77" s="48"/>
      <c r="W77" s="5"/>
      <c r="Y77" s="46"/>
      <c r="Z77" s="47"/>
      <c r="AA77" s="47"/>
      <c r="AB77" s="45"/>
      <c r="AC77" s="47"/>
      <c r="AD77" s="47"/>
      <c r="AE77" s="46"/>
      <c r="AF77" s="48"/>
      <c r="AG77" s="48"/>
      <c r="AJ77" s="49"/>
      <c r="AK77" s="46"/>
      <c r="AM77" s="48"/>
      <c r="AO77" s="48"/>
      <c r="AP77" s="48"/>
      <c r="AQ77" s="5"/>
      <c r="AS77" s="46"/>
      <c r="AT77" s="47"/>
      <c r="AU77" s="47"/>
      <c r="AV77" s="45"/>
      <c r="AW77" s="47"/>
      <c r="AX77" s="47"/>
      <c r="AY77" s="46"/>
      <c r="AZ77" s="48"/>
      <c r="BA77" s="48"/>
      <c r="BD77" s="49"/>
      <c r="BE77" s="46"/>
      <c r="BF77" s="48"/>
      <c r="BG77" s="48"/>
      <c r="BI77" s="48"/>
      <c r="BJ77" s="48"/>
      <c r="BK77" s="5"/>
      <c r="BM77" s="46"/>
      <c r="BN77" s="47"/>
      <c r="BO77" s="47"/>
      <c r="BP77" s="45"/>
      <c r="BQ77" s="47"/>
      <c r="BR77" s="47"/>
      <c r="BS77" s="65"/>
      <c r="BT77" s="48"/>
      <c r="BU77" s="48"/>
      <c r="BX77" s="49"/>
      <c r="BY77" s="46"/>
      <c r="BZ77" s="48"/>
      <c r="CA77" s="48"/>
      <c r="CC77" s="48"/>
      <c r="CD77" s="48"/>
      <c r="CE77" s="46"/>
      <c r="CG77" s="46"/>
      <c r="CH77" s="47"/>
      <c r="CI77" s="47"/>
      <c r="CJ77" s="45"/>
      <c r="CK77" s="47"/>
      <c r="CL77" s="47"/>
      <c r="CM77" s="46"/>
      <c r="CN77" s="48"/>
      <c r="CO77" s="48"/>
      <c r="CR77" s="49"/>
      <c r="CS77" s="46"/>
      <c r="CT77" s="48"/>
      <c r="CU77" s="48"/>
      <c r="CW77" s="48"/>
      <c r="CX77" s="48"/>
      <c r="CY77" s="5"/>
      <c r="DA77" s="46"/>
      <c r="DB77" s="47"/>
      <c r="DC77" s="47"/>
      <c r="DD77" s="45"/>
      <c r="DE77" s="47"/>
      <c r="DF77" s="47"/>
      <c r="DG77" s="46"/>
      <c r="DH77" s="48"/>
      <c r="DI77" s="48"/>
      <c r="DL77" s="49"/>
      <c r="DM77" s="46"/>
      <c r="DN77" s="48"/>
      <c r="DO77" s="48"/>
      <c r="DQ77" s="48"/>
      <c r="DR77" s="48"/>
      <c r="DS77" s="5"/>
      <c r="DU77" s="46"/>
      <c r="DV77" s="47"/>
      <c r="DW77" s="47"/>
      <c r="DX77" s="45"/>
      <c r="DY77" s="47"/>
      <c r="DZ77" s="47"/>
      <c r="EA77" s="46"/>
      <c r="EC77" s="50"/>
      <c r="EF77" s="49"/>
      <c r="EG77" s="46"/>
      <c r="EH77" s="48"/>
      <c r="EI77" s="48"/>
      <c r="EK77" s="48"/>
      <c r="EL77" s="48"/>
      <c r="EM77" s="5"/>
      <c r="EO77" s="46"/>
      <c r="EP77" s="47"/>
      <c r="EQ77" s="47"/>
      <c r="ER77" s="45"/>
      <c r="ES77" s="47"/>
      <c r="ET77" s="47"/>
      <c r="EU77" s="46"/>
      <c r="EV77" s="48"/>
      <c r="EW77" s="48"/>
      <c r="EZ77" s="49"/>
      <c r="FA77" s="46"/>
      <c r="FB77" s="48"/>
      <c r="FC77" s="48"/>
      <c r="FE77" s="48"/>
      <c r="FF77" s="48"/>
      <c r="FG77" s="5"/>
      <c r="FI77" s="46"/>
      <c r="FJ77" s="47"/>
      <c r="FK77" s="47"/>
      <c r="FL77" s="45"/>
      <c r="FM77" s="47"/>
      <c r="FN77" s="47"/>
      <c r="FO77" s="46"/>
      <c r="FP77" s="48"/>
      <c r="FQ77" s="48"/>
      <c r="FT77" s="49"/>
      <c r="FU77" s="46"/>
      <c r="FV77" s="48"/>
      <c r="FW77" s="48"/>
      <c r="FY77" s="48"/>
      <c r="FZ77" s="48"/>
      <c r="GA77" s="5"/>
      <c r="GI77" s="51"/>
      <c r="GN77" s="49"/>
      <c r="GU77" s="5"/>
      <c r="HC77" s="51"/>
      <c r="HH77" s="49"/>
      <c r="HO77" s="5"/>
      <c r="HW77" s="51"/>
      <c r="IB77" s="49"/>
      <c r="II77" s="5"/>
      <c r="IQ77" s="51"/>
      <c r="IV77" s="49"/>
    </row>
    <row r="78" spans="1:256" s="6" customFormat="1" ht="13.5" customHeight="1">
      <c r="A78" s="63"/>
      <c r="B78" s="45"/>
      <c r="C78" s="5"/>
      <c r="E78" s="46"/>
      <c r="F78" s="47"/>
      <c r="G78" s="48"/>
      <c r="H78" s="45"/>
      <c r="I78" s="47"/>
      <c r="J78" s="48"/>
      <c r="K78" s="46"/>
      <c r="L78" s="48"/>
      <c r="M78" s="48"/>
      <c r="P78" s="49"/>
      <c r="Q78" s="46"/>
      <c r="R78" s="48"/>
      <c r="S78" s="48"/>
      <c r="U78" s="48"/>
      <c r="V78" s="48"/>
      <c r="W78" s="5"/>
      <c r="Y78" s="46"/>
      <c r="Z78" s="47"/>
      <c r="AA78" s="47"/>
      <c r="AB78" s="45"/>
      <c r="AC78" s="47"/>
      <c r="AD78" s="47"/>
      <c r="AE78" s="46"/>
      <c r="AF78" s="48"/>
      <c r="AG78" s="48"/>
      <c r="AJ78" s="49"/>
      <c r="AK78" s="46"/>
      <c r="AM78" s="48"/>
      <c r="AO78" s="48"/>
      <c r="AP78" s="48"/>
      <c r="AQ78" s="5"/>
      <c r="AS78" s="46"/>
      <c r="AT78" s="47"/>
      <c r="AU78" s="47"/>
      <c r="AV78" s="45"/>
      <c r="AW78" s="47"/>
      <c r="AX78" s="47"/>
      <c r="AY78" s="46"/>
      <c r="AZ78" s="48"/>
      <c r="BA78" s="48"/>
      <c r="BD78" s="49"/>
      <c r="BE78" s="46"/>
      <c r="BF78" s="48"/>
      <c r="BG78" s="48"/>
      <c r="BI78" s="48"/>
      <c r="BJ78" s="48"/>
      <c r="BK78" s="5"/>
      <c r="BM78" s="46"/>
      <c r="BN78" s="47"/>
      <c r="BO78" s="47"/>
      <c r="BP78" s="45"/>
      <c r="BQ78" s="47"/>
      <c r="BR78" s="47"/>
      <c r="BS78" s="65"/>
      <c r="BT78" s="48"/>
      <c r="BU78" s="48"/>
      <c r="BX78" s="49"/>
      <c r="BY78" s="46"/>
      <c r="BZ78" s="48"/>
      <c r="CA78" s="48"/>
      <c r="CC78" s="48"/>
      <c r="CD78" s="48"/>
      <c r="CE78" s="46"/>
      <c r="CG78" s="46"/>
      <c r="CH78" s="47"/>
      <c r="CI78" s="47"/>
      <c r="CJ78" s="45"/>
      <c r="CK78" s="47"/>
      <c r="CL78" s="47"/>
      <c r="CM78" s="46"/>
      <c r="CN78" s="48"/>
      <c r="CO78" s="48"/>
      <c r="CR78" s="49"/>
      <c r="CS78" s="46"/>
      <c r="CT78" s="48"/>
      <c r="CU78" s="48"/>
      <c r="CW78" s="48"/>
      <c r="CX78" s="48"/>
      <c r="CY78" s="5"/>
      <c r="DA78" s="46"/>
      <c r="DB78" s="47"/>
      <c r="DC78" s="47"/>
      <c r="DD78" s="45"/>
      <c r="DE78" s="47"/>
      <c r="DF78" s="47"/>
      <c r="DG78" s="46"/>
      <c r="DH78" s="48"/>
      <c r="DI78" s="48"/>
      <c r="DL78" s="49"/>
      <c r="DM78" s="46"/>
      <c r="DN78" s="48"/>
      <c r="DO78" s="48"/>
      <c r="DQ78" s="48"/>
      <c r="DR78" s="48"/>
      <c r="DS78" s="5"/>
      <c r="DU78" s="46"/>
      <c r="DV78" s="47"/>
      <c r="DW78" s="47"/>
      <c r="DX78" s="45"/>
      <c r="DY78" s="47"/>
      <c r="DZ78" s="47"/>
      <c r="EA78" s="46"/>
      <c r="EC78" s="50"/>
      <c r="EF78" s="49"/>
      <c r="EG78" s="46"/>
      <c r="EH78" s="48"/>
      <c r="EI78" s="48"/>
      <c r="EK78" s="48"/>
      <c r="EL78" s="48"/>
      <c r="EM78" s="5"/>
      <c r="EO78" s="46"/>
      <c r="EP78" s="47"/>
      <c r="EQ78" s="47"/>
      <c r="ER78" s="45"/>
      <c r="ES78" s="47"/>
      <c r="ET78" s="47"/>
      <c r="EU78" s="46"/>
      <c r="EV78" s="48"/>
      <c r="EW78" s="48"/>
      <c r="EZ78" s="49"/>
      <c r="FA78" s="46"/>
      <c r="FB78" s="48"/>
      <c r="FC78" s="48"/>
      <c r="FE78" s="48"/>
      <c r="FF78" s="48"/>
      <c r="FG78" s="5"/>
      <c r="FI78" s="46"/>
      <c r="FJ78" s="47"/>
      <c r="FK78" s="47"/>
      <c r="FL78" s="45"/>
      <c r="FM78" s="47"/>
      <c r="FN78" s="47"/>
      <c r="FO78" s="46"/>
      <c r="FP78" s="48"/>
      <c r="FQ78" s="48"/>
      <c r="FT78" s="49"/>
      <c r="FU78" s="46"/>
      <c r="FV78" s="48"/>
      <c r="FW78" s="48"/>
      <c r="FY78" s="48"/>
      <c r="FZ78" s="48"/>
      <c r="GA78" s="5"/>
      <c r="GI78" s="51"/>
      <c r="GN78" s="49"/>
      <c r="GU78" s="5"/>
      <c r="HC78" s="51"/>
      <c r="HH78" s="49"/>
      <c r="HO78" s="5"/>
      <c r="HW78" s="51"/>
      <c r="IB78" s="49"/>
      <c r="II78" s="5"/>
      <c r="IQ78" s="51"/>
      <c r="IV78" s="49"/>
    </row>
    <row r="79" spans="1:256" s="6" customFormat="1" ht="13.5" customHeight="1">
      <c r="A79" s="63"/>
      <c r="B79" s="45"/>
      <c r="C79" s="5"/>
      <c r="E79" s="46"/>
      <c r="F79" s="47"/>
      <c r="G79" s="48"/>
      <c r="H79" s="45"/>
      <c r="I79" s="47"/>
      <c r="J79" s="48"/>
      <c r="K79" s="46"/>
      <c r="L79" s="48"/>
      <c r="M79" s="48"/>
      <c r="P79" s="49"/>
      <c r="Q79" s="46"/>
      <c r="R79" s="48"/>
      <c r="S79" s="48"/>
      <c r="U79" s="48"/>
      <c r="V79" s="48"/>
      <c r="W79" s="5"/>
      <c r="Y79" s="46"/>
      <c r="Z79" s="47"/>
      <c r="AA79" s="47"/>
      <c r="AB79" s="45"/>
      <c r="AC79" s="47"/>
      <c r="AD79" s="47"/>
      <c r="AE79" s="46"/>
      <c r="AF79" s="48"/>
      <c r="AG79" s="48"/>
      <c r="AJ79" s="49"/>
      <c r="AK79" s="46"/>
      <c r="AM79" s="48"/>
      <c r="AO79" s="48"/>
      <c r="AP79" s="48"/>
      <c r="AQ79" s="5"/>
      <c r="AS79" s="46"/>
      <c r="AT79" s="47"/>
      <c r="AU79" s="47"/>
      <c r="AV79" s="45"/>
      <c r="AW79" s="47"/>
      <c r="AX79" s="47"/>
      <c r="AY79" s="46"/>
      <c r="AZ79" s="48"/>
      <c r="BA79" s="48"/>
      <c r="BD79" s="49"/>
      <c r="BE79" s="46"/>
      <c r="BF79" s="48"/>
      <c r="BG79" s="48"/>
      <c r="BI79" s="48"/>
      <c r="BJ79" s="48"/>
      <c r="BK79" s="5"/>
      <c r="BM79" s="46"/>
      <c r="BN79" s="47"/>
      <c r="BO79" s="47"/>
      <c r="BP79" s="45"/>
      <c r="BQ79" s="47"/>
      <c r="BR79" s="47"/>
      <c r="BS79" s="65"/>
      <c r="BT79" s="48"/>
      <c r="BU79" s="48"/>
      <c r="BX79" s="49"/>
      <c r="BY79" s="46"/>
      <c r="BZ79" s="48"/>
      <c r="CA79" s="48"/>
      <c r="CC79" s="48"/>
      <c r="CD79" s="48"/>
      <c r="CE79" s="46"/>
      <c r="CG79" s="46"/>
      <c r="CH79" s="47"/>
      <c r="CI79" s="47"/>
      <c r="CJ79" s="45"/>
      <c r="CK79" s="47"/>
      <c r="CL79" s="47"/>
      <c r="CM79" s="46"/>
      <c r="CN79" s="48"/>
      <c r="CO79" s="48"/>
      <c r="CR79" s="49"/>
      <c r="CS79" s="46"/>
      <c r="CT79" s="48"/>
      <c r="CU79" s="48"/>
      <c r="CW79" s="48"/>
      <c r="CX79" s="48"/>
      <c r="CY79" s="5"/>
      <c r="DA79" s="46"/>
      <c r="DB79" s="47"/>
      <c r="DC79" s="47"/>
      <c r="DD79" s="45"/>
      <c r="DE79" s="47"/>
      <c r="DF79" s="47"/>
      <c r="DG79" s="46"/>
      <c r="DH79" s="48"/>
      <c r="DI79" s="48"/>
      <c r="DL79" s="49"/>
      <c r="DM79" s="46"/>
      <c r="DN79" s="48"/>
      <c r="DO79" s="48"/>
      <c r="DQ79" s="48"/>
      <c r="DR79" s="48"/>
      <c r="DS79" s="5"/>
      <c r="DU79" s="46"/>
      <c r="DV79" s="47"/>
      <c r="DW79" s="47"/>
      <c r="DX79" s="45"/>
      <c r="DY79" s="47"/>
      <c r="DZ79" s="47"/>
      <c r="EA79" s="46"/>
      <c r="EC79" s="50"/>
      <c r="EF79" s="49"/>
      <c r="EG79" s="46"/>
      <c r="EH79" s="48"/>
      <c r="EI79" s="48"/>
      <c r="EK79" s="48"/>
      <c r="EL79" s="48"/>
      <c r="EM79" s="5"/>
      <c r="EO79" s="46"/>
      <c r="EP79" s="47"/>
      <c r="EQ79" s="47"/>
      <c r="ER79" s="45"/>
      <c r="ES79" s="47"/>
      <c r="ET79" s="47"/>
      <c r="EU79" s="46"/>
      <c r="EV79" s="48"/>
      <c r="EW79" s="48"/>
      <c r="EZ79" s="49"/>
      <c r="FA79" s="46"/>
      <c r="FB79" s="48"/>
      <c r="FC79" s="48"/>
      <c r="FE79" s="48"/>
      <c r="FF79" s="48"/>
      <c r="FG79" s="5"/>
      <c r="FI79" s="46"/>
      <c r="FJ79" s="47"/>
      <c r="FK79" s="47"/>
      <c r="FL79" s="45"/>
      <c r="FM79" s="47"/>
      <c r="FN79" s="47"/>
      <c r="FO79" s="46"/>
      <c r="FP79" s="48"/>
      <c r="FQ79" s="48"/>
      <c r="FT79" s="49"/>
      <c r="FU79" s="46"/>
      <c r="FV79" s="48"/>
      <c r="FW79" s="48"/>
      <c r="FY79" s="48"/>
      <c r="FZ79" s="48"/>
      <c r="GA79" s="5"/>
      <c r="GI79" s="51"/>
      <c r="GN79" s="49"/>
      <c r="GU79" s="5"/>
      <c r="HC79" s="51"/>
      <c r="HH79" s="49"/>
      <c r="HO79" s="5"/>
      <c r="HW79" s="51"/>
      <c r="IB79" s="49"/>
      <c r="II79" s="5"/>
      <c r="IQ79" s="51"/>
      <c r="IV79" s="49"/>
    </row>
    <row r="80" spans="1:256" s="6" customFormat="1" ht="13.5" customHeight="1">
      <c r="A80" s="63"/>
      <c r="B80" s="45"/>
      <c r="C80" s="5"/>
      <c r="E80" s="46"/>
      <c r="F80" s="47"/>
      <c r="G80" s="48"/>
      <c r="H80" s="45"/>
      <c r="I80" s="47"/>
      <c r="J80" s="48"/>
      <c r="K80" s="46"/>
      <c r="L80" s="48"/>
      <c r="M80" s="48"/>
      <c r="P80" s="49"/>
      <c r="Q80" s="46"/>
      <c r="R80" s="48"/>
      <c r="S80" s="48"/>
      <c r="U80" s="48"/>
      <c r="V80" s="48"/>
      <c r="W80" s="5"/>
      <c r="Y80" s="46"/>
      <c r="Z80" s="47"/>
      <c r="AA80" s="47"/>
      <c r="AB80" s="45"/>
      <c r="AC80" s="47"/>
      <c r="AD80" s="47"/>
      <c r="AE80" s="46"/>
      <c r="AF80" s="48"/>
      <c r="AG80" s="48"/>
      <c r="AJ80" s="49"/>
      <c r="AK80" s="46"/>
      <c r="AM80" s="48"/>
      <c r="AO80" s="48"/>
      <c r="AP80" s="48"/>
      <c r="AQ80" s="5"/>
      <c r="AS80" s="46"/>
      <c r="AT80" s="47"/>
      <c r="AU80" s="47"/>
      <c r="AV80" s="45"/>
      <c r="AW80" s="47"/>
      <c r="AX80" s="47"/>
      <c r="AY80" s="46"/>
      <c r="AZ80" s="48"/>
      <c r="BA80" s="48"/>
      <c r="BD80" s="49"/>
      <c r="BE80" s="46"/>
      <c r="BF80" s="48"/>
      <c r="BG80" s="48"/>
      <c r="BI80" s="48"/>
      <c r="BJ80" s="48"/>
      <c r="BK80" s="5"/>
      <c r="BM80" s="46"/>
      <c r="BN80" s="47"/>
      <c r="BO80" s="47"/>
      <c r="BP80" s="45"/>
      <c r="BQ80" s="47"/>
      <c r="BR80" s="47"/>
      <c r="BS80" s="65"/>
      <c r="BT80" s="48"/>
      <c r="BU80" s="48"/>
      <c r="BX80" s="49"/>
      <c r="BY80" s="46"/>
      <c r="BZ80" s="48"/>
      <c r="CA80" s="48"/>
      <c r="CC80" s="48"/>
      <c r="CD80" s="48"/>
      <c r="CE80" s="46"/>
      <c r="CG80" s="46"/>
      <c r="CH80" s="47"/>
      <c r="CI80" s="47"/>
      <c r="CJ80" s="45"/>
      <c r="CK80" s="47"/>
      <c r="CL80" s="47"/>
      <c r="CM80" s="46"/>
      <c r="CN80" s="48"/>
      <c r="CO80" s="48"/>
      <c r="CR80" s="49"/>
      <c r="CS80" s="46"/>
      <c r="CT80" s="48"/>
      <c r="CU80" s="48"/>
      <c r="CW80" s="48"/>
      <c r="CX80" s="48"/>
      <c r="CY80" s="5"/>
      <c r="DA80" s="46"/>
      <c r="DB80" s="47"/>
      <c r="DC80" s="47"/>
      <c r="DD80" s="45"/>
      <c r="DE80" s="47"/>
      <c r="DF80" s="47"/>
      <c r="DG80" s="46"/>
      <c r="DH80" s="48"/>
      <c r="DI80" s="48"/>
      <c r="DL80" s="49"/>
      <c r="DM80" s="46"/>
      <c r="DN80" s="48"/>
      <c r="DO80" s="48"/>
      <c r="DQ80" s="48"/>
      <c r="DR80" s="48"/>
      <c r="DS80" s="5"/>
      <c r="DU80" s="46"/>
      <c r="DV80" s="47"/>
      <c r="DW80" s="47"/>
      <c r="DX80" s="45"/>
      <c r="DY80" s="47"/>
      <c r="DZ80" s="47"/>
      <c r="EA80" s="46"/>
      <c r="EC80" s="50"/>
      <c r="EF80" s="49"/>
      <c r="EG80" s="46"/>
      <c r="EH80" s="48"/>
      <c r="EI80" s="48"/>
      <c r="EK80" s="48"/>
      <c r="EL80" s="48"/>
      <c r="EM80" s="5"/>
      <c r="EO80" s="46"/>
      <c r="EP80" s="47"/>
      <c r="EQ80" s="47"/>
      <c r="ER80" s="45"/>
      <c r="ES80" s="47"/>
      <c r="ET80" s="47"/>
      <c r="EU80" s="46"/>
      <c r="EV80" s="48"/>
      <c r="EW80" s="48"/>
      <c r="EZ80" s="49"/>
      <c r="FA80" s="46"/>
      <c r="FB80" s="48"/>
      <c r="FC80" s="48"/>
      <c r="FE80" s="48"/>
      <c r="FF80" s="48"/>
      <c r="FG80" s="5"/>
      <c r="FI80" s="46"/>
      <c r="FJ80" s="47"/>
      <c r="FK80" s="47"/>
      <c r="FL80" s="45"/>
      <c r="FM80" s="47"/>
      <c r="FN80" s="47"/>
      <c r="FO80" s="46"/>
      <c r="FP80" s="48"/>
      <c r="FQ80" s="48"/>
      <c r="FT80" s="49"/>
      <c r="FU80" s="46"/>
      <c r="FV80" s="48"/>
      <c r="FW80" s="48"/>
      <c r="FY80" s="48"/>
      <c r="FZ80" s="48"/>
      <c r="GA80" s="5"/>
      <c r="GI80" s="51"/>
      <c r="GN80" s="49"/>
      <c r="GU80" s="5"/>
      <c r="HC80" s="51"/>
      <c r="HH80" s="49"/>
      <c r="HO80" s="5"/>
      <c r="HW80" s="51"/>
      <c r="IB80" s="49"/>
      <c r="II80" s="5"/>
      <c r="IQ80" s="51"/>
      <c r="IV80" s="49"/>
    </row>
    <row r="81" spans="1:256" s="45" customFormat="1" ht="13.5" customHeight="1">
      <c r="A81" s="63"/>
      <c r="C81" s="5"/>
      <c r="D81" s="6"/>
      <c r="E81" s="46"/>
      <c r="F81" s="47"/>
      <c r="G81" s="48"/>
      <c r="I81" s="47"/>
      <c r="J81" s="48"/>
      <c r="K81" s="46"/>
      <c r="L81" s="48"/>
      <c r="M81" s="48"/>
      <c r="N81" s="6"/>
      <c r="O81" s="6"/>
      <c r="P81" s="49"/>
      <c r="Q81" s="46"/>
      <c r="R81" s="48"/>
      <c r="S81" s="48"/>
      <c r="T81" s="6"/>
      <c r="U81" s="48"/>
      <c r="V81" s="48"/>
      <c r="W81" s="5"/>
      <c r="X81" s="6"/>
      <c r="Y81" s="46"/>
      <c r="Z81" s="47"/>
      <c r="AA81" s="47"/>
      <c r="AC81" s="47"/>
      <c r="AD81" s="47"/>
      <c r="AE81" s="46"/>
      <c r="AF81" s="48"/>
      <c r="AG81" s="48"/>
      <c r="AH81" s="6"/>
      <c r="AI81" s="6"/>
      <c r="AJ81" s="49"/>
      <c r="AK81" s="46"/>
      <c r="AL81" s="6"/>
      <c r="AM81" s="48"/>
      <c r="AN81" s="6"/>
      <c r="AO81" s="48"/>
      <c r="AP81" s="48"/>
      <c r="AQ81" s="5"/>
      <c r="AR81" s="6"/>
      <c r="AS81" s="46"/>
      <c r="AT81" s="47"/>
      <c r="AU81" s="47"/>
      <c r="AW81" s="47"/>
      <c r="AX81" s="47"/>
      <c r="AY81" s="46"/>
      <c r="AZ81" s="48"/>
      <c r="BA81" s="48"/>
      <c r="BB81" s="6"/>
      <c r="BC81" s="6"/>
      <c r="BD81" s="49"/>
      <c r="BE81" s="46"/>
      <c r="BF81" s="48"/>
      <c r="BG81" s="48"/>
      <c r="BH81" s="6"/>
      <c r="BI81" s="48"/>
      <c r="BJ81" s="48"/>
      <c r="BK81" s="5"/>
      <c r="BL81" s="6"/>
      <c r="BM81" s="46"/>
      <c r="BN81" s="47"/>
      <c r="BO81" s="47"/>
      <c r="BQ81" s="47"/>
      <c r="BR81" s="47"/>
      <c r="BS81" s="65"/>
      <c r="BT81" s="48"/>
      <c r="BU81" s="48"/>
      <c r="BV81" s="6"/>
      <c r="BW81" s="6"/>
      <c r="BX81" s="49"/>
      <c r="BY81" s="46"/>
      <c r="BZ81" s="48"/>
      <c r="CA81" s="48"/>
      <c r="CB81" s="6"/>
      <c r="CC81" s="48"/>
      <c r="CD81" s="48"/>
      <c r="CE81" s="46"/>
      <c r="CF81" s="6"/>
      <c r="CG81" s="46"/>
      <c r="CH81" s="47"/>
      <c r="CI81" s="47"/>
      <c r="CK81" s="47"/>
      <c r="CL81" s="47"/>
      <c r="CM81" s="46"/>
      <c r="CN81" s="48"/>
      <c r="CO81" s="48"/>
      <c r="CP81" s="6"/>
      <c r="CQ81" s="6"/>
      <c r="CR81" s="49"/>
      <c r="CS81" s="46"/>
      <c r="CT81" s="48"/>
      <c r="CU81" s="48"/>
      <c r="CV81" s="6"/>
      <c r="CW81" s="48"/>
      <c r="CX81" s="48"/>
      <c r="CY81" s="5"/>
      <c r="CZ81" s="6"/>
      <c r="DA81" s="46"/>
      <c r="DB81" s="47"/>
      <c r="DC81" s="47"/>
      <c r="DE81" s="47"/>
      <c r="DF81" s="47"/>
      <c r="DG81" s="46"/>
      <c r="DH81" s="48"/>
      <c r="DI81" s="48"/>
      <c r="DJ81" s="6"/>
      <c r="DK81" s="6"/>
      <c r="DL81" s="49"/>
      <c r="DM81" s="46"/>
      <c r="DN81" s="48"/>
      <c r="DO81" s="48"/>
      <c r="DP81" s="6"/>
      <c r="DQ81" s="48"/>
      <c r="DR81" s="48"/>
      <c r="DS81" s="5"/>
      <c r="DT81" s="6"/>
      <c r="DU81" s="46"/>
      <c r="DV81" s="47"/>
      <c r="DW81" s="47"/>
      <c r="DY81" s="47"/>
      <c r="DZ81" s="47"/>
      <c r="EA81" s="46"/>
      <c r="EB81" s="6"/>
      <c r="EC81" s="50"/>
      <c r="ED81" s="6"/>
      <c r="EE81" s="6"/>
      <c r="EF81" s="49"/>
      <c r="EG81" s="46"/>
      <c r="EH81" s="48"/>
      <c r="EI81" s="48"/>
      <c r="EJ81" s="6"/>
      <c r="EK81" s="48"/>
      <c r="EL81" s="48"/>
      <c r="EM81" s="5"/>
      <c r="EN81" s="6"/>
      <c r="EO81" s="46"/>
      <c r="EP81" s="47"/>
      <c r="EQ81" s="47"/>
      <c r="ES81" s="47"/>
      <c r="ET81" s="47"/>
      <c r="EU81" s="46"/>
      <c r="EV81" s="48"/>
      <c r="EW81" s="48"/>
      <c r="EX81" s="6"/>
      <c r="EY81" s="6"/>
      <c r="EZ81" s="49"/>
      <c r="FA81" s="46"/>
      <c r="FB81" s="48"/>
      <c r="FC81" s="48"/>
      <c r="FD81" s="6"/>
      <c r="FE81" s="48"/>
      <c r="FF81" s="48"/>
      <c r="FG81" s="5"/>
      <c r="FH81" s="6"/>
      <c r="FI81" s="46"/>
      <c r="FJ81" s="47"/>
      <c r="FK81" s="47"/>
      <c r="FM81" s="47"/>
      <c r="FN81" s="47"/>
      <c r="FO81" s="46"/>
      <c r="FP81" s="48"/>
      <c r="FQ81" s="48"/>
      <c r="FR81" s="6"/>
      <c r="FS81" s="6"/>
      <c r="FT81" s="49"/>
      <c r="FU81" s="46"/>
      <c r="FV81" s="48"/>
      <c r="FW81" s="48"/>
      <c r="FX81" s="6"/>
      <c r="FY81" s="48"/>
      <c r="FZ81" s="48"/>
      <c r="GA81" s="59"/>
      <c r="GI81" s="56"/>
      <c r="GN81" s="57"/>
      <c r="GU81" s="59"/>
      <c r="HC81" s="56"/>
      <c r="HH81" s="57"/>
      <c r="HO81" s="59"/>
      <c r="HW81" s="56"/>
      <c r="IB81" s="57"/>
      <c r="II81" s="59"/>
      <c r="IQ81" s="56"/>
      <c r="IV81" s="57"/>
    </row>
    <row r="82" spans="1:256" s="45" customFormat="1" ht="13.5" customHeight="1">
      <c r="A82" s="63"/>
      <c r="C82" s="5"/>
      <c r="D82" s="6"/>
      <c r="E82" s="46"/>
      <c r="F82" s="47"/>
      <c r="G82" s="48"/>
      <c r="I82" s="47"/>
      <c r="J82" s="48"/>
      <c r="K82" s="46"/>
      <c r="L82" s="48"/>
      <c r="M82" s="48"/>
      <c r="N82" s="6"/>
      <c r="O82" s="6"/>
      <c r="P82" s="49"/>
      <c r="Q82" s="46"/>
      <c r="R82" s="48"/>
      <c r="S82" s="48"/>
      <c r="T82" s="6"/>
      <c r="U82" s="48"/>
      <c r="V82" s="48"/>
      <c r="W82" s="5"/>
      <c r="X82" s="6"/>
      <c r="Y82" s="46"/>
      <c r="Z82" s="47"/>
      <c r="AA82" s="47"/>
      <c r="AC82" s="47"/>
      <c r="AD82" s="47"/>
      <c r="AE82" s="46"/>
      <c r="AF82" s="48"/>
      <c r="AG82" s="48"/>
      <c r="AH82" s="6"/>
      <c r="AI82" s="6"/>
      <c r="AJ82" s="49"/>
      <c r="AK82" s="46"/>
      <c r="AL82" s="6"/>
      <c r="AM82" s="48"/>
      <c r="AN82" s="6"/>
      <c r="AO82" s="48"/>
      <c r="AP82" s="48"/>
      <c r="AQ82" s="5"/>
      <c r="AR82" s="6"/>
      <c r="AS82" s="46"/>
      <c r="AT82" s="47"/>
      <c r="AU82" s="47"/>
      <c r="AW82" s="47"/>
      <c r="AX82" s="47"/>
      <c r="AY82" s="46"/>
      <c r="AZ82" s="48"/>
      <c r="BA82" s="48"/>
      <c r="BB82" s="6"/>
      <c r="BC82" s="6"/>
      <c r="BD82" s="49"/>
      <c r="BE82" s="46"/>
      <c r="BF82" s="48"/>
      <c r="BG82" s="48"/>
      <c r="BH82" s="6"/>
      <c r="BI82" s="48"/>
      <c r="BJ82" s="48"/>
      <c r="BK82" s="5"/>
      <c r="BL82" s="6"/>
      <c r="BM82" s="46"/>
      <c r="BN82" s="47"/>
      <c r="BO82" s="47"/>
      <c r="BQ82" s="47"/>
      <c r="BR82" s="47"/>
      <c r="BS82" s="65"/>
      <c r="BT82" s="48"/>
      <c r="BU82" s="48"/>
      <c r="BV82" s="6"/>
      <c r="BW82" s="6"/>
      <c r="BX82" s="49"/>
      <c r="BY82" s="46"/>
      <c r="BZ82" s="48"/>
      <c r="CA82" s="48"/>
      <c r="CB82" s="6"/>
      <c r="CC82" s="48"/>
      <c r="CD82" s="48"/>
      <c r="CE82" s="46"/>
      <c r="CF82" s="6"/>
      <c r="CG82" s="46"/>
      <c r="CH82" s="47"/>
      <c r="CI82" s="47"/>
      <c r="CK82" s="47"/>
      <c r="CL82" s="47"/>
      <c r="CM82" s="46"/>
      <c r="CN82" s="48"/>
      <c r="CO82" s="48"/>
      <c r="CP82" s="6"/>
      <c r="CQ82" s="6"/>
      <c r="CR82" s="49"/>
      <c r="CS82" s="46"/>
      <c r="CT82" s="48"/>
      <c r="CU82" s="48"/>
      <c r="CV82" s="6"/>
      <c r="CW82" s="48"/>
      <c r="CX82" s="48"/>
      <c r="CY82" s="5"/>
      <c r="CZ82" s="6"/>
      <c r="DA82" s="46"/>
      <c r="DB82" s="47"/>
      <c r="DC82" s="47"/>
      <c r="DE82" s="47"/>
      <c r="DF82" s="47"/>
      <c r="DG82" s="46"/>
      <c r="DH82" s="48"/>
      <c r="DI82" s="48"/>
      <c r="DJ82" s="6"/>
      <c r="DK82" s="6"/>
      <c r="DL82" s="49"/>
      <c r="DM82" s="46"/>
      <c r="DN82" s="48"/>
      <c r="DO82" s="48"/>
      <c r="DP82" s="6"/>
      <c r="DQ82" s="48"/>
      <c r="DR82" s="48"/>
      <c r="DS82" s="5"/>
      <c r="DT82" s="6"/>
      <c r="DU82" s="46"/>
      <c r="DV82" s="47"/>
      <c r="DW82" s="47"/>
      <c r="DY82" s="47"/>
      <c r="DZ82" s="47"/>
      <c r="EA82" s="46"/>
      <c r="EB82" s="6"/>
      <c r="EC82" s="50"/>
      <c r="ED82" s="6"/>
      <c r="EE82" s="6"/>
      <c r="EF82" s="49"/>
      <c r="EG82" s="46"/>
      <c r="EH82" s="48"/>
      <c r="EI82" s="48"/>
      <c r="EJ82" s="6"/>
      <c r="EK82" s="48"/>
      <c r="EL82" s="48"/>
      <c r="EM82" s="5"/>
      <c r="EN82" s="6"/>
      <c r="EO82" s="46"/>
      <c r="EP82" s="47"/>
      <c r="EQ82" s="47"/>
      <c r="ES82" s="47"/>
      <c r="ET82" s="47"/>
      <c r="EU82" s="46"/>
      <c r="EV82" s="48"/>
      <c r="EW82" s="48"/>
      <c r="EX82" s="6"/>
      <c r="EY82" s="6"/>
      <c r="EZ82" s="49"/>
      <c r="FA82" s="46"/>
      <c r="FB82" s="48"/>
      <c r="FC82" s="48"/>
      <c r="FD82" s="6"/>
      <c r="FE82" s="48"/>
      <c r="FF82" s="48"/>
      <c r="FG82" s="5"/>
      <c r="FH82" s="6"/>
      <c r="FI82" s="46"/>
      <c r="FJ82" s="47"/>
      <c r="FK82" s="47"/>
      <c r="FM82" s="47"/>
      <c r="FN82" s="47"/>
      <c r="FO82" s="46"/>
      <c r="FP82" s="48"/>
      <c r="FQ82" s="48"/>
      <c r="FR82" s="6"/>
      <c r="FS82" s="6"/>
      <c r="FT82" s="49"/>
      <c r="FU82" s="46"/>
      <c r="FV82" s="48"/>
      <c r="FW82" s="48"/>
      <c r="FX82" s="6"/>
      <c r="FY82" s="48"/>
      <c r="FZ82" s="48"/>
      <c r="GA82" s="59"/>
      <c r="GI82" s="56"/>
      <c r="GN82" s="57"/>
      <c r="GU82" s="59"/>
      <c r="HC82" s="56"/>
      <c r="HH82" s="57"/>
      <c r="HO82" s="59"/>
      <c r="HW82" s="56"/>
      <c r="IB82" s="57"/>
      <c r="II82" s="59"/>
      <c r="IQ82" s="56"/>
      <c r="IV82" s="57"/>
    </row>
    <row r="83" spans="1:256" s="45" customFormat="1" ht="13.5" customHeight="1">
      <c r="A83" s="63"/>
      <c r="C83" s="5"/>
      <c r="D83" s="6"/>
      <c r="E83" s="46"/>
      <c r="F83" s="47"/>
      <c r="G83" s="48"/>
      <c r="I83" s="47"/>
      <c r="J83" s="48"/>
      <c r="K83" s="46"/>
      <c r="L83" s="48"/>
      <c r="M83" s="48"/>
      <c r="N83" s="6"/>
      <c r="O83" s="6"/>
      <c r="P83" s="49"/>
      <c r="Q83" s="46"/>
      <c r="R83" s="48"/>
      <c r="S83" s="48"/>
      <c r="T83" s="6"/>
      <c r="U83" s="48"/>
      <c r="V83" s="48"/>
      <c r="W83" s="5"/>
      <c r="X83" s="6"/>
      <c r="Y83" s="46"/>
      <c r="Z83" s="47"/>
      <c r="AA83" s="47"/>
      <c r="AC83" s="47"/>
      <c r="AD83" s="47"/>
      <c r="AE83" s="46"/>
      <c r="AF83" s="48"/>
      <c r="AG83" s="48"/>
      <c r="AH83" s="6"/>
      <c r="AI83" s="6"/>
      <c r="AJ83" s="49"/>
      <c r="AK83" s="46"/>
      <c r="AL83" s="6"/>
      <c r="AM83" s="48"/>
      <c r="AN83" s="6"/>
      <c r="AO83" s="48"/>
      <c r="AP83" s="48"/>
      <c r="AQ83" s="5"/>
      <c r="AR83" s="6"/>
      <c r="AS83" s="46"/>
      <c r="AT83" s="47"/>
      <c r="AU83" s="47"/>
      <c r="AW83" s="47"/>
      <c r="AX83" s="47"/>
      <c r="AY83" s="46"/>
      <c r="AZ83" s="48"/>
      <c r="BA83" s="48"/>
      <c r="BB83" s="6"/>
      <c r="BC83" s="6"/>
      <c r="BD83" s="49"/>
      <c r="BE83" s="46"/>
      <c r="BF83" s="48"/>
      <c r="BG83" s="48"/>
      <c r="BH83" s="6"/>
      <c r="BI83" s="48"/>
      <c r="BJ83" s="48"/>
      <c r="BK83" s="5"/>
      <c r="BL83" s="6"/>
      <c r="BM83" s="46"/>
      <c r="BN83" s="47"/>
      <c r="BO83" s="47"/>
      <c r="BQ83" s="47"/>
      <c r="BR83" s="47"/>
      <c r="BS83" s="65"/>
      <c r="BT83" s="48"/>
      <c r="BU83" s="48"/>
      <c r="BV83" s="6"/>
      <c r="BW83" s="6"/>
      <c r="BX83" s="49"/>
      <c r="BY83" s="46"/>
      <c r="BZ83" s="48"/>
      <c r="CA83" s="48"/>
      <c r="CB83" s="6"/>
      <c r="CC83" s="48"/>
      <c r="CD83" s="48"/>
      <c r="CE83" s="46"/>
      <c r="CF83" s="6"/>
      <c r="CG83" s="46"/>
      <c r="CH83" s="47"/>
      <c r="CI83" s="47"/>
      <c r="CK83" s="47"/>
      <c r="CL83" s="47"/>
      <c r="CM83" s="46"/>
      <c r="CN83" s="48"/>
      <c r="CO83" s="48"/>
      <c r="CP83" s="6"/>
      <c r="CQ83" s="6"/>
      <c r="CR83" s="49"/>
      <c r="CS83" s="46"/>
      <c r="CT83" s="48"/>
      <c r="CU83" s="48"/>
      <c r="CV83" s="6"/>
      <c r="CW83" s="48"/>
      <c r="CX83" s="48"/>
      <c r="CY83" s="5"/>
      <c r="CZ83" s="6"/>
      <c r="DA83" s="46"/>
      <c r="DB83" s="47"/>
      <c r="DC83" s="47"/>
      <c r="DE83" s="47"/>
      <c r="DF83" s="47"/>
      <c r="DG83" s="46"/>
      <c r="DH83" s="48"/>
      <c r="DI83" s="48"/>
      <c r="DJ83" s="6"/>
      <c r="DK83" s="6"/>
      <c r="DL83" s="49"/>
      <c r="DM83" s="46"/>
      <c r="DN83" s="48"/>
      <c r="DO83" s="48"/>
      <c r="DP83" s="6"/>
      <c r="DQ83" s="48"/>
      <c r="DR83" s="48"/>
      <c r="DS83" s="5"/>
      <c r="DT83" s="6"/>
      <c r="DU83" s="46"/>
      <c r="DV83" s="47"/>
      <c r="DW83" s="47"/>
      <c r="DY83" s="47"/>
      <c r="DZ83" s="47"/>
      <c r="EA83" s="46"/>
      <c r="EB83" s="6"/>
      <c r="EC83" s="50"/>
      <c r="ED83" s="6"/>
      <c r="EE83" s="6"/>
      <c r="EF83" s="49"/>
      <c r="EG83" s="46"/>
      <c r="EH83" s="48"/>
      <c r="EI83" s="48"/>
      <c r="EJ83" s="6"/>
      <c r="EK83" s="48"/>
      <c r="EL83" s="48"/>
      <c r="EM83" s="5"/>
      <c r="EN83" s="6"/>
      <c r="EO83" s="46"/>
      <c r="EP83" s="47"/>
      <c r="EQ83" s="47"/>
      <c r="ES83" s="47"/>
      <c r="ET83" s="47"/>
      <c r="EU83" s="46"/>
      <c r="EV83" s="48"/>
      <c r="EW83" s="48"/>
      <c r="EX83" s="6"/>
      <c r="EY83" s="6"/>
      <c r="EZ83" s="49"/>
      <c r="FA83" s="46"/>
      <c r="FB83" s="48"/>
      <c r="FC83" s="48"/>
      <c r="FD83" s="6"/>
      <c r="FE83" s="48"/>
      <c r="FF83" s="48"/>
      <c r="FG83" s="5"/>
      <c r="FH83" s="6"/>
      <c r="FI83" s="46"/>
      <c r="FJ83" s="47"/>
      <c r="FK83" s="47"/>
      <c r="FM83" s="47"/>
      <c r="FN83" s="47"/>
      <c r="FO83" s="46"/>
      <c r="FP83" s="48"/>
      <c r="FQ83" s="48"/>
      <c r="FR83" s="6"/>
      <c r="FS83" s="6"/>
      <c r="FT83" s="49"/>
      <c r="FU83" s="46"/>
      <c r="FV83" s="48"/>
      <c r="FW83" s="48"/>
      <c r="FX83" s="6"/>
      <c r="FY83" s="48"/>
      <c r="FZ83" s="48"/>
      <c r="GA83" s="59"/>
      <c r="GI83" s="56"/>
      <c r="GN83" s="57"/>
      <c r="GU83" s="59"/>
      <c r="HC83" s="56"/>
      <c r="HH83" s="57"/>
      <c r="HO83" s="59"/>
      <c r="HW83" s="56"/>
      <c r="IB83" s="57"/>
      <c r="II83" s="59"/>
      <c r="IQ83" s="56"/>
      <c r="IV83" s="57"/>
    </row>
    <row r="84" spans="1:256" s="45" customFormat="1" ht="13.5" customHeight="1">
      <c r="A84" s="63"/>
      <c r="C84" s="5"/>
      <c r="D84" s="6"/>
      <c r="E84" s="46"/>
      <c r="F84" s="47"/>
      <c r="G84" s="48"/>
      <c r="I84" s="47"/>
      <c r="J84" s="48"/>
      <c r="K84" s="46"/>
      <c r="L84" s="48"/>
      <c r="M84" s="48"/>
      <c r="N84" s="6"/>
      <c r="O84" s="6"/>
      <c r="P84" s="49"/>
      <c r="Q84" s="46"/>
      <c r="R84" s="48"/>
      <c r="S84" s="48"/>
      <c r="T84" s="6"/>
      <c r="U84" s="48"/>
      <c r="V84" s="48"/>
      <c r="W84" s="5"/>
      <c r="X84" s="6"/>
      <c r="Y84" s="46"/>
      <c r="Z84" s="47"/>
      <c r="AA84" s="47"/>
      <c r="AC84" s="47"/>
      <c r="AD84" s="47"/>
      <c r="AE84" s="46"/>
      <c r="AF84" s="48"/>
      <c r="AG84" s="48"/>
      <c r="AH84" s="6"/>
      <c r="AI84" s="6"/>
      <c r="AJ84" s="49"/>
      <c r="AK84" s="46"/>
      <c r="AL84" s="6"/>
      <c r="AM84" s="48"/>
      <c r="AN84" s="6"/>
      <c r="AO84" s="48"/>
      <c r="AP84" s="48"/>
      <c r="AQ84" s="5"/>
      <c r="AR84" s="6"/>
      <c r="AS84" s="46"/>
      <c r="AT84" s="47"/>
      <c r="AU84" s="47"/>
      <c r="AW84" s="47"/>
      <c r="AX84" s="47"/>
      <c r="AY84" s="46"/>
      <c r="AZ84" s="48"/>
      <c r="BA84" s="48"/>
      <c r="BB84" s="6"/>
      <c r="BC84" s="6"/>
      <c r="BD84" s="49"/>
      <c r="BE84" s="46"/>
      <c r="BF84" s="48"/>
      <c r="BG84" s="48"/>
      <c r="BH84" s="6"/>
      <c r="BI84" s="48"/>
      <c r="BJ84" s="48"/>
      <c r="BK84" s="5"/>
      <c r="BL84" s="6"/>
      <c r="BM84" s="46"/>
      <c r="BN84" s="47"/>
      <c r="BO84" s="47"/>
      <c r="BQ84" s="47"/>
      <c r="BR84" s="47"/>
      <c r="BS84" s="65"/>
      <c r="BT84" s="48"/>
      <c r="BU84" s="48"/>
      <c r="BV84" s="6"/>
      <c r="BW84" s="6"/>
      <c r="BX84" s="49"/>
      <c r="BY84" s="46"/>
      <c r="BZ84" s="48"/>
      <c r="CA84" s="48"/>
      <c r="CB84" s="6"/>
      <c r="CC84" s="48"/>
      <c r="CD84" s="48"/>
      <c r="CE84" s="46"/>
      <c r="CF84" s="6"/>
      <c r="CG84" s="46"/>
      <c r="CH84" s="47"/>
      <c r="CI84" s="47"/>
      <c r="CK84" s="47"/>
      <c r="CL84" s="47"/>
      <c r="CM84" s="46"/>
      <c r="CN84" s="48"/>
      <c r="CO84" s="48"/>
      <c r="CP84" s="6"/>
      <c r="CQ84" s="6"/>
      <c r="CR84" s="49"/>
      <c r="CS84" s="46"/>
      <c r="CT84" s="48"/>
      <c r="CU84" s="48"/>
      <c r="CV84" s="6"/>
      <c r="CW84" s="48"/>
      <c r="CX84" s="48"/>
      <c r="CY84" s="5"/>
      <c r="CZ84" s="6"/>
      <c r="DA84" s="46"/>
      <c r="DB84" s="47"/>
      <c r="DC84" s="47"/>
      <c r="DE84" s="47"/>
      <c r="DF84" s="47"/>
      <c r="DG84" s="46"/>
      <c r="DH84" s="48"/>
      <c r="DI84" s="48"/>
      <c r="DJ84" s="6"/>
      <c r="DK84" s="6"/>
      <c r="DL84" s="49"/>
      <c r="DM84" s="46"/>
      <c r="DN84" s="48"/>
      <c r="DO84" s="48"/>
      <c r="DP84" s="6"/>
      <c r="DQ84" s="48"/>
      <c r="DR84" s="48"/>
      <c r="DS84" s="5"/>
      <c r="DT84" s="6"/>
      <c r="DU84" s="46"/>
      <c r="DV84" s="47"/>
      <c r="DW84" s="47"/>
      <c r="DY84" s="47"/>
      <c r="DZ84" s="47"/>
      <c r="EA84" s="46"/>
      <c r="EB84" s="6"/>
      <c r="EC84" s="50"/>
      <c r="ED84" s="6"/>
      <c r="EE84" s="6"/>
      <c r="EF84" s="49"/>
      <c r="EG84" s="46"/>
      <c r="EH84" s="48"/>
      <c r="EI84" s="48"/>
      <c r="EJ84" s="6"/>
      <c r="EK84" s="48"/>
      <c r="EL84" s="48"/>
      <c r="EM84" s="5"/>
      <c r="EN84" s="6"/>
      <c r="EO84" s="46"/>
      <c r="EP84" s="47"/>
      <c r="EQ84" s="47"/>
      <c r="ES84" s="47"/>
      <c r="ET84" s="47"/>
      <c r="EU84" s="46"/>
      <c r="EV84" s="48"/>
      <c r="EW84" s="48"/>
      <c r="EX84" s="6"/>
      <c r="EY84" s="6"/>
      <c r="EZ84" s="49"/>
      <c r="FA84" s="46"/>
      <c r="FB84" s="48"/>
      <c r="FC84" s="48"/>
      <c r="FD84" s="6"/>
      <c r="FE84" s="48"/>
      <c r="FF84" s="48"/>
      <c r="FG84" s="5"/>
      <c r="FH84" s="6"/>
      <c r="FI84" s="46"/>
      <c r="FJ84" s="47"/>
      <c r="FK84" s="47"/>
      <c r="FM84" s="47"/>
      <c r="FN84" s="47"/>
      <c r="FO84" s="46"/>
      <c r="FP84" s="48"/>
      <c r="FQ84" s="48"/>
      <c r="FR84" s="6"/>
      <c r="FS84" s="6"/>
      <c r="FT84" s="49"/>
      <c r="FU84" s="46"/>
      <c r="FV84" s="48"/>
      <c r="FW84" s="48"/>
      <c r="FX84" s="6"/>
      <c r="FY84" s="48"/>
      <c r="FZ84" s="48"/>
      <c r="GA84" s="59"/>
      <c r="GI84" s="56"/>
      <c r="GN84" s="57"/>
      <c r="GU84" s="59"/>
      <c r="HC84" s="56"/>
      <c r="HH84" s="57"/>
      <c r="HO84" s="59"/>
      <c r="HW84" s="56"/>
      <c r="IB84" s="57"/>
      <c r="II84" s="59"/>
      <c r="IQ84" s="56"/>
      <c r="IV84" s="57"/>
    </row>
    <row r="85" spans="1:256" s="45" customFormat="1" ht="13.5" customHeight="1">
      <c r="A85" s="63"/>
      <c r="C85" s="5"/>
      <c r="D85" s="6"/>
      <c r="E85" s="46"/>
      <c r="F85" s="47"/>
      <c r="G85" s="48"/>
      <c r="I85" s="47"/>
      <c r="J85" s="48"/>
      <c r="K85" s="46"/>
      <c r="L85" s="48"/>
      <c r="M85" s="48"/>
      <c r="N85" s="6"/>
      <c r="O85" s="6"/>
      <c r="P85" s="49"/>
      <c r="Q85" s="46"/>
      <c r="R85" s="48"/>
      <c r="S85" s="48"/>
      <c r="T85" s="6"/>
      <c r="U85" s="48"/>
      <c r="V85" s="48"/>
      <c r="W85" s="5"/>
      <c r="X85" s="6"/>
      <c r="Y85" s="46"/>
      <c r="Z85" s="47"/>
      <c r="AA85" s="47"/>
      <c r="AC85" s="47"/>
      <c r="AD85" s="47"/>
      <c r="AE85" s="46"/>
      <c r="AF85" s="48"/>
      <c r="AG85" s="48"/>
      <c r="AH85" s="6"/>
      <c r="AI85" s="6"/>
      <c r="AJ85" s="49"/>
      <c r="AK85" s="46"/>
      <c r="AL85" s="6"/>
      <c r="AM85" s="48"/>
      <c r="AN85" s="6"/>
      <c r="AO85" s="48"/>
      <c r="AP85" s="48"/>
      <c r="AQ85" s="5"/>
      <c r="AR85" s="6"/>
      <c r="AS85" s="46"/>
      <c r="AT85" s="47"/>
      <c r="AU85" s="47"/>
      <c r="AW85" s="47"/>
      <c r="AX85" s="47"/>
      <c r="AY85" s="46"/>
      <c r="AZ85" s="48"/>
      <c r="BA85" s="48"/>
      <c r="BB85" s="6"/>
      <c r="BC85" s="6"/>
      <c r="BD85" s="49"/>
      <c r="BE85" s="46"/>
      <c r="BF85" s="48"/>
      <c r="BG85" s="48"/>
      <c r="BH85" s="6"/>
      <c r="BI85" s="48"/>
      <c r="BJ85" s="48"/>
      <c r="BK85" s="5"/>
      <c r="BL85" s="6"/>
      <c r="BM85" s="46"/>
      <c r="BN85" s="47"/>
      <c r="BO85" s="47"/>
      <c r="BQ85" s="47"/>
      <c r="BR85" s="47"/>
      <c r="BS85" s="65"/>
      <c r="BT85" s="48"/>
      <c r="BU85" s="48"/>
      <c r="BV85" s="6"/>
      <c r="BW85" s="6"/>
      <c r="BX85" s="49"/>
      <c r="BY85" s="46"/>
      <c r="BZ85" s="48"/>
      <c r="CA85" s="48"/>
      <c r="CB85" s="6"/>
      <c r="CC85" s="48"/>
      <c r="CD85" s="48"/>
      <c r="CE85" s="46"/>
      <c r="CF85" s="6"/>
      <c r="CG85" s="46"/>
      <c r="CH85" s="47"/>
      <c r="CI85" s="47"/>
      <c r="CK85" s="47"/>
      <c r="CL85" s="47"/>
      <c r="CM85" s="46"/>
      <c r="CN85" s="48"/>
      <c r="CO85" s="48"/>
      <c r="CP85" s="6"/>
      <c r="CQ85" s="6"/>
      <c r="CR85" s="49"/>
      <c r="CS85" s="46"/>
      <c r="CT85" s="48"/>
      <c r="CU85" s="48"/>
      <c r="CV85" s="6"/>
      <c r="CW85" s="48"/>
      <c r="CX85" s="48"/>
      <c r="CY85" s="5"/>
      <c r="CZ85" s="6"/>
      <c r="DA85" s="46"/>
      <c r="DB85" s="47"/>
      <c r="DC85" s="47"/>
      <c r="DE85" s="47"/>
      <c r="DF85" s="47"/>
      <c r="DG85" s="46"/>
      <c r="DH85" s="48"/>
      <c r="DI85" s="48"/>
      <c r="DJ85" s="6"/>
      <c r="DK85" s="6"/>
      <c r="DL85" s="49"/>
      <c r="DM85" s="46"/>
      <c r="DN85" s="48"/>
      <c r="DO85" s="48"/>
      <c r="DP85" s="6"/>
      <c r="DQ85" s="48"/>
      <c r="DR85" s="48"/>
      <c r="DS85" s="5"/>
      <c r="DT85" s="6"/>
      <c r="DU85" s="46"/>
      <c r="DV85" s="47"/>
      <c r="DW85" s="47"/>
      <c r="DY85" s="47"/>
      <c r="DZ85" s="47"/>
      <c r="EA85" s="46"/>
      <c r="EB85" s="6"/>
      <c r="EC85" s="50"/>
      <c r="ED85" s="6"/>
      <c r="EE85" s="6"/>
      <c r="EF85" s="49"/>
      <c r="EG85" s="46"/>
      <c r="EH85" s="48"/>
      <c r="EI85" s="48"/>
      <c r="EJ85" s="6"/>
      <c r="EK85" s="48"/>
      <c r="EL85" s="48"/>
      <c r="EM85" s="5"/>
      <c r="EN85" s="6"/>
      <c r="EO85" s="46"/>
      <c r="EP85" s="47"/>
      <c r="EQ85" s="47"/>
      <c r="ES85" s="47"/>
      <c r="ET85" s="47"/>
      <c r="EU85" s="46"/>
      <c r="EV85" s="48"/>
      <c r="EW85" s="48"/>
      <c r="EX85" s="6"/>
      <c r="EY85" s="6"/>
      <c r="EZ85" s="49"/>
      <c r="FA85" s="46"/>
      <c r="FB85" s="48"/>
      <c r="FC85" s="48"/>
      <c r="FD85" s="6"/>
      <c r="FE85" s="48"/>
      <c r="FF85" s="48"/>
      <c r="FG85" s="5"/>
      <c r="FH85" s="6"/>
      <c r="FI85" s="46"/>
      <c r="FJ85" s="47"/>
      <c r="FK85" s="47"/>
      <c r="FM85" s="47"/>
      <c r="FN85" s="47"/>
      <c r="FO85" s="46"/>
      <c r="FP85" s="48"/>
      <c r="FQ85" s="48"/>
      <c r="FR85" s="6"/>
      <c r="FS85" s="6"/>
      <c r="FT85" s="49"/>
      <c r="FU85" s="46"/>
      <c r="FV85" s="48"/>
      <c r="FW85" s="48"/>
      <c r="FX85" s="6"/>
      <c r="FY85" s="48"/>
      <c r="FZ85" s="48"/>
      <c r="GA85" s="59"/>
      <c r="GI85" s="56"/>
      <c r="GN85" s="57"/>
      <c r="GU85" s="59"/>
      <c r="HC85" s="56"/>
      <c r="HH85" s="57"/>
      <c r="HO85" s="59"/>
      <c r="HW85" s="56"/>
      <c r="IB85" s="57"/>
      <c r="II85" s="59"/>
      <c r="IQ85" s="56"/>
      <c r="IV85" s="57"/>
    </row>
    <row r="86" spans="1:256" s="45" customFormat="1" ht="13.5" customHeight="1">
      <c r="A86" s="63"/>
      <c r="C86" s="5"/>
      <c r="D86" s="6"/>
      <c r="E86" s="46"/>
      <c r="F86" s="47"/>
      <c r="G86" s="48"/>
      <c r="I86" s="47"/>
      <c r="J86" s="48"/>
      <c r="K86" s="46"/>
      <c r="L86" s="48"/>
      <c r="M86" s="48"/>
      <c r="N86" s="6"/>
      <c r="O86" s="6"/>
      <c r="P86" s="49"/>
      <c r="Q86" s="46"/>
      <c r="R86" s="48"/>
      <c r="S86" s="48"/>
      <c r="T86" s="6"/>
      <c r="U86" s="48"/>
      <c r="V86" s="48"/>
      <c r="W86" s="5"/>
      <c r="X86" s="6"/>
      <c r="Y86" s="46"/>
      <c r="Z86" s="47"/>
      <c r="AA86" s="47"/>
      <c r="AC86" s="47"/>
      <c r="AD86" s="47"/>
      <c r="AE86" s="46"/>
      <c r="AF86" s="48"/>
      <c r="AG86" s="48"/>
      <c r="AH86" s="6"/>
      <c r="AI86" s="6"/>
      <c r="AJ86" s="49"/>
      <c r="AK86" s="46"/>
      <c r="AL86" s="6"/>
      <c r="AM86" s="48"/>
      <c r="AN86" s="6"/>
      <c r="AO86" s="48"/>
      <c r="AP86" s="48"/>
      <c r="AQ86" s="5"/>
      <c r="AR86" s="6"/>
      <c r="AS86" s="46"/>
      <c r="AT86" s="47"/>
      <c r="AU86" s="47"/>
      <c r="AW86" s="47"/>
      <c r="AX86" s="47"/>
      <c r="AY86" s="46"/>
      <c r="AZ86" s="48"/>
      <c r="BA86" s="48"/>
      <c r="BB86" s="6"/>
      <c r="BC86" s="6"/>
      <c r="BD86" s="49"/>
      <c r="BE86" s="46"/>
      <c r="BF86" s="48"/>
      <c r="BG86" s="48"/>
      <c r="BH86" s="6"/>
      <c r="BI86" s="48"/>
      <c r="BJ86" s="48"/>
      <c r="BK86" s="5"/>
      <c r="BL86" s="6"/>
      <c r="BM86" s="46"/>
      <c r="BN86" s="47"/>
      <c r="BO86" s="47"/>
      <c r="BQ86" s="47"/>
      <c r="BR86" s="47"/>
      <c r="BS86" s="65"/>
      <c r="BT86" s="48"/>
      <c r="BU86" s="48"/>
      <c r="BV86" s="6"/>
      <c r="BW86" s="6"/>
      <c r="BX86" s="49"/>
      <c r="BY86" s="46"/>
      <c r="BZ86" s="48"/>
      <c r="CA86" s="48"/>
      <c r="CB86" s="6"/>
      <c r="CC86" s="48"/>
      <c r="CD86" s="48"/>
      <c r="CE86" s="46"/>
      <c r="CF86" s="6"/>
      <c r="CG86" s="46"/>
      <c r="CH86" s="47"/>
      <c r="CI86" s="47"/>
      <c r="CK86" s="47"/>
      <c r="CL86" s="47"/>
      <c r="CM86" s="46"/>
      <c r="CN86" s="48"/>
      <c r="CO86" s="48"/>
      <c r="CP86" s="6"/>
      <c r="CQ86" s="6"/>
      <c r="CR86" s="49"/>
      <c r="CS86" s="46"/>
      <c r="CT86" s="48"/>
      <c r="CU86" s="48"/>
      <c r="CV86" s="6"/>
      <c r="CW86" s="48"/>
      <c r="CX86" s="48"/>
      <c r="CY86" s="5"/>
      <c r="CZ86" s="6"/>
      <c r="DA86" s="46"/>
      <c r="DB86" s="47"/>
      <c r="DC86" s="47"/>
      <c r="DE86" s="47"/>
      <c r="DF86" s="47"/>
      <c r="DG86" s="46"/>
      <c r="DH86" s="48"/>
      <c r="DI86" s="48"/>
      <c r="DJ86" s="6"/>
      <c r="DK86" s="6"/>
      <c r="DL86" s="49"/>
      <c r="DM86" s="46"/>
      <c r="DN86" s="48"/>
      <c r="DO86" s="48"/>
      <c r="DP86" s="6"/>
      <c r="DQ86" s="48"/>
      <c r="DR86" s="48"/>
      <c r="DS86" s="5"/>
      <c r="DT86" s="6"/>
      <c r="DU86" s="46"/>
      <c r="DV86" s="47"/>
      <c r="DW86" s="47"/>
      <c r="DY86" s="47"/>
      <c r="DZ86" s="47"/>
      <c r="EA86" s="46"/>
      <c r="EB86" s="6"/>
      <c r="EC86" s="50"/>
      <c r="ED86" s="6"/>
      <c r="EE86" s="6"/>
      <c r="EF86" s="49"/>
      <c r="EG86" s="46"/>
      <c r="EH86" s="48"/>
      <c r="EI86" s="48"/>
      <c r="EJ86" s="6"/>
      <c r="EK86" s="48"/>
      <c r="EL86" s="48"/>
      <c r="EM86" s="5"/>
      <c r="EN86" s="6"/>
      <c r="EO86" s="46"/>
      <c r="EP86" s="47"/>
      <c r="EQ86" s="47"/>
      <c r="ES86" s="47"/>
      <c r="ET86" s="47"/>
      <c r="EU86" s="46"/>
      <c r="EV86" s="48"/>
      <c r="EW86" s="48"/>
      <c r="EX86" s="6"/>
      <c r="EY86" s="6"/>
      <c r="EZ86" s="49"/>
      <c r="FA86" s="46"/>
      <c r="FB86" s="48"/>
      <c r="FC86" s="48"/>
      <c r="FD86" s="6"/>
      <c r="FE86" s="48"/>
      <c r="FF86" s="48"/>
      <c r="FG86" s="5"/>
      <c r="FH86" s="6"/>
      <c r="FI86" s="46"/>
      <c r="FJ86" s="47"/>
      <c r="FK86" s="47"/>
      <c r="FM86" s="47"/>
      <c r="FN86" s="47"/>
      <c r="FO86" s="46"/>
      <c r="FP86" s="48"/>
      <c r="FQ86" s="48"/>
      <c r="FR86" s="6"/>
      <c r="FS86" s="6"/>
      <c r="FT86" s="49"/>
      <c r="FU86" s="46"/>
      <c r="FV86" s="48"/>
      <c r="FW86" s="48"/>
      <c r="FX86" s="6"/>
      <c r="FY86" s="48"/>
      <c r="FZ86" s="48"/>
      <c r="GA86" s="59"/>
      <c r="GI86" s="56"/>
      <c r="GN86" s="57"/>
      <c r="GU86" s="59"/>
      <c r="HC86" s="56"/>
      <c r="HH86" s="57"/>
      <c r="HO86" s="59"/>
      <c r="HW86" s="56"/>
      <c r="IB86" s="57"/>
      <c r="II86" s="59"/>
      <c r="IQ86" s="56"/>
      <c r="IV86" s="57"/>
    </row>
    <row r="87" spans="1:256" s="45" customFormat="1" ht="13.5" customHeight="1">
      <c r="A87" s="63"/>
      <c r="C87" s="5"/>
      <c r="D87" s="6"/>
      <c r="E87" s="46"/>
      <c r="F87" s="47"/>
      <c r="G87" s="48"/>
      <c r="I87" s="47"/>
      <c r="J87" s="48"/>
      <c r="K87" s="46"/>
      <c r="L87" s="48"/>
      <c r="M87" s="48"/>
      <c r="N87" s="6"/>
      <c r="O87" s="6"/>
      <c r="P87" s="49"/>
      <c r="Q87" s="46"/>
      <c r="R87" s="48"/>
      <c r="S87" s="48"/>
      <c r="T87" s="6"/>
      <c r="U87" s="48"/>
      <c r="V87" s="48"/>
      <c r="W87" s="5"/>
      <c r="X87" s="6"/>
      <c r="Y87" s="46"/>
      <c r="Z87" s="47"/>
      <c r="AA87" s="47"/>
      <c r="AC87" s="47"/>
      <c r="AD87" s="47"/>
      <c r="AE87" s="46"/>
      <c r="AF87" s="48"/>
      <c r="AG87" s="48"/>
      <c r="AH87" s="6"/>
      <c r="AI87" s="6"/>
      <c r="AJ87" s="49"/>
      <c r="AK87" s="46"/>
      <c r="AL87" s="6"/>
      <c r="AM87" s="48"/>
      <c r="AN87" s="6"/>
      <c r="AO87" s="48"/>
      <c r="AP87" s="48"/>
      <c r="AQ87" s="5"/>
      <c r="AR87" s="6"/>
      <c r="AS87" s="46"/>
      <c r="AT87" s="47"/>
      <c r="AU87" s="47"/>
      <c r="AW87" s="47"/>
      <c r="AX87" s="47"/>
      <c r="AY87" s="46"/>
      <c r="AZ87" s="48"/>
      <c r="BA87" s="48"/>
      <c r="BB87" s="6"/>
      <c r="BC87" s="6"/>
      <c r="BD87" s="49"/>
      <c r="BE87" s="46"/>
      <c r="BF87" s="48"/>
      <c r="BG87" s="48"/>
      <c r="BH87" s="6"/>
      <c r="BI87" s="48"/>
      <c r="BJ87" s="48"/>
      <c r="BK87" s="5"/>
      <c r="BL87" s="6"/>
      <c r="BM87" s="46"/>
      <c r="BN87" s="47"/>
      <c r="BO87" s="47"/>
      <c r="BQ87" s="47"/>
      <c r="BR87" s="47"/>
      <c r="BS87" s="65"/>
      <c r="BT87" s="48"/>
      <c r="BU87" s="48"/>
      <c r="BV87" s="6"/>
      <c r="BW87" s="6"/>
      <c r="BX87" s="49"/>
      <c r="BY87" s="46"/>
      <c r="BZ87" s="48"/>
      <c r="CA87" s="48"/>
      <c r="CB87" s="6"/>
      <c r="CC87" s="48"/>
      <c r="CD87" s="48"/>
      <c r="CE87" s="46"/>
      <c r="CF87" s="6"/>
      <c r="CG87" s="46"/>
      <c r="CH87" s="47"/>
      <c r="CI87" s="47"/>
      <c r="CK87" s="47"/>
      <c r="CL87" s="47"/>
      <c r="CM87" s="46"/>
      <c r="CN87" s="48"/>
      <c r="CO87" s="48"/>
      <c r="CP87" s="6"/>
      <c r="CQ87" s="6"/>
      <c r="CR87" s="49"/>
      <c r="CS87" s="46"/>
      <c r="CT87" s="48"/>
      <c r="CU87" s="48"/>
      <c r="CV87" s="6"/>
      <c r="CW87" s="48"/>
      <c r="CX87" s="48"/>
      <c r="CY87" s="5"/>
      <c r="CZ87" s="6"/>
      <c r="DA87" s="46"/>
      <c r="DB87" s="47"/>
      <c r="DC87" s="47"/>
      <c r="DE87" s="47"/>
      <c r="DF87" s="47"/>
      <c r="DG87" s="46"/>
      <c r="DH87" s="48"/>
      <c r="DI87" s="48"/>
      <c r="DJ87" s="6"/>
      <c r="DK87" s="6"/>
      <c r="DL87" s="49"/>
      <c r="DM87" s="46"/>
      <c r="DN87" s="48"/>
      <c r="DO87" s="48"/>
      <c r="DP87" s="6"/>
      <c r="DQ87" s="48"/>
      <c r="DR87" s="48"/>
      <c r="DS87" s="5"/>
      <c r="DT87" s="6"/>
      <c r="DU87" s="46"/>
      <c r="DV87" s="47"/>
      <c r="DW87" s="47"/>
      <c r="DY87" s="47"/>
      <c r="DZ87" s="47"/>
      <c r="EA87" s="46"/>
      <c r="EB87" s="6"/>
      <c r="EC87" s="50"/>
      <c r="ED87" s="6"/>
      <c r="EE87" s="6"/>
      <c r="EF87" s="49"/>
      <c r="EG87" s="46"/>
      <c r="EH87" s="48"/>
      <c r="EI87" s="48"/>
      <c r="EJ87" s="6"/>
      <c r="EK87" s="48"/>
      <c r="EL87" s="48"/>
      <c r="EM87" s="5"/>
      <c r="EN87" s="6"/>
      <c r="EO87" s="46"/>
      <c r="EP87" s="47"/>
      <c r="EQ87" s="47"/>
      <c r="ES87" s="47"/>
      <c r="ET87" s="47"/>
      <c r="EU87" s="46"/>
      <c r="EV87" s="48"/>
      <c r="EW87" s="48"/>
      <c r="EX87" s="6"/>
      <c r="EY87" s="6"/>
      <c r="EZ87" s="49"/>
      <c r="FA87" s="46"/>
      <c r="FB87" s="48"/>
      <c r="FC87" s="48"/>
      <c r="FD87" s="6"/>
      <c r="FE87" s="48"/>
      <c r="FF87" s="48"/>
      <c r="FG87" s="5"/>
      <c r="FH87" s="6"/>
      <c r="FI87" s="46"/>
      <c r="FJ87" s="47"/>
      <c r="FK87" s="47"/>
      <c r="FM87" s="47"/>
      <c r="FN87" s="47"/>
      <c r="FO87" s="46"/>
      <c r="FP87" s="48"/>
      <c r="FQ87" s="48"/>
      <c r="FR87" s="6"/>
      <c r="FS87" s="6"/>
      <c r="FT87" s="49"/>
      <c r="FU87" s="46"/>
      <c r="FV87" s="48"/>
      <c r="FW87" s="48"/>
      <c r="FX87" s="6"/>
      <c r="FY87" s="48"/>
      <c r="FZ87" s="48"/>
      <c r="GA87" s="59"/>
      <c r="GI87" s="56"/>
      <c r="GN87" s="57"/>
      <c r="GU87" s="59"/>
      <c r="HC87" s="56"/>
      <c r="HH87" s="57"/>
      <c r="HO87" s="59"/>
      <c r="HW87" s="56"/>
      <c r="IB87" s="57"/>
      <c r="II87" s="59"/>
      <c r="IQ87" s="56"/>
      <c r="IV87" s="57"/>
    </row>
    <row r="88" spans="1:256" s="45" customFormat="1" ht="13.5" customHeight="1">
      <c r="A88" s="63"/>
      <c r="C88" s="5"/>
      <c r="D88" s="6"/>
      <c r="E88" s="46"/>
      <c r="F88" s="47"/>
      <c r="G88" s="48"/>
      <c r="I88" s="47"/>
      <c r="J88" s="48"/>
      <c r="K88" s="46"/>
      <c r="L88" s="48"/>
      <c r="M88" s="48"/>
      <c r="N88" s="6"/>
      <c r="O88" s="6"/>
      <c r="P88" s="49"/>
      <c r="Q88" s="46"/>
      <c r="R88" s="48"/>
      <c r="S88" s="48"/>
      <c r="T88" s="6"/>
      <c r="U88" s="48"/>
      <c r="V88" s="48"/>
      <c r="W88" s="5"/>
      <c r="X88" s="6"/>
      <c r="Y88" s="46"/>
      <c r="Z88" s="47"/>
      <c r="AA88" s="47"/>
      <c r="AC88" s="47"/>
      <c r="AD88" s="47"/>
      <c r="AE88" s="46"/>
      <c r="AF88" s="48"/>
      <c r="AG88" s="48"/>
      <c r="AH88" s="6"/>
      <c r="AI88" s="6"/>
      <c r="AJ88" s="49"/>
      <c r="AK88" s="46"/>
      <c r="AL88" s="6"/>
      <c r="AM88" s="48"/>
      <c r="AN88" s="6"/>
      <c r="AO88" s="48"/>
      <c r="AP88" s="48"/>
      <c r="AQ88" s="5"/>
      <c r="AR88" s="6"/>
      <c r="AS88" s="46"/>
      <c r="AT88" s="47"/>
      <c r="AU88" s="47"/>
      <c r="AW88" s="47"/>
      <c r="AX88" s="47"/>
      <c r="AY88" s="46"/>
      <c r="AZ88" s="48"/>
      <c r="BA88" s="48"/>
      <c r="BB88" s="6"/>
      <c r="BC88" s="6"/>
      <c r="BD88" s="49"/>
      <c r="BE88" s="46"/>
      <c r="BF88" s="48"/>
      <c r="BG88" s="48"/>
      <c r="BH88" s="6"/>
      <c r="BI88" s="48"/>
      <c r="BJ88" s="48"/>
      <c r="BK88" s="5"/>
      <c r="BL88" s="6"/>
      <c r="BM88" s="46"/>
      <c r="BN88" s="47"/>
      <c r="BO88" s="47"/>
      <c r="BQ88" s="47"/>
      <c r="BR88" s="47"/>
      <c r="BS88" s="65"/>
      <c r="BT88" s="48"/>
      <c r="BU88" s="48"/>
      <c r="BV88" s="6"/>
      <c r="BW88" s="6"/>
      <c r="BX88" s="49"/>
      <c r="BY88" s="46"/>
      <c r="BZ88" s="48"/>
      <c r="CA88" s="48"/>
      <c r="CB88" s="6"/>
      <c r="CC88" s="48"/>
      <c r="CD88" s="48"/>
      <c r="CE88" s="46"/>
      <c r="CF88" s="6"/>
      <c r="CG88" s="46"/>
      <c r="CH88" s="47"/>
      <c r="CI88" s="47"/>
      <c r="CK88" s="47"/>
      <c r="CL88" s="47"/>
      <c r="CM88" s="46"/>
      <c r="CN88" s="48"/>
      <c r="CO88" s="48"/>
      <c r="CP88" s="6"/>
      <c r="CQ88" s="6"/>
      <c r="CR88" s="49"/>
      <c r="CS88" s="46"/>
      <c r="CT88" s="48"/>
      <c r="CU88" s="48"/>
      <c r="CV88" s="6"/>
      <c r="CW88" s="48"/>
      <c r="CX88" s="48"/>
      <c r="CY88" s="5"/>
      <c r="CZ88" s="6"/>
      <c r="DA88" s="46"/>
      <c r="DB88" s="47"/>
      <c r="DC88" s="47"/>
      <c r="DE88" s="47"/>
      <c r="DF88" s="47"/>
      <c r="DG88" s="46"/>
      <c r="DH88" s="48"/>
      <c r="DI88" s="48"/>
      <c r="DJ88" s="6"/>
      <c r="DK88" s="6"/>
      <c r="DL88" s="49"/>
      <c r="DM88" s="46"/>
      <c r="DN88" s="48"/>
      <c r="DO88" s="48"/>
      <c r="DP88" s="6"/>
      <c r="DQ88" s="48"/>
      <c r="DR88" s="48"/>
      <c r="DS88" s="5"/>
      <c r="DT88" s="6"/>
      <c r="DU88" s="46"/>
      <c r="DV88" s="47"/>
      <c r="DW88" s="47"/>
      <c r="DY88" s="47"/>
      <c r="DZ88" s="47"/>
      <c r="EA88" s="46"/>
      <c r="EB88" s="6"/>
      <c r="EC88" s="50"/>
      <c r="ED88" s="6"/>
      <c r="EE88" s="6"/>
      <c r="EF88" s="49"/>
      <c r="EG88" s="46"/>
      <c r="EH88" s="48"/>
      <c r="EI88" s="48"/>
      <c r="EJ88" s="6"/>
      <c r="EK88" s="48"/>
      <c r="EL88" s="48"/>
      <c r="EM88" s="5"/>
      <c r="EN88" s="6"/>
      <c r="EO88" s="46"/>
      <c r="EP88" s="47"/>
      <c r="EQ88" s="47"/>
      <c r="ES88" s="47"/>
      <c r="ET88" s="47"/>
      <c r="EU88" s="46"/>
      <c r="EV88" s="48"/>
      <c r="EW88" s="48"/>
      <c r="EX88" s="6"/>
      <c r="EY88" s="6"/>
      <c r="EZ88" s="49"/>
      <c r="FA88" s="46"/>
      <c r="FB88" s="48"/>
      <c r="FC88" s="48"/>
      <c r="FD88" s="6"/>
      <c r="FE88" s="48"/>
      <c r="FF88" s="48"/>
      <c r="FG88" s="5"/>
      <c r="FH88" s="6"/>
      <c r="FI88" s="46"/>
      <c r="FJ88" s="47"/>
      <c r="FK88" s="47"/>
      <c r="FM88" s="47"/>
      <c r="FN88" s="47"/>
      <c r="FO88" s="46"/>
      <c r="FP88" s="48"/>
      <c r="FQ88" s="48"/>
      <c r="FR88" s="6"/>
      <c r="FS88" s="6"/>
      <c r="FT88" s="49"/>
      <c r="FU88" s="46"/>
      <c r="FV88" s="48"/>
      <c r="FW88" s="48"/>
      <c r="FX88" s="6"/>
      <c r="FY88" s="48"/>
      <c r="FZ88" s="48"/>
      <c r="GA88" s="59"/>
      <c r="GI88" s="56"/>
      <c r="GN88" s="57"/>
      <c r="GU88" s="59"/>
      <c r="HC88" s="56"/>
      <c r="HH88" s="57"/>
      <c r="HO88" s="59"/>
      <c r="HW88" s="56"/>
      <c r="IB88" s="57"/>
      <c r="II88" s="59"/>
      <c r="IQ88" s="56"/>
      <c r="IV88" s="57"/>
    </row>
    <row r="89" spans="1:256" s="45" customFormat="1" ht="13.5" customHeight="1">
      <c r="A89" s="63"/>
      <c r="C89" s="5"/>
      <c r="D89" s="6"/>
      <c r="E89" s="46"/>
      <c r="F89" s="47"/>
      <c r="G89" s="48"/>
      <c r="I89" s="47"/>
      <c r="J89" s="48"/>
      <c r="K89" s="46"/>
      <c r="L89" s="48"/>
      <c r="M89" s="48"/>
      <c r="N89" s="6"/>
      <c r="O89" s="6"/>
      <c r="P89" s="49"/>
      <c r="Q89" s="46"/>
      <c r="R89" s="48"/>
      <c r="S89" s="48"/>
      <c r="T89" s="6"/>
      <c r="U89" s="48"/>
      <c r="V89" s="48"/>
      <c r="W89" s="5"/>
      <c r="X89" s="6"/>
      <c r="Y89" s="46"/>
      <c r="Z89" s="47"/>
      <c r="AA89" s="47"/>
      <c r="AC89" s="47"/>
      <c r="AD89" s="47"/>
      <c r="AE89" s="46"/>
      <c r="AF89" s="48"/>
      <c r="AG89" s="48"/>
      <c r="AH89" s="6"/>
      <c r="AI89" s="6"/>
      <c r="AJ89" s="49"/>
      <c r="AK89" s="46"/>
      <c r="AL89" s="6"/>
      <c r="AM89" s="48"/>
      <c r="AN89" s="6"/>
      <c r="AO89" s="48"/>
      <c r="AP89" s="48"/>
      <c r="AQ89" s="5"/>
      <c r="AR89" s="6"/>
      <c r="AS89" s="46"/>
      <c r="AT89" s="47"/>
      <c r="AU89" s="47"/>
      <c r="AW89" s="47"/>
      <c r="AX89" s="47"/>
      <c r="AY89" s="46"/>
      <c r="AZ89" s="48"/>
      <c r="BA89" s="48"/>
      <c r="BB89" s="6"/>
      <c r="BC89" s="6"/>
      <c r="BD89" s="49"/>
      <c r="BE89" s="46"/>
      <c r="BF89" s="48"/>
      <c r="BG89" s="48"/>
      <c r="BH89" s="6"/>
      <c r="BI89" s="48"/>
      <c r="BJ89" s="48"/>
      <c r="BK89" s="5"/>
      <c r="BL89" s="6"/>
      <c r="BM89" s="46"/>
      <c r="BN89" s="47"/>
      <c r="BO89" s="47"/>
      <c r="BQ89" s="47"/>
      <c r="BR89" s="47"/>
      <c r="BS89" s="65"/>
      <c r="BT89" s="48"/>
      <c r="BU89" s="48"/>
      <c r="BV89" s="6"/>
      <c r="BW89" s="6"/>
      <c r="BX89" s="49"/>
      <c r="BY89" s="46"/>
      <c r="BZ89" s="48"/>
      <c r="CA89" s="48"/>
      <c r="CB89" s="6"/>
      <c r="CC89" s="48"/>
      <c r="CD89" s="48"/>
      <c r="CE89" s="46"/>
      <c r="CF89" s="6"/>
      <c r="CG89" s="46"/>
      <c r="CH89" s="47"/>
      <c r="CI89" s="47"/>
      <c r="CK89" s="47"/>
      <c r="CL89" s="47"/>
      <c r="CM89" s="46"/>
      <c r="CN89" s="48"/>
      <c r="CO89" s="48"/>
      <c r="CP89" s="6"/>
      <c r="CQ89" s="6"/>
      <c r="CR89" s="49"/>
      <c r="CS89" s="46"/>
      <c r="CT89" s="48"/>
      <c r="CU89" s="48"/>
      <c r="CV89" s="6"/>
      <c r="CW89" s="48"/>
      <c r="CX89" s="48"/>
      <c r="CY89" s="5"/>
      <c r="CZ89" s="6"/>
      <c r="DA89" s="46"/>
      <c r="DB89" s="47"/>
      <c r="DC89" s="47"/>
      <c r="DE89" s="47"/>
      <c r="DF89" s="47"/>
      <c r="DG89" s="46"/>
      <c r="DH89" s="48"/>
      <c r="DI89" s="48"/>
      <c r="DJ89" s="6"/>
      <c r="DK89" s="6"/>
      <c r="DL89" s="49"/>
      <c r="DM89" s="46"/>
      <c r="DN89" s="48"/>
      <c r="DO89" s="48"/>
      <c r="DP89" s="6"/>
      <c r="DQ89" s="48"/>
      <c r="DR89" s="48"/>
      <c r="DS89" s="5"/>
      <c r="DT89" s="6"/>
      <c r="DU89" s="46"/>
      <c r="DV89" s="47"/>
      <c r="DW89" s="47"/>
      <c r="DY89" s="47"/>
      <c r="DZ89" s="47"/>
      <c r="EA89" s="46"/>
      <c r="EB89" s="6"/>
      <c r="EC89" s="50"/>
      <c r="ED89" s="6"/>
      <c r="EE89" s="6"/>
      <c r="EF89" s="49"/>
      <c r="EG89" s="46"/>
      <c r="EH89" s="48"/>
      <c r="EI89" s="48"/>
      <c r="EJ89" s="6"/>
      <c r="EK89" s="48"/>
      <c r="EL89" s="48"/>
      <c r="EM89" s="5"/>
      <c r="EN89" s="6"/>
      <c r="EO89" s="46"/>
      <c r="EP89" s="47"/>
      <c r="EQ89" s="47"/>
      <c r="ES89" s="47"/>
      <c r="ET89" s="47"/>
      <c r="EU89" s="46"/>
      <c r="EV89" s="48"/>
      <c r="EW89" s="48"/>
      <c r="EX89" s="6"/>
      <c r="EY89" s="6"/>
      <c r="EZ89" s="49"/>
      <c r="FA89" s="46"/>
      <c r="FB89" s="48"/>
      <c r="FC89" s="48"/>
      <c r="FD89" s="6"/>
      <c r="FE89" s="48"/>
      <c r="FF89" s="48"/>
      <c r="FG89" s="5"/>
      <c r="FH89" s="6"/>
      <c r="FI89" s="46"/>
      <c r="FJ89" s="47"/>
      <c r="FK89" s="47"/>
      <c r="FM89" s="47"/>
      <c r="FN89" s="47"/>
      <c r="FO89" s="46"/>
      <c r="FP89" s="48"/>
      <c r="FQ89" s="48"/>
      <c r="FR89" s="6"/>
      <c r="FS89" s="6"/>
      <c r="FT89" s="49"/>
      <c r="FU89" s="46"/>
      <c r="FV89" s="48"/>
      <c r="FW89" s="48"/>
      <c r="FX89" s="6"/>
      <c r="FY89" s="48"/>
      <c r="FZ89" s="48"/>
      <c r="GA89" s="59"/>
      <c r="GI89" s="56"/>
      <c r="GN89" s="57"/>
      <c r="GU89" s="59"/>
      <c r="HC89" s="56"/>
      <c r="HH89" s="57"/>
      <c r="HO89" s="59"/>
      <c r="HW89" s="56"/>
      <c r="IB89" s="57"/>
      <c r="II89" s="59"/>
      <c r="IQ89" s="56"/>
      <c r="IV89" s="57"/>
    </row>
    <row r="90" spans="1:256" s="45" customFormat="1" ht="13.5" customHeight="1">
      <c r="A90" s="63"/>
      <c r="C90" s="5"/>
      <c r="D90" s="6"/>
      <c r="E90" s="46"/>
      <c r="F90" s="47"/>
      <c r="G90" s="48"/>
      <c r="I90" s="47"/>
      <c r="J90" s="48"/>
      <c r="K90" s="46"/>
      <c r="L90" s="48"/>
      <c r="M90" s="48"/>
      <c r="N90" s="6"/>
      <c r="O90" s="6"/>
      <c r="P90" s="49"/>
      <c r="Q90" s="46"/>
      <c r="R90" s="48"/>
      <c r="S90" s="48"/>
      <c r="T90" s="6"/>
      <c r="U90" s="48"/>
      <c r="V90" s="48"/>
      <c r="W90" s="5"/>
      <c r="X90" s="6"/>
      <c r="Y90" s="46"/>
      <c r="Z90" s="47"/>
      <c r="AA90" s="47"/>
      <c r="AC90" s="47"/>
      <c r="AD90" s="47"/>
      <c r="AE90" s="46"/>
      <c r="AF90" s="48"/>
      <c r="AG90" s="48"/>
      <c r="AH90" s="6"/>
      <c r="AI90" s="6"/>
      <c r="AJ90" s="49"/>
      <c r="AK90" s="46"/>
      <c r="AL90" s="6"/>
      <c r="AM90" s="48"/>
      <c r="AN90" s="6"/>
      <c r="AO90" s="48"/>
      <c r="AP90" s="48"/>
      <c r="AQ90" s="5"/>
      <c r="AR90" s="6"/>
      <c r="AS90" s="46"/>
      <c r="AT90" s="47"/>
      <c r="AU90" s="47"/>
      <c r="AW90" s="47"/>
      <c r="AX90" s="47"/>
      <c r="AY90" s="46"/>
      <c r="AZ90" s="48"/>
      <c r="BA90" s="48"/>
      <c r="BB90" s="6"/>
      <c r="BC90" s="6"/>
      <c r="BD90" s="49"/>
      <c r="BE90" s="46"/>
      <c r="BF90" s="48"/>
      <c r="BG90" s="48"/>
      <c r="BH90" s="6"/>
      <c r="BI90" s="48"/>
      <c r="BJ90" s="48"/>
      <c r="BK90" s="5"/>
      <c r="BL90" s="6"/>
      <c r="BM90" s="46"/>
      <c r="BN90" s="47"/>
      <c r="BO90" s="47"/>
      <c r="BQ90" s="47"/>
      <c r="BR90" s="47"/>
      <c r="BS90" s="65"/>
      <c r="BT90" s="48"/>
      <c r="BU90" s="48"/>
      <c r="BV90" s="6"/>
      <c r="BW90" s="6"/>
      <c r="BX90" s="49"/>
      <c r="BY90" s="46"/>
      <c r="BZ90" s="48"/>
      <c r="CA90" s="48"/>
      <c r="CB90" s="6"/>
      <c r="CC90" s="48"/>
      <c r="CD90" s="48"/>
      <c r="CE90" s="46"/>
      <c r="CF90" s="6"/>
      <c r="CG90" s="46"/>
      <c r="CH90" s="47"/>
      <c r="CI90" s="47"/>
      <c r="CK90" s="47"/>
      <c r="CL90" s="47"/>
      <c r="CM90" s="46"/>
      <c r="CN90" s="48"/>
      <c r="CO90" s="48"/>
      <c r="CP90" s="6"/>
      <c r="CQ90" s="6"/>
      <c r="CR90" s="49"/>
      <c r="CS90" s="46"/>
      <c r="CT90" s="48"/>
      <c r="CU90" s="48"/>
      <c r="CV90" s="6"/>
      <c r="CW90" s="48"/>
      <c r="CX90" s="48"/>
      <c r="CY90" s="5"/>
      <c r="CZ90" s="6"/>
      <c r="DA90" s="46"/>
      <c r="DB90" s="47"/>
      <c r="DC90" s="47"/>
      <c r="DE90" s="47"/>
      <c r="DF90" s="47"/>
      <c r="DG90" s="46"/>
      <c r="DH90" s="48"/>
      <c r="DI90" s="48"/>
      <c r="DJ90" s="6"/>
      <c r="DK90" s="6"/>
      <c r="DL90" s="49"/>
      <c r="DM90" s="46"/>
      <c r="DN90" s="48"/>
      <c r="DO90" s="48"/>
      <c r="DP90" s="6"/>
      <c r="DQ90" s="48"/>
      <c r="DR90" s="48"/>
      <c r="DS90" s="5"/>
      <c r="DT90" s="6"/>
      <c r="DU90" s="46"/>
      <c r="DV90" s="47"/>
      <c r="DW90" s="47"/>
      <c r="DY90" s="47"/>
      <c r="DZ90" s="47"/>
      <c r="EA90" s="46"/>
      <c r="EB90" s="6"/>
      <c r="EC90" s="50"/>
      <c r="ED90" s="6"/>
      <c r="EE90" s="6"/>
      <c r="EF90" s="49"/>
      <c r="EG90" s="46"/>
      <c r="EH90" s="48"/>
      <c r="EI90" s="48"/>
      <c r="EJ90" s="6"/>
      <c r="EK90" s="48"/>
      <c r="EL90" s="48"/>
      <c r="EM90" s="5"/>
      <c r="EN90" s="6"/>
      <c r="EO90" s="46"/>
      <c r="EP90" s="47"/>
      <c r="EQ90" s="47"/>
      <c r="ES90" s="47"/>
      <c r="ET90" s="47"/>
      <c r="EU90" s="46"/>
      <c r="EV90" s="48"/>
      <c r="EW90" s="48"/>
      <c r="EX90" s="6"/>
      <c r="EY90" s="6"/>
      <c r="EZ90" s="49"/>
      <c r="FA90" s="46"/>
      <c r="FB90" s="48"/>
      <c r="FC90" s="48"/>
      <c r="FD90" s="6"/>
      <c r="FE90" s="48"/>
      <c r="FF90" s="48"/>
      <c r="FG90" s="5"/>
      <c r="FH90" s="6"/>
      <c r="FI90" s="46"/>
      <c r="FJ90" s="47"/>
      <c r="FK90" s="47"/>
      <c r="FM90" s="47"/>
      <c r="FN90" s="47"/>
      <c r="FO90" s="46"/>
      <c r="FP90" s="48"/>
      <c r="FQ90" s="48"/>
      <c r="FR90" s="6"/>
      <c r="FS90" s="6"/>
      <c r="FT90" s="49"/>
      <c r="FU90" s="46"/>
      <c r="FV90" s="48"/>
      <c r="FW90" s="48"/>
      <c r="FX90" s="6"/>
      <c r="FY90" s="48"/>
      <c r="FZ90" s="48"/>
      <c r="GA90" s="59"/>
      <c r="GI90" s="56"/>
      <c r="GN90" s="57"/>
      <c r="GU90" s="59"/>
      <c r="HC90" s="56"/>
      <c r="HH90" s="57"/>
      <c r="HO90" s="59"/>
      <c r="HW90" s="56"/>
      <c r="IB90" s="57"/>
      <c r="II90" s="59"/>
      <c r="IQ90" s="56"/>
      <c r="IV90" s="57"/>
    </row>
    <row r="91" spans="1:256" s="45" customFormat="1" ht="13.5" customHeight="1">
      <c r="A91" s="63"/>
      <c r="C91" s="5"/>
      <c r="D91" s="6"/>
      <c r="E91" s="46"/>
      <c r="F91" s="47"/>
      <c r="G91" s="48"/>
      <c r="I91" s="47"/>
      <c r="J91" s="48"/>
      <c r="K91" s="46"/>
      <c r="L91" s="48"/>
      <c r="M91" s="48"/>
      <c r="N91" s="6"/>
      <c r="O91" s="6"/>
      <c r="P91" s="49"/>
      <c r="Q91" s="46"/>
      <c r="R91" s="48"/>
      <c r="S91" s="48"/>
      <c r="T91" s="6"/>
      <c r="U91" s="48"/>
      <c r="V91" s="48"/>
      <c r="W91" s="5"/>
      <c r="X91" s="6"/>
      <c r="Y91" s="46"/>
      <c r="Z91" s="47"/>
      <c r="AA91" s="47"/>
      <c r="AC91" s="47"/>
      <c r="AD91" s="47"/>
      <c r="AE91" s="46"/>
      <c r="AF91" s="48"/>
      <c r="AG91" s="48"/>
      <c r="AH91" s="6"/>
      <c r="AI91" s="6"/>
      <c r="AJ91" s="49"/>
      <c r="AK91" s="46"/>
      <c r="AL91" s="6"/>
      <c r="AM91" s="48"/>
      <c r="AN91" s="6"/>
      <c r="AO91" s="48"/>
      <c r="AP91" s="48"/>
      <c r="AQ91" s="5"/>
      <c r="AR91" s="6"/>
      <c r="AS91" s="46"/>
      <c r="AT91" s="47"/>
      <c r="AU91" s="47"/>
      <c r="AW91" s="47"/>
      <c r="AX91" s="47"/>
      <c r="AY91" s="46"/>
      <c r="AZ91" s="48"/>
      <c r="BA91" s="48"/>
      <c r="BB91" s="6"/>
      <c r="BC91" s="6"/>
      <c r="BD91" s="49"/>
      <c r="BE91" s="46"/>
      <c r="BF91" s="48"/>
      <c r="BG91" s="48"/>
      <c r="BH91" s="6"/>
      <c r="BI91" s="48"/>
      <c r="BJ91" s="48"/>
      <c r="BK91" s="5"/>
      <c r="BL91" s="6"/>
      <c r="BM91" s="46"/>
      <c r="BN91" s="47"/>
      <c r="BO91" s="47"/>
      <c r="BQ91" s="47"/>
      <c r="BR91" s="47"/>
      <c r="BS91" s="65"/>
      <c r="BT91" s="48"/>
      <c r="BU91" s="48"/>
      <c r="BV91" s="6"/>
      <c r="BW91" s="6"/>
      <c r="BX91" s="49"/>
      <c r="BY91" s="46"/>
      <c r="BZ91" s="48"/>
      <c r="CA91" s="48"/>
      <c r="CB91" s="6"/>
      <c r="CC91" s="48"/>
      <c r="CD91" s="48"/>
      <c r="CE91" s="46"/>
      <c r="CF91" s="6"/>
      <c r="CG91" s="46"/>
      <c r="CH91" s="47"/>
      <c r="CI91" s="47"/>
      <c r="CK91" s="47"/>
      <c r="CL91" s="47"/>
      <c r="CM91" s="46"/>
      <c r="CN91" s="48"/>
      <c r="CO91" s="48"/>
      <c r="CP91" s="6"/>
      <c r="CQ91" s="6"/>
      <c r="CR91" s="49"/>
      <c r="CS91" s="46"/>
      <c r="CT91" s="48"/>
      <c r="CU91" s="48"/>
      <c r="CV91" s="6"/>
      <c r="CW91" s="48"/>
      <c r="CX91" s="48"/>
      <c r="CY91" s="5"/>
      <c r="CZ91" s="6"/>
      <c r="DA91" s="46"/>
      <c r="DB91" s="47"/>
      <c r="DC91" s="47"/>
      <c r="DE91" s="47"/>
      <c r="DF91" s="47"/>
      <c r="DG91" s="46"/>
      <c r="DH91" s="48"/>
      <c r="DI91" s="48"/>
      <c r="DJ91" s="6"/>
      <c r="DK91" s="6"/>
      <c r="DL91" s="49"/>
      <c r="DM91" s="46"/>
      <c r="DN91" s="48"/>
      <c r="DO91" s="48"/>
      <c r="DP91" s="6"/>
      <c r="DQ91" s="48"/>
      <c r="DR91" s="48"/>
      <c r="DS91" s="5"/>
      <c r="DT91" s="6"/>
      <c r="DU91" s="46"/>
      <c r="DV91" s="47"/>
      <c r="DW91" s="47"/>
      <c r="DY91" s="47"/>
      <c r="DZ91" s="47"/>
      <c r="EA91" s="46"/>
      <c r="EB91" s="6"/>
      <c r="EC91" s="50"/>
      <c r="ED91" s="6"/>
      <c r="EE91" s="6"/>
      <c r="EF91" s="49"/>
      <c r="EG91" s="46"/>
      <c r="EH91" s="48"/>
      <c r="EI91" s="48"/>
      <c r="EJ91" s="6"/>
      <c r="EK91" s="48"/>
      <c r="EL91" s="48"/>
      <c r="EM91" s="5"/>
      <c r="EN91" s="6"/>
      <c r="EO91" s="46"/>
      <c r="EP91" s="47"/>
      <c r="EQ91" s="47"/>
      <c r="ES91" s="47"/>
      <c r="ET91" s="47"/>
      <c r="EU91" s="46"/>
      <c r="EV91" s="48"/>
      <c r="EW91" s="48"/>
      <c r="EX91" s="6"/>
      <c r="EY91" s="6"/>
      <c r="EZ91" s="49"/>
      <c r="FA91" s="46"/>
      <c r="FB91" s="48"/>
      <c r="FC91" s="48"/>
      <c r="FD91" s="6"/>
      <c r="FE91" s="48"/>
      <c r="FF91" s="48"/>
      <c r="FG91" s="5"/>
      <c r="FH91" s="6"/>
      <c r="FI91" s="46"/>
      <c r="FJ91" s="47"/>
      <c r="FK91" s="47"/>
      <c r="FM91" s="47"/>
      <c r="FN91" s="47"/>
      <c r="FO91" s="46"/>
      <c r="FP91" s="48"/>
      <c r="FQ91" s="48"/>
      <c r="FR91" s="6"/>
      <c r="FS91" s="6"/>
      <c r="FT91" s="49"/>
      <c r="FU91" s="46"/>
      <c r="FV91" s="48"/>
      <c r="FW91" s="48"/>
      <c r="FX91" s="6"/>
      <c r="FY91" s="48"/>
      <c r="FZ91" s="48"/>
      <c r="GA91" s="59"/>
      <c r="GI91" s="56"/>
      <c r="GN91" s="57"/>
      <c r="GU91" s="59"/>
      <c r="HC91" s="56"/>
      <c r="HH91" s="57"/>
      <c r="HO91" s="59"/>
      <c r="HW91" s="56"/>
      <c r="IB91" s="57"/>
      <c r="II91" s="59"/>
      <c r="IQ91" s="56"/>
      <c r="IV91" s="57"/>
    </row>
    <row r="92" spans="1:256" s="45" customFormat="1" ht="13.5" customHeight="1">
      <c r="A92" s="63"/>
      <c r="C92" s="5"/>
      <c r="D92" s="6"/>
      <c r="E92" s="46"/>
      <c r="F92" s="47"/>
      <c r="G92" s="48"/>
      <c r="I92" s="47"/>
      <c r="J92" s="48"/>
      <c r="K92" s="46"/>
      <c r="L92" s="48"/>
      <c r="M92" s="48"/>
      <c r="N92" s="6"/>
      <c r="O92" s="6"/>
      <c r="P92" s="49"/>
      <c r="Q92" s="46"/>
      <c r="R92" s="48"/>
      <c r="S92" s="48"/>
      <c r="T92" s="6"/>
      <c r="U92" s="48"/>
      <c r="V92" s="48"/>
      <c r="W92" s="5"/>
      <c r="X92" s="6"/>
      <c r="Y92" s="46"/>
      <c r="Z92" s="47"/>
      <c r="AA92" s="47"/>
      <c r="AC92" s="47"/>
      <c r="AD92" s="47"/>
      <c r="AE92" s="46"/>
      <c r="AF92" s="48"/>
      <c r="AG92" s="48"/>
      <c r="AH92" s="6"/>
      <c r="AI92" s="6"/>
      <c r="AJ92" s="49"/>
      <c r="AK92" s="46"/>
      <c r="AL92" s="6"/>
      <c r="AM92" s="48"/>
      <c r="AN92" s="6"/>
      <c r="AO92" s="48"/>
      <c r="AP92" s="48"/>
      <c r="AQ92" s="5"/>
      <c r="AR92" s="6"/>
      <c r="AS92" s="46"/>
      <c r="AT92" s="47"/>
      <c r="AU92" s="47"/>
      <c r="AW92" s="47"/>
      <c r="AX92" s="47"/>
      <c r="AY92" s="46"/>
      <c r="AZ92" s="48"/>
      <c r="BA92" s="48"/>
      <c r="BB92" s="6"/>
      <c r="BC92" s="6"/>
      <c r="BD92" s="49"/>
      <c r="BE92" s="46"/>
      <c r="BF92" s="48"/>
      <c r="BG92" s="48"/>
      <c r="BH92" s="6"/>
      <c r="BI92" s="48"/>
      <c r="BJ92" s="48"/>
      <c r="BK92" s="5"/>
      <c r="BL92" s="6"/>
      <c r="BM92" s="46"/>
      <c r="BN92" s="47"/>
      <c r="BO92" s="47"/>
      <c r="BQ92" s="47"/>
      <c r="BR92" s="47"/>
      <c r="BS92" s="65"/>
      <c r="BT92" s="48"/>
      <c r="BU92" s="48"/>
      <c r="BV92" s="6"/>
      <c r="BW92" s="6"/>
      <c r="BX92" s="49"/>
      <c r="BY92" s="46"/>
      <c r="BZ92" s="48"/>
      <c r="CA92" s="48"/>
      <c r="CB92" s="6"/>
      <c r="CC92" s="48"/>
      <c r="CD92" s="48"/>
      <c r="CE92" s="46"/>
      <c r="CF92" s="6"/>
      <c r="CG92" s="46"/>
      <c r="CH92" s="47"/>
      <c r="CI92" s="47"/>
      <c r="CK92" s="47"/>
      <c r="CL92" s="47"/>
      <c r="CM92" s="46"/>
      <c r="CN92" s="48"/>
      <c r="CO92" s="48"/>
      <c r="CP92" s="6"/>
      <c r="CQ92" s="6"/>
      <c r="CR92" s="49"/>
      <c r="CS92" s="46"/>
      <c r="CT92" s="48"/>
      <c r="CU92" s="48"/>
      <c r="CV92" s="6"/>
      <c r="CW92" s="48"/>
      <c r="CX92" s="48"/>
      <c r="CY92" s="5"/>
      <c r="CZ92" s="6"/>
      <c r="DA92" s="46"/>
      <c r="DB92" s="47"/>
      <c r="DC92" s="47"/>
      <c r="DE92" s="47"/>
      <c r="DF92" s="47"/>
      <c r="DG92" s="46"/>
      <c r="DH92" s="48"/>
      <c r="DI92" s="48"/>
      <c r="DJ92" s="6"/>
      <c r="DK92" s="6"/>
      <c r="DL92" s="49"/>
      <c r="DM92" s="46"/>
      <c r="DN92" s="48"/>
      <c r="DO92" s="48"/>
      <c r="DP92" s="6"/>
      <c r="DQ92" s="48"/>
      <c r="DR92" s="48"/>
      <c r="DS92" s="5"/>
      <c r="DT92" s="6"/>
      <c r="DU92" s="46"/>
      <c r="DV92" s="47"/>
      <c r="DW92" s="47"/>
      <c r="DY92" s="47"/>
      <c r="DZ92" s="47"/>
      <c r="EA92" s="46"/>
      <c r="EB92" s="6"/>
      <c r="EC92" s="50"/>
      <c r="ED92" s="6"/>
      <c r="EE92" s="6"/>
      <c r="EF92" s="49"/>
      <c r="EG92" s="46"/>
      <c r="EH92" s="48"/>
      <c r="EI92" s="48"/>
      <c r="EJ92" s="6"/>
      <c r="EK92" s="48"/>
      <c r="EL92" s="48"/>
      <c r="EM92" s="5"/>
      <c r="EN92" s="6"/>
      <c r="EO92" s="46"/>
      <c r="EP92" s="47"/>
      <c r="EQ92" s="47"/>
      <c r="ES92" s="47"/>
      <c r="ET92" s="47"/>
      <c r="EU92" s="46"/>
      <c r="EV92" s="48"/>
      <c r="EW92" s="48"/>
      <c r="EX92" s="6"/>
      <c r="EY92" s="6"/>
      <c r="EZ92" s="49"/>
      <c r="FA92" s="46"/>
      <c r="FB92" s="48"/>
      <c r="FC92" s="48"/>
      <c r="FD92" s="6"/>
      <c r="FE92" s="48"/>
      <c r="FF92" s="48"/>
      <c r="FG92" s="5"/>
      <c r="FH92" s="6"/>
      <c r="FI92" s="46"/>
      <c r="FJ92" s="47"/>
      <c r="FK92" s="47"/>
      <c r="FM92" s="47"/>
      <c r="FN92" s="47"/>
      <c r="FO92" s="46"/>
      <c r="FP92" s="48"/>
      <c r="FQ92" s="48"/>
      <c r="FR92" s="6"/>
      <c r="FS92" s="6"/>
      <c r="FT92" s="49"/>
      <c r="FU92" s="46"/>
      <c r="FV92" s="48"/>
      <c r="FW92" s="48"/>
      <c r="FX92" s="6"/>
      <c r="FY92" s="48"/>
      <c r="FZ92" s="48"/>
      <c r="GA92" s="59"/>
      <c r="GI92" s="56"/>
      <c r="GN92" s="57"/>
      <c r="GU92" s="59"/>
      <c r="HC92" s="56"/>
      <c r="HH92" s="57"/>
      <c r="HO92" s="59"/>
      <c r="HW92" s="56"/>
      <c r="IB92" s="57"/>
      <c r="II92" s="59"/>
      <c r="IQ92" s="56"/>
      <c r="IV92" s="57"/>
    </row>
    <row r="93" spans="1:256" s="45" customFormat="1" ht="13.5" customHeight="1">
      <c r="A93" s="63"/>
      <c r="C93" s="5"/>
      <c r="D93" s="6"/>
      <c r="E93" s="46"/>
      <c r="F93" s="47"/>
      <c r="G93" s="48"/>
      <c r="I93" s="47"/>
      <c r="J93" s="48"/>
      <c r="K93" s="46"/>
      <c r="L93" s="48"/>
      <c r="M93" s="48"/>
      <c r="N93" s="6"/>
      <c r="O93" s="6"/>
      <c r="P93" s="49"/>
      <c r="Q93" s="46"/>
      <c r="R93" s="48"/>
      <c r="S93" s="48"/>
      <c r="T93" s="6"/>
      <c r="U93" s="48"/>
      <c r="V93" s="48"/>
      <c r="W93" s="5"/>
      <c r="X93" s="6"/>
      <c r="Y93" s="46"/>
      <c r="Z93" s="47"/>
      <c r="AA93" s="47"/>
      <c r="AC93" s="47"/>
      <c r="AD93" s="47"/>
      <c r="AE93" s="46"/>
      <c r="AF93" s="48"/>
      <c r="AG93" s="48"/>
      <c r="AH93" s="6"/>
      <c r="AI93" s="6"/>
      <c r="AJ93" s="49"/>
      <c r="AK93" s="46"/>
      <c r="AL93" s="6"/>
      <c r="AM93" s="48"/>
      <c r="AN93" s="6"/>
      <c r="AO93" s="48"/>
      <c r="AP93" s="48"/>
      <c r="AQ93" s="5"/>
      <c r="AR93" s="6"/>
      <c r="AS93" s="46"/>
      <c r="AT93" s="47"/>
      <c r="AU93" s="47"/>
      <c r="AW93" s="47"/>
      <c r="AX93" s="47"/>
      <c r="AY93" s="46"/>
      <c r="AZ93" s="48"/>
      <c r="BA93" s="48"/>
      <c r="BB93" s="6"/>
      <c r="BC93" s="6"/>
      <c r="BD93" s="49"/>
      <c r="BE93" s="46"/>
      <c r="BF93" s="48"/>
      <c r="BG93" s="48"/>
      <c r="BH93" s="6"/>
      <c r="BI93" s="48"/>
      <c r="BJ93" s="48"/>
      <c r="BK93" s="5"/>
      <c r="BL93" s="6"/>
      <c r="BM93" s="46"/>
      <c r="BN93" s="47"/>
      <c r="BO93" s="47"/>
      <c r="BQ93" s="47"/>
      <c r="BR93" s="47"/>
      <c r="BS93" s="65"/>
      <c r="BT93" s="48"/>
      <c r="BU93" s="48"/>
      <c r="BV93" s="6"/>
      <c r="BW93" s="6"/>
      <c r="BX93" s="49"/>
      <c r="BY93" s="46"/>
      <c r="BZ93" s="48"/>
      <c r="CA93" s="48"/>
      <c r="CB93" s="6"/>
      <c r="CC93" s="48"/>
      <c r="CD93" s="48"/>
      <c r="CE93" s="46"/>
      <c r="CF93" s="6"/>
      <c r="CG93" s="46"/>
      <c r="CH93" s="47"/>
      <c r="CI93" s="47"/>
      <c r="CK93" s="47"/>
      <c r="CL93" s="47"/>
      <c r="CM93" s="46"/>
      <c r="CN93" s="48"/>
      <c r="CO93" s="48"/>
      <c r="CP93" s="6"/>
      <c r="CQ93" s="6"/>
      <c r="CR93" s="49"/>
      <c r="CS93" s="46"/>
      <c r="CT93" s="48"/>
      <c r="CU93" s="48"/>
      <c r="CV93" s="6"/>
      <c r="CW93" s="48"/>
      <c r="CX93" s="48"/>
      <c r="CY93" s="5"/>
      <c r="CZ93" s="6"/>
      <c r="DA93" s="46"/>
      <c r="DB93" s="47"/>
      <c r="DC93" s="47"/>
      <c r="DE93" s="47"/>
      <c r="DF93" s="47"/>
      <c r="DG93" s="46"/>
      <c r="DH93" s="48"/>
      <c r="DI93" s="48"/>
      <c r="DJ93" s="6"/>
      <c r="DK93" s="6"/>
      <c r="DL93" s="49"/>
      <c r="DM93" s="46"/>
      <c r="DN93" s="48"/>
      <c r="DO93" s="48"/>
      <c r="DP93" s="6"/>
      <c r="DQ93" s="48"/>
      <c r="DR93" s="48"/>
      <c r="DS93" s="5"/>
      <c r="DT93" s="6"/>
      <c r="DU93" s="46"/>
      <c r="DV93" s="47"/>
      <c r="DW93" s="47"/>
      <c r="DY93" s="47"/>
      <c r="DZ93" s="47"/>
      <c r="EA93" s="46"/>
      <c r="EB93" s="6"/>
      <c r="EC93" s="50"/>
      <c r="ED93" s="6"/>
      <c r="EE93" s="6"/>
      <c r="EF93" s="49"/>
      <c r="EG93" s="46"/>
      <c r="EH93" s="48"/>
      <c r="EI93" s="48"/>
      <c r="EJ93" s="6"/>
      <c r="EK93" s="48"/>
      <c r="EL93" s="48"/>
      <c r="EM93" s="5"/>
      <c r="EN93" s="6"/>
      <c r="EO93" s="46"/>
      <c r="EP93" s="47"/>
      <c r="EQ93" s="47"/>
      <c r="ES93" s="47"/>
      <c r="ET93" s="47"/>
      <c r="EU93" s="46"/>
      <c r="EV93" s="48"/>
      <c r="EW93" s="48"/>
      <c r="EX93" s="6"/>
      <c r="EY93" s="6"/>
      <c r="EZ93" s="49"/>
      <c r="FA93" s="46"/>
      <c r="FB93" s="48"/>
      <c r="FC93" s="48"/>
      <c r="FD93" s="6"/>
      <c r="FE93" s="48"/>
      <c r="FF93" s="48"/>
      <c r="FG93" s="5"/>
      <c r="FH93" s="6"/>
      <c r="FI93" s="46"/>
      <c r="FJ93" s="47"/>
      <c r="FK93" s="47"/>
      <c r="FM93" s="47"/>
      <c r="FN93" s="47"/>
      <c r="FO93" s="46"/>
      <c r="FP93" s="48"/>
      <c r="FQ93" s="48"/>
      <c r="FR93" s="6"/>
      <c r="FS93" s="6"/>
      <c r="FT93" s="49"/>
      <c r="FU93" s="46"/>
      <c r="FV93" s="48"/>
      <c r="FW93" s="48"/>
      <c r="FX93" s="6"/>
      <c r="FY93" s="48"/>
      <c r="FZ93" s="48"/>
      <c r="GA93" s="59"/>
      <c r="GI93" s="56"/>
      <c r="GN93" s="57"/>
      <c r="GU93" s="59"/>
      <c r="HC93" s="56"/>
      <c r="HH93" s="57"/>
      <c r="HO93" s="59"/>
      <c r="HW93" s="56"/>
      <c r="IB93" s="57"/>
      <c r="II93" s="59"/>
      <c r="IQ93" s="56"/>
      <c r="IV93" s="57"/>
    </row>
    <row r="94" spans="1:256" s="45" customFormat="1" ht="13.5" customHeight="1">
      <c r="A94" s="64"/>
      <c r="S94" s="47"/>
    </row>
    <row r="95" spans="1:256" s="45" customFormat="1" ht="13.5" customHeight="1">
      <c r="A95" s="64"/>
    </row>
    <row r="96" spans="1:256" s="45" customFormat="1" ht="13.5" customHeight="1">
      <c r="A96" s="64"/>
    </row>
    <row r="97" spans="1:1" s="45" customFormat="1" ht="13.5" customHeight="1">
      <c r="A97" s="64"/>
    </row>
    <row r="98" spans="1:1" s="45" customFormat="1" ht="13.5" customHeight="1">
      <c r="A98" s="64"/>
    </row>
    <row r="99" spans="1:1" s="45" customFormat="1" ht="13.5" customHeight="1">
      <c r="A99" s="64"/>
    </row>
    <row r="100" spans="1:1" s="45" customFormat="1" ht="13.5" customHeight="1">
      <c r="A100" s="64"/>
    </row>
    <row r="101" spans="1:1" s="45" customFormat="1" ht="13.5" customHeight="1">
      <c r="A101" s="64"/>
    </row>
    <row r="102" spans="1:1" s="45" customFormat="1" ht="13.5" customHeight="1">
      <c r="A102" s="64"/>
    </row>
    <row r="103" spans="1:1" s="45" customFormat="1" ht="13.5" customHeight="1">
      <c r="A103" s="64"/>
    </row>
    <row r="104" spans="1:1" s="45" customFormat="1" ht="13.5" customHeight="1">
      <c r="A104" s="64"/>
    </row>
    <row r="105" spans="1:1" s="45" customFormat="1" ht="13.5" customHeight="1">
      <c r="A105" s="64"/>
    </row>
    <row r="106" spans="1:1" s="45" customFormat="1" ht="13.5" customHeight="1">
      <c r="A106" s="64"/>
    </row>
    <row r="107" spans="1:1" s="45" customFormat="1" ht="13.5" customHeight="1">
      <c r="A107" s="64"/>
    </row>
    <row r="108" spans="1:1" s="45" customFormat="1" ht="13.5" customHeight="1">
      <c r="A108" s="64"/>
    </row>
    <row r="109" spans="1:1" s="45" customFormat="1" ht="13.5" customHeight="1">
      <c r="A109" s="64"/>
    </row>
    <row r="110" spans="1:1" s="45" customFormat="1" ht="13.5" customHeight="1">
      <c r="A110" s="64"/>
    </row>
    <row r="111" spans="1:1" s="45" customFormat="1" ht="13.5" customHeight="1">
      <c r="A111" s="64"/>
    </row>
    <row r="112" spans="1:1" s="45" customFormat="1" ht="13.5" customHeight="1">
      <c r="A112" s="64"/>
    </row>
    <row r="113" spans="1:1" s="45" customFormat="1" ht="13.5" customHeight="1">
      <c r="A113" s="64"/>
    </row>
    <row r="114" spans="1:1" s="45" customFormat="1" ht="13.5" customHeight="1">
      <c r="A114" s="64"/>
    </row>
    <row r="115" spans="1:1" s="45" customFormat="1" ht="13.5" customHeight="1">
      <c r="A115" s="64"/>
    </row>
    <row r="116" spans="1:1" s="45" customFormat="1" ht="13.5" customHeight="1">
      <c r="A116" s="64"/>
    </row>
    <row r="117" spans="1:1" s="45" customFormat="1" ht="13.5" customHeight="1">
      <c r="A117" s="64"/>
    </row>
    <row r="118" spans="1:1" s="45" customFormat="1" ht="13.5" customHeight="1">
      <c r="A118" s="64"/>
    </row>
    <row r="119" spans="1:1" s="45" customFormat="1" ht="13.5" customHeight="1">
      <c r="A119" s="64"/>
    </row>
    <row r="120" spans="1:1" s="45" customFormat="1" ht="13.5" customHeight="1">
      <c r="A120" s="64"/>
    </row>
    <row r="121" spans="1:1" s="45" customFormat="1" ht="13.5" customHeight="1">
      <c r="A121" s="64"/>
    </row>
    <row r="122" spans="1:1" s="45" customFormat="1" ht="13.5" customHeight="1">
      <c r="A122" s="64"/>
    </row>
    <row r="123" spans="1:1" s="45" customFormat="1" ht="13.5" customHeight="1">
      <c r="A123" s="64"/>
    </row>
    <row r="124" spans="1:1" s="45" customFormat="1" ht="13.5" customHeight="1">
      <c r="A124" s="64"/>
    </row>
    <row r="125" spans="1:1" s="45" customFormat="1" ht="13.5" customHeight="1">
      <c r="A125" s="64"/>
    </row>
    <row r="126" spans="1:1" s="45" customFormat="1" ht="13.5" customHeight="1">
      <c r="A126" s="64"/>
    </row>
    <row r="127" spans="1:1" s="45" customFormat="1" ht="13.5" customHeight="1">
      <c r="A127" s="64"/>
    </row>
    <row r="128" spans="1:1" s="45" customFormat="1" ht="13.5" customHeight="1">
      <c r="A128" s="64"/>
    </row>
    <row r="129" spans="1:1" s="45" customFormat="1" ht="13.5" customHeight="1">
      <c r="A129" s="64"/>
    </row>
    <row r="130" spans="1:1" s="45" customFormat="1" ht="13.5" customHeight="1">
      <c r="A130" s="64"/>
    </row>
    <row r="131" spans="1:1" s="45" customFormat="1" ht="13.5" customHeight="1">
      <c r="A131" s="64"/>
    </row>
    <row r="132" spans="1:1" s="45" customFormat="1" ht="13.5" customHeight="1">
      <c r="A132" s="64"/>
    </row>
    <row r="133" spans="1:1" s="45" customFormat="1" ht="13.5" customHeight="1">
      <c r="A133" s="64"/>
    </row>
    <row r="134" spans="1:1" s="45" customFormat="1" ht="13.5" customHeight="1">
      <c r="A134" s="64"/>
    </row>
    <row r="135" spans="1:1" s="45" customFormat="1" ht="13.5" customHeight="1">
      <c r="A135" s="64"/>
    </row>
    <row r="136" spans="1:1" s="45" customFormat="1" ht="13.5" customHeight="1">
      <c r="A136" s="64"/>
    </row>
    <row r="137" spans="1:1" s="45" customFormat="1" ht="13.5" customHeight="1">
      <c r="A137" s="64"/>
    </row>
    <row r="138" spans="1:1" s="45" customFormat="1" ht="13.5" customHeight="1">
      <c r="A138" s="64"/>
    </row>
    <row r="139" spans="1:1" s="45" customFormat="1" ht="13.5" customHeight="1">
      <c r="A139" s="64"/>
    </row>
    <row r="140" spans="1:1" s="45" customFormat="1" ht="13.5" customHeight="1">
      <c r="A140" s="64"/>
    </row>
    <row r="141" spans="1:1" s="45" customFormat="1" ht="13.5" customHeight="1">
      <c r="A141" s="64"/>
    </row>
    <row r="142" spans="1:1" s="45" customFormat="1" ht="13.5" customHeight="1">
      <c r="A142" s="64"/>
    </row>
    <row r="143" spans="1:1" s="45" customFormat="1" ht="13.5" customHeight="1">
      <c r="A143" s="64"/>
    </row>
    <row r="144" spans="1:1" s="45" customFormat="1" ht="13.5" customHeight="1">
      <c r="A144" s="64"/>
    </row>
    <row r="145" spans="1:6" s="45" customFormat="1" ht="13.5" customHeight="1">
      <c r="A145" s="64"/>
    </row>
    <row r="146" spans="1:6" s="45" customFormat="1" ht="13.5" customHeight="1">
      <c r="A146" s="64"/>
    </row>
    <row r="147" spans="1:6" s="45" customFormat="1" ht="13.5" customHeight="1">
      <c r="A147" s="64"/>
    </row>
    <row r="148" spans="1:6" s="45" customFormat="1" ht="13.5" customHeight="1">
      <c r="A148" s="64"/>
    </row>
    <row r="149" spans="1:6" s="64" customFormat="1" ht="13.5" customHeight="1">
      <c r="E149" s="45"/>
      <c r="F149" s="45"/>
    </row>
    <row r="150" spans="1:6" s="64" customFormat="1" ht="13.5" customHeight="1">
      <c r="E150" s="45"/>
      <c r="F150" s="45"/>
    </row>
    <row r="151" spans="1:6" s="64" customFormat="1" ht="13.5" customHeight="1">
      <c r="E151" s="45"/>
      <c r="F151" s="45"/>
    </row>
    <row r="152" spans="1:6" s="64" customFormat="1" ht="13.5" customHeight="1">
      <c r="E152" s="45"/>
      <c r="F152" s="45"/>
    </row>
    <row r="153" spans="1:6" s="64" customFormat="1" ht="13.5" customHeight="1">
      <c r="E153" s="45"/>
      <c r="F153" s="45"/>
    </row>
    <row r="154" spans="1:6" s="64" customFormat="1" ht="13.5" customHeight="1">
      <c r="E154" s="45"/>
      <c r="F154" s="45"/>
    </row>
    <row r="155" spans="1:6" s="64" customFormat="1" ht="13.5" customHeight="1">
      <c r="E155" s="45"/>
      <c r="F155" s="45"/>
    </row>
    <row r="156" spans="1:6" s="64" customFormat="1" ht="13.5" customHeight="1">
      <c r="E156" s="45"/>
      <c r="F156" s="45"/>
    </row>
    <row r="157" spans="1:6" s="64" customFormat="1" ht="13.5" customHeight="1">
      <c r="E157" s="45"/>
      <c r="F157" s="45"/>
    </row>
    <row r="158" spans="1:6" s="64" customFormat="1" ht="13.5" customHeight="1">
      <c r="E158" s="45"/>
      <c r="F158" s="45"/>
    </row>
    <row r="159" spans="1:6" s="64" customFormat="1" ht="13.5" customHeight="1">
      <c r="E159" s="45"/>
      <c r="F159" s="45"/>
    </row>
    <row r="160" spans="1:6" s="64" customFormat="1" ht="13.5" customHeight="1">
      <c r="E160" s="45"/>
      <c r="F160" s="45"/>
    </row>
    <row r="161" spans="5:6" s="64" customFormat="1" ht="13.5" customHeight="1">
      <c r="E161" s="45"/>
      <c r="F161" s="45"/>
    </row>
    <row r="162" spans="5:6" s="64" customFormat="1" ht="13.5" customHeight="1">
      <c r="E162" s="45"/>
      <c r="F162" s="45"/>
    </row>
    <row r="163" spans="5:6" s="64" customFormat="1" ht="13.5" customHeight="1">
      <c r="E163" s="45"/>
      <c r="F163" s="45"/>
    </row>
    <row r="164" spans="5:6" s="64" customFormat="1" ht="13.5" customHeight="1">
      <c r="E164" s="45"/>
      <c r="F164" s="45"/>
    </row>
    <row r="165" spans="5:6" s="64" customFormat="1" ht="13.5" customHeight="1">
      <c r="E165" s="45"/>
      <c r="F165" s="45"/>
    </row>
    <row r="166" spans="5:6" s="64" customFormat="1" ht="13.5" customHeight="1">
      <c r="E166" s="45"/>
      <c r="F166" s="45"/>
    </row>
    <row r="167" spans="5:6" s="64" customFormat="1" ht="13.5" customHeight="1">
      <c r="E167" s="45"/>
      <c r="F167" s="45"/>
    </row>
    <row r="168" spans="5:6" s="64" customFormat="1" ht="13.5" customHeight="1">
      <c r="E168" s="45"/>
      <c r="F168" s="45"/>
    </row>
    <row r="169" spans="5:6" s="64" customFormat="1" ht="13.5" customHeight="1">
      <c r="E169" s="45"/>
      <c r="F169" s="45"/>
    </row>
    <row r="170" spans="5:6" s="64" customFormat="1" ht="13.5" customHeight="1">
      <c r="E170" s="45"/>
      <c r="F170" s="45"/>
    </row>
    <row r="171" spans="5:6" s="64" customFormat="1" ht="13.5" customHeight="1">
      <c r="E171" s="45"/>
      <c r="F171" s="45"/>
    </row>
    <row r="172" spans="5:6" s="64" customFormat="1" ht="13.5" customHeight="1">
      <c r="E172" s="45"/>
      <c r="F172" s="45"/>
    </row>
    <row r="173" spans="5:6" s="64" customFormat="1" ht="13.5" customHeight="1">
      <c r="E173" s="45"/>
      <c r="F173" s="45"/>
    </row>
    <row r="174" spans="5:6" s="64" customFormat="1" ht="13.5" customHeight="1">
      <c r="E174" s="45"/>
      <c r="F174" s="45"/>
    </row>
    <row r="175" spans="5:6" s="64" customFormat="1" ht="13.5" customHeight="1">
      <c r="E175" s="45"/>
      <c r="F175" s="45"/>
    </row>
    <row r="176" spans="5:6" s="64" customFormat="1" ht="13.5" customHeight="1">
      <c r="E176" s="45"/>
      <c r="F176" s="45"/>
    </row>
    <row r="177" spans="5:6" s="64" customFormat="1" ht="13.5" customHeight="1">
      <c r="E177" s="45"/>
      <c r="F177" s="45"/>
    </row>
    <row r="178" spans="5:6" s="64" customFormat="1" ht="13.5" customHeight="1">
      <c r="E178" s="45"/>
      <c r="F178" s="45"/>
    </row>
    <row r="179" spans="5:6" s="64" customFormat="1" ht="13.5" customHeight="1">
      <c r="E179" s="45"/>
      <c r="F179" s="45"/>
    </row>
    <row r="180" spans="5:6" s="64" customFormat="1" ht="13.5" customHeight="1">
      <c r="E180" s="45"/>
      <c r="F180" s="45"/>
    </row>
    <row r="181" spans="5:6" s="64" customFormat="1" ht="13.5" customHeight="1"/>
    <row r="182" spans="5:6" s="64" customFormat="1" ht="13.5" customHeight="1"/>
    <row r="183" spans="5:6" s="64" customFormat="1" ht="13.5" customHeight="1"/>
    <row r="184" spans="5:6" s="64" customFormat="1" ht="13.5" customHeight="1"/>
    <row r="185" spans="5:6" s="64" customFormat="1" ht="13.5" customHeight="1"/>
    <row r="186" spans="5:6" s="64" customFormat="1" ht="13.5" customHeight="1"/>
    <row r="187" spans="5:6" s="64" customFormat="1" ht="13.5" customHeight="1"/>
    <row r="188" spans="5:6" s="64" customFormat="1" ht="13.5" customHeight="1"/>
    <row r="189" spans="5:6" s="64" customFormat="1" ht="13.5" customHeight="1"/>
    <row r="190" spans="5:6" s="64" customFormat="1" ht="13.5" customHeight="1"/>
    <row r="191" spans="5:6" s="64" customFormat="1" ht="13.5" customHeight="1"/>
    <row r="192" spans="5:6" s="64" customFormat="1" ht="13.5" customHeight="1"/>
    <row r="193" s="64" customFormat="1" ht="13.5" customHeight="1"/>
    <row r="194" s="64" customFormat="1" ht="13.5" customHeight="1"/>
    <row r="195" s="64" customFormat="1" ht="13.5" customHeight="1"/>
    <row r="196" s="64" customFormat="1" ht="13.5" customHeight="1"/>
    <row r="197" s="64" customFormat="1" ht="13.5" customHeight="1"/>
    <row r="198" s="64" customFormat="1" ht="13.5" customHeight="1"/>
    <row r="199" s="64" customFormat="1" ht="13.5" customHeight="1"/>
    <row r="200" s="64" customFormat="1" ht="13.5" customHeight="1"/>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info_parties!$A$1:$A$70</xm:f>
          </x14:formula1>
          <xm:sqref>A11:A92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DCDCDC"/>
  </sheetPr>
  <dimension ref="A1:BY102"/>
  <sheetViews>
    <sheetView zoomScaleNormal="100" workbookViewId="0">
      <pane xSplit="2" ySplit="10" topLeftCell="XER11" activePane="bottomRight" state="frozen"/>
      <selection activeCell="I23" sqref="I23:I24"/>
      <selection pane="topRight" activeCell="I23" sqref="I23:I24"/>
      <selection pane="bottomLeft" activeCell="I23" sqref="I23:I24"/>
      <selection pane="bottomRight"/>
    </sheetView>
  </sheetViews>
  <sheetFormatPr defaultColWidth="9.109375" defaultRowHeight="13.5" customHeight="1"/>
  <cols>
    <col min="1" max="1" width="9.109375" style="151"/>
    <col min="2" max="2" width="27.6640625" style="151" customWidth="1"/>
    <col min="3" max="4" width="10.33203125" style="151" customWidth="1"/>
    <col min="5" max="5" width="9.109375" style="160"/>
    <col min="6" max="6" width="9.109375" style="164" customWidth="1"/>
    <col min="7" max="8" width="9.109375" style="160" customWidth="1"/>
    <col min="9" max="9" width="9.109375" style="151"/>
    <col min="10" max="11" width="12" style="151" customWidth="1"/>
    <col min="12" max="16384" width="9.109375" style="151"/>
  </cols>
  <sheetData>
    <row r="1" spans="1:77" ht="13.5" customHeight="1">
      <c r="A1" s="147" t="s">
        <v>5</v>
      </c>
      <c r="B1" s="147"/>
      <c r="C1" s="165"/>
      <c r="D1" s="166"/>
      <c r="E1" s="167"/>
      <c r="F1" s="152"/>
      <c r="G1" s="167"/>
      <c r="H1" s="168"/>
      <c r="I1" s="165"/>
      <c r="J1" s="166"/>
      <c r="K1" s="167"/>
      <c r="L1" s="152"/>
      <c r="M1" s="167"/>
      <c r="N1" s="168"/>
      <c r="O1" s="152"/>
      <c r="P1" s="167"/>
      <c r="Q1" s="168"/>
      <c r="R1" s="169"/>
      <c r="S1" s="167"/>
      <c r="T1" s="168"/>
      <c r="U1" s="152"/>
      <c r="V1" s="167"/>
      <c r="W1" s="168"/>
      <c r="X1" s="152"/>
      <c r="Y1" s="167"/>
      <c r="Z1" s="168"/>
      <c r="AA1" s="152"/>
      <c r="AB1" s="167"/>
      <c r="AC1" s="168"/>
      <c r="AD1" s="152"/>
      <c r="AE1" s="167"/>
      <c r="AF1" s="168"/>
      <c r="AG1" s="152"/>
      <c r="AH1" s="167"/>
      <c r="AI1" s="168"/>
      <c r="AJ1" s="152"/>
      <c r="AK1" s="167"/>
      <c r="AL1" s="168"/>
      <c r="AM1" s="152"/>
      <c r="AN1" s="167"/>
      <c r="AO1" s="168"/>
      <c r="AP1" s="152"/>
      <c r="AQ1" s="167"/>
      <c r="AR1" s="168"/>
      <c r="AS1" s="152"/>
      <c r="AT1" s="167"/>
      <c r="AU1" s="168"/>
      <c r="AV1" s="152"/>
      <c r="AW1" s="167"/>
      <c r="AX1" s="168"/>
      <c r="AY1" s="152"/>
      <c r="AZ1" s="167"/>
      <c r="BA1" s="168"/>
      <c r="BB1" s="152"/>
      <c r="BC1" s="167"/>
      <c r="BD1" s="168"/>
      <c r="BE1" s="152"/>
      <c r="BF1" s="167"/>
      <c r="BG1" s="168"/>
      <c r="BH1" s="152"/>
      <c r="BI1" s="167"/>
      <c r="BJ1" s="168"/>
      <c r="BK1" s="152"/>
      <c r="BL1" s="167"/>
      <c r="BM1" s="168"/>
      <c r="BN1" s="152"/>
      <c r="BO1" s="167"/>
      <c r="BP1" s="168"/>
      <c r="BQ1" s="152"/>
      <c r="BR1" s="167"/>
      <c r="BS1" s="168"/>
      <c r="BT1" s="152"/>
      <c r="BU1" s="167"/>
      <c r="BV1" s="168"/>
      <c r="BW1" s="152"/>
      <c r="BX1" s="167"/>
      <c r="BY1" s="168"/>
    </row>
    <row r="2" spans="1:77" ht="3.75" customHeight="1">
      <c r="A2" s="147"/>
      <c r="B2" s="147"/>
      <c r="C2" s="157"/>
      <c r="D2" s="166"/>
      <c r="E2" s="167"/>
      <c r="F2" s="157"/>
      <c r="G2" s="167"/>
      <c r="H2" s="168"/>
      <c r="I2" s="170"/>
      <c r="J2" s="166"/>
      <c r="K2" s="167"/>
      <c r="L2" s="157"/>
      <c r="M2" s="167"/>
      <c r="N2" s="168"/>
      <c r="O2" s="157"/>
      <c r="P2" s="167"/>
      <c r="Q2" s="168"/>
      <c r="R2" s="157"/>
      <c r="S2" s="167"/>
      <c r="T2" s="168"/>
      <c r="U2" s="157"/>
      <c r="V2" s="167"/>
      <c r="W2" s="168"/>
      <c r="X2" s="157"/>
      <c r="Y2" s="167"/>
      <c r="Z2" s="168"/>
      <c r="AA2" s="157"/>
      <c r="AB2" s="167"/>
      <c r="AC2" s="168"/>
      <c r="AD2" s="157"/>
      <c r="AE2" s="167"/>
      <c r="AF2" s="168"/>
      <c r="AG2" s="157"/>
      <c r="AH2" s="167"/>
      <c r="AI2" s="168"/>
      <c r="AJ2" s="157"/>
      <c r="AK2" s="167"/>
      <c r="AL2" s="168"/>
      <c r="AM2" s="157"/>
      <c r="AN2" s="167"/>
      <c r="AO2" s="168"/>
      <c r="AP2" s="157"/>
      <c r="AQ2" s="167"/>
      <c r="AR2" s="168"/>
      <c r="AS2" s="157"/>
      <c r="AT2" s="167"/>
      <c r="AU2" s="168"/>
      <c r="AV2" s="157"/>
      <c r="AW2" s="167"/>
      <c r="AX2" s="168"/>
      <c r="AY2" s="157"/>
      <c r="AZ2" s="167"/>
      <c r="BA2" s="168"/>
      <c r="BB2" s="157"/>
      <c r="BC2" s="167"/>
      <c r="BD2" s="168"/>
      <c r="BE2" s="157"/>
      <c r="BF2" s="167"/>
      <c r="BG2" s="168"/>
      <c r="BH2" s="157"/>
      <c r="BI2" s="167"/>
      <c r="BJ2" s="168"/>
      <c r="BK2" s="157"/>
      <c r="BL2" s="167"/>
      <c r="BM2" s="168"/>
      <c r="BN2" s="157"/>
      <c r="BO2" s="167"/>
      <c r="BP2" s="168"/>
      <c r="BQ2" s="157"/>
      <c r="BR2" s="167"/>
      <c r="BS2" s="168"/>
      <c r="BT2" s="157"/>
      <c r="BU2" s="167"/>
      <c r="BV2" s="168"/>
      <c r="BW2" s="157"/>
      <c r="BX2" s="167"/>
      <c r="BY2" s="168"/>
    </row>
    <row r="3" spans="1:77" ht="3.75" customHeight="1">
      <c r="A3" s="147"/>
      <c r="B3" s="147"/>
      <c r="C3" s="157"/>
      <c r="D3" s="166"/>
      <c r="E3" s="167"/>
      <c r="F3" s="157"/>
      <c r="G3" s="167"/>
      <c r="H3" s="168"/>
      <c r="I3" s="170"/>
      <c r="J3" s="166"/>
      <c r="K3" s="167"/>
      <c r="L3" s="157"/>
      <c r="M3" s="167"/>
      <c r="N3" s="168"/>
      <c r="O3" s="157"/>
      <c r="P3" s="167"/>
      <c r="Q3" s="168"/>
      <c r="R3" s="157"/>
      <c r="S3" s="167"/>
      <c r="T3" s="168"/>
      <c r="U3" s="157"/>
      <c r="V3" s="167"/>
      <c r="W3" s="168"/>
      <c r="X3" s="157"/>
      <c r="Y3" s="167"/>
      <c r="Z3" s="168"/>
      <c r="AA3" s="157"/>
      <c r="AB3" s="167"/>
      <c r="AC3" s="168"/>
      <c r="AD3" s="157"/>
      <c r="AE3" s="167"/>
      <c r="AF3" s="168"/>
      <c r="AG3" s="157"/>
      <c r="AH3" s="167"/>
      <c r="AI3" s="168"/>
      <c r="AJ3" s="157"/>
      <c r="AK3" s="167"/>
      <c r="AL3" s="168"/>
      <c r="AM3" s="157"/>
      <c r="AN3" s="167"/>
      <c r="AO3" s="168"/>
      <c r="AP3" s="157"/>
      <c r="AQ3" s="167"/>
      <c r="AR3" s="168"/>
      <c r="AS3" s="157"/>
      <c r="AT3" s="167"/>
      <c r="AU3" s="168"/>
      <c r="AV3" s="157"/>
      <c r="AW3" s="167"/>
      <c r="AX3" s="168"/>
      <c r="AY3" s="157"/>
      <c r="AZ3" s="167"/>
      <c r="BA3" s="168"/>
      <c r="BB3" s="157"/>
      <c r="BC3" s="167"/>
      <c r="BD3" s="168"/>
      <c r="BE3" s="157"/>
      <c r="BF3" s="167"/>
      <c r="BG3" s="168"/>
      <c r="BH3" s="157"/>
      <c r="BI3" s="167"/>
      <c r="BJ3" s="168"/>
      <c r="BK3" s="157"/>
      <c r="BL3" s="167"/>
      <c r="BM3" s="168"/>
      <c r="BN3" s="157"/>
      <c r="BO3" s="167"/>
      <c r="BP3" s="168"/>
      <c r="BQ3" s="157"/>
      <c r="BR3" s="167"/>
      <c r="BS3" s="168"/>
      <c r="BT3" s="157"/>
      <c r="BU3" s="167"/>
      <c r="BV3" s="168"/>
      <c r="BW3" s="157"/>
      <c r="BX3" s="167"/>
      <c r="BY3" s="168"/>
    </row>
    <row r="4" spans="1:77" ht="3.75" customHeight="1">
      <c r="A4" s="147"/>
      <c r="B4" s="147"/>
      <c r="C4" s="157"/>
      <c r="D4" s="166"/>
      <c r="E4" s="167"/>
      <c r="F4" s="157"/>
      <c r="G4" s="167"/>
      <c r="H4" s="168"/>
      <c r="I4" s="170"/>
      <c r="J4" s="166"/>
      <c r="K4" s="167"/>
      <c r="L4" s="157"/>
      <c r="M4" s="167"/>
      <c r="N4" s="168"/>
      <c r="O4" s="157"/>
      <c r="P4" s="167"/>
      <c r="Q4" s="168"/>
      <c r="R4" s="157"/>
      <c r="S4" s="167"/>
      <c r="T4" s="168"/>
      <c r="U4" s="157"/>
      <c r="V4" s="167"/>
      <c r="W4" s="168"/>
      <c r="X4" s="157"/>
      <c r="Y4" s="167"/>
      <c r="Z4" s="168"/>
      <c r="AA4" s="157"/>
      <c r="AB4" s="167"/>
      <c r="AC4" s="168"/>
      <c r="AD4" s="157"/>
      <c r="AE4" s="167"/>
      <c r="AF4" s="168"/>
      <c r="AG4" s="157"/>
      <c r="AH4" s="167"/>
      <c r="AI4" s="168"/>
      <c r="AJ4" s="157"/>
      <c r="AK4" s="167"/>
      <c r="AL4" s="168"/>
      <c r="AM4" s="157"/>
      <c r="AN4" s="167"/>
      <c r="AO4" s="168"/>
      <c r="AP4" s="157"/>
      <c r="AQ4" s="167"/>
      <c r="AR4" s="168"/>
      <c r="AS4" s="157"/>
      <c r="AT4" s="167"/>
      <c r="AU4" s="168"/>
      <c r="AV4" s="157"/>
      <c r="AW4" s="167"/>
      <c r="AX4" s="168"/>
      <c r="AY4" s="157"/>
      <c r="AZ4" s="167"/>
      <c r="BA4" s="168"/>
      <c r="BB4" s="157"/>
      <c r="BC4" s="167"/>
      <c r="BD4" s="168"/>
      <c r="BE4" s="157"/>
      <c r="BF4" s="167"/>
      <c r="BG4" s="168"/>
      <c r="BH4" s="157"/>
      <c r="BI4" s="167"/>
      <c r="BJ4" s="168"/>
      <c r="BK4" s="157"/>
      <c r="BL4" s="167"/>
      <c r="BM4" s="168"/>
      <c r="BN4" s="157"/>
      <c r="BO4" s="167"/>
      <c r="BP4" s="168"/>
      <c r="BQ4" s="157"/>
      <c r="BR4" s="167"/>
      <c r="BS4" s="168"/>
      <c r="BT4" s="157"/>
      <c r="BU4" s="167"/>
      <c r="BV4" s="168"/>
      <c r="BW4" s="157"/>
      <c r="BX4" s="167"/>
      <c r="BY4" s="168"/>
    </row>
    <row r="5" spans="1:77" ht="3.75" customHeight="1">
      <c r="A5" s="147"/>
      <c r="B5" s="147"/>
      <c r="C5" s="157"/>
      <c r="D5" s="166"/>
      <c r="E5" s="167"/>
      <c r="F5" s="157"/>
      <c r="G5" s="167"/>
      <c r="H5" s="168"/>
      <c r="I5" s="170"/>
      <c r="J5" s="166"/>
      <c r="K5" s="167"/>
      <c r="L5" s="157"/>
      <c r="M5" s="167"/>
      <c r="N5" s="168"/>
      <c r="O5" s="157"/>
      <c r="P5" s="167"/>
      <c r="Q5" s="168"/>
      <c r="R5" s="157"/>
      <c r="S5" s="167"/>
      <c r="T5" s="168"/>
      <c r="U5" s="157"/>
      <c r="V5" s="167"/>
      <c r="W5" s="168"/>
      <c r="X5" s="157"/>
      <c r="Y5" s="167"/>
      <c r="Z5" s="168"/>
      <c r="AA5" s="157"/>
      <c r="AB5" s="167"/>
      <c r="AC5" s="168"/>
      <c r="AD5" s="157"/>
      <c r="AE5" s="167"/>
      <c r="AF5" s="168"/>
      <c r="AG5" s="157"/>
      <c r="AH5" s="167"/>
      <c r="AI5" s="168"/>
      <c r="AJ5" s="157"/>
      <c r="AK5" s="167"/>
      <c r="AL5" s="168"/>
      <c r="AM5" s="157"/>
      <c r="AN5" s="167"/>
      <c r="AO5" s="168"/>
      <c r="AP5" s="157"/>
      <c r="AQ5" s="167"/>
      <c r="AR5" s="168"/>
      <c r="AS5" s="157"/>
      <c r="AT5" s="167"/>
      <c r="AU5" s="168"/>
      <c r="AV5" s="157"/>
      <c r="AW5" s="167"/>
      <c r="AX5" s="168"/>
      <c r="AY5" s="157"/>
      <c r="AZ5" s="167"/>
      <c r="BA5" s="168"/>
      <c r="BB5" s="157"/>
      <c r="BC5" s="167"/>
      <c r="BD5" s="168"/>
      <c r="BE5" s="157"/>
      <c r="BF5" s="167"/>
      <c r="BG5" s="168"/>
      <c r="BH5" s="157"/>
      <c r="BI5" s="167"/>
      <c r="BJ5" s="168"/>
      <c r="BK5" s="157"/>
      <c r="BL5" s="167"/>
      <c r="BM5" s="168"/>
      <c r="BN5" s="157"/>
      <c r="BO5" s="167"/>
      <c r="BP5" s="168"/>
      <c r="BQ5" s="157"/>
      <c r="BR5" s="167"/>
      <c r="BS5" s="168"/>
      <c r="BT5" s="157"/>
      <c r="BU5" s="167"/>
      <c r="BV5" s="168"/>
      <c r="BW5" s="157"/>
      <c r="BX5" s="167"/>
      <c r="BY5" s="168"/>
    </row>
    <row r="6" spans="1:77" ht="3.75" customHeight="1">
      <c r="A6" s="147"/>
      <c r="B6" s="147"/>
      <c r="C6" s="157"/>
      <c r="D6" s="166"/>
      <c r="E6" s="167"/>
      <c r="F6" s="157"/>
      <c r="G6" s="167"/>
      <c r="H6" s="168"/>
      <c r="I6" s="170"/>
      <c r="J6" s="166"/>
      <c r="K6" s="167"/>
      <c r="L6" s="157"/>
      <c r="M6" s="167"/>
      <c r="N6" s="168"/>
      <c r="O6" s="157"/>
      <c r="P6" s="167"/>
      <c r="Q6" s="168"/>
      <c r="R6" s="157"/>
      <c r="S6" s="167"/>
      <c r="T6" s="168"/>
      <c r="U6" s="157"/>
      <c r="V6" s="167"/>
      <c r="W6" s="168"/>
      <c r="X6" s="157"/>
      <c r="Y6" s="167"/>
      <c r="Z6" s="168"/>
      <c r="AA6" s="157"/>
      <c r="AB6" s="167"/>
      <c r="AC6" s="168"/>
      <c r="AD6" s="157"/>
      <c r="AE6" s="167"/>
      <c r="AF6" s="168"/>
      <c r="AG6" s="157"/>
      <c r="AH6" s="167"/>
      <c r="AI6" s="168"/>
      <c r="AJ6" s="157"/>
      <c r="AK6" s="167"/>
      <c r="AL6" s="168"/>
      <c r="AM6" s="157"/>
      <c r="AN6" s="167"/>
      <c r="AO6" s="168"/>
      <c r="AP6" s="157"/>
      <c r="AQ6" s="167"/>
      <c r="AR6" s="168"/>
      <c r="AS6" s="157"/>
      <c r="AT6" s="167"/>
      <c r="AU6" s="168"/>
      <c r="AV6" s="157"/>
      <c r="AW6" s="167"/>
      <c r="AX6" s="168"/>
      <c r="AY6" s="157"/>
      <c r="AZ6" s="167"/>
      <c r="BA6" s="168"/>
      <c r="BB6" s="157"/>
      <c r="BC6" s="167"/>
      <c r="BD6" s="168"/>
      <c r="BE6" s="157"/>
      <c r="BF6" s="167"/>
      <c r="BG6" s="168"/>
      <c r="BH6" s="157"/>
      <c r="BI6" s="167"/>
      <c r="BJ6" s="168"/>
      <c r="BK6" s="157"/>
      <c r="BL6" s="167"/>
      <c r="BM6" s="168"/>
      <c r="BN6" s="157"/>
      <c r="BO6" s="167"/>
      <c r="BP6" s="168"/>
      <c r="BQ6" s="157"/>
      <c r="BR6" s="167"/>
      <c r="BS6" s="168"/>
      <c r="BT6" s="157"/>
      <c r="BU6" s="167"/>
      <c r="BV6" s="168"/>
      <c r="BW6" s="157"/>
      <c r="BX6" s="167"/>
      <c r="BY6" s="168"/>
    </row>
    <row r="7" spans="1:77" ht="3.75" customHeight="1">
      <c r="A7" s="147"/>
      <c r="B7" s="147"/>
      <c r="C7" s="157"/>
      <c r="D7" s="166"/>
      <c r="E7" s="167"/>
      <c r="F7" s="157"/>
      <c r="G7" s="167"/>
      <c r="H7" s="168"/>
      <c r="I7" s="170"/>
      <c r="J7" s="166"/>
      <c r="K7" s="167"/>
      <c r="L7" s="157"/>
      <c r="M7" s="167"/>
      <c r="N7" s="168"/>
      <c r="O7" s="157"/>
      <c r="P7" s="167"/>
      <c r="Q7" s="168"/>
      <c r="R7" s="157"/>
      <c r="S7" s="167"/>
      <c r="T7" s="168"/>
      <c r="U7" s="157"/>
      <c r="V7" s="167"/>
      <c r="W7" s="168"/>
      <c r="X7" s="157"/>
      <c r="Y7" s="167"/>
      <c r="Z7" s="168"/>
      <c r="AA7" s="157"/>
      <c r="AB7" s="167"/>
      <c r="AC7" s="168"/>
      <c r="AD7" s="157"/>
      <c r="AE7" s="167"/>
      <c r="AF7" s="168"/>
      <c r="AG7" s="157"/>
      <c r="AH7" s="167"/>
      <c r="AI7" s="168"/>
      <c r="AJ7" s="157"/>
      <c r="AK7" s="167"/>
      <c r="AL7" s="168"/>
      <c r="AM7" s="157"/>
      <c r="AN7" s="167"/>
      <c r="AO7" s="168"/>
      <c r="AP7" s="157"/>
      <c r="AQ7" s="167"/>
      <c r="AR7" s="168"/>
      <c r="AS7" s="157"/>
      <c r="AT7" s="167"/>
      <c r="AU7" s="168"/>
      <c r="AV7" s="157"/>
      <c r="AW7" s="167"/>
      <c r="AX7" s="168"/>
      <c r="AY7" s="157"/>
      <c r="AZ7" s="167"/>
      <c r="BA7" s="168"/>
      <c r="BB7" s="157"/>
      <c r="BC7" s="167"/>
      <c r="BD7" s="168"/>
      <c r="BE7" s="157"/>
      <c r="BF7" s="167"/>
      <c r="BG7" s="168"/>
      <c r="BH7" s="157"/>
      <c r="BI7" s="167"/>
      <c r="BJ7" s="168"/>
      <c r="BK7" s="157"/>
      <c r="BL7" s="167"/>
      <c r="BM7" s="168"/>
      <c r="BN7" s="157"/>
      <c r="BO7" s="167"/>
      <c r="BP7" s="168"/>
      <c r="BQ7" s="157"/>
      <c r="BR7" s="167"/>
      <c r="BS7" s="168"/>
      <c r="BT7" s="157"/>
      <c r="BU7" s="167"/>
      <c r="BV7" s="168"/>
      <c r="BW7" s="157"/>
      <c r="BX7" s="167"/>
      <c r="BY7" s="168"/>
    </row>
    <row r="8" spans="1:77" ht="3.75" customHeight="1">
      <c r="A8" s="147"/>
      <c r="B8" s="147"/>
      <c r="C8" s="157"/>
      <c r="D8" s="166"/>
      <c r="E8" s="167"/>
      <c r="F8" s="157"/>
      <c r="G8" s="167"/>
      <c r="H8" s="168"/>
      <c r="I8" s="170"/>
      <c r="J8" s="166"/>
      <c r="K8" s="167"/>
      <c r="L8" s="157"/>
      <c r="M8" s="167"/>
      <c r="N8" s="168"/>
      <c r="O8" s="157"/>
      <c r="P8" s="167"/>
      <c r="Q8" s="168"/>
      <c r="R8" s="157"/>
      <c r="S8" s="167"/>
      <c r="T8" s="168"/>
      <c r="U8" s="157"/>
      <c r="V8" s="167"/>
      <c r="W8" s="168"/>
      <c r="X8" s="157"/>
      <c r="Y8" s="167"/>
      <c r="Z8" s="168"/>
      <c r="AA8" s="157"/>
      <c r="AB8" s="167"/>
      <c r="AC8" s="168"/>
      <c r="AD8" s="157"/>
      <c r="AE8" s="167"/>
      <c r="AF8" s="168"/>
      <c r="AG8" s="157"/>
      <c r="AH8" s="167"/>
      <c r="AI8" s="168"/>
      <c r="AJ8" s="157"/>
      <c r="AK8" s="167"/>
      <c r="AL8" s="168"/>
      <c r="AM8" s="157"/>
      <c r="AN8" s="167"/>
      <c r="AO8" s="168"/>
      <c r="AP8" s="157"/>
      <c r="AQ8" s="167"/>
      <c r="AR8" s="168"/>
      <c r="AS8" s="157"/>
      <c r="AT8" s="167"/>
      <c r="AU8" s="168"/>
      <c r="AV8" s="157"/>
      <c r="AW8" s="167"/>
      <c r="AX8" s="168"/>
      <c r="AY8" s="157"/>
      <c r="AZ8" s="167"/>
      <c r="BA8" s="168"/>
      <c r="BB8" s="157"/>
      <c r="BC8" s="167"/>
      <c r="BD8" s="168"/>
      <c r="BE8" s="157"/>
      <c r="BF8" s="167"/>
      <c r="BG8" s="168"/>
      <c r="BH8" s="157"/>
      <c r="BI8" s="167"/>
      <c r="BJ8" s="168"/>
      <c r="BK8" s="157"/>
      <c r="BL8" s="167"/>
      <c r="BM8" s="168"/>
      <c r="BN8" s="157"/>
      <c r="BO8" s="167"/>
      <c r="BP8" s="168"/>
      <c r="BQ8" s="157"/>
      <c r="BR8" s="167"/>
      <c r="BS8" s="168"/>
      <c r="BT8" s="157"/>
      <c r="BU8" s="167"/>
      <c r="BV8" s="168"/>
      <c r="BW8" s="157"/>
      <c r="BX8" s="167"/>
      <c r="BY8" s="168"/>
    </row>
    <row r="9" spans="1:77" ht="13.5" customHeight="1">
      <c r="A9" s="147" t="s">
        <v>6</v>
      </c>
      <c r="B9" s="147"/>
      <c r="C9" s="165"/>
      <c r="D9" s="166"/>
      <c r="E9" s="167"/>
      <c r="F9" s="152"/>
      <c r="G9" s="167"/>
      <c r="H9" s="168"/>
      <c r="I9" s="165"/>
      <c r="J9" s="166"/>
      <c r="K9" s="167"/>
      <c r="L9" s="152"/>
      <c r="M9" s="167"/>
      <c r="N9" s="168"/>
      <c r="O9" s="152"/>
      <c r="P9" s="167"/>
      <c r="Q9" s="168"/>
      <c r="R9" s="152"/>
      <c r="S9" s="167"/>
      <c r="T9" s="168"/>
      <c r="U9" s="152"/>
      <c r="V9" s="167"/>
      <c r="W9" s="168"/>
      <c r="X9" s="152"/>
      <c r="Y9" s="167"/>
      <c r="Z9" s="168"/>
      <c r="AA9" s="152"/>
      <c r="AB9" s="167"/>
      <c r="AC9" s="168"/>
      <c r="AD9" s="152"/>
      <c r="AE9" s="167"/>
      <c r="AF9" s="168"/>
      <c r="AG9" s="152"/>
      <c r="AH9" s="167"/>
      <c r="AI9" s="168"/>
      <c r="AJ9" s="152"/>
      <c r="AK9" s="167"/>
      <c r="AL9" s="168"/>
      <c r="AM9" s="152"/>
      <c r="AN9" s="167"/>
      <c r="AO9" s="168"/>
      <c r="AP9" s="152"/>
      <c r="AQ9" s="167"/>
      <c r="AR9" s="168"/>
      <c r="AS9" s="152"/>
      <c r="AT9" s="167"/>
      <c r="AU9" s="168"/>
      <c r="AV9" s="152"/>
      <c r="AW9" s="167"/>
      <c r="AX9" s="168"/>
      <c r="AY9" s="152"/>
      <c r="AZ9" s="167"/>
      <c r="BA9" s="168"/>
      <c r="BB9" s="152"/>
      <c r="BC9" s="167"/>
      <c r="BD9" s="168"/>
      <c r="BE9" s="152"/>
      <c r="BF9" s="167"/>
      <c r="BG9" s="168"/>
      <c r="BH9" s="152"/>
      <c r="BI9" s="167"/>
      <c r="BJ9" s="168"/>
      <c r="BK9" s="152"/>
      <c r="BL9" s="167"/>
      <c r="BM9" s="168"/>
      <c r="BN9" s="152"/>
      <c r="BO9" s="167"/>
      <c r="BP9" s="168"/>
      <c r="BQ9" s="152"/>
      <c r="BR9" s="167"/>
      <c r="BS9" s="168"/>
      <c r="BT9" s="152"/>
      <c r="BU9" s="167"/>
      <c r="BV9" s="168"/>
      <c r="BW9" s="152"/>
      <c r="BX9" s="167"/>
      <c r="BY9" s="168"/>
    </row>
    <row r="10" spans="1:77" ht="31.5" customHeight="1">
      <c r="A10" s="171" t="s">
        <v>131</v>
      </c>
      <c r="B10" s="172" t="s">
        <v>33</v>
      </c>
      <c r="C10" s="173" t="s">
        <v>125</v>
      </c>
      <c r="D10" s="172" t="s">
        <v>34</v>
      </c>
      <c r="E10" s="174" t="s">
        <v>35</v>
      </c>
      <c r="F10" s="173" t="s">
        <v>125</v>
      </c>
      <c r="G10" s="174" t="s">
        <v>34</v>
      </c>
      <c r="H10" s="175" t="s">
        <v>35</v>
      </c>
      <c r="I10" s="174" t="s">
        <v>125</v>
      </c>
      <c r="J10" s="172" t="s">
        <v>34</v>
      </c>
      <c r="K10" s="174" t="s">
        <v>35</v>
      </c>
      <c r="L10" s="173" t="s">
        <v>125</v>
      </c>
      <c r="M10" s="174" t="s">
        <v>34</v>
      </c>
      <c r="N10" s="175" t="s">
        <v>35</v>
      </c>
      <c r="O10" s="173" t="s">
        <v>125</v>
      </c>
      <c r="P10" s="174" t="s">
        <v>34</v>
      </c>
      <c r="Q10" s="175" t="s">
        <v>35</v>
      </c>
      <c r="R10" s="173" t="s">
        <v>125</v>
      </c>
      <c r="S10" s="174" t="s">
        <v>34</v>
      </c>
      <c r="T10" s="175" t="s">
        <v>35</v>
      </c>
      <c r="U10" s="173" t="s">
        <v>125</v>
      </c>
      <c r="V10" s="174" t="s">
        <v>34</v>
      </c>
      <c r="W10" s="175" t="s">
        <v>35</v>
      </c>
      <c r="X10" s="173" t="s">
        <v>125</v>
      </c>
      <c r="Y10" s="174" t="s">
        <v>34</v>
      </c>
      <c r="Z10" s="175" t="s">
        <v>35</v>
      </c>
      <c r="AA10" s="173" t="s">
        <v>125</v>
      </c>
      <c r="AB10" s="174" t="s">
        <v>34</v>
      </c>
      <c r="AC10" s="175" t="s">
        <v>35</v>
      </c>
      <c r="AD10" s="173" t="s">
        <v>125</v>
      </c>
      <c r="AE10" s="174" t="s">
        <v>34</v>
      </c>
      <c r="AF10" s="175" t="s">
        <v>35</v>
      </c>
      <c r="AG10" s="173" t="s">
        <v>125</v>
      </c>
      <c r="AH10" s="174" t="s">
        <v>34</v>
      </c>
      <c r="AI10" s="175" t="s">
        <v>35</v>
      </c>
      <c r="AJ10" s="173" t="s">
        <v>125</v>
      </c>
      <c r="AK10" s="174" t="s">
        <v>34</v>
      </c>
      <c r="AL10" s="175" t="s">
        <v>35</v>
      </c>
      <c r="AM10" s="173" t="s">
        <v>125</v>
      </c>
      <c r="AN10" s="174" t="s">
        <v>34</v>
      </c>
      <c r="AO10" s="175" t="s">
        <v>35</v>
      </c>
      <c r="AP10" s="173" t="s">
        <v>125</v>
      </c>
      <c r="AQ10" s="174" t="s">
        <v>34</v>
      </c>
      <c r="AR10" s="175" t="s">
        <v>35</v>
      </c>
      <c r="AS10" s="173" t="s">
        <v>125</v>
      </c>
      <c r="AT10" s="174" t="s">
        <v>34</v>
      </c>
      <c r="AU10" s="175" t="s">
        <v>35</v>
      </c>
      <c r="AV10" s="173" t="s">
        <v>125</v>
      </c>
      <c r="AW10" s="174" t="s">
        <v>34</v>
      </c>
      <c r="AX10" s="175" t="s">
        <v>35</v>
      </c>
      <c r="AY10" s="173" t="s">
        <v>125</v>
      </c>
      <c r="AZ10" s="174" t="s">
        <v>34</v>
      </c>
      <c r="BA10" s="175" t="s">
        <v>35</v>
      </c>
      <c r="BB10" s="173" t="s">
        <v>125</v>
      </c>
      <c r="BC10" s="174" t="s">
        <v>34</v>
      </c>
      <c r="BD10" s="175" t="s">
        <v>35</v>
      </c>
      <c r="BE10" s="173" t="s">
        <v>125</v>
      </c>
      <c r="BF10" s="174" t="s">
        <v>34</v>
      </c>
      <c r="BG10" s="175" t="s">
        <v>35</v>
      </c>
      <c r="BH10" s="173" t="s">
        <v>125</v>
      </c>
      <c r="BI10" s="174" t="s">
        <v>34</v>
      </c>
      <c r="BJ10" s="175" t="s">
        <v>35</v>
      </c>
      <c r="BK10" s="173" t="s">
        <v>125</v>
      </c>
      <c r="BL10" s="174" t="s">
        <v>34</v>
      </c>
      <c r="BM10" s="175" t="s">
        <v>35</v>
      </c>
      <c r="BN10" s="173"/>
      <c r="BO10" s="174"/>
      <c r="BP10" s="175"/>
      <c r="BQ10" s="173"/>
      <c r="BR10" s="174"/>
      <c r="BS10" s="175"/>
      <c r="BT10" s="173"/>
      <c r="BU10" s="174"/>
      <c r="BV10" s="175"/>
      <c r="BW10" s="173"/>
      <c r="BX10" s="174"/>
      <c r="BY10" s="175"/>
    </row>
    <row r="11" spans="1:77" ht="13.5" customHeight="1">
      <c r="E11" s="151"/>
      <c r="F11" s="148"/>
      <c r="H11" s="176"/>
      <c r="L11" s="148"/>
      <c r="M11" s="160"/>
      <c r="N11" s="176"/>
      <c r="O11" s="148"/>
      <c r="P11" s="160"/>
      <c r="Q11" s="176"/>
      <c r="R11" s="148"/>
      <c r="S11" s="160"/>
      <c r="T11" s="176"/>
      <c r="U11" s="148"/>
      <c r="V11" s="160"/>
      <c r="W11" s="176"/>
      <c r="X11" s="148"/>
      <c r="Y11" s="160"/>
      <c r="Z11" s="176"/>
      <c r="AA11" s="148"/>
      <c r="AB11" s="160"/>
      <c r="AC11" s="176"/>
      <c r="AD11" s="148"/>
      <c r="AE11" s="160"/>
      <c r="AF11" s="176"/>
      <c r="AG11" s="148"/>
      <c r="AH11" s="160"/>
      <c r="AI11" s="176"/>
      <c r="AJ11" s="148"/>
      <c r="AK11" s="160"/>
      <c r="AL11" s="176"/>
      <c r="AM11" s="148"/>
      <c r="AN11" s="160"/>
      <c r="AO11" s="176"/>
      <c r="AP11" s="148"/>
      <c r="AQ11" s="160"/>
      <c r="AR11" s="176"/>
      <c r="AS11" s="148"/>
      <c r="AT11" s="160"/>
      <c r="AU11" s="176"/>
      <c r="AV11" s="148"/>
      <c r="AW11" s="160"/>
      <c r="AX11" s="176"/>
      <c r="AY11" s="148"/>
      <c r="AZ11" s="160"/>
      <c r="BA11" s="176"/>
      <c r="BB11" s="148"/>
      <c r="BC11" s="160"/>
      <c r="BD11" s="176"/>
      <c r="BE11" s="148"/>
      <c r="BF11" s="160"/>
      <c r="BG11" s="176"/>
      <c r="BH11" s="148"/>
      <c r="BI11" s="160"/>
      <c r="BJ11" s="176"/>
      <c r="BK11" s="148"/>
      <c r="BL11" s="160"/>
      <c r="BM11" s="176"/>
      <c r="BN11" s="148"/>
      <c r="BO11" s="160"/>
      <c r="BP11" s="176"/>
      <c r="BQ11" s="148"/>
      <c r="BR11" s="160"/>
      <c r="BS11" s="176"/>
      <c r="BT11" s="148"/>
      <c r="BU11" s="160"/>
      <c r="BV11" s="176"/>
      <c r="BW11" s="148"/>
      <c r="BX11" s="160"/>
      <c r="BY11" s="176"/>
    </row>
    <row r="12" spans="1:77" ht="13.5" customHeight="1">
      <c r="E12" s="151"/>
      <c r="F12" s="148"/>
      <c r="H12" s="176"/>
      <c r="L12" s="148"/>
      <c r="M12" s="160"/>
      <c r="N12" s="176"/>
      <c r="O12" s="148"/>
      <c r="P12" s="160"/>
      <c r="Q12" s="176"/>
      <c r="R12" s="148"/>
      <c r="S12" s="160"/>
      <c r="T12" s="176"/>
      <c r="U12" s="148"/>
      <c r="V12" s="160"/>
      <c r="W12" s="176"/>
      <c r="X12" s="148"/>
      <c r="Y12" s="160"/>
      <c r="Z12" s="176"/>
      <c r="AA12" s="148"/>
      <c r="AB12" s="160"/>
      <c r="AC12" s="176"/>
      <c r="AD12" s="148"/>
      <c r="AE12" s="160"/>
      <c r="AF12" s="176"/>
      <c r="AG12" s="148"/>
      <c r="AH12" s="160"/>
      <c r="AI12" s="176"/>
      <c r="AJ12" s="148"/>
      <c r="AK12" s="160"/>
      <c r="AL12" s="176"/>
      <c r="AM12" s="148"/>
      <c r="AN12" s="160"/>
      <c r="AO12" s="176"/>
      <c r="AP12" s="148"/>
      <c r="AQ12" s="160"/>
      <c r="AR12" s="176"/>
      <c r="AS12" s="148"/>
      <c r="AT12" s="160"/>
      <c r="AU12" s="176"/>
      <c r="AV12" s="148"/>
      <c r="AW12" s="160"/>
      <c r="AX12" s="176"/>
      <c r="AY12" s="148"/>
      <c r="AZ12" s="160"/>
      <c r="BA12" s="176"/>
      <c r="BB12" s="148"/>
      <c r="BC12" s="160"/>
      <c r="BD12" s="176"/>
      <c r="BE12" s="148"/>
      <c r="BF12" s="160"/>
      <c r="BG12" s="176"/>
      <c r="BH12" s="148"/>
      <c r="BI12" s="160"/>
      <c r="BJ12" s="176"/>
      <c r="BK12" s="148"/>
      <c r="BL12" s="160"/>
      <c r="BM12" s="176"/>
      <c r="BN12" s="148"/>
      <c r="BO12" s="160"/>
      <c r="BP12" s="176"/>
      <c r="BQ12" s="148"/>
      <c r="BR12" s="160"/>
      <c r="BS12" s="176"/>
      <c r="BT12" s="148"/>
      <c r="BU12" s="160"/>
      <c r="BV12" s="176"/>
      <c r="BW12" s="148"/>
      <c r="BX12" s="160"/>
      <c r="BY12" s="176"/>
    </row>
    <row r="13" spans="1:77" ht="13.5" customHeight="1">
      <c r="A13" s="177"/>
      <c r="E13" s="151"/>
      <c r="F13" s="148"/>
      <c r="H13" s="176"/>
      <c r="L13" s="148"/>
      <c r="M13" s="160"/>
      <c r="N13" s="176"/>
      <c r="O13" s="148"/>
      <c r="P13" s="160"/>
      <c r="Q13" s="176"/>
      <c r="R13" s="148"/>
      <c r="S13" s="160"/>
      <c r="T13" s="176"/>
      <c r="U13" s="148"/>
      <c r="V13" s="160"/>
      <c r="W13" s="176"/>
      <c r="X13" s="148"/>
      <c r="Y13" s="160"/>
      <c r="Z13" s="176"/>
      <c r="AA13" s="148"/>
      <c r="AB13" s="160"/>
      <c r="AC13" s="176"/>
      <c r="AD13" s="148"/>
      <c r="AE13" s="160"/>
      <c r="AF13" s="176"/>
      <c r="AG13" s="148"/>
      <c r="AH13" s="160"/>
      <c r="AI13" s="176"/>
      <c r="AJ13" s="148"/>
      <c r="AK13" s="160"/>
      <c r="AL13" s="176"/>
      <c r="AM13" s="148"/>
      <c r="AN13" s="160"/>
      <c r="AO13" s="176"/>
      <c r="AP13" s="148"/>
      <c r="AQ13" s="160"/>
      <c r="AR13" s="176"/>
      <c r="AS13" s="148"/>
      <c r="AT13" s="160"/>
      <c r="AU13" s="176"/>
      <c r="AV13" s="148"/>
      <c r="AW13" s="160"/>
      <c r="AX13" s="176"/>
      <c r="AY13" s="148"/>
      <c r="AZ13" s="160"/>
      <c r="BA13" s="176"/>
      <c r="BB13" s="148"/>
      <c r="BC13" s="160"/>
      <c r="BD13" s="176"/>
      <c r="BE13" s="148"/>
      <c r="BF13" s="160"/>
      <c r="BG13" s="176"/>
      <c r="BH13" s="148"/>
      <c r="BI13" s="160"/>
      <c r="BJ13" s="176"/>
      <c r="BK13" s="148"/>
      <c r="BL13" s="160"/>
      <c r="BM13" s="176"/>
      <c r="BN13" s="148"/>
      <c r="BO13" s="160"/>
      <c r="BP13" s="176"/>
      <c r="BQ13" s="148"/>
      <c r="BR13" s="160"/>
      <c r="BS13" s="176"/>
      <c r="BT13" s="148"/>
      <c r="BU13" s="160"/>
      <c r="BV13" s="176"/>
      <c r="BW13" s="148"/>
      <c r="BX13" s="160"/>
      <c r="BY13" s="176"/>
    </row>
    <row r="14" spans="1:77" ht="13.5" customHeight="1">
      <c r="E14" s="151"/>
      <c r="F14" s="148"/>
      <c r="H14" s="176"/>
      <c r="L14" s="148"/>
      <c r="M14" s="160"/>
      <c r="N14" s="176"/>
      <c r="O14" s="148"/>
      <c r="P14" s="160"/>
      <c r="Q14" s="176"/>
      <c r="R14" s="148"/>
      <c r="S14" s="160"/>
      <c r="T14" s="176"/>
      <c r="U14" s="148"/>
      <c r="V14" s="160"/>
      <c r="W14" s="176"/>
      <c r="X14" s="148"/>
      <c r="Y14" s="160"/>
      <c r="Z14" s="176"/>
      <c r="AA14" s="148"/>
      <c r="AB14" s="160"/>
      <c r="AC14" s="176"/>
      <c r="AD14" s="148"/>
      <c r="AE14" s="160"/>
      <c r="AF14" s="176"/>
      <c r="AG14" s="148"/>
      <c r="AH14" s="160"/>
      <c r="AI14" s="176"/>
      <c r="AJ14" s="148"/>
      <c r="AK14" s="160"/>
      <c r="AL14" s="176"/>
      <c r="AM14" s="148"/>
      <c r="AN14" s="160"/>
      <c r="AO14" s="176"/>
      <c r="AP14" s="148"/>
      <c r="AQ14" s="160"/>
      <c r="AR14" s="176"/>
      <c r="AS14" s="148"/>
      <c r="AT14" s="160"/>
      <c r="AU14" s="176"/>
      <c r="AV14" s="148"/>
      <c r="AW14" s="160"/>
      <c r="AX14" s="176"/>
      <c r="AY14" s="148"/>
      <c r="AZ14" s="160"/>
      <c r="BA14" s="176"/>
      <c r="BB14" s="148"/>
      <c r="BC14" s="160"/>
      <c r="BD14" s="176"/>
      <c r="BE14" s="148"/>
      <c r="BF14" s="160"/>
      <c r="BG14" s="176"/>
      <c r="BH14" s="148"/>
      <c r="BI14" s="160"/>
      <c r="BJ14" s="176"/>
      <c r="BK14" s="148"/>
      <c r="BL14" s="160"/>
      <c r="BM14" s="176"/>
      <c r="BN14" s="148"/>
      <c r="BO14" s="160"/>
      <c r="BP14" s="176"/>
      <c r="BQ14" s="148"/>
      <c r="BR14" s="160"/>
      <c r="BS14" s="176"/>
      <c r="BT14" s="148"/>
      <c r="BU14" s="160"/>
      <c r="BV14" s="176"/>
      <c r="BW14" s="148"/>
      <c r="BX14" s="160"/>
      <c r="BY14" s="176"/>
    </row>
    <row r="15" spans="1:77" ht="13.5" customHeight="1">
      <c r="E15" s="151"/>
      <c r="F15" s="148"/>
      <c r="H15" s="176"/>
      <c r="L15" s="148"/>
      <c r="M15" s="160"/>
      <c r="N15" s="176"/>
      <c r="O15" s="148"/>
      <c r="P15" s="160"/>
      <c r="Q15" s="176"/>
      <c r="R15" s="148"/>
      <c r="S15" s="160"/>
      <c r="T15" s="176"/>
      <c r="U15" s="148"/>
      <c r="V15" s="160"/>
      <c r="W15" s="176"/>
      <c r="X15" s="148"/>
      <c r="Y15" s="160"/>
      <c r="Z15" s="176"/>
      <c r="AA15" s="148"/>
      <c r="AB15" s="160"/>
      <c r="AC15" s="176"/>
      <c r="AD15" s="148"/>
      <c r="AE15" s="160"/>
      <c r="AF15" s="176"/>
      <c r="AG15" s="148"/>
      <c r="AH15" s="160"/>
      <c r="AI15" s="176"/>
      <c r="AJ15" s="148"/>
      <c r="AK15" s="160"/>
      <c r="AL15" s="176"/>
      <c r="AM15" s="148"/>
      <c r="AN15" s="160"/>
      <c r="AO15" s="176"/>
      <c r="AP15" s="148"/>
      <c r="AQ15" s="160"/>
      <c r="AR15" s="176"/>
      <c r="AS15" s="148"/>
      <c r="AT15" s="160"/>
      <c r="AU15" s="176"/>
      <c r="AV15" s="148"/>
      <c r="AW15" s="160"/>
      <c r="AX15" s="176"/>
      <c r="AY15" s="148"/>
      <c r="AZ15" s="160"/>
      <c r="BA15" s="176"/>
      <c r="BB15" s="148"/>
      <c r="BC15" s="160"/>
      <c r="BD15" s="176"/>
      <c r="BE15" s="148"/>
      <c r="BF15" s="160"/>
      <c r="BG15" s="176"/>
      <c r="BH15" s="148"/>
      <c r="BI15" s="160"/>
      <c r="BJ15" s="176"/>
      <c r="BK15" s="148"/>
      <c r="BL15" s="160"/>
      <c r="BM15" s="176"/>
      <c r="BN15" s="148"/>
      <c r="BO15" s="160"/>
      <c r="BP15" s="176"/>
      <c r="BQ15" s="148"/>
      <c r="BR15" s="160"/>
      <c r="BS15" s="176"/>
      <c r="BT15" s="148"/>
      <c r="BU15" s="160"/>
      <c r="BV15" s="176"/>
      <c r="BW15" s="148"/>
      <c r="BX15" s="160"/>
      <c r="BY15" s="176"/>
    </row>
    <row r="16" spans="1:77" ht="13.5" customHeight="1">
      <c r="E16" s="151"/>
      <c r="F16" s="148"/>
      <c r="H16" s="176"/>
      <c r="L16" s="148"/>
      <c r="M16" s="160"/>
      <c r="N16" s="176"/>
      <c r="O16" s="148"/>
      <c r="P16" s="160"/>
      <c r="Q16" s="176"/>
      <c r="R16" s="148"/>
      <c r="S16" s="160"/>
      <c r="T16" s="176"/>
      <c r="U16" s="148"/>
      <c r="V16" s="160"/>
      <c r="W16" s="176"/>
      <c r="X16" s="148"/>
      <c r="Y16" s="160"/>
      <c r="Z16" s="176"/>
      <c r="AA16" s="148"/>
      <c r="AB16" s="160"/>
      <c r="AC16" s="176"/>
      <c r="AD16" s="148"/>
      <c r="AE16" s="160"/>
      <c r="AF16" s="176"/>
      <c r="AG16" s="148"/>
      <c r="AH16" s="160"/>
      <c r="AI16" s="176"/>
      <c r="AJ16" s="148"/>
      <c r="AK16" s="160"/>
      <c r="AL16" s="176"/>
      <c r="AM16" s="148"/>
      <c r="AN16" s="160"/>
      <c r="AO16" s="176"/>
      <c r="AP16" s="148"/>
      <c r="AQ16" s="160"/>
      <c r="AR16" s="176"/>
      <c r="AS16" s="148"/>
      <c r="AT16" s="160"/>
      <c r="AU16" s="176"/>
      <c r="AV16" s="148"/>
      <c r="AW16" s="160"/>
      <c r="AX16" s="176"/>
      <c r="AY16" s="148"/>
      <c r="AZ16" s="160"/>
      <c r="BA16" s="176"/>
      <c r="BB16" s="148"/>
      <c r="BC16" s="160"/>
      <c r="BD16" s="176"/>
      <c r="BE16" s="148"/>
      <c r="BF16" s="160"/>
      <c r="BG16" s="176"/>
      <c r="BH16" s="148"/>
      <c r="BI16" s="160"/>
      <c r="BJ16" s="176"/>
      <c r="BK16" s="148"/>
      <c r="BL16" s="160"/>
      <c r="BM16" s="176"/>
      <c r="BN16" s="148"/>
      <c r="BO16" s="160"/>
      <c r="BP16" s="176"/>
      <c r="BQ16" s="148"/>
      <c r="BR16" s="160"/>
      <c r="BS16" s="176"/>
      <c r="BT16" s="148"/>
      <c r="BU16" s="160"/>
      <c r="BV16" s="176"/>
      <c r="BW16" s="148"/>
      <c r="BX16" s="160"/>
      <c r="BY16" s="176"/>
    </row>
    <row r="17" spans="1:77" ht="13.5" customHeight="1">
      <c r="E17" s="151"/>
      <c r="F17" s="148"/>
      <c r="H17" s="176"/>
      <c r="L17" s="148"/>
      <c r="M17" s="160"/>
      <c r="N17" s="176"/>
      <c r="O17" s="148"/>
      <c r="P17" s="160"/>
      <c r="Q17" s="176"/>
      <c r="R17" s="148"/>
      <c r="S17" s="160"/>
      <c r="T17" s="176"/>
      <c r="U17" s="148"/>
      <c r="V17" s="160"/>
      <c r="W17" s="176"/>
      <c r="X17" s="148"/>
      <c r="Y17" s="160"/>
      <c r="Z17" s="176"/>
      <c r="AA17" s="148"/>
      <c r="AB17" s="160"/>
      <c r="AC17" s="176"/>
      <c r="AD17" s="148"/>
      <c r="AE17" s="160"/>
      <c r="AF17" s="176"/>
      <c r="AG17" s="148"/>
      <c r="AH17" s="160"/>
      <c r="AI17" s="176"/>
      <c r="AJ17" s="148"/>
      <c r="AK17" s="160"/>
      <c r="AL17" s="176"/>
      <c r="AM17" s="148"/>
      <c r="AN17" s="160"/>
      <c r="AO17" s="176"/>
      <c r="AP17" s="148"/>
      <c r="AQ17" s="160"/>
      <c r="AR17" s="176"/>
      <c r="AS17" s="148"/>
      <c r="AT17" s="160"/>
      <c r="AU17" s="176"/>
      <c r="AV17" s="148"/>
      <c r="AW17" s="160"/>
      <c r="AX17" s="176"/>
      <c r="AY17" s="148"/>
      <c r="AZ17" s="160"/>
      <c r="BA17" s="176"/>
      <c r="BB17" s="148"/>
      <c r="BC17" s="160"/>
      <c r="BD17" s="176"/>
      <c r="BE17" s="148"/>
      <c r="BF17" s="160"/>
      <c r="BG17" s="176"/>
      <c r="BH17" s="148"/>
      <c r="BI17" s="160"/>
      <c r="BJ17" s="176"/>
      <c r="BK17" s="148"/>
      <c r="BL17" s="160"/>
      <c r="BM17" s="176"/>
      <c r="BN17" s="148"/>
      <c r="BO17" s="160"/>
      <c r="BP17" s="176"/>
      <c r="BQ17" s="148"/>
      <c r="BR17" s="160"/>
      <c r="BS17" s="176"/>
      <c r="BT17" s="148"/>
      <c r="BU17" s="160"/>
      <c r="BV17" s="176"/>
      <c r="BW17" s="148"/>
      <c r="BX17" s="160"/>
      <c r="BY17" s="176"/>
    </row>
    <row r="18" spans="1:77" ht="13.5" customHeight="1">
      <c r="E18" s="151"/>
      <c r="F18" s="148"/>
      <c r="H18" s="176"/>
      <c r="L18" s="148"/>
      <c r="M18" s="160"/>
      <c r="N18" s="176"/>
      <c r="O18" s="148"/>
      <c r="P18" s="160"/>
      <c r="Q18" s="176"/>
      <c r="R18" s="148"/>
      <c r="S18" s="160"/>
      <c r="T18" s="176"/>
      <c r="U18" s="148"/>
      <c r="V18" s="160"/>
      <c r="W18" s="176"/>
      <c r="X18" s="148"/>
      <c r="Y18" s="160"/>
      <c r="Z18" s="176"/>
      <c r="AA18" s="148"/>
      <c r="AB18" s="160"/>
      <c r="AC18" s="176"/>
      <c r="AD18" s="148"/>
      <c r="AE18" s="160"/>
      <c r="AF18" s="176"/>
      <c r="AG18" s="148"/>
      <c r="AH18" s="160"/>
      <c r="AI18" s="176"/>
      <c r="AJ18" s="148"/>
      <c r="AK18" s="160"/>
      <c r="AL18" s="176"/>
      <c r="AM18" s="148"/>
      <c r="AN18" s="160"/>
      <c r="AO18" s="176"/>
      <c r="AP18" s="148"/>
      <c r="AQ18" s="160"/>
      <c r="AR18" s="176"/>
      <c r="AS18" s="148"/>
      <c r="AT18" s="160"/>
      <c r="AU18" s="176"/>
      <c r="AV18" s="148"/>
      <c r="AW18" s="160"/>
      <c r="AX18" s="176"/>
      <c r="AY18" s="148"/>
      <c r="AZ18" s="160"/>
      <c r="BA18" s="176"/>
      <c r="BB18" s="148"/>
      <c r="BC18" s="160"/>
      <c r="BD18" s="176"/>
      <c r="BE18" s="148"/>
      <c r="BF18" s="160"/>
      <c r="BG18" s="176"/>
      <c r="BH18" s="148"/>
      <c r="BI18" s="160"/>
      <c r="BJ18" s="176"/>
      <c r="BK18" s="148"/>
      <c r="BL18" s="160"/>
      <c r="BM18" s="176"/>
      <c r="BN18" s="148"/>
      <c r="BO18" s="160"/>
      <c r="BP18" s="176"/>
      <c r="BQ18" s="148"/>
      <c r="BR18" s="160"/>
      <c r="BS18" s="176"/>
      <c r="BT18" s="148"/>
      <c r="BU18" s="160"/>
      <c r="BV18" s="176"/>
      <c r="BW18" s="148"/>
      <c r="BX18" s="160"/>
      <c r="BY18" s="176"/>
    </row>
    <row r="19" spans="1:77" ht="13.5" customHeight="1">
      <c r="E19" s="151"/>
      <c r="F19" s="148"/>
      <c r="H19" s="176"/>
      <c r="L19" s="148"/>
      <c r="M19" s="160"/>
      <c r="N19" s="176"/>
      <c r="O19" s="148"/>
      <c r="P19" s="160"/>
      <c r="Q19" s="176"/>
      <c r="R19" s="148"/>
      <c r="S19" s="160"/>
      <c r="T19" s="176"/>
      <c r="U19" s="148"/>
      <c r="V19" s="160"/>
      <c r="W19" s="176"/>
      <c r="X19" s="148"/>
      <c r="Y19" s="160"/>
      <c r="Z19" s="176"/>
      <c r="AA19" s="148"/>
      <c r="AB19" s="160"/>
      <c r="AC19" s="176"/>
      <c r="AD19" s="148"/>
      <c r="AE19" s="160"/>
      <c r="AF19" s="176"/>
      <c r="AG19" s="148"/>
      <c r="AH19" s="160"/>
      <c r="AI19" s="176"/>
      <c r="AJ19" s="148"/>
      <c r="AK19" s="160"/>
      <c r="AL19" s="176"/>
      <c r="AM19" s="148"/>
      <c r="AN19" s="160"/>
      <c r="AO19" s="176"/>
      <c r="AP19" s="148"/>
      <c r="AQ19" s="160"/>
      <c r="AR19" s="176"/>
      <c r="AS19" s="148"/>
      <c r="AT19" s="160"/>
      <c r="AU19" s="176"/>
      <c r="AV19" s="148"/>
      <c r="AW19" s="160"/>
      <c r="AX19" s="176"/>
      <c r="AY19" s="148"/>
      <c r="AZ19" s="160"/>
      <c r="BA19" s="176"/>
      <c r="BB19" s="148"/>
      <c r="BC19" s="160"/>
      <c r="BD19" s="176"/>
      <c r="BE19" s="148"/>
      <c r="BF19" s="160"/>
      <c r="BG19" s="176"/>
      <c r="BH19" s="148"/>
      <c r="BI19" s="160"/>
      <c r="BJ19" s="176"/>
      <c r="BK19" s="148"/>
      <c r="BL19" s="160"/>
      <c r="BM19" s="176"/>
      <c r="BN19" s="148"/>
      <c r="BO19" s="160"/>
      <c r="BP19" s="176"/>
      <c r="BQ19" s="148"/>
      <c r="BR19" s="160"/>
      <c r="BS19" s="176"/>
      <c r="BT19" s="148"/>
      <c r="BU19" s="160"/>
      <c r="BV19" s="176"/>
      <c r="BW19" s="148"/>
      <c r="BX19" s="160"/>
      <c r="BY19" s="176"/>
    </row>
    <row r="20" spans="1:77" ht="13.5" customHeight="1">
      <c r="E20" s="151"/>
      <c r="F20" s="148"/>
      <c r="H20" s="176"/>
      <c r="L20" s="148"/>
      <c r="M20" s="160"/>
      <c r="N20" s="176"/>
      <c r="O20" s="148"/>
      <c r="P20" s="160"/>
      <c r="Q20" s="176"/>
      <c r="R20" s="148"/>
      <c r="S20" s="160"/>
      <c r="T20" s="176"/>
      <c r="U20" s="148"/>
      <c r="V20" s="160"/>
      <c r="W20" s="176"/>
      <c r="X20" s="148"/>
      <c r="Y20" s="160"/>
      <c r="Z20" s="176"/>
      <c r="AA20" s="148"/>
      <c r="AB20" s="160"/>
      <c r="AC20" s="176"/>
      <c r="AD20" s="148"/>
      <c r="AE20" s="160"/>
      <c r="AF20" s="176"/>
      <c r="AG20" s="148"/>
      <c r="AH20" s="160"/>
      <c r="AI20" s="176"/>
      <c r="AJ20" s="148"/>
      <c r="AK20" s="160"/>
      <c r="AL20" s="176"/>
      <c r="AM20" s="148"/>
      <c r="AN20" s="160"/>
      <c r="AO20" s="176"/>
      <c r="AP20" s="148"/>
      <c r="AQ20" s="160"/>
      <c r="AR20" s="176"/>
      <c r="AS20" s="148"/>
      <c r="AT20" s="160"/>
      <c r="AU20" s="176"/>
      <c r="AV20" s="148"/>
      <c r="AW20" s="160"/>
      <c r="AX20" s="176"/>
      <c r="AY20" s="148"/>
      <c r="AZ20" s="160"/>
      <c r="BA20" s="176"/>
      <c r="BB20" s="148"/>
      <c r="BC20" s="160"/>
      <c r="BD20" s="176"/>
      <c r="BE20" s="148"/>
      <c r="BF20" s="160"/>
      <c r="BG20" s="176"/>
      <c r="BH20" s="148"/>
      <c r="BI20" s="160"/>
      <c r="BJ20" s="176"/>
      <c r="BK20" s="148"/>
      <c r="BL20" s="160"/>
      <c r="BM20" s="176"/>
      <c r="BN20" s="148"/>
      <c r="BO20" s="160"/>
      <c r="BP20" s="176"/>
      <c r="BQ20" s="148"/>
      <c r="BR20" s="160"/>
      <c r="BS20" s="176"/>
      <c r="BT20" s="148"/>
      <c r="BU20" s="160"/>
      <c r="BV20" s="176"/>
      <c r="BW20" s="148"/>
      <c r="BX20" s="160"/>
      <c r="BY20" s="176"/>
    </row>
    <row r="21" spans="1:77" ht="13.5" customHeight="1">
      <c r="E21" s="151"/>
      <c r="F21" s="148"/>
      <c r="H21" s="176"/>
      <c r="L21" s="148"/>
      <c r="M21" s="160"/>
      <c r="N21" s="176"/>
      <c r="O21" s="148"/>
      <c r="P21" s="160"/>
      <c r="Q21" s="176"/>
      <c r="R21" s="148"/>
      <c r="S21" s="160"/>
      <c r="T21" s="176"/>
      <c r="U21" s="148"/>
      <c r="V21" s="160"/>
      <c r="W21" s="176"/>
      <c r="X21" s="148"/>
      <c r="Y21" s="160"/>
      <c r="Z21" s="176"/>
      <c r="AA21" s="148"/>
      <c r="AB21" s="160"/>
      <c r="AC21" s="176"/>
      <c r="AD21" s="148"/>
      <c r="AE21" s="160"/>
      <c r="AF21" s="176"/>
      <c r="AG21" s="148"/>
      <c r="AH21" s="160"/>
      <c r="AI21" s="176"/>
      <c r="AJ21" s="148"/>
      <c r="AK21" s="160"/>
      <c r="AL21" s="176"/>
      <c r="AM21" s="148"/>
      <c r="AN21" s="160"/>
      <c r="AO21" s="176"/>
      <c r="AP21" s="148"/>
      <c r="AQ21" s="160"/>
      <c r="AR21" s="176"/>
      <c r="AS21" s="148"/>
      <c r="AT21" s="160"/>
      <c r="AU21" s="176"/>
      <c r="AV21" s="148"/>
      <c r="AW21" s="160"/>
      <c r="AX21" s="176"/>
      <c r="AY21" s="148"/>
      <c r="AZ21" s="160"/>
      <c r="BA21" s="176"/>
      <c r="BB21" s="148"/>
      <c r="BC21" s="160"/>
      <c r="BD21" s="176"/>
      <c r="BE21" s="148"/>
      <c r="BF21" s="160"/>
      <c r="BG21" s="176"/>
      <c r="BH21" s="148"/>
      <c r="BI21" s="160"/>
      <c r="BJ21" s="176"/>
      <c r="BK21" s="148"/>
      <c r="BL21" s="160"/>
      <c r="BM21" s="176"/>
      <c r="BN21" s="148"/>
      <c r="BO21" s="160"/>
      <c r="BP21" s="176"/>
      <c r="BQ21" s="148"/>
      <c r="BR21" s="160"/>
      <c r="BS21" s="176"/>
      <c r="BT21" s="148"/>
      <c r="BU21" s="160"/>
      <c r="BV21" s="176"/>
      <c r="BW21" s="148"/>
      <c r="BX21" s="160"/>
      <c r="BY21" s="176"/>
    </row>
    <row r="22" spans="1:77" ht="13.5" customHeight="1">
      <c r="E22" s="151"/>
      <c r="F22" s="148"/>
      <c r="H22" s="176"/>
      <c r="L22" s="148"/>
      <c r="M22" s="160"/>
      <c r="N22" s="176"/>
      <c r="O22" s="148"/>
      <c r="P22" s="160"/>
      <c r="Q22" s="176"/>
      <c r="R22" s="148"/>
      <c r="S22" s="160"/>
      <c r="T22" s="176"/>
      <c r="U22" s="148"/>
      <c r="V22" s="160"/>
      <c r="W22" s="176"/>
      <c r="X22" s="148"/>
      <c r="Y22" s="160"/>
      <c r="Z22" s="176"/>
      <c r="AA22" s="148"/>
      <c r="AB22" s="160"/>
      <c r="AC22" s="176"/>
      <c r="AD22" s="148"/>
      <c r="AE22" s="160"/>
      <c r="AF22" s="176"/>
      <c r="AG22" s="148"/>
      <c r="AH22" s="160"/>
      <c r="AI22" s="176"/>
      <c r="AJ22" s="148"/>
      <c r="AK22" s="160"/>
      <c r="AL22" s="176"/>
      <c r="AM22" s="148"/>
      <c r="AN22" s="160"/>
      <c r="AO22" s="176"/>
      <c r="AP22" s="148"/>
      <c r="AQ22" s="160"/>
      <c r="AR22" s="176"/>
      <c r="AS22" s="148"/>
      <c r="AT22" s="160"/>
      <c r="AU22" s="176"/>
      <c r="AV22" s="148"/>
      <c r="AW22" s="160"/>
      <c r="AX22" s="176"/>
      <c r="AY22" s="148"/>
      <c r="AZ22" s="160"/>
      <c r="BA22" s="176"/>
      <c r="BB22" s="148"/>
      <c r="BC22" s="160"/>
      <c r="BD22" s="176"/>
      <c r="BE22" s="148"/>
      <c r="BF22" s="160"/>
      <c r="BG22" s="176"/>
      <c r="BH22" s="148"/>
      <c r="BI22" s="160"/>
      <c r="BJ22" s="176"/>
      <c r="BK22" s="148"/>
      <c r="BL22" s="160"/>
      <c r="BM22" s="176"/>
      <c r="BN22" s="148"/>
      <c r="BO22" s="160"/>
      <c r="BP22" s="176"/>
      <c r="BQ22" s="148"/>
      <c r="BR22" s="160"/>
      <c r="BS22" s="176"/>
      <c r="BT22" s="148"/>
      <c r="BU22" s="160"/>
      <c r="BV22" s="176"/>
      <c r="BW22" s="148"/>
      <c r="BX22" s="160"/>
      <c r="BY22" s="176"/>
    </row>
    <row r="23" spans="1:77" ht="13.5" customHeight="1">
      <c r="E23" s="151"/>
      <c r="F23" s="148"/>
      <c r="H23" s="176"/>
      <c r="L23" s="148"/>
      <c r="M23" s="160"/>
      <c r="N23" s="176"/>
      <c r="O23" s="148"/>
      <c r="P23" s="160"/>
      <c r="Q23" s="176"/>
      <c r="R23" s="148"/>
      <c r="S23" s="160"/>
      <c r="T23" s="176"/>
      <c r="U23" s="148"/>
      <c r="V23" s="160"/>
      <c r="W23" s="176"/>
      <c r="X23" s="148"/>
      <c r="Y23" s="160"/>
      <c r="Z23" s="176"/>
      <c r="AA23" s="148"/>
      <c r="AB23" s="160"/>
      <c r="AC23" s="176"/>
      <c r="AD23" s="148"/>
      <c r="AE23" s="160"/>
      <c r="AF23" s="176"/>
      <c r="AG23" s="148"/>
      <c r="AH23" s="160"/>
      <c r="AI23" s="176"/>
      <c r="AJ23" s="148"/>
      <c r="AK23" s="160"/>
      <c r="AL23" s="176"/>
      <c r="AM23" s="148"/>
      <c r="AN23" s="160"/>
      <c r="AO23" s="176"/>
      <c r="AP23" s="148"/>
      <c r="AQ23" s="160"/>
      <c r="AR23" s="176"/>
      <c r="AS23" s="148"/>
      <c r="AT23" s="160"/>
      <c r="AU23" s="176"/>
      <c r="AV23" s="148"/>
      <c r="AW23" s="160"/>
      <c r="AX23" s="176"/>
      <c r="AY23" s="148"/>
      <c r="AZ23" s="160"/>
      <c r="BA23" s="176"/>
      <c r="BB23" s="148"/>
      <c r="BC23" s="160"/>
      <c r="BD23" s="176"/>
      <c r="BE23" s="148"/>
      <c r="BF23" s="160"/>
      <c r="BG23" s="176"/>
      <c r="BH23" s="148"/>
      <c r="BI23" s="160"/>
      <c r="BJ23" s="176"/>
      <c r="BK23" s="148"/>
      <c r="BL23" s="160"/>
      <c r="BM23" s="176"/>
      <c r="BN23" s="148"/>
      <c r="BO23" s="160"/>
      <c r="BP23" s="176"/>
      <c r="BQ23" s="148"/>
      <c r="BR23" s="160"/>
      <c r="BS23" s="176"/>
      <c r="BT23" s="148"/>
      <c r="BU23" s="160"/>
      <c r="BV23" s="176"/>
      <c r="BW23" s="148"/>
      <c r="BX23" s="160"/>
      <c r="BY23" s="176"/>
    </row>
    <row r="24" spans="1:77" ht="13.5" customHeight="1">
      <c r="A24" s="178"/>
      <c r="B24" s="160"/>
      <c r="E24" s="151"/>
      <c r="F24" s="148"/>
      <c r="H24" s="176"/>
      <c r="L24" s="148"/>
      <c r="M24" s="160"/>
      <c r="N24" s="176"/>
      <c r="O24" s="148"/>
      <c r="P24" s="160"/>
      <c r="Q24" s="176"/>
      <c r="R24" s="148"/>
      <c r="S24" s="160"/>
      <c r="T24" s="176"/>
      <c r="U24" s="148"/>
      <c r="V24" s="160"/>
      <c r="W24" s="176"/>
      <c r="X24" s="148"/>
      <c r="Y24" s="160"/>
      <c r="Z24" s="176"/>
      <c r="AA24" s="148"/>
      <c r="AB24" s="160"/>
      <c r="AC24" s="176"/>
      <c r="AD24" s="148"/>
      <c r="AE24" s="160"/>
      <c r="AF24" s="176"/>
      <c r="AG24" s="148"/>
      <c r="AH24" s="160"/>
      <c r="AI24" s="176"/>
      <c r="AJ24" s="148"/>
      <c r="AK24" s="160"/>
      <c r="AL24" s="176"/>
      <c r="AM24" s="148"/>
      <c r="AN24" s="160"/>
      <c r="AO24" s="176"/>
      <c r="AP24" s="148"/>
      <c r="AQ24" s="160"/>
      <c r="AR24" s="176"/>
      <c r="AS24" s="148"/>
      <c r="AT24" s="160"/>
      <c r="AU24" s="176"/>
      <c r="AV24" s="148"/>
      <c r="AW24" s="160"/>
      <c r="AX24" s="176"/>
      <c r="AY24" s="148"/>
      <c r="AZ24" s="160"/>
      <c r="BA24" s="176"/>
      <c r="BB24" s="148"/>
      <c r="BC24" s="160"/>
      <c r="BD24" s="176"/>
      <c r="BE24" s="148"/>
      <c r="BF24" s="160"/>
      <c r="BG24" s="176"/>
      <c r="BH24" s="148"/>
      <c r="BI24" s="160"/>
      <c r="BJ24" s="176"/>
      <c r="BK24" s="148"/>
      <c r="BL24" s="160"/>
      <c r="BM24" s="176"/>
      <c r="BN24" s="148"/>
      <c r="BO24" s="160"/>
      <c r="BP24" s="176"/>
      <c r="BQ24" s="148"/>
      <c r="BR24" s="160"/>
      <c r="BS24" s="176"/>
      <c r="BT24" s="148"/>
      <c r="BU24" s="160"/>
      <c r="BV24" s="176"/>
      <c r="BW24" s="148"/>
      <c r="BX24" s="160"/>
      <c r="BY24" s="176"/>
    </row>
    <row r="25" spans="1:77" ht="13.5" customHeight="1">
      <c r="E25" s="151"/>
      <c r="F25" s="148"/>
      <c r="H25" s="176"/>
      <c r="L25" s="148"/>
      <c r="M25" s="160"/>
      <c r="N25" s="176"/>
      <c r="O25" s="148"/>
      <c r="P25" s="160"/>
      <c r="Q25" s="176"/>
      <c r="R25" s="148"/>
      <c r="S25" s="160"/>
      <c r="T25" s="176"/>
      <c r="U25" s="148"/>
      <c r="V25" s="160"/>
      <c r="W25" s="176"/>
      <c r="X25" s="148"/>
      <c r="Y25" s="160"/>
      <c r="Z25" s="176"/>
      <c r="AA25" s="148"/>
      <c r="AB25" s="160"/>
      <c r="AC25" s="176"/>
      <c r="AD25" s="148"/>
      <c r="AE25" s="160"/>
      <c r="AF25" s="176"/>
      <c r="AG25" s="148"/>
      <c r="AH25" s="160"/>
      <c r="AI25" s="176"/>
      <c r="AJ25" s="148"/>
      <c r="AK25" s="160"/>
      <c r="AL25" s="176"/>
      <c r="AM25" s="148"/>
      <c r="AN25" s="160"/>
      <c r="AO25" s="176"/>
      <c r="AP25" s="148"/>
      <c r="AQ25" s="160"/>
      <c r="AR25" s="176"/>
      <c r="AS25" s="148"/>
      <c r="AT25" s="160"/>
      <c r="AU25" s="176"/>
      <c r="AV25" s="148"/>
      <c r="AW25" s="160"/>
      <c r="AX25" s="176"/>
      <c r="AY25" s="148"/>
      <c r="AZ25" s="160"/>
      <c r="BA25" s="176"/>
      <c r="BB25" s="148"/>
      <c r="BC25" s="160"/>
      <c r="BD25" s="176"/>
      <c r="BE25" s="148"/>
      <c r="BF25" s="160"/>
      <c r="BG25" s="176"/>
      <c r="BH25" s="148"/>
      <c r="BI25" s="160"/>
      <c r="BJ25" s="176"/>
      <c r="BK25" s="148"/>
      <c r="BL25" s="160"/>
      <c r="BM25" s="176"/>
      <c r="BN25" s="148"/>
      <c r="BO25" s="160"/>
      <c r="BP25" s="176"/>
      <c r="BQ25" s="148"/>
      <c r="BR25" s="160"/>
      <c r="BS25" s="176"/>
      <c r="BT25" s="148"/>
      <c r="BU25" s="160"/>
      <c r="BV25" s="176"/>
      <c r="BW25" s="148"/>
      <c r="BX25" s="160"/>
      <c r="BY25" s="176"/>
    </row>
    <row r="26" spans="1:77" ht="13.5" customHeight="1">
      <c r="E26" s="151"/>
      <c r="F26" s="148"/>
      <c r="H26" s="176"/>
      <c r="L26" s="148"/>
      <c r="M26" s="160"/>
      <c r="N26" s="176"/>
      <c r="O26" s="148"/>
      <c r="P26" s="160"/>
      <c r="Q26" s="176"/>
      <c r="R26" s="148"/>
      <c r="S26" s="160"/>
      <c r="T26" s="176"/>
      <c r="U26" s="148"/>
      <c r="V26" s="160"/>
      <c r="W26" s="176"/>
      <c r="X26" s="148"/>
      <c r="Y26" s="160"/>
      <c r="Z26" s="176"/>
      <c r="AA26" s="148"/>
      <c r="AB26" s="160"/>
      <c r="AC26" s="176"/>
      <c r="AD26" s="148"/>
      <c r="AE26" s="160"/>
      <c r="AF26" s="176"/>
      <c r="AG26" s="148"/>
      <c r="AH26" s="160"/>
      <c r="AI26" s="176"/>
      <c r="AJ26" s="148"/>
      <c r="AK26" s="160"/>
      <c r="AL26" s="176"/>
      <c r="AM26" s="148"/>
      <c r="AN26" s="160"/>
      <c r="AO26" s="176"/>
      <c r="AP26" s="148"/>
      <c r="AQ26" s="160"/>
      <c r="AR26" s="176"/>
      <c r="AS26" s="148"/>
      <c r="AT26" s="160"/>
      <c r="AU26" s="176"/>
      <c r="AV26" s="148"/>
      <c r="AW26" s="160"/>
      <c r="AX26" s="176"/>
      <c r="AY26" s="148"/>
      <c r="AZ26" s="160"/>
      <c r="BA26" s="176"/>
      <c r="BB26" s="148"/>
      <c r="BC26" s="160"/>
      <c r="BD26" s="176"/>
      <c r="BE26" s="148"/>
      <c r="BF26" s="160"/>
      <c r="BG26" s="176"/>
      <c r="BH26" s="148"/>
      <c r="BI26" s="160"/>
      <c r="BJ26" s="176"/>
      <c r="BK26" s="148"/>
      <c r="BL26" s="160"/>
      <c r="BM26" s="176"/>
      <c r="BN26" s="148"/>
      <c r="BO26" s="160"/>
      <c r="BP26" s="176"/>
      <c r="BQ26" s="148"/>
      <c r="BR26" s="160"/>
      <c r="BS26" s="176"/>
      <c r="BT26" s="148"/>
      <c r="BU26" s="160"/>
      <c r="BV26" s="176"/>
      <c r="BW26" s="148"/>
      <c r="BX26" s="160"/>
      <c r="BY26" s="176"/>
    </row>
    <row r="27" spans="1:77" ht="13.5" customHeight="1">
      <c r="E27" s="151"/>
      <c r="F27" s="148"/>
      <c r="H27" s="176"/>
      <c r="J27" s="179"/>
      <c r="L27" s="148"/>
      <c r="M27" s="160"/>
      <c r="N27" s="176"/>
      <c r="O27" s="148"/>
      <c r="P27" s="160"/>
      <c r="Q27" s="176"/>
      <c r="R27" s="148"/>
      <c r="S27" s="160"/>
      <c r="T27" s="176"/>
      <c r="U27" s="148"/>
      <c r="V27" s="160"/>
      <c r="W27" s="176"/>
      <c r="X27" s="148"/>
      <c r="Y27" s="160"/>
      <c r="Z27" s="176"/>
      <c r="AA27" s="148"/>
      <c r="AB27" s="160"/>
      <c r="AC27" s="176"/>
      <c r="AD27" s="148"/>
      <c r="AE27" s="160"/>
      <c r="AF27" s="176"/>
      <c r="AG27" s="148"/>
      <c r="AH27" s="160"/>
      <c r="AI27" s="176"/>
      <c r="AJ27" s="148"/>
      <c r="AK27" s="160"/>
      <c r="AL27" s="176"/>
      <c r="AM27" s="148"/>
      <c r="AN27" s="160"/>
      <c r="AO27" s="176"/>
      <c r="AP27" s="148"/>
      <c r="AQ27" s="160"/>
      <c r="AR27" s="176"/>
      <c r="AS27" s="148"/>
      <c r="AT27" s="160"/>
      <c r="AU27" s="176"/>
      <c r="AV27" s="148"/>
      <c r="AW27" s="160"/>
      <c r="AX27" s="176"/>
      <c r="AY27" s="148"/>
      <c r="AZ27" s="160"/>
      <c r="BA27" s="176"/>
      <c r="BB27" s="148"/>
      <c r="BC27" s="160"/>
      <c r="BD27" s="176"/>
      <c r="BE27" s="148"/>
      <c r="BF27" s="160"/>
      <c r="BG27" s="176"/>
      <c r="BH27" s="148"/>
      <c r="BI27" s="160"/>
      <c r="BJ27" s="176"/>
      <c r="BK27" s="148"/>
      <c r="BL27" s="160"/>
      <c r="BM27" s="176"/>
      <c r="BN27" s="148"/>
      <c r="BO27" s="160"/>
      <c r="BP27" s="176"/>
      <c r="BQ27" s="148"/>
      <c r="BR27" s="160"/>
      <c r="BS27" s="176"/>
      <c r="BT27" s="148"/>
      <c r="BU27" s="160"/>
      <c r="BV27" s="176"/>
      <c r="BW27" s="148"/>
      <c r="BX27" s="160"/>
      <c r="BY27" s="176"/>
    </row>
    <row r="28" spans="1:77" ht="13.5" customHeight="1">
      <c r="E28" s="151"/>
      <c r="F28" s="148"/>
      <c r="H28" s="176"/>
      <c r="L28" s="148"/>
      <c r="M28" s="160"/>
      <c r="N28" s="176"/>
      <c r="O28" s="148"/>
      <c r="P28" s="160"/>
      <c r="Q28" s="176"/>
      <c r="R28" s="148"/>
      <c r="S28" s="160"/>
      <c r="T28" s="176"/>
      <c r="U28" s="148"/>
      <c r="V28" s="160"/>
      <c r="W28" s="176"/>
      <c r="X28" s="148"/>
      <c r="Y28" s="160"/>
      <c r="Z28" s="176"/>
      <c r="AA28" s="148"/>
      <c r="AB28" s="160"/>
      <c r="AC28" s="176"/>
      <c r="AD28" s="148"/>
      <c r="AE28" s="160"/>
      <c r="AF28" s="176"/>
      <c r="AG28" s="148"/>
      <c r="AH28" s="160"/>
      <c r="AI28" s="176"/>
      <c r="AJ28" s="148"/>
      <c r="AK28" s="160"/>
      <c r="AL28" s="176"/>
      <c r="AM28" s="148"/>
      <c r="AN28" s="160"/>
      <c r="AO28" s="176"/>
      <c r="AP28" s="148"/>
      <c r="AQ28" s="160"/>
      <c r="AR28" s="176"/>
      <c r="AS28" s="148"/>
      <c r="AT28" s="160"/>
      <c r="AU28" s="176"/>
      <c r="AV28" s="148"/>
      <c r="AW28" s="160"/>
      <c r="AX28" s="176"/>
      <c r="AY28" s="148"/>
      <c r="AZ28" s="160"/>
      <c r="BA28" s="176"/>
      <c r="BB28" s="148"/>
      <c r="BC28" s="160"/>
      <c r="BD28" s="176"/>
      <c r="BE28" s="148"/>
      <c r="BF28" s="160"/>
      <c r="BG28" s="176"/>
      <c r="BH28" s="148"/>
      <c r="BI28" s="160"/>
      <c r="BJ28" s="176"/>
      <c r="BK28" s="148"/>
      <c r="BL28" s="160"/>
      <c r="BM28" s="176"/>
      <c r="BN28" s="148"/>
      <c r="BO28" s="160"/>
      <c r="BP28" s="176"/>
      <c r="BQ28" s="148"/>
      <c r="BR28" s="160"/>
      <c r="BS28" s="176"/>
      <c r="BT28" s="148"/>
      <c r="BU28" s="160"/>
      <c r="BV28" s="176"/>
      <c r="BW28" s="148"/>
      <c r="BX28" s="160"/>
      <c r="BY28" s="176"/>
    </row>
    <row r="29" spans="1:77" ht="13.5" customHeight="1">
      <c r="E29" s="151"/>
      <c r="F29" s="148"/>
      <c r="H29" s="176"/>
      <c r="L29" s="148"/>
      <c r="M29" s="160"/>
      <c r="N29" s="176"/>
      <c r="O29" s="148"/>
      <c r="P29" s="160"/>
      <c r="Q29" s="176"/>
      <c r="R29" s="148"/>
      <c r="S29" s="160"/>
      <c r="T29" s="176"/>
      <c r="U29" s="148"/>
      <c r="V29" s="160"/>
      <c r="W29" s="176"/>
      <c r="X29" s="148"/>
      <c r="Y29" s="160"/>
      <c r="Z29" s="176"/>
      <c r="AA29" s="148"/>
      <c r="AB29" s="160"/>
      <c r="AC29" s="176"/>
      <c r="AD29" s="148"/>
      <c r="AE29" s="160"/>
      <c r="AF29" s="176"/>
      <c r="AG29" s="148"/>
      <c r="AH29" s="160"/>
      <c r="AI29" s="176"/>
      <c r="AJ29" s="148"/>
      <c r="AK29" s="160"/>
      <c r="AL29" s="176"/>
      <c r="AM29" s="148"/>
      <c r="AN29" s="160"/>
      <c r="AO29" s="176"/>
      <c r="AP29" s="148"/>
      <c r="AQ29" s="160"/>
      <c r="AR29" s="176"/>
      <c r="AS29" s="148"/>
      <c r="AT29" s="160"/>
      <c r="AU29" s="176"/>
      <c r="AV29" s="148"/>
      <c r="AW29" s="160"/>
      <c r="AX29" s="176"/>
      <c r="AY29" s="148"/>
      <c r="AZ29" s="160"/>
      <c r="BA29" s="176"/>
      <c r="BB29" s="148"/>
      <c r="BC29" s="160"/>
      <c r="BD29" s="176"/>
      <c r="BE29" s="148"/>
      <c r="BF29" s="160"/>
      <c r="BG29" s="176"/>
      <c r="BH29" s="148"/>
      <c r="BI29" s="160"/>
      <c r="BJ29" s="176"/>
      <c r="BK29" s="148"/>
      <c r="BL29" s="160"/>
      <c r="BM29" s="176"/>
      <c r="BN29" s="148"/>
      <c r="BO29" s="160"/>
      <c r="BP29" s="176"/>
      <c r="BQ29" s="148"/>
      <c r="BR29" s="160"/>
      <c r="BS29" s="176"/>
      <c r="BT29" s="148"/>
      <c r="BU29" s="160"/>
      <c r="BV29" s="176"/>
      <c r="BW29" s="148"/>
      <c r="BX29" s="160"/>
      <c r="BY29" s="176"/>
    </row>
    <row r="30" spans="1:77" ht="13.5" customHeight="1">
      <c r="E30" s="151"/>
      <c r="F30" s="148"/>
      <c r="H30" s="176"/>
      <c r="L30" s="148"/>
      <c r="M30" s="160"/>
      <c r="N30" s="176"/>
      <c r="O30" s="148"/>
      <c r="P30" s="160"/>
      <c r="Q30" s="176"/>
      <c r="R30" s="148"/>
      <c r="S30" s="160"/>
      <c r="T30" s="176"/>
      <c r="U30" s="148"/>
      <c r="V30" s="160"/>
      <c r="W30" s="176"/>
      <c r="X30" s="148"/>
      <c r="Y30" s="160"/>
      <c r="Z30" s="176"/>
      <c r="AA30" s="148"/>
      <c r="AB30" s="160"/>
      <c r="AC30" s="176"/>
      <c r="AD30" s="148"/>
      <c r="AE30" s="160"/>
      <c r="AF30" s="176"/>
      <c r="AG30" s="148"/>
      <c r="AH30" s="160"/>
      <c r="AI30" s="176"/>
      <c r="AJ30" s="148"/>
      <c r="AK30" s="160"/>
      <c r="AL30" s="176"/>
      <c r="AM30" s="148"/>
      <c r="AN30" s="160"/>
      <c r="AO30" s="176"/>
      <c r="AP30" s="148"/>
      <c r="AQ30" s="160"/>
      <c r="AR30" s="176"/>
      <c r="AS30" s="148"/>
      <c r="AT30" s="160"/>
      <c r="AU30" s="176"/>
      <c r="AV30" s="148"/>
      <c r="AW30" s="160"/>
      <c r="AX30" s="176"/>
      <c r="AY30" s="148"/>
      <c r="AZ30" s="160"/>
      <c r="BA30" s="176"/>
      <c r="BB30" s="148"/>
      <c r="BC30" s="160"/>
      <c r="BD30" s="176"/>
      <c r="BE30" s="148"/>
      <c r="BF30" s="160"/>
      <c r="BG30" s="176"/>
      <c r="BH30" s="148"/>
      <c r="BI30" s="160"/>
      <c r="BJ30" s="176"/>
      <c r="BK30" s="148"/>
      <c r="BL30" s="160"/>
      <c r="BM30" s="176"/>
      <c r="BN30" s="148"/>
      <c r="BO30" s="160"/>
      <c r="BP30" s="176"/>
      <c r="BQ30" s="148"/>
      <c r="BR30" s="160"/>
      <c r="BS30" s="176"/>
      <c r="BT30" s="148"/>
      <c r="BU30" s="160"/>
      <c r="BV30" s="176"/>
      <c r="BW30" s="148"/>
      <c r="BX30" s="160"/>
      <c r="BY30" s="176"/>
    </row>
    <row r="31" spans="1:77" ht="13.5" customHeight="1">
      <c r="E31" s="151"/>
      <c r="F31" s="148"/>
      <c r="H31" s="176"/>
      <c r="L31" s="148"/>
      <c r="M31" s="160"/>
      <c r="N31" s="176"/>
      <c r="O31" s="148"/>
      <c r="P31" s="160"/>
      <c r="Q31" s="176"/>
      <c r="R31" s="148"/>
      <c r="S31" s="160"/>
      <c r="T31" s="176"/>
      <c r="U31" s="148"/>
      <c r="V31" s="160"/>
      <c r="W31" s="176"/>
      <c r="X31" s="148"/>
      <c r="Y31" s="160"/>
      <c r="Z31" s="176"/>
      <c r="AA31" s="148"/>
      <c r="AB31" s="160"/>
      <c r="AC31" s="176"/>
      <c r="AD31" s="148"/>
      <c r="AE31" s="160"/>
      <c r="AF31" s="176"/>
      <c r="AG31" s="148"/>
      <c r="AH31" s="160"/>
      <c r="AI31" s="176"/>
      <c r="AJ31" s="148"/>
      <c r="AK31" s="160"/>
      <c r="AL31" s="176"/>
      <c r="AM31" s="148"/>
      <c r="AN31" s="160"/>
      <c r="AO31" s="176"/>
      <c r="AP31" s="148"/>
      <c r="AQ31" s="160"/>
      <c r="AR31" s="176"/>
      <c r="AS31" s="148"/>
      <c r="AT31" s="160"/>
      <c r="AU31" s="176"/>
      <c r="AV31" s="148"/>
      <c r="AW31" s="160"/>
      <c r="AX31" s="176"/>
      <c r="AY31" s="148"/>
      <c r="AZ31" s="160"/>
      <c r="BA31" s="176"/>
      <c r="BB31" s="148"/>
      <c r="BC31" s="160"/>
      <c r="BD31" s="176"/>
      <c r="BE31" s="148"/>
      <c r="BF31" s="160"/>
      <c r="BG31" s="176"/>
      <c r="BH31" s="148"/>
      <c r="BI31" s="160"/>
      <c r="BJ31" s="176"/>
      <c r="BK31" s="148"/>
      <c r="BL31" s="160"/>
      <c r="BM31" s="176"/>
      <c r="BN31" s="148"/>
      <c r="BO31" s="160"/>
      <c r="BP31" s="176"/>
      <c r="BQ31" s="148"/>
      <c r="BR31" s="160"/>
      <c r="BS31" s="176"/>
      <c r="BT31" s="148"/>
      <c r="BU31" s="160"/>
      <c r="BV31" s="176"/>
      <c r="BW31" s="148"/>
      <c r="BX31" s="160"/>
      <c r="BY31" s="176"/>
    </row>
    <row r="32" spans="1:77" ht="13.5" customHeight="1">
      <c r="E32" s="151"/>
      <c r="F32" s="148"/>
      <c r="H32" s="176"/>
      <c r="L32" s="148"/>
      <c r="M32" s="160"/>
      <c r="N32" s="176"/>
      <c r="O32" s="148"/>
      <c r="P32" s="160"/>
      <c r="Q32" s="176"/>
      <c r="R32" s="148"/>
      <c r="S32" s="160"/>
      <c r="T32" s="176"/>
      <c r="U32" s="148"/>
      <c r="V32" s="160"/>
      <c r="W32" s="176"/>
      <c r="X32" s="148"/>
      <c r="Y32" s="160"/>
      <c r="Z32" s="176"/>
      <c r="AA32" s="148"/>
      <c r="AB32" s="160"/>
      <c r="AC32" s="176"/>
      <c r="AD32" s="148"/>
      <c r="AE32" s="160"/>
      <c r="AF32" s="176"/>
      <c r="AG32" s="148"/>
      <c r="AH32" s="160"/>
      <c r="AI32" s="176"/>
      <c r="AJ32" s="148"/>
      <c r="AK32" s="160"/>
      <c r="AL32" s="176"/>
      <c r="AM32" s="148"/>
      <c r="AN32" s="160"/>
      <c r="AO32" s="176"/>
      <c r="AP32" s="148"/>
      <c r="AQ32" s="160"/>
      <c r="AR32" s="176"/>
      <c r="AS32" s="148"/>
      <c r="AT32" s="160"/>
      <c r="AU32" s="176"/>
      <c r="AV32" s="148"/>
      <c r="AW32" s="160"/>
      <c r="AX32" s="176"/>
      <c r="AY32" s="148"/>
      <c r="AZ32" s="160"/>
      <c r="BA32" s="176"/>
      <c r="BB32" s="148"/>
      <c r="BC32" s="160"/>
      <c r="BD32" s="176"/>
      <c r="BE32" s="148"/>
      <c r="BF32" s="160"/>
      <c r="BG32" s="176"/>
      <c r="BH32" s="148"/>
      <c r="BI32" s="160"/>
      <c r="BJ32" s="176"/>
      <c r="BK32" s="148"/>
      <c r="BL32" s="160"/>
      <c r="BM32" s="176"/>
      <c r="BN32" s="148"/>
      <c r="BO32" s="160"/>
      <c r="BP32" s="176"/>
      <c r="BQ32" s="148"/>
      <c r="BR32" s="160"/>
      <c r="BS32" s="176"/>
      <c r="BT32" s="148"/>
      <c r="BU32" s="160"/>
      <c r="BV32" s="176"/>
      <c r="BW32" s="148"/>
      <c r="BX32" s="160"/>
      <c r="BY32" s="176"/>
    </row>
    <row r="33" spans="1:77" ht="13.5" customHeight="1">
      <c r="E33" s="151"/>
      <c r="F33" s="148"/>
      <c r="H33" s="176"/>
      <c r="L33" s="148"/>
      <c r="M33" s="160"/>
      <c r="N33" s="176"/>
      <c r="O33" s="148"/>
      <c r="P33" s="160"/>
      <c r="Q33" s="176"/>
      <c r="R33" s="148"/>
      <c r="S33" s="160"/>
      <c r="T33" s="176"/>
      <c r="U33" s="148"/>
      <c r="V33" s="160"/>
      <c r="W33" s="176"/>
      <c r="X33" s="148"/>
      <c r="Y33" s="160"/>
      <c r="Z33" s="176"/>
      <c r="AA33" s="148"/>
      <c r="AB33" s="160"/>
      <c r="AC33" s="176"/>
      <c r="AD33" s="148"/>
      <c r="AE33" s="160"/>
      <c r="AF33" s="176"/>
      <c r="AG33" s="148"/>
      <c r="AH33" s="160"/>
      <c r="AI33" s="176"/>
      <c r="AJ33" s="148"/>
      <c r="AK33" s="160"/>
      <c r="AL33" s="176"/>
      <c r="AM33" s="148"/>
      <c r="AN33" s="160"/>
      <c r="AO33" s="176"/>
      <c r="AP33" s="148"/>
      <c r="AQ33" s="160"/>
      <c r="AR33" s="176"/>
      <c r="AS33" s="148"/>
      <c r="AT33" s="160"/>
      <c r="AU33" s="176"/>
      <c r="AV33" s="148"/>
      <c r="AW33" s="160"/>
      <c r="AX33" s="176"/>
      <c r="AY33" s="148"/>
      <c r="AZ33" s="160"/>
      <c r="BA33" s="176"/>
      <c r="BB33" s="148"/>
      <c r="BC33" s="160"/>
      <c r="BD33" s="176"/>
      <c r="BE33" s="148"/>
      <c r="BF33" s="160"/>
      <c r="BG33" s="176"/>
      <c r="BH33" s="148"/>
      <c r="BI33" s="160"/>
      <c r="BJ33" s="176"/>
      <c r="BK33" s="148"/>
      <c r="BL33" s="160"/>
      <c r="BM33" s="176"/>
      <c r="BN33" s="148"/>
      <c r="BO33" s="160"/>
      <c r="BP33" s="176"/>
      <c r="BQ33" s="148"/>
      <c r="BR33" s="160"/>
      <c r="BS33" s="176"/>
      <c r="BT33" s="148"/>
      <c r="BU33" s="160"/>
      <c r="BV33" s="176"/>
      <c r="BW33" s="148"/>
      <c r="BX33" s="160"/>
      <c r="BY33" s="176"/>
    </row>
    <row r="34" spans="1:77" ht="13.5" customHeight="1">
      <c r="A34" s="178"/>
      <c r="E34" s="151"/>
      <c r="F34" s="148"/>
      <c r="H34" s="176"/>
      <c r="L34" s="148"/>
      <c r="M34" s="160"/>
      <c r="N34" s="176"/>
      <c r="O34" s="148"/>
      <c r="P34" s="160"/>
      <c r="Q34" s="176"/>
      <c r="R34" s="148"/>
      <c r="S34" s="160"/>
      <c r="T34" s="176"/>
      <c r="U34" s="148"/>
      <c r="V34" s="160"/>
      <c r="W34" s="176"/>
      <c r="X34" s="148"/>
      <c r="Y34" s="160"/>
      <c r="Z34" s="176"/>
      <c r="AA34" s="148"/>
      <c r="AB34" s="160"/>
      <c r="AC34" s="176"/>
      <c r="AD34" s="148"/>
      <c r="AE34" s="160"/>
      <c r="AF34" s="176"/>
      <c r="AG34" s="148"/>
      <c r="AH34" s="160"/>
      <c r="AI34" s="176"/>
      <c r="AJ34" s="148"/>
      <c r="AK34" s="160"/>
      <c r="AL34" s="176"/>
      <c r="AM34" s="148"/>
      <c r="AN34" s="160"/>
      <c r="AO34" s="176"/>
      <c r="AP34" s="148"/>
      <c r="AQ34" s="160"/>
      <c r="AR34" s="176"/>
      <c r="AS34" s="148"/>
      <c r="AT34" s="160"/>
      <c r="AU34" s="176"/>
      <c r="AV34" s="148"/>
      <c r="AW34" s="160"/>
      <c r="AX34" s="176"/>
      <c r="AY34" s="148"/>
      <c r="AZ34" s="160"/>
      <c r="BA34" s="176"/>
      <c r="BB34" s="148"/>
      <c r="BC34" s="160"/>
      <c r="BD34" s="176"/>
      <c r="BE34" s="148"/>
      <c r="BF34" s="160"/>
      <c r="BG34" s="176"/>
      <c r="BH34" s="148"/>
      <c r="BI34" s="160"/>
      <c r="BJ34" s="176"/>
      <c r="BK34" s="148"/>
      <c r="BL34" s="160"/>
      <c r="BM34" s="176"/>
      <c r="BN34" s="148"/>
      <c r="BO34" s="160"/>
      <c r="BP34" s="176"/>
      <c r="BQ34" s="148"/>
      <c r="BR34" s="160"/>
      <c r="BS34" s="176"/>
      <c r="BT34" s="148"/>
      <c r="BU34" s="160"/>
      <c r="BV34" s="176"/>
      <c r="BW34" s="148"/>
      <c r="BX34" s="160"/>
      <c r="BY34" s="176"/>
    </row>
    <row r="35" spans="1:77" ht="13.5" customHeight="1">
      <c r="A35" s="178"/>
      <c r="B35" s="160"/>
      <c r="E35" s="151"/>
      <c r="F35" s="148"/>
      <c r="H35" s="176"/>
      <c r="L35" s="148"/>
      <c r="M35" s="160"/>
      <c r="N35" s="176"/>
      <c r="O35" s="148"/>
      <c r="P35" s="160"/>
      <c r="Q35" s="176"/>
      <c r="R35" s="148"/>
      <c r="S35" s="160"/>
      <c r="T35" s="176"/>
      <c r="U35" s="148"/>
      <c r="V35" s="160"/>
      <c r="W35" s="176"/>
      <c r="X35" s="148"/>
      <c r="Y35" s="160"/>
      <c r="Z35" s="176"/>
      <c r="AA35" s="148"/>
      <c r="AB35" s="160"/>
      <c r="AC35" s="176"/>
      <c r="AD35" s="148"/>
      <c r="AE35" s="160"/>
      <c r="AF35" s="176"/>
      <c r="AG35" s="148"/>
      <c r="AH35" s="160"/>
      <c r="AI35" s="176"/>
      <c r="AJ35" s="148"/>
      <c r="AK35" s="160"/>
      <c r="AL35" s="176"/>
      <c r="AM35" s="148"/>
      <c r="AN35" s="160"/>
      <c r="AO35" s="176"/>
      <c r="AP35" s="148"/>
      <c r="AQ35" s="160"/>
      <c r="AR35" s="176"/>
      <c r="AS35" s="148"/>
      <c r="AT35" s="160"/>
      <c r="AU35" s="176"/>
      <c r="AV35" s="148"/>
      <c r="AW35" s="160"/>
      <c r="AX35" s="176"/>
      <c r="AY35" s="148"/>
      <c r="AZ35" s="160"/>
      <c r="BA35" s="176"/>
      <c r="BB35" s="148"/>
      <c r="BC35" s="160"/>
      <c r="BD35" s="176"/>
      <c r="BE35" s="148"/>
      <c r="BF35" s="160"/>
      <c r="BG35" s="176"/>
      <c r="BH35" s="148"/>
      <c r="BI35" s="160"/>
      <c r="BJ35" s="176"/>
      <c r="BK35" s="148"/>
      <c r="BL35" s="160"/>
      <c r="BM35" s="176"/>
      <c r="BN35" s="148"/>
      <c r="BO35" s="160"/>
      <c r="BP35" s="176"/>
      <c r="BQ35" s="148"/>
      <c r="BR35" s="160"/>
      <c r="BS35" s="176"/>
      <c r="BT35" s="148"/>
      <c r="BU35" s="160"/>
      <c r="BV35" s="176"/>
      <c r="BW35" s="148"/>
      <c r="BX35" s="160"/>
      <c r="BY35" s="176"/>
    </row>
    <row r="36" spans="1:77" ht="13.5" customHeight="1">
      <c r="A36" s="178"/>
      <c r="B36" s="160"/>
      <c r="E36" s="151"/>
      <c r="F36" s="148"/>
      <c r="H36" s="176"/>
      <c r="L36" s="148"/>
      <c r="M36" s="160"/>
      <c r="N36" s="176"/>
      <c r="O36" s="148"/>
      <c r="P36" s="160"/>
      <c r="Q36" s="176"/>
      <c r="R36" s="148"/>
      <c r="S36" s="160"/>
      <c r="T36" s="176"/>
      <c r="U36" s="148"/>
      <c r="V36" s="160"/>
      <c r="W36" s="176"/>
      <c r="X36" s="148"/>
      <c r="Y36" s="160"/>
      <c r="Z36" s="176"/>
      <c r="AA36" s="148"/>
      <c r="AB36" s="160"/>
      <c r="AC36" s="176"/>
      <c r="AD36" s="148"/>
      <c r="AE36" s="160"/>
      <c r="AF36" s="176"/>
      <c r="AG36" s="148"/>
      <c r="AH36" s="160"/>
      <c r="AI36" s="176"/>
      <c r="AJ36" s="148"/>
      <c r="AK36" s="160"/>
      <c r="AL36" s="176"/>
      <c r="AM36" s="148"/>
      <c r="AN36" s="160"/>
      <c r="AO36" s="176"/>
      <c r="AP36" s="148"/>
      <c r="AQ36" s="160"/>
      <c r="AR36" s="176"/>
      <c r="AS36" s="148"/>
      <c r="AT36" s="160"/>
      <c r="AU36" s="176"/>
      <c r="AV36" s="148"/>
      <c r="AW36" s="160"/>
      <c r="AX36" s="176"/>
      <c r="AY36" s="148"/>
      <c r="AZ36" s="160"/>
      <c r="BA36" s="176"/>
      <c r="BB36" s="148"/>
      <c r="BC36" s="160"/>
      <c r="BD36" s="176"/>
      <c r="BE36" s="148"/>
      <c r="BF36" s="160"/>
      <c r="BG36" s="176"/>
      <c r="BH36" s="148"/>
      <c r="BI36" s="160"/>
      <c r="BJ36" s="176"/>
      <c r="BK36" s="148"/>
      <c r="BL36" s="160"/>
      <c r="BM36" s="176"/>
      <c r="BN36" s="148"/>
      <c r="BO36" s="160"/>
      <c r="BP36" s="176"/>
      <c r="BQ36" s="148"/>
      <c r="BR36" s="160"/>
      <c r="BS36" s="176"/>
      <c r="BT36" s="148"/>
      <c r="BU36" s="160"/>
      <c r="BV36" s="176"/>
      <c r="BW36" s="148"/>
      <c r="BX36" s="160"/>
      <c r="BY36" s="176"/>
    </row>
    <row r="37" spans="1:77" ht="13.5" customHeight="1">
      <c r="E37" s="151"/>
      <c r="F37" s="148"/>
      <c r="H37" s="176"/>
      <c r="L37" s="148"/>
      <c r="M37" s="160"/>
      <c r="N37" s="176"/>
      <c r="O37" s="148"/>
      <c r="P37" s="160"/>
      <c r="Q37" s="176"/>
      <c r="R37" s="148"/>
      <c r="S37" s="160"/>
      <c r="T37" s="176"/>
      <c r="U37" s="148"/>
      <c r="V37" s="160"/>
      <c r="W37" s="176"/>
      <c r="X37" s="148"/>
      <c r="Y37" s="160"/>
      <c r="Z37" s="176"/>
      <c r="AA37" s="148"/>
      <c r="AB37" s="160"/>
      <c r="AC37" s="176"/>
      <c r="AD37" s="148"/>
      <c r="AE37" s="160"/>
      <c r="AF37" s="176"/>
      <c r="AG37" s="148"/>
      <c r="AH37" s="160"/>
      <c r="AI37" s="176"/>
      <c r="AJ37" s="148"/>
      <c r="AK37" s="160"/>
      <c r="AL37" s="176"/>
      <c r="AM37" s="148"/>
      <c r="AN37" s="160"/>
      <c r="AO37" s="176"/>
      <c r="AP37" s="148"/>
      <c r="AQ37" s="160"/>
      <c r="AR37" s="176"/>
      <c r="AS37" s="148"/>
      <c r="AT37" s="160"/>
      <c r="AU37" s="176"/>
      <c r="AV37" s="148"/>
      <c r="AW37" s="160"/>
      <c r="AX37" s="176"/>
      <c r="AY37" s="148"/>
      <c r="AZ37" s="160"/>
      <c r="BA37" s="176"/>
      <c r="BB37" s="148"/>
      <c r="BC37" s="160"/>
      <c r="BD37" s="176"/>
      <c r="BE37" s="148"/>
      <c r="BF37" s="160"/>
      <c r="BG37" s="176"/>
      <c r="BH37" s="148"/>
      <c r="BI37" s="160"/>
      <c r="BJ37" s="176"/>
      <c r="BK37" s="148"/>
      <c r="BL37" s="160"/>
      <c r="BM37" s="176"/>
      <c r="BN37" s="148"/>
      <c r="BO37" s="160"/>
      <c r="BP37" s="176"/>
      <c r="BQ37" s="148"/>
      <c r="BR37" s="160"/>
      <c r="BS37" s="176"/>
      <c r="BT37" s="148"/>
      <c r="BU37" s="160"/>
      <c r="BV37" s="176"/>
      <c r="BW37" s="148"/>
      <c r="BX37" s="160"/>
      <c r="BY37" s="176"/>
    </row>
    <row r="38" spans="1:77" ht="13.5" customHeight="1">
      <c r="E38" s="151"/>
      <c r="F38" s="148"/>
      <c r="H38" s="176"/>
      <c r="L38" s="148"/>
      <c r="M38" s="160"/>
      <c r="N38" s="176"/>
      <c r="O38" s="148"/>
      <c r="P38" s="160"/>
      <c r="Q38" s="176"/>
      <c r="R38" s="148"/>
      <c r="S38" s="160"/>
      <c r="T38" s="176"/>
      <c r="U38" s="148"/>
      <c r="V38" s="160"/>
      <c r="W38" s="176"/>
      <c r="X38" s="148"/>
      <c r="Y38" s="160"/>
      <c r="Z38" s="176"/>
      <c r="AA38" s="148"/>
      <c r="AB38" s="160"/>
      <c r="AC38" s="176"/>
      <c r="AD38" s="148"/>
      <c r="AE38" s="160"/>
      <c r="AF38" s="176"/>
      <c r="AG38" s="148"/>
      <c r="AH38" s="160"/>
      <c r="AI38" s="176"/>
      <c r="AJ38" s="148"/>
      <c r="AK38" s="160"/>
      <c r="AL38" s="176"/>
      <c r="AM38" s="148"/>
      <c r="AN38" s="160"/>
      <c r="AO38" s="176"/>
      <c r="AP38" s="148"/>
      <c r="AQ38" s="160"/>
      <c r="AR38" s="176"/>
      <c r="AS38" s="148"/>
      <c r="AT38" s="160"/>
      <c r="AU38" s="176"/>
      <c r="AV38" s="148"/>
      <c r="AW38" s="160"/>
      <c r="AX38" s="176"/>
      <c r="AY38" s="148"/>
      <c r="AZ38" s="160"/>
      <c r="BA38" s="176"/>
      <c r="BB38" s="148"/>
      <c r="BC38" s="160"/>
      <c r="BD38" s="176"/>
      <c r="BE38" s="148"/>
      <c r="BF38" s="160"/>
      <c r="BG38" s="176"/>
      <c r="BH38" s="148"/>
      <c r="BI38" s="160"/>
      <c r="BJ38" s="176"/>
      <c r="BK38" s="148"/>
      <c r="BL38" s="160"/>
      <c r="BM38" s="176"/>
      <c r="BN38" s="148"/>
      <c r="BO38" s="160"/>
      <c r="BP38" s="176"/>
      <c r="BQ38" s="148"/>
      <c r="BR38" s="160"/>
      <c r="BS38" s="176"/>
      <c r="BT38" s="148"/>
      <c r="BU38" s="160"/>
      <c r="BV38" s="176"/>
      <c r="BW38" s="148"/>
      <c r="BX38" s="160"/>
      <c r="BY38" s="176"/>
    </row>
    <row r="39" spans="1:77" ht="13.5" customHeight="1">
      <c r="E39" s="151"/>
      <c r="F39" s="148"/>
      <c r="H39" s="176"/>
      <c r="L39" s="148"/>
      <c r="M39" s="160"/>
      <c r="N39" s="176"/>
      <c r="O39" s="148"/>
      <c r="P39" s="160"/>
      <c r="Q39" s="176"/>
      <c r="R39" s="148"/>
      <c r="S39" s="160"/>
      <c r="T39" s="176"/>
      <c r="U39" s="148"/>
      <c r="V39" s="160"/>
      <c r="W39" s="176"/>
      <c r="X39" s="148"/>
      <c r="Y39" s="160"/>
      <c r="Z39" s="176"/>
      <c r="AA39" s="148"/>
      <c r="AB39" s="160"/>
      <c r="AC39" s="176"/>
      <c r="AD39" s="148"/>
      <c r="AE39" s="160"/>
      <c r="AF39" s="176"/>
      <c r="AG39" s="148"/>
      <c r="AH39" s="160"/>
      <c r="AI39" s="176"/>
      <c r="AJ39" s="148"/>
      <c r="AK39" s="160"/>
      <c r="AL39" s="176"/>
      <c r="AM39" s="148"/>
      <c r="AN39" s="160"/>
      <c r="AO39" s="176"/>
      <c r="AP39" s="148"/>
      <c r="AQ39" s="160"/>
      <c r="AR39" s="176"/>
      <c r="AS39" s="148"/>
      <c r="AT39" s="160"/>
      <c r="AU39" s="176"/>
      <c r="AV39" s="148"/>
      <c r="AW39" s="160"/>
      <c r="AX39" s="176"/>
      <c r="AY39" s="148"/>
      <c r="AZ39" s="160"/>
      <c r="BA39" s="176"/>
      <c r="BB39" s="148"/>
      <c r="BC39" s="160"/>
      <c r="BD39" s="176"/>
      <c r="BE39" s="148"/>
      <c r="BF39" s="160"/>
      <c r="BG39" s="176"/>
      <c r="BH39" s="148"/>
      <c r="BI39" s="160"/>
      <c r="BJ39" s="176"/>
      <c r="BK39" s="148"/>
      <c r="BL39" s="160"/>
      <c r="BM39" s="176"/>
      <c r="BN39" s="148"/>
      <c r="BO39" s="160"/>
      <c r="BP39" s="176"/>
      <c r="BQ39" s="148"/>
      <c r="BR39" s="160"/>
      <c r="BS39" s="176"/>
      <c r="BT39" s="148"/>
      <c r="BU39" s="160"/>
      <c r="BV39" s="176"/>
      <c r="BW39" s="148"/>
      <c r="BX39" s="160"/>
      <c r="BY39" s="176"/>
    </row>
    <row r="40" spans="1:77" ht="13.5" customHeight="1">
      <c r="E40" s="151"/>
      <c r="F40" s="148"/>
      <c r="H40" s="176"/>
      <c r="L40" s="148"/>
      <c r="M40" s="160"/>
      <c r="N40" s="176"/>
      <c r="O40" s="148"/>
      <c r="P40" s="160"/>
      <c r="Q40" s="176"/>
      <c r="R40" s="148"/>
      <c r="S40" s="160"/>
      <c r="T40" s="176"/>
      <c r="U40" s="148"/>
      <c r="V40" s="160"/>
      <c r="W40" s="176"/>
      <c r="X40" s="148"/>
      <c r="Y40" s="160"/>
      <c r="Z40" s="176"/>
      <c r="AA40" s="148"/>
      <c r="AB40" s="160"/>
      <c r="AC40" s="176"/>
      <c r="AD40" s="148"/>
      <c r="AE40" s="160"/>
      <c r="AF40" s="176"/>
      <c r="AG40" s="148"/>
      <c r="AH40" s="160"/>
      <c r="AI40" s="176"/>
      <c r="AJ40" s="148"/>
      <c r="AK40" s="160"/>
      <c r="AL40" s="176"/>
      <c r="AM40" s="148"/>
      <c r="AN40" s="160"/>
      <c r="AO40" s="176"/>
      <c r="AP40" s="148"/>
      <c r="AQ40" s="160"/>
      <c r="AR40" s="176"/>
      <c r="AS40" s="148"/>
      <c r="AT40" s="160"/>
      <c r="AU40" s="176"/>
      <c r="AV40" s="148"/>
      <c r="AW40" s="160"/>
      <c r="AX40" s="176"/>
      <c r="AY40" s="148"/>
      <c r="AZ40" s="160"/>
      <c r="BA40" s="176"/>
      <c r="BB40" s="148"/>
      <c r="BC40" s="160"/>
      <c r="BD40" s="176"/>
      <c r="BE40" s="148"/>
      <c r="BF40" s="160"/>
      <c r="BG40" s="176"/>
      <c r="BH40" s="148"/>
      <c r="BI40" s="160"/>
      <c r="BJ40" s="176"/>
      <c r="BK40" s="148"/>
      <c r="BL40" s="160"/>
      <c r="BM40" s="176"/>
      <c r="BN40" s="148"/>
      <c r="BO40" s="160"/>
      <c r="BP40" s="176"/>
      <c r="BQ40" s="148"/>
      <c r="BR40" s="160"/>
      <c r="BS40" s="176"/>
      <c r="BT40" s="148"/>
      <c r="BU40" s="160"/>
      <c r="BV40" s="176"/>
      <c r="BW40" s="148"/>
      <c r="BX40" s="160"/>
      <c r="BY40" s="176"/>
    </row>
    <row r="41" spans="1:77" ht="13.5" customHeight="1">
      <c r="E41" s="151"/>
      <c r="F41" s="148"/>
      <c r="H41" s="176"/>
      <c r="L41" s="148"/>
      <c r="M41" s="160"/>
      <c r="N41" s="176"/>
      <c r="O41" s="148"/>
      <c r="P41" s="160"/>
      <c r="Q41" s="176"/>
      <c r="R41" s="148"/>
      <c r="S41" s="178"/>
      <c r="T41" s="176"/>
      <c r="U41" s="148"/>
      <c r="V41" s="160"/>
      <c r="W41" s="176"/>
      <c r="X41" s="148"/>
      <c r="Y41" s="160"/>
      <c r="Z41" s="176"/>
      <c r="AA41" s="148"/>
      <c r="AB41" s="160"/>
      <c r="AC41" s="176"/>
      <c r="AD41" s="148"/>
      <c r="AE41" s="160"/>
      <c r="AF41" s="176"/>
      <c r="AG41" s="148"/>
      <c r="AH41" s="160"/>
      <c r="AI41" s="176"/>
      <c r="AJ41" s="148"/>
      <c r="AK41" s="160"/>
      <c r="AL41" s="176"/>
      <c r="AM41" s="148"/>
      <c r="AN41" s="160"/>
      <c r="AO41" s="176"/>
      <c r="AP41" s="148"/>
      <c r="AQ41" s="160"/>
      <c r="AR41" s="176"/>
      <c r="AS41" s="148"/>
      <c r="AT41" s="160"/>
      <c r="AU41" s="176"/>
      <c r="AV41" s="148"/>
      <c r="AW41" s="160"/>
      <c r="AX41" s="176"/>
      <c r="AY41" s="148"/>
      <c r="AZ41" s="160"/>
      <c r="BA41" s="176"/>
      <c r="BB41" s="148"/>
      <c r="BC41" s="160"/>
      <c r="BD41" s="176"/>
      <c r="BE41" s="148"/>
      <c r="BF41" s="160"/>
      <c r="BG41" s="176"/>
      <c r="BH41" s="148"/>
      <c r="BI41" s="160"/>
      <c r="BJ41" s="176"/>
      <c r="BK41" s="148"/>
      <c r="BL41" s="160"/>
      <c r="BM41" s="176"/>
      <c r="BN41" s="148"/>
      <c r="BO41" s="160"/>
      <c r="BP41" s="176"/>
      <c r="BQ41" s="148"/>
      <c r="BR41" s="160"/>
      <c r="BS41" s="176"/>
      <c r="BT41" s="148"/>
      <c r="BU41" s="160"/>
      <c r="BV41" s="176"/>
      <c r="BW41" s="148"/>
      <c r="BX41" s="160"/>
      <c r="BY41" s="176"/>
    </row>
    <row r="42" spans="1:77" ht="13.5" customHeight="1">
      <c r="C42" s="155"/>
      <c r="D42" s="178"/>
      <c r="E42" s="178"/>
      <c r="F42" s="155"/>
      <c r="G42" s="178"/>
      <c r="H42" s="180"/>
      <c r="I42" s="178"/>
      <c r="J42" s="178"/>
      <c r="K42" s="178"/>
      <c r="L42" s="155"/>
      <c r="M42" s="178"/>
      <c r="N42" s="180"/>
      <c r="O42" s="155"/>
      <c r="P42" s="178"/>
      <c r="Q42" s="180"/>
      <c r="R42" s="155"/>
      <c r="S42" s="178"/>
      <c r="T42" s="180"/>
      <c r="U42" s="155"/>
      <c r="V42" s="178"/>
      <c r="W42" s="180"/>
      <c r="X42" s="155"/>
      <c r="Y42" s="178"/>
      <c r="Z42" s="180"/>
      <c r="AA42" s="155"/>
      <c r="AB42" s="178"/>
      <c r="AC42" s="180"/>
      <c r="AD42" s="155"/>
      <c r="AE42" s="178"/>
      <c r="AF42" s="180"/>
      <c r="AG42" s="155"/>
      <c r="AH42" s="178"/>
      <c r="AI42" s="180"/>
      <c r="AJ42" s="155"/>
      <c r="AK42" s="178"/>
      <c r="AL42" s="180"/>
      <c r="AM42" s="155"/>
      <c r="AN42" s="178"/>
      <c r="AO42" s="180"/>
      <c r="AP42" s="155"/>
      <c r="AQ42" s="178"/>
      <c r="AR42" s="180"/>
      <c r="AS42" s="155"/>
      <c r="AT42" s="178"/>
      <c r="AU42" s="180"/>
      <c r="AV42" s="155"/>
      <c r="AW42" s="178"/>
      <c r="AX42" s="180"/>
      <c r="AY42" s="155"/>
      <c r="AZ42" s="178"/>
      <c r="BA42" s="180"/>
      <c r="BB42" s="155"/>
      <c r="BC42" s="178"/>
      <c r="BD42" s="180"/>
      <c r="BE42" s="155"/>
      <c r="BF42" s="178"/>
      <c r="BG42" s="180"/>
      <c r="BH42" s="155"/>
      <c r="BI42" s="178"/>
      <c r="BJ42" s="180"/>
      <c r="BK42" s="155"/>
      <c r="BL42" s="178"/>
      <c r="BM42" s="180"/>
      <c r="BN42" s="155"/>
      <c r="BO42" s="178"/>
      <c r="BP42" s="180"/>
      <c r="BQ42" s="155"/>
      <c r="BR42" s="178"/>
      <c r="BS42" s="180"/>
      <c r="BT42" s="155"/>
      <c r="BU42" s="178"/>
      <c r="BV42" s="180"/>
      <c r="BW42" s="155"/>
      <c r="BX42" s="178"/>
      <c r="BY42" s="180"/>
    </row>
    <row r="43" spans="1:77" ht="13.5" customHeight="1">
      <c r="C43" s="155"/>
      <c r="D43" s="178"/>
      <c r="E43" s="178"/>
      <c r="F43" s="155"/>
      <c r="G43" s="178"/>
      <c r="H43" s="180"/>
      <c r="I43" s="178"/>
      <c r="J43" s="178"/>
      <c r="K43" s="178"/>
      <c r="L43" s="155"/>
      <c r="M43" s="178"/>
      <c r="N43" s="180"/>
      <c r="O43" s="155"/>
      <c r="P43" s="178"/>
      <c r="Q43" s="180"/>
      <c r="R43" s="155"/>
      <c r="S43" s="178"/>
      <c r="T43" s="180"/>
      <c r="U43" s="155"/>
      <c r="V43" s="178"/>
      <c r="W43" s="180"/>
      <c r="X43" s="155"/>
      <c r="Y43" s="178"/>
      <c r="Z43" s="180"/>
      <c r="AA43" s="155"/>
      <c r="AB43" s="178"/>
      <c r="AC43" s="180"/>
      <c r="AD43" s="155"/>
      <c r="AE43" s="178"/>
      <c r="AF43" s="180"/>
      <c r="AG43" s="155"/>
      <c r="AH43" s="178"/>
      <c r="AI43" s="180"/>
      <c r="AJ43" s="155"/>
      <c r="AK43" s="178"/>
      <c r="AL43" s="180"/>
      <c r="AM43" s="155"/>
      <c r="AN43" s="178"/>
      <c r="AO43" s="180"/>
      <c r="AP43" s="155"/>
      <c r="AQ43" s="178"/>
      <c r="AR43" s="180"/>
      <c r="AS43" s="155"/>
      <c r="AT43" s="178"/>
      <c r="AU43" s="180"/>
      <c r="AV43" s="155"/>
      <c r="AW43" s="178"/>
      <c r="AX43" s="180"/>
      <c r="AY43" s="155"/>
      <c r="AZ43" s="178"/>
      <c r="BA43" s="180"/>
      <c r="BB43" s="155"/>
      <c r="BC43" s="178"/>
      <c r="BD43" s="180"/>
      <c r="BE43" s="155"/>
      <c r="BF43" s="178"/>
      <c r="BG43" s="180"/>
      <c r="BH43" s="155"/>
      <c r="BI43" s="178"/>
      <c r="BJ43" s="180"/>
      <c r="BK43" s="155"/>
      <c r="BL43" s="178"/>
      <c r="BM43" s="180"/>
      <c r="BN43" s="155"/>
      <c r="BO43" s="178"/>
      <c r="BP43" s="180"/>
      <c r="BQ43" s="155"/>
      <c r="BR43" s="178"/>
      <c r="BS43" s="180"/>
      <c r="BT43" s="155"/>
      <c r="BU43" s="178"/>
      <c r="BV43" s="180"/>
      <c r="BW43" s="155"/>
      <c r="BX43" s="178"/>
      <c r="BY43" s="180"/>
    </row>
    <row r="44" spans="1:77" ht="13.5" customHeight="1">
      <c r="C44" s="155"/>
      <c r="D44" s="178"/>
      <c r="E44" s="178"/>
      <c r="F44" s="155"/>
      <c r="G44" s="178"/>
      <c r="H44" s="180"/>
      <c r="I44" s="178"/>
      <c r="J44" s="178"/>
      <c r="K44" s="178"/>
      <c r="L44" s="155"/>
      <c r="M44" s="178"/>
      <c r="N44" s="180"/>
      <c r="O44" s="155"/>
      <c r="P44" s="178"/>
      <c r="Q44" s="180"/>
      <c r="R44" s="155"/>
      <c r="S44" s="178"/>
      <c r="T44" s="180"/>
      <c r="U44" s="155"/>
      <c r="V44" s="178"/>
      <c r="W44" s="180"/>
      <c r="X44" s="155"/>
      <c r="Y44" s="178"/>
      <c r="Z44" s="180"/>
      <c r="AA44" s="155"/>
      <c r="AB44" s="178"/>
      <c r="AC44" s="180"/>
      <c r="AD44" s="155"/>
      <c r="AE44" s="178"/>
      <c r="AF44" s="180"/>
      <c r="AG44" s="155"/>
      <c r="AH44" s="178"/>
      <c r="AI44" s="180"/>
      <c r="AJ44" s="155"/>
      <c r="AK44" s="178"/>
      <c r="AL44" s="180"/>
      <c r="AM44" s="155"/>
      <c r="AN44" s="178"/>
      <c r="AO44" s="180"/>
      <c r="AP44" s="155"/>
      <c r="AQ44" s="178"/>
      <c r="AR44" s="180"/>
      <c r="AS44" s="155"/>
      <c r="AT44" s="178"/>
      <c r="AU44" s="180"/>
      <c r="AV44" s="155"/>
      <c r="AW44" s="178"/>
      <c r="AX44" s="180"/>
      <c r="AY44" s="155"/>
      <c r="AZ44" s="178"/>
      <c r="BA44" s="180"/>
      <c r="BB44" s="155"/>
      <c r="BC44" s="178"/>
      <c r="BD44" s="180"/>
      <c r="BE44" s="155"/>
      <c r="BF44" s="178"/>
      <c r="BG44" s="180"/>
      <c r="BH44" s="155"/>
      <c r="BI44" s="178"/>
      <c r="BJ44" s="180"/>
      <c r="BK44" s="155"/>
      <c r="BL44" s="178"/>
      <c r="BM44" s="180"/>
      <c r="BN44" s="155"/>
      <c r="BO44" s="178"/>
      <c r="BP44" s="180"/>
      <c r="BQ44" s="155"/>
      <c r="BR44" s="178"/>
      <c r="BS44" s="180"/>
      <c r="BT44" s="155"/>
      <c r="BU44" s="178"/>
      <c r="BV44" s="180"/>
      <c r="BW44" s="155"/>
      <c r="BX44" s="178"/>
      <c r="BY44" s="180"/>
    </row>
    <row r="45" spans="1:77" ht="13.5" customHeight="1">
      <c r="C45" s="155"/>
      <c r="D45" s="178"/>
      <c r="E45" s="178"/>
      <c r="F45" s="155"/>
      <c r="G45" s="178"/>
      <c r="H45" s="180"/>
      <c r="I45" s="178"/>
      <c r="J45" s="178"/>
      <c r="K45" s="178"/>
      <c r="L45" s="155"/>
      <c r="M45" s="178"/>
      <c r="N45" s="180"/>
      <c r="O45" s="155"/>
      <c r="P45" s="178"/>
      <c r="Q45" s="180"/>
      <c r="R45" s="155"/>
      <c r="T45" s="180"/>
      <c r="U45" s="155"/>
      <c r="V45" s="178"/>
      <c r="W45" s="180"/>
      <c r="X45" s="155"/>
      <c r="Y45" s="178"/>
      <c r="Z45" s="180"/>
      <c r="AA45" s="155"/>
      <c r="AB45" s="178"/>
      <c r="AC45" s="180"/>
      <c r="AD45" s="155"/>
      <c r="AE45" s="178"/>
      <c r="AF45" s="180"/>
      <c r="AG45" s="155"/>
      <c r="AH45" s="178"/>
      <c r="AI45" s="180"/>
      <c r="AJ45" s="155"/>
      <c r="AK45" s="178"/>
      <c r="AL45" s="180"/>
      <c r="AM45" s="155"/>
      <c r="AN45" s="178"/>
      <c r="AO45" s="180"/>
      <c r="AP45" s="155"/>
      <c r="AQ45" s="178"/>
      <c r="AR45" s="180"/>
      <c r="AS45" s="155"/>
      <c r="AT45" s="178"/>
      <c r="AU45" s="180"/>
      <c r="AV45" s="155"/>
      <c r="AW45" s="178"/>
      <c r="AX45" s="180"/>
      <c r="AY45" s="155"/>
      <c r="AZ45" s="178"/>
      <c r="BA45" s="180"/>
      <c r="BB45" s="155"/>
      <c r="BC45" s="178"/>
      <c r="BD45" s="180"/>
      <c r="BE45" s="155"/>
      <c r="BF45" s="178"/>
      <c r="BG45" s="180"/>
      <c r="BH45" s="155"/>
      <c r="BI45" s="178"/>
      <c r="BJ45" s="180"/>
      <c r="BK45" s="155"/>
      <c r="BL45" s="178"/>
      <c r="BM45" s="180"/>
      <c r="BN45" s="155"/>
      <c r="BO45" s="178"/>
      <c r="BP45" s="180"/>
      <c r="BQ45" s="155"/>
      <c r="BR45" s="178"/>
      <c r="BS45" s="180"/>
      <c r="BT45" s="155"/>
      <c r="BU45" s="178"/>
      <c r="BV45" s="180"/>
      <c r="BW45" s="155"/>
      <c r="BX45" s="178"/>
      <c r="BY45" s="180"/>
    </row>
    <row r="46" spans="1:77" ht="13.5" customHeight="1">
      <c r="C46" s="155"/>
      <c r="D46" s="178"/>
      <c r="E46" s="178"/>
      <c r="F46" s="155"/>
      <c r="G46" s="178"/>
      <c r="H46" s="180"/>
      <c r="I46" s="178"/>
      <c r="J46" s="178"/>
      <c r="K46" s="178"/>
      <c r="L46" s="155"/>
      <c r="M46" s="178"/>
      <c r="N46" s="180"/>
      <c r="O46" s="155"/>
      <c r="P46" s="178"/>
      <c r="Q46" s="180"/>
      <c r="R46" s="155"/>
      <c r="S46" s="178"/>
      <c r="T46" s="180"/>
      <c r="U46" s="155"/>
      <c r="V46" s="178"/>
      <c r="W46" s="180"/>
      <c r="X46" s="155"/>
      <c r="Y46" s="178"/>
      <c r="Z46" s="180"/>
      <c r="AA46" s="155"/>
      <c r="AB46" s="178"/>
      <c r="AC46" s="180"/>
      <c r="AD46" s="155"/>
      <c r="AE46" s="178"/>
      <c r="AF46" s="180"/>
      <c r="AG46" s="155"/>
      <c r="AH46" s="178"/>
      <c r="AI46" s="180"/>
      <c r="AJ46" s="155"/>
      <c r="AK46" s="178"/>
      <c r="AL46" s="180"/>
      <c r="AM46" s="155"/>
      <c r="AN46" s="178"/>
      <c r="AO46" s="180"/>
      <c r="AP46" s="155"/>
      <c r="AQ46" s="178"/>
      <c r="AR46" s="180"/>
      <c r="AS46" s="155"/>
      <c r="AT46" s="178"/>
      <c r="AU46" s="180"/>
      <c r="AV46" s="155"/>
      <c r="AW46" s="178"/>
      <c r="AX46" s="180"/>
      <c r="AY46" s="155"/>
      <c r="AZ46" s="178"/>
      <c r="BA46" s="180"/>
      <c r="BB46" s="155"/>
      <c r="BC46" s="178"/>
      <c r="BD46" s="180"/>
      <c r="BE46" s="155"/>
      <c r="BF46" s="178"/>
      <c r="BG46" s="180"/>
      <c r="BH46" s="155"/>
      <c r="BI46" s="178"/>
      <c r="BJ46" s="180"/>
      <c r="BK46" s="155"/>
      <c r="BL46" s="178"/>
      <c r="BM46" s="180"/>
      <c r="BN46" s="155"/>
      <c r="BO46" s="178"/>
      <c r="BP46" s="180"/>
      <c r="BQ46" s="155"/>
      <c r="BR46" s="178"/>
      <c r="BS46" s="180"/>
      <c r="BT46" s="155"/>
      <c r="BU46" s="178"/>
      <c r="BV46" s="180"/>
      <c r="BW46" s="155"/>
      <c r="BX46" s="178"/>
      <c r="BY46" s="180"/>
    </row>
    <row r="47" spans="1:77" ht="13.5" customHeight="1">
      <c r="C47" s="155"/>
      <c r="D47" s="178"/>
      <c r="E47" s="178"/>
      <c r="F47" s="155"/>
      <c r="G47" s="178"/>
      <c r="H47" s="180"/>
      <c r="I47" s="178"/>
      <c r="J47" s="178"/>
      <c r="K47" s="178"/>
      <c r="L47" s="155"/>
      <c r="M47" s="178"/>
      <c r="N47" s="180"/>
      <c r="O47" s="155"/>
      <c r="P47" s="178"/>
      <c r="Q47" s="180"/>
      <c r="R47" s="155"/>
      <c r="S47" s="178"/>
      <c r="T47" s="180"/>
      <c r="U47" s="155"/>
      <c r="V47" s="178"/>
      <c r="W47" s="180"/>
      <c r="X47" s="155"/>
      <c r="Y47" s="178"/>
      <c r="Z47" s="180"/>
      <c r="AA47" s="155"/>
      <c r="AB47" s="178"/>
      <c r="AC47" s="180"/>
      <c r="AD47" s="155"/>
      <c r="AE47" s="178"/>
      <c r="AF47" s="180"/>
      <c r="AG47" s="155"/>
      <c r="AH47" s="178"/>
      <c r="AI47" s="180"/>
      <c r="AJ47" s="155"/>
      <c r="AK47" s="178"/>
      <c r="AL47" s="180"/>
      <c r="AM47" s="155"/>
      <c r="AN47" s="178"/>
      <c r="AO47" s="180"/>
      <c r="AP47" s="155"/>
      <c r="AQ47" s="178"/>
      <c r="AR47" s="180"/>
      <c r="AS47" s="155"/>
      <c r="AT47" s="178"/>
      <c r="AU47" s="180"/>
      <c r="AV47" s="155"/>
      <c r="AW47" s="178"/>
      <c r="AX47" s="180"/>
      <c r="AY47" s="155"/>
      <c r="AZ47" s="178"/>
      <c r="BA47" s="180"/>
      <c r="BB47" s="155"/>
      <c r="BC47" s="178"/>
      <c r="BD47" s="180"/>
      <c r="BE47" s="155"/>
      <c r="BF47" s="178"/>
      <c r="BG47" s="180"/>
      <c r="BH47" s="155"/>
      <c r="BI47" s="178"/>
      <c r="BJ47" s="180"/>
      <c r="BK47" s="155"/>
      <c r="BL47" s="178"/>
      <c r="BM47" s="180"/>
      <c r="BN47" s="155"/>
      <c r="BO47" s="178"/>
      <c r="BP47" s="180"/>
      <c r="BQ47" s="155"/>
      <c r="BR47" s="178"/>
      <c r="BS47" s="180"/>
      <c r="BT47" s="155"/>
      <c r="BU47" s="178"/>
      <c r="BV47" s="180"/>
      <c r="BW47" s="155"/>
      <c r="BX47" s="178"/>
      <c r="BY47" s="180"/>
    </row>
    <row r="48" spans="1:77" ht="13.5" customHeight="1">
      <c r="C48" s="155"/>
      <c r="D48" s="178"/>
      <c r="E48" s="178"/>
      <c r="F48" s="155"/>
      <c r="G48" s="178"/>
      <c r="H48" s="180"/>
      <c r="I48" s="178"/>
      <c r="J48" s="178"/>
      <c r="K48" s="178"/>
      <c r="L48" s="155"/>
      <c r="M48" s="178"/>
      <c r="N48" s="180"/>
      <c r="O48" s="155"/>
      <c r="P48" s="178"/>
      <c r="Q48" s="180"/>
      <c r="R48" s="155"/>
      <c r="S48" s="178"/>
      <c r="T48" s="180"/>
      <c r="U48" s="155"/>
      <c r="V48" s="178"/>
      <c r="W48" s="180"/>
      <c r="X48" s="155"/>
      <c r="Y48" s="178"/>
      <c r="Z48" s="180"/>
      <c r="AA48" s="155"/>
      <c r="AB48" s="178"/>
      <c r="AC48" s="180"/>
      <c r="AD48" s="155"/>
      <c r="AE48" s="178"/>
      <c r="AF48" s="180"/>
      <c r="AG48" s="155"/>
      <c r="AH48" s="178"/>
      <c r="AI48" s="180"/>
      <c r="AJ48" s="155"/>
      <c r="AK48" s="178"/>
      <c r="AL48" s="180"/>
      <c r="AM48" s="155"/>
      <c r="AN48" s="178"/>
      <c r="AO48" s="180"/>
      <c r="AP48" s="155"/>
      <c r="AQ48" s="178"/>
      <c r="AR48" s="180"/>
      <c r="AS48" s="155"/>
      <c r="AT48" s="178"/>
      <c r="AU48" s="180"/>
      <c r="AV48" s="155"/>
      <c r="AW48" s="178"/>
      <c r="AX48" s="180"/>
      <c r="AY48" s="155"/>
      <c r="AZ48" s="178"/>
      <c r="BA48" s="180"/>
      <c r="BB48" s="155"/>
      <c r="BC48" s="178"/>
      <c r="BD48" s="180"/>
      <c r="BE48" s="155"/>
      <c r="BF48" s="178"/>
      <c r="BG48" s="180"/>
      <c r="BH48" s="155"/>
      <c r="BI48" s="178"/>
      <c r="BJ48" s="180"/>
      <c r="BK48" s="155"/>
      <c r="BL48" s="178"/>
      <c r="BM48" s="180"/>
      <c r="BN48" s="155"/>
      <c r="BO48" s="178"/>
      <c r="BP48" s="180"/>
      <c r="BQ48" s="155"/>
      <c r="BR48" s="178"/>
      <c r="BS48" s="180"/>
      <c r="BT48" s="155"/>
      <c r="BU48" s="178"/>
      <c r="BV48" s="180"/>
      <c r="BW48" s="155"/>
      <c r="BX48" s="178"/>
      <c r="BY48" s="180"/>
    </row>
    <row r="49" spans="3:77" ht="13.5" customHeight="1">
      <c r="C49" s="155"/>
      <c r="D49" s="178"/>
      <c r="E49" s="178"/>
      <c r="F49" s="155"/>
      <c r="G49" s="178"/>
      <c r="H49" s="180"/>
      <c r="I49" s="178"/>
      <c r="J49" s="178"/>
      <c r="K49" s="178"/>
      <c r="L49" s="155"/>
      <c r="M49" s="178"/>
      <c r="N49" s="180"/>
      <c r="O49" s="155"/>
      <c r="P49" s="178"/>
      <c r="Q49" s="180"/>
      <c r="R49" s="155"/>
      <c r="S49" s="178"/>
      <c r="T49" s="180"/>
      <c r="U49" s="155"/>
      <c r="V49" s="178"/>
      <c r="W49" s="180"/>
      <c r="X49" s="155"/>
      <c r="Y49" s="178"/>
      <c r="Z49" s="180"/>
      <c r="AA49" s="155"/>
      <c r="AB49" s="178"/>
      <c r="AC49" s="180"/>
      <c r="AD49" s="155"/>
      <c r="AE49" s="178"/>
      <c r="AF49" s="180"/>
      <c r="AG49" s="155"/>
      <c r="AH49" s="178"/>
      <c r="AI49" s="180"/>
      <c r="AJ49" s="155"/>
      <c r="AK49" s="178"/>
      <c r="AL49" s="180"/>
      <c r="AM49" s="155"/>
      <c r="AN49" s="178"/>
      <c r="AO49" s="180"/>
      <c r="AP49" s="155"/>
      <c r="AQ49" s="178"/>
      <c r="AR49" s="180"/>
      <c r="AS49" s="155"/>
      <c r="AT49" s="178"/>
      <c r="AU49" s="180"/>
      <c r="AV49" s="155"/>
      <c r="AW49" s="178"/>
      <c r="AX49" s="180"/>
      <c r="AY49" s="155"/>
      <c r="AZ49" s="178"/>
      <c r="BA49" s="180"/>
      <c r="BB49" s="155"/>
      <c r="BC49" s="178"/>
      <c r="BD49" s="180"/>
      <c r="BE49" s="155"/>
      <c r="BF49" s="178"/>
      <c r="BG49" s="180"/>
      <c r="BH49" s="155"/>
      <c r="BI49" s="178"/>
      <c r="BJ49" s="180"/>
      <c r="BK49" s="155"/>
      <c r="BL49" s="178"/>
      <c r="BM49" s="180"/>
      <c r="BN49" s="155"/>
      <c r="BO49" s="178"/>
      <c r="BP49" s="180"/>
      <c r="BQ49" s="155"/>
      <c r="BR49" s="178"/>
      <c r="BS49" s="180"/>
      <c r="BT49" s="155"/>
      <c r="BU49" s="178"/>
      <c r="BV49" s="180"/>
      <c r="BW49" s="155"/>
      <c r="BX49" s="178"/>
      <c r="BY49" s="180"/>
    </row>
    <row r="50" spans="3:77" ht="13.5" customHeight="1">
      <c r="C50" s="155"/>
      <c r="D50" s="178"/>
      <c r="E50" s="178"/>
      <c r="F50" s="155"/>
      <c r="G50" s="178"/>
      <c r="H50" s="180"/>
      <c r="I50" s="178"/>
      <c r="J50" s="178"/>
      <c r="K50" s="178"/>
      <c r="L50" s="155"/>
      <c r="M50" s="178"/>
      <c r="N50" s="180"/>
      <c r="O50" s="155"/>
      <c r="P50" s="178"/>
      <c r="Q50" s="180"/>
      <c r="R50" s="155"/>
      <c r="S50" s="178"/>
      <c r="T50" s="180"/>
      <c r="U50" s="155"/>
      <c r="V50" s="178"/>
      <c r="W50" s="180"/>
      <c r="X50" s="155"/>
      <c r="Y50" s="178"/>
      <c r="Z50" s="180"/>
      <c r="AA50" s="155"/>
      <c r="AB50" s="178"/>
      <c r="AC50" s="180"/>
      <c r="AD50" s="155"/>
      <c r="AE50" s="178"/>
      <c r="AF50" s="180"/>
      <c r="AG50" s="155"/>
      <c r="AH50" s="178"/>
      <c r="AI50" s="180"/>
      <c r="AJ50" s="155"/>
      <c r="AK50" s="178"/>
      <c r="AL50" s="180"/>
      <c r="AM50" s="155"/>
      <c r="AN50" s="178"/>
      <c r="AO50" s="180"/>
      <c r="AP50" s="155"/>
      <c r="AQ50" s="178"/>
      <c r="AR50" s="180"/>
      <c r="AS50" s="155"/>
      <c r="AT50" s="178"/>
      <c r="AU50" s="180"/>
      <c r="AV50" s="155"/>
      <c r="AW50" s="178"/>
      <c r="AX50" s="180"/>
      <c r="AY50" s="155"/>
      <c r="AZ50" s="178"/>
      <c r="BA50" s="180"/>
      <c r="BB50" s="155"/>
      <c r="BC50" s="178"/>
      <c r="BD50" s="180"/>
      <c r="BE50" s="155"/>
      <c r="BF50" s="178"/>
      <c r="BG50" s="180"/>
      <c r="BH50" s="155"/>
      <c r="BI50" s="178"/>
      <c r="BJ50" s="180"/>
      <c r="BK50" s="155"/>
      <c r="BL50" s="178"/>
      <c r="BM50" s="180"/>
      <c r="BN50" s="155"/>
      <c r="BO50" s="178"/>
      <c r="BP50" s="180"/>
      <c r="BQ50" s="155"/>
      <c r="BR50" s="178"/>
      <c r="BS50" s="180"/>
      <c r="BT50" s="155"/>
      <c r="BU50" s="178"/>
      <c r="BV50" s="180"/>
      <c r="BW50" s="155"/>
      <c r="BX50" s="178"/>
      <c r="BY50" s="180"/>
    </row>
    <row r="51" spans="3:77" ht="13.5" customHeight="1">
      <c r="C51" s="155"/>
      <c r="D51" s="178"/>
      <c r="E51" s="178"/>
      <c r="F51" s="155"/>
      <c r="G51" s="178"/>
      <c r="H51" s="180"/>
      <c r="I51" s="178"/>
      <c r="J51" s="178"/>
      <c r="K51" s="178"/>
      <c r="L51" s="155"/>
      <c r="M51" s="178"/>
      <c r="N51" s="180"/>
      <c r="O51" s="155"/>
      <c r="P51" s="178"/>
      <c r="Q51" s="180"/>
      <c r="R51" s="155"/>
      <c r="S51" s="178"/>
      <c r="T51" s="180"/>
      <c r="U51" s="155"/>
      <c r="V51" s="178"/>
      <c r="W51" s="180"/>
      <c r="X51" s="155"/>
      <c r="Y51" s="178"/>
      <c r="Z51" s="180"/>
      <c r="AA51" s="155"/>
      <c r="AB51" s="178"/>
      <c r="AC51" s="180"/>
      <c r="AD51" s="155"/>
      <c r="AE51" s="178"/>
      <c r="AF51" s="180"/>
      <c r="AG51" s="155"/>
      <c r="AH51" s="178"/>
      <c r="AI51" s="180"/>
      <c r="AJ51" s="155"/>
      <c r="AK51" s="178"/>
      <c r="AL51" s="180"/>
      <c r="AM51" s="155"/>
      <c r="AN51" s="178"/>
      <c r="AO51" s="180"/>
      <c r="AP51" s="155"/>
      <c r="AQ51" s="178"/>
      <c r="AR51" s="180"/>
      <c r="AS51" s="155"/>
      <c r="AT51" s="178"/>
      <c r="AU51" s="180"/>
      <c r="AV51" s="155"/>
      <c r="AW51" s="178"/>
      <c r="AX51" s="180"/>
      <c r="AY51" s="155"/>
      <c r="AZ51" s="178"/>
      <c r="BA51" s="180"/>
      <c r="BB51" s="155"/>
      <c r="BC51" s="178"/>
      <c r="BD51" s="180"/>
      <c r="BE51" s="155"/>
      <c r="BF51" s="178"/>
      <c r="BG51" s="180"/>
      <c r="BH51" s="155"/>
      <c r="BI51" s="178"/>
      <c r="BJ51" s="180"/>
      <c r="BK51" s="155"/>
      <c r="BL51" s="178"/>
      <c r="BM51" s="180"/>
      <c r="BN51" s="155"/>
      <c r="BO51" s="178"/>
      <c r="BP51" s="180"/>
      <c r="BQ51" s="155"/>
      <c r="BR51" s="178"/>
      <c r="BS51" s="180"/>
      <c r="BT51" s="155"/>
      <c r="BU51" s="178"/>
      <c r="BV51" s="180"/>
      <c r="BW51" s="155"/>
      <c r="BX51" s="178"/>
      <c r="BY51" s="180"/>
    </row>
    <row r="52" spans="3:77" ht="13.5" customHeight="1">
      <c r="C52" s="155"/>
      <c r="D52" s="178"/>
      <c r="E52" s="178"/>
      <c r="F52" s="155"/>
      <c r="G52" s="178"/>
      <c r="H52" s="180"/>
      <c r="I52" s="178"/>
      <c r="J52" s="178"/>
      <c r="K52" s="178"/>
      <c r="L52" s="155"/>
      <c r="M52" s="178"/>
      <c r="N52" s="180"/>
      <c r="O52" s="155"/>
      <c r="P52" s="178"/>
      <c r="Q52" s="180"/>
      <c r="R52" s="155"/>
      <c r="S52" s="178"/>
      <c r="T52" s="180"/>
      <c r="U52" s="155"/>
      <c r="V52" s="178"/>
      <c r="W52" s="180"/>
      <c r="X52" s="155"/>
      <c r="Y52" s="178"/>
      <c r="Z52" s="180"/>
      <c r="AA52" s="155"/>
      <c r="AB52" s="178"/>
      <c r="AC52" s="180"/>
      <c r="AD52" s="155"/>
      <c r="AE52" s="178"/>
      <c r="AF52" s="180"/>
      <c r="AG52" s="155"/>
      <c r="AH52" s="178"/>
      <c r="AI52" s="180"/>
      <c r="AJ52" s="155"/>
      <c r="AK52" s="178"/>
      <c r="AL52" s="180"/>
      <c r="AM52" s="155"/>
      <c r="AN52" s="178"/>
      <c r="AO52" s="180"/>
      <c r="AP52" s="155"/>
      <c r="AQ52" s="178"/>
      <c r="AR52" s="180"/>
      <c r="AS52" s="155"/>
      <c r="AT52" s="178"/>
      <c r="AU52" s="180"/>
      <c r="AV52" s="155"/>
      <c r="AW52" s="178"/>
      <c r="AX52" s="180"/>
      <c r="AY52" s="155"/>
      <c r="AZ52" s="178"/>
      <c r="BA52" s="180"/>
      <c r="BB52" s="155"/>
      <c r="BC52" s="178"/>
      <c r="BD52" s="180"/>
      <c r="BE52" s="155"/>
      <c r="BF52" s="178"/>
      <c r="BG52" s="180"/>
      <c r="BH52" s="155"/>
      <c r="BI52" s="178"/>
      <c r="BJ52" s="180"/>
      <c r="BK52" s="155"/>
      <c r="BL52" s="178"/>
      <c r="BM52" s="180"/>
      <c r="BN52" s="155"/>
      <c r="BO52" s="178"/>
      <c r="BP52" s="180"/>
      <c r="BQ52" s="155"/>
      <c r="BR52" s="178"/>
      <c r="BS52" s="180"/>
      <c r="BT52" s="155"/>
      <c r="BU52" s="178"/>
      <c r="BV52" s="180"/>
      <c r="BW52" s="155"/>
      <c r="BX52" s="178"/>
      <c r="BY52" s="180"/>
    </row>
    <row r="53" spans="3:77" ht="13.5" customHeight="1">
      <c r="C53" s="155"/>
      <c r="D53" s="178"/>
      <c r="E53" s="178"/>
      <c r="F53" s="155"/>
      <c r="G53" s="178"/>
      <c r="H53" s="180"/>
      <c r="I53" s="178"/>
      <c r="J53" s="178"/>
      <c r="K53" s="178"/>
      <c r="L53" s="155"/>
      <c r="M53" s="178"/>
      <c r="N53" s="180"/>
      <c r="O53" s="155"/>
      <c r="P53" s="178"/>
      <c r="Q53" s="180"/>
      <c r="R53" s="155"/>
      <c r="S53" s="178"/>
      <c r="T53" s="180"/>
      <c r="U53" s="155"/>
      <c r="V53" s="178"/>
      <c r="W53" s="180"/>
      <c r="X53" s="155"/>
      <c r="Y53" s="178"/>
      <c r="Z53" s="180"/>
      <c r="AA53" s="155"/>
      <c r="AB53" s="178"/>
      <c r="AC53" s="180"/>
      <c r="AD53" s="155"/>
      <c r="AE53" s="178"/>
      <c r="AF53" s="180"/>
      <c r="AG53" s="155"/>
      <c r="AH53" s="178"/>
      <c r="AI53" s="180"/>
      <c r="AJ53" s="155"/>
      <c r="AK53" s="178"/>
      <c r="AL53" s="180"/>
      <c r="AM53" s="155"/>
      <c r="AN53" s="178"/>
      <c r="AO53" s="180"/>
      <c r="AP53" s="155"/>
      <c r="AQ53" s="178"/>
      <c r="AR53" s="180"/>
      <c r="AS53" s="155"/>
      <c r="AT53" s="178"/>
      <c r="AU53" s="180"/>
      <c r="AV53" s="155"/>
      <c r="AW53" s="178"/>
      <c r="AX53" s="180"/>
      <c r="AY53" s="155"/>
      <c r="AZ53" s="178"/>
      <c r="BA53" s="180"/>
      <c r="BB53" s="155"/>
      <c r="BC53" s="178"/>
      <c r="BD53" s="180"/>
      <c r="BE53" s="155"/>
      <c r="BF53" s="178"/>
      <c r="BG53" s="180"/>
      <c r="BH53" s="155"/>
      <c r="BI53" s="178"/>
      <c r="BJ53" s="180"/>
      <c r="BK53" s="155"/>
      <c r="BL53" s="178"/>
      <c r="BM53" s="180"/>
      <c r="BN53" s="155"/>
      <c r="BO53" s="178"/>
      <c r="BP53" s="180"/>
      <c r="BQ53" s="155"/>
      <c r="BR53" s="178"/>
      <c r="BS53" s="180"/>
      <c r="BT53" s="155"/>
      <c r="BU53" s="178"/>
      <c r="BV53" s="180"/>
      <c r="BW53" s="155"/>
      <c r="BX53" s="178"/>
      <c r="BY53" s="180"/>
    </row>
    <row r="54" spans="3:77" ht="13.5" customHeight="1">
      <c r="C54" s="155"/>
      <c r="D54" s="178"/>
      <c r="E54" s="178"/>
      <c r="F54" s="155"/>
      <c r="G54" s="178"/>
      <c r="H54" s="180"/>
      <c r="I54" s="178"/>
      <c r="J54" s="178"/>
      <c r="K54" s="178"/>
      <c r="L54" s="155"/>
      <c r="M54" s="178"/>
      <c r="N54" s="180"/>
      <c r="O54" s="155"/>
      <c r="P54" s="178"/>
      <c r="Q54" s="180"/>
      <c r="R54" s="155"/>
      <c r="S54" s="178"/>
      <c r="T54" s="180"/>
      <c r="U54" s="155"/>
      <c r="V54" s="178"/>
      <c r="W54" s="180"/>
      <c r="X54" s="155"/>
      <c r="Y54" s="178"/>
      <c r="Z54" s="180"/>
      <c r="AA54" s="155"/>
      <c r="AB54" s="178"/>
      <c r="AC54" s="180"/>
      <c r="AD54" s="155"/>
      <c r="AE54" s="178"/>
      <c r="AF54" s="180"/>
      <c r="AG54" s="155"/>
      <c r="AH54" s="178"/>
      <c r="AI54" s="180"/>
      <c r="AJ54" s="155"/>
      <c r="AK54" s="178"/>
      <c r="AL54" s="180"/>
      <c r="AM54" s="155"/>
      <c r="AN54" s="178"/>
      <c r="AO54" s="180"/>
      <c r="AP54" s="155"/>
      <c r="AQ54" s="178"/>
      <c r="AR54" s="180"/>
      <c r="AS54" s="155"/>
      <c r="AT54" s="178"/>
      <c r="AU54" s="180"/>
      <c r="AV54" s="155"/>
      <c r="AW54" s="178"/>
      <c r="AX54" s="180"/>
      <c r="AY54" s="155"/>
      <c r="AZ54" s="178"/>
      <c r="BA54" s="180"/>
      <c r="BB54" s="155"/>
      <c r="BC54" s="178"/>
      <c r="BD54" s="180"/>
      <c r="BE54" s="155"/>
      <c r="BF54" s="178"/>
      <c r="BG54" s="180"/>
      <c r="BH54" s="155"/>
      <c r="BI54" s="178"/>
      <c r="BJ54" s="180"/>
      <c r="BK54" s="155"/>
      <c r="BL54" s="178"/>
      <c r="BM54" s="180"/>
      <c r="BN54" s="155"/>
      <c r="BO54" s="178"/>
      <c r="BP54" s="180"/>
      <c r="BQ54" s="155"/>
      <c r="BR54" s="178"/>
      <c r="BS54" s="180"/>
      <c r="BT54" s="155"/>
      <c r="BU54" s="178"/>
      <c r="BV54" s="180"/>
      <c r="BW54" s="155"/>
      <c r="BX54" s="178"/>
      <c r="BY54" s="180"/>
    </row>
    <row r="55" spans="3:77" ht="13.5" customHeight="1">
      <c r="C55" s="155"/>
      <c r="D55" s="178"/>
      <c r="E55" s="178"/>
      <c r="F55" s="155"/>
      <c r="G55" s="178"/>
      <c r="H55" s="180"/>
      <c r="I55" s="178"/>
      <c r="J55" s="178"/>
      <c r="K55" s="178"/>
      <c r="L55" s="155"/>
      <c r="M55" s="178"/>
      <c r="N55" s="180"/>
      <c r="O55" s="155"/>
      <c r="P55" s="178"/>
      <c r="Q55" s="180"/>
      <c r="R55" s="155"/>
      <c r="S55" s="178"/>
      <c r="T55" s="180"/>
      <c r="U55" s="155"/>
      <c r="V55" s="178"/>
      <c r="W55" s="180"/>
      <c r="X55" s="155"/>
      <c r="Y55" s="178"/>
      <c r="Z55" s="180"/>
      <c r="AA55" s="155"/>
      <c r="AB55" s="178"/>
      <c r="AC55" s="180"/>
      <c r="AD55" s="155"/>
      <c r="AE55" s="178"/>
      <c r="AF55" s="180"/>
      <c r="AG55" s="155"/>
      <c r="AH55" s="178"/>
      <c r="AI55" s="180"/>
      <c r="AJ55" s="155"/>
      <c r="AK55" s="178"/>
      <c r="AL55" s="180"/>
      <c r="AM55" s="155"/>
      <c r="AN55" s="178"/>
      <c r="AO55" s="180"/>
      <c r="AP55" s="155"/>
      <c r="AQ55" s="178"/>
      <c r="AR55" s="180"/>
      <c r="AS55" s="155"/>
      <c r="AT55" s="178"/>
      <c r="AU55" s="180"/>
      <c r="AV55" s="155"/>
      <c r="AW55" s="178"/>
      <c r="AX55" s="180"/>
      <c r="AY55" s="155"/>
      <c r="AZ55" s="178"/>
      <c r="BA55" s="180"/>
      <c r="BB55" s="155"/>
      <c r="BC55" s="178"/>
      <c r="BD55" s="180"/>
      <c r="BE55" s="155"/>
      <c r="BF55" s="178"/>
      <c r="BG55" s="180"/>
      <c r="BH55" s="155"/>
      <c r="BI55" s="178"/>
      <c r="BJ55" s="180"/>
      <c r="BK55" s="155"/>
      <c r="BL55" s="178"/>
      <c r="BM55" s="180"/>
      <c r="BN55" s="155"/>
      <c r="BO55" s="178"/>
      <c r="BP55" s="180"/>
      <c r="BQ55" s="155"/>
      <c r="BR55" s="178"/>
      <c r="BS55" s="180"/>
      <c r="BT55" s="155"/>
      <c r="BU55" s="178"/>
      <c r="BV55" s="180"/>
      <c r="BW55" s="155"/>
      <c r="BX55" s="178"/>
      <c r="BY55" s="180"/>
    </row>
    <row r="56" spans="3:77" ht="13.5" customHeight="1">
      <c r="C56" s="155"/>
      <c r="D56" s="178"/>
      <c r="E56" s="178"/>
      <c r="F56" s="155"/>
      <c r="G56" s="178"/>
      <c r="H56" s="180"/>
      <c r="I56" s="178"/>
      <c r="J56" s="178"/>
      <c r="K56" s="178"/>
      <c r="L56" s="155"/>
      <c r="M56" s="178"/>
      <c r="N56" s="180"/>
      <c r="O56" s="155"/>
      <c r="P56" s="178"/>
      <c r="Q56" s="180"/>
      <c r="R56" s="155"/>
      <c r="S56" s="178"/>
      <c r="T56" s="180"/>
      <c r="U56" s="155"/>
      <c r="V56" s="178"/>
      <c r="W56" s="180"/>
      <c r="X56" s="155"/>
      <c r="Y56" s="178"/>
      <c r="Z56" s="180"/>
      <c r="AA56" s="155"/>
      <c r="AB56" s="178"/>
      <c r="AC56" s="180"/>
      <c r="AD56" s="155"/>
      <c r="AE56" s="178"/>
      <c r="AF56" s="180"/>
      <c r="AG56" s="155"/>
      <c r="AH56" s="178"/>
      <c r="AI56" s="180"/>
      <c r="AJ56" s="155"/>
      <c r="AK56" s="178"/>
      <c r="AL56" s="180"/>
      <c r="AM56" s="155"/>
      <c r="AN56" s="178"/>
      <c r="AO56" s="180"/>
      <c r="AP56" s="155"/>
      <c r="AQ56" s="178"/>
      <c r="AR56" s="180"/>
      <c r="AS56" s="155"/>
      <c r="AT56" s="178"/>
      <c r="AU56" s="180"/>
      <c r="AV56" s="155"/>
      <c r="AW56" s="178"/>
      <c r="AX56" s="180"/>
      <c r="AY56" s="155"/>
      <c r="AZ56" s="178"/>
      <c r="BA56" s="180"/>
      <c r="BB56" s="155"/>
      <c r="BC56" s="178"/>
      <c r="BD56" s="180"/>
      <c r="BE56" s="155"/>
      <c r="BF56" s="178"/>
      <c r="BG56" s="180"/>
      <c r="BH56" s="155"/>
      <c r="BI56" s="178"/>
      <c r="BJ56" s="180"/>
      <c r="BK56" s="155"/>
      <c r="BL56" s="178"/>
      <c r="BM56" s="180"/>
      <c r="BN56" s="155"/>
      <c r="BO56" s="178"/>
      <c r="BP56" s="180"/>
      <c r="BQ56" s="155"/>
      <c r="BR56" s="178"/>
      <c r="BS56" s="180"/>
      <c r="BT56" s="155"/>
      <c r="BU56" s="178"/>
      <c r="BV56" s="180"/>
      <c r="BW56" s="155"/>
      <c r="BX56" s="178"/>
      <c r="BY56" s="180"/>
    </row>
    <row r="57" spans="3:77" ht="13.5" customHeight="1">
      <c r="C57" s="155"/>
      <c r="D57" s="178"/>
      <c r="E57" s="178"/>
      <c r="F57" s="155"/>
      <c r="G57" s="178"/>
      <c r="H57" s="180"/>
      <c r="I57" s="178"/>
      <c r="J57" s="178"/>
      <c r="K57" s="178"/>
      <c r="L57" s="155"/>
      <c r="M57" s="178"/>
      <c r="N57" s="180"/>
      <c r="O57" s="155"/>
      <c r="P57" s="178"/>
      <c r="Q57" s="180"/>
      <c r="R57" s="155"/>
      <c r="S57" s="178"/>
      <c r="T57" s="180"/>
      <c r="U57" s="155"/>
      <c r="V57" s="178"/>
      <c r="W57" s="180"/>
      <c r="X57" s="155"/>
      <c r="Y57" s="178"/>
      <c r="Z57" s="180"/>
      <c r="AA57" s="155"/>
      <c r="AB57" s="178"/>
      <c r="AC57" s="180"/>
      <c r="AD57" s="155"/>
      <c r="AE57" s="178"/>
      <c r="AF57" s="180"/>
      <c r="AG57" s="155"/>
      <c r="AH57" s="178"/>
      <c r="AI57" s="180"/>
      <c r="AJ57" s="155"/>
      <c r="AK57" s="178"/>
      <c r="AL57" s="180"/>
      <c r="AM57" s="155"/>
      <c r="AN57" s="178"/>
      <c r="AO57" s="180"/>
      <c r="AP57" s="155"/>
      <c r="AQ57" s="178"/>
      <c r="AR57" s="180"/>
      <c r="AS57" s="155"/>
      <c r="AT57" s="178"/>
      <c r="AU57" s="180"/>
      <c r="AV57" s="155"/>
      <c r="AW57" s="178"/>
      <c r="AX57" s="180"/>
      <c r="AY57" s="155"/>
      <c r="AZ57" s="178"/>
      <c r="BA57" s="180"/>
      <c r="BB57" s="155"/>
      <c r="BC57" s="178"/>
      <c r="BD57" s="180"/>
      <c r="BE57" s="155"/>
      <c r="BF57" s="178"/>
      <c r="BG57" s="180"/>
      <c r="BH57" s="155"/>
      <c r="BI57" s="178"/>
      <c r="BJ57" s="180"/>
      <c r="BK57" s="155"/>
      <c r="BL57" s="178"/>
      <c r="BM57" s="180"/>
      <c r="BN57" s="155"/>
      <c r="BO57" s="178"/>
      <c r="BP57" s="180"/>
      <c r="BQ57" s="155"/>
      <c r="BR57" s="178"/>
      <c r="BS57" s="180"/>
      <c r="BT57" s="155"/>
      <c r="BU57" s="178"/>
      <c r="BV57" s="180"/>
      <c r="BW57" s="155"/>
      <c r="BX57" s="178"/>
      <c r="BY57" s="180"/>
    </row>
    <row r="58" spans="3:77" ht="13.5" customHeight="1">
      <c r="C58" s="155"/>
      <c r="D58" s="178"/>
      <c r="E58" s="178"/>
      <c r="F58" s="155"/>
      <c r="G58" s="178"/>
      <c r="H58" s="180"/>
      <c r="I58" s="178"/>
      <c r="J58" s="178"/>
      <c r="K58" s="178"/>
      <c r="L58" s="155"/>
      <c r="M58" s="178"/>
      <c r="N58" s="180"/>
      <c r="O58" s="155"/>
      <c r="P58" s="178"/>
      <c r="Q58" s="180"/>
      <c r="R58" s="155"/>
      <c r="S58" s="178"/>
      <c r="T58" s="180"/>
      <c r="U58" s="155"/>
      <c r="V58" s="178"/>
      <c r="W58" s="180"/>
      <c r="X58" s="155"/>
      <c r="Y58" s="178"/>
      <c r="Z58" s="180"/>
      <c r="AA58" s="155"/>
      <c r="AB58" s="178"/>
      <c r="AC58" s="180"/>
      <c r="AD58" s="155"/>
      <c r="AE58" s="178"/>
      <c r="AF58" s="180"/>
      <c r="AG58" s="155"/>
      <c r="AH58" s="178"/>
      <c r="AI58" s="180"/>
      <c r="AJ58" s="155"/>
      <c r="AK58" s="178"/>
      <c r="AL58" s="180"/>
      <c r="AM58" s="155"/>
      <c r="AN58" s="178"/>
      <c r="AO58" s="180"/>
      <c r="AP58" s="155"/>
      <c r="AQ58" s="178"/>
      <c r="AR58" s="180"/>
      <c r="AS58" s="155"/>
      <c r="AT58" s="178"/>
      <c r="AU58" s="180"/>
      <c r="AV58" s="155"/>
      <c r="AW58" s="178"/>
      <c r="AX58" s="180"/>
      <c r="AY58" s="155"/>
      <c r="AZ58" s="178"/>
      <c r="BA58" s="180"/>
      <c r="BB58" s="155"/>
      <c r="BC58" s="178"/>
      <c r="BD58" s="180"/>
      <c r="BE58" s="155"/>
      <c r="BF58" s="178"/>
      <c r="BG58" s="180"/>
      <c r="BH58" s="155"/>
      <c r="BI58" s="178"/>
      <c r="BJ58" s="180"/>
      <c r="BK58" s="155"/>
      <c r="BL58" s="178"/>
      <c r="BM58" s="180"/>
      <c r="BN58" s="155"/>
      <c r="BO58" s="178"/>
      <c r="BP58" s="180"/>
      <c r="BQ58" s="155"/>
      <c r="BR58" s="178"/>
      <c r="BS58" s="180"/>
      <c r="BT58" s="155"/>
      <c r="BU58" s="178"/>
      <c r="BV58" s="180"/>
      <c r="BW58" s="155"/>
      <c r="BX58" s="178"/>
      <c r="BY58" s="180"/>
    </row>
    <row r="59" spans="3:77" ht="13.5" customHeight="1">
      <c r="C59" s="155"/>
      <c r="D59" s="178"/>
      <c r="E59" s="178"/>
      <c r="F59" s="155"/>
      <c r="G59" s="178"/>
      <c r="H59" s="180"/>
      <c r="I59" s="178"/>
      <c r="J59" s="178"/>
      <c r="K59" s="178"/>
      <c r="L59" s="155"/>
      <c r="M59" s="178"/>
      <c r="N59" s="180"/>
      <c r="O59" s="155"/>
      <c r="P59" s="178"/>
      <c r="Q59" s="180"/>
      <c r="R59" s="155"/>
      <c r="S59" s="178"/>
      <c r="T59" s="180"/>
      <c r="U59" s="155"/>
      <c r="V59" s="178"/>
      <c r="W59" s="180"/>
      <c r="X59" s="155"/>
      <c r="Y59" s="178"/>
      <c r="Z59" s="180"/>
      <c r="AA59" s="155"/>
      <c r="AB59" s="178"/>
      <c r="AC59" s="180"/>
      <c r="AD59" s="155"/>
      <c r="AE59" s="178"/>
      <c r="AF59" s="180"/>
      <c r="AG59" s="155"/>
      <c r="AH59" s="178"/>
      <c r="AI59" s="180"/>
      <c r="AJ59" s="155"/>
      <c r="AK59" s="178"/>
      <c r="AL59" s="180"/>
      <c r="AM59" s="155"/>
      <c r="AN59" s="178"/>
      <c r="AO59" s="180"/>
      <c r="AP59" s="155"/>
      <c r="AQ59" s="178"/>
      <c r="AR59" s="180"/>
      <c r="AS59" s="155"/>
      <c r="AT59" s="178"/>
      <c r="AU59" s="180"/>
      <c r="AV59" s="155"/>
      <c r="AW59" s="178"/>
      <c r="AX59" s="180"/>
      <c r="AY59" s="155"/>
      <c r="AZ59" s="178"/>
      <c r="BA59" s="180"/>
      <c r="BB59" s="155"/>
      <c r="BC59" s="178"/>
      <c r="BD59" s="180"/>
      <c r="BE59" s="155"/>
      <c r="BF59" s="178"/>
      <c r="BG59" s="180"/>
      <c r="BH59" s="155"/>
      <c r="BI59" s="178"/>
      <c r="BJ59" s="180"/>
      <c r="BK59" s="155"/>
      <c r="BL59" s="178"/>
      <c r="BM59" s="180"/>
      <c r="BN59" s="155"/>
      <c r="BO59" s="178"/>
      <c r="BP59" s="180"/>
      <c r="BQ59" s="155"/>
      <c r="BR59" s="178"/>
      <c r="BS59" s="180"/>
      <c r="BT59" s="155"/>
      <c r="BU59" s="178"/>
      <c r="BV59" s="180"/>
      <c r="BW59" s="155"/>
      <c r="BX59" s="178"/>
      <c r="BY59" s="180"/>
    </row>
    <row r="60" spans="3:77" ht="13.5" customHeight="1">
      <c r="C60" s="155"/>
      <c r="D60" s="178"/>
      <c r="E60" s="178"/>
      <c r="F60" s="155"/>
      <c r="G60" s="178"/>
      <c r="H60" s="180"/>
      <c r="I60" s="178"/>
      <c r="J60" s="178"/>
      <c r="K60" s="178"/>
      <c r="L60" s="155"/>
      <c r="M60" s="178"/>
      <c r="N60" s="180"/>
      <c r="O60" s="155"/>
      <c r="P60" s="178"/>
      <c r="Q60" s="180"/>
      <c r="R60" s="155"/>
      <c r="S60" s="178"/>
      <c r="T60" s="180"/>
      <c r="U60" s="155"/>
      <c r="V60" s="178"/>
      <c r="W60" s="180"/>
      <c r="X60" s="155"/>
      <c r="Y60" s="178"/>
      <c r="Z60" s="180"/>
      <c r="AA60" s="155"/>
      <c r="AB60" s="178"/>
      <c r="AC60" s="180"/>
      <c r="AD60" s="155"/>
      <c r="AE60" s="178"/>
      <c r="AF60" s="180"/>
      <c r="AG60" s="155"/>
      <c r="AH60" s="178"/>
      <c r="AI60" s="180"/>
      <c r="AJ60" s="155"/>
      <c r="AK60" s="178"/>
      <c r="AL60" s="180"/>
      <c r="AM60" s="155"/>
      <c r="AN60" s="178"/>
      <c r="AO60" s="180"/>
      <c r="AP60" s="155"/>
      <c r="AQ60" s="178"/>
      <c r="AR60" s="180"/>
      <c r="AS60" s="155"/>
      <c r="AT60" s="178"/>
      <c r="AU60" s="180"/>
      <c r="AV60" s="155"/>
      <c r="AW60" s="178"/>
      <c r="AX60" s="180"/>
      <c r="AY60" s="155"/>
      <c r="AZ60" s="178"/>
      <c r="BA60" s="180"/>
      <c r="BB60" s="155"/>
      <c r="BC60" s="178"/>
      <c r="BD60" s="180"/>
      <c r="BE60" s="155"/>
      <c r="BF60" s="178"/>
      <c r="BG60" s="180"/>
      <c r="BH60" s="155"/>
      <c r="BI60" s="178"/>
      <c r="BJ60" s="180"/>
      <c r="BK60" s="155"/>
      <c r="BL60" s="178"/>
      <c r="BM60" s="180"/>
      <c r="BN60" s="155"/>
      <c r="BO60" s="178"/>
      <c r="BP60" s="180"/>
      <c r="BQ60" s="155"/>
      <c r="BR60" s="178"/>
      <c r="BS60" s="180"/>
      <c r="BT60" s="155"/>
      <c r="BU60" s="178"/>
      <c r="BV60" s="180"/>
      <c r="BW60" s="155"/>
      <c r="BX60" s="178"/>
      <c r="BY60" s="180"/>
    </row>
    <row r="61" spans="3:77" ht="13.5" customHeight="1">
      <c r="C61" s="155"/>
      <c r="D61" s="178"/>
      <c r="E61" s="178"/>
      <c r="F61" s="155"/>
      <c r="G61" s="178"/>
      <c r="H61" s="180"/>
      <c r="I61" s="178"/>
      <c r="J61" s="178"/>
      <c r="K61" s="178"/>
      <c r="L61" s="155"/>
      <c r="M61" s="178"/>
      <c r="N61" s="180"/>
      <c r="O61" s="155"/>
      <c r="P61" s="178"/>
      <c r="Q61" s="180"/>
      <c r="R61" s="155"/>
      <c r="S61" s="178"/>
      <c r="T61" s="180"/>
      <c r="U61" s="155"/>
      <c r="V61" s="178"/>
      <c r="W61" s="180"/>
      <c r="X61" s="155"/>
      <c r="Y61" s="178"/>
      <c r="Z61" s="180"/>
      <c r="AA61" s="155"/>
      <c r="AB61" s="178"/>
      <c r="AC61" s="180"/>
      <c r="AD61" s="155"/>
      <c r="AE61" s="178"/>
      <c r="AF61" s="180"/>
      <c r="AG61" s="155"/>
      <c r="AH61" s="178"/>
      <c r="AI61" s="180"/>
      <c r="AJ61" s="155"/>
      <c r="AK61" s="178"/>
      <c r="AL61" s="180"/>
      <c r="AM61" s="155"/>
      <c r="AN61" s="178"/>
      <c r="AO61" s="180"/>
      <c r="AP61" s="155"/>
      <c r="AQ61" s="178"/>
      <c r="AR61" s="180"/>
      <c r="AS61" s="155"/>
      <c r="AT61" s="178"/>
      <c r="AU61" s="180"/>
      <c r="AV61" s="155"/>
      <c r="AW61" s="178"/>
      <c r="AX61" s="180"/>
      <c r="AY61" s="155"/>
      <c r="AZ61" s="178"/>
      <c r="BA61" s="180"/>
      <c r="BB61" s="155"/>
      <c r="BC61" s="178"/>
      <c r="BD61" s="180"/>
      <c r="BE61" s="155"/>
      <c r="BF61" s="178"/>
      <c r="BG61" s="180"/>
      <c r="BH61" s="155"/>
      <c r="BI61" s="178"/>
      <c r="BJ61" s="180"/>
      <c r="BK61" s="155"/>
      <c r="BL61" s="178"/>
      <c r="BM61" s="180"/>
      <c r="BN61" s="155"/>
      <c r="BO61" s="178"/>
      <c r="BP61" s="180"/>
      <c r="BQ61" s="155"/>
      <c r="BR61" s="178"/>
      <c r="BS61" s="180"/>
      <c r="BT61" s="155"/>
      <c r="BU61" s="178"/>
      <c r="BV61" s="180"/>
      <c r="BW61" s="155"/>
      <c r="BX61" s="178"/>
      <c r="BY61" s="180"/>
    </row>
    <row r="62" spans="3:77" ht="13.5" customHeight="1">
      <c r="C62" s="155"/>
      <c r="D62" s="178"/>
      <c r="E62" s="178"/>
      <c r="F62" s="155"/>
      <c r="G62" s="178"/>
      <c r="H62" s="180"/>
      <c r="I62" s="178"/>
      <c r="J62" s="178"/>
      <c r="K62" s="178"/>
      <c r="L62" s="155"/>
      <c r="M62" s="178"/>
      <c r="N62" s="180"/>
      <c r="O62" s="155"/>
      <c r="P62" s="178"/>
      <c r="Q62" s="180"/>
      <c r="R62" s="155"/>
      <c r="S62" s="178"/>
      <c r="T62" s="180"/>
      <c r="U62" s="155"/>
      <c r="V62" s="178"/>
      <c r="W62" s="180"/>
      <c r="X62" s="155"/>
      <c r="Y62" s="178"/>
      <c r="Z62" s="180"/>
      <c r="AA62" s="155"/>
      <c r="AB62" s="178"/>
      <c r="AC62" s="180"/>
      <c r="AD62" s="155"/>
      <c r="AE62" s="178"/>
      <c r="AF62" s="180"/>
      <c r="AG62" s="155"/>
      <c r="AH62" s="178"/>
      <c r="AI62" s="180"/>
      <c r="AJ62" s="155"/>
      <c r="AK62" s="178"/>
      <c r="AL62" s="180"/>
      <c r="AM62" s="155"/>
      <c r="AN62" s="178"/>
      <c r="AO62" s="180"/>
      <c r="AP62" s="155"/>
      <c r="AQ62" s="178"/>
      <c r="AR62" s="180"/>
      <c r="AS62" s="155"/>
      <c r="AT62" s="178"/>
      <c r="AU62" s="180"/>
      <c r="AV62" s="155"/>
      <c r="AW62" s="178"/>
      <c r="AX62" s="180"/>
      <c r="AY62" s="155"/>
      <c r="AZ62" s="178"/>
      <c r="BA62" s="180"/>
      <c r="BB62" s="155"/>
      <c r="BC62" s="178"/>
      <c r="BD62" s="180"/>
      <c r="BE62" s="155"/>
      <c r="BF62" s="178"/>
      <c r="BG62" s="180"/>
      <c r="BH62" s="155"/>
      <c r="BI62" s="178"/>
      <c r="BJ62" s="180"/>
      <c r="BK62" s="155"/>
      <c r="BL62" s="178"/>
      <c r="BM62" s="180"/>
      <c r="BN62" s="155"/>
      <c r="BO62" s="178"/>
      <c r="BP62" s="180"/>
      <c r="BQ62" s="155"/>
      <c r="BR62" s="178"/>
      <c r="BS62" s="180"/>
      <c r="BT62" s="155"/>
      <c r="BU62" s="178"/>
      <c r="BV62" s="180"/>
      <c r="BW62" s="155"/>
      <c r="BX62" s="178"/>
      <c r="BY62" s="180"/>
    </row>
    <row r="63" spans="3:77" ht="13.5" customHeight="1">
      <c r="C63" s="155"/>
      <c r="D63" s="178"/>
      <c r="E63" s="178"/>
      <c r="F63" s="155"/>
      <c r="G63" s="178"/>
      <c r="H63" s="180"/>
      <c r="I63" s="178"/>
      <c r="J63" s="178"/>
      <c r="K63" s="178"/>
      <c r="L63" s="155"/>
      <c r="M63" s="178"/>
      <c r="N63" s="180"/>
      <c r="O63" s="155"/>
      <c r="P63" s="178"/>
      <c r="Q63" s="180"/>
      <c r="R63" s="155"/>
      <c r="S63" s="178"/>
      <c r="T63" s="180"/>
      <c r="U63" s="155"/>
      <c r="V63" s="178"/>
      <c r="W63" s="180"/>
      <c r="X63" s="155"/>
      <c r="Y63" s="178"/>
      <c r="Z63" s="180"/>
      <c r="AA63" s="155"/>
      <c r="AB63" s="178"/>
      <c r="AC63" s="180"/>
      <c r="AD63" s="155"/>
      <c r="AE63" s="178"/>
      <c r="AF63" s="180"/>
      <c r="AG63" s="155"/>
      <c r="AH63" s="178"/>
      <c r="AI63" s="180"/>
      <c r="AJ63" s="155"/>
      <c r="AK63" s="178"/>
      <c r="AL63" s="180"/>
      <c r="AM63" s="155"/>
      <c r="AN63" s="178"/>
      <c r="AO63" s="180"/>
      <c r="AP63" s="155"/>
      <c r="AQ63" s="178"/>
      <c r="AR63" s="180"/>
      <c r="AS63" s="155"/>
      <c r="AT63" s="178"/>
      <c r="AU63" s="180"/>
      <c r="AV63" s="155"/>
      <c r="AW63" s="178"/>
      <c r="AX63" s="180"/>
      <c r="AY63" s="155"/>
      <c r="AZ63" s="178"/>
      <c r="BA63" s="180"/>
      <c r="BB63" s="155"/>
      <c r="BC63" s="178"/>
      <c r="BD63" s="180"/>
      <c r="BE63" s="155"/>
      <c r="BF63" s="178"/>
      <c r="BG63" s="180"/>
      <c r="BH63" s="155"/>
      <c r="BI63" s="178"/>
      <c r="BJ63" s="180"/>
      <c r="BK63" s="155"/>
      <c r="BL63" s="178"/>
      <c r="BM63" s="180"/>
      <c r="BN63" s="155"/>
      <c r="BO63" s="178"/>
      <c r="BP63" s="180"/>
      <c r="BQ63" s="155"/>
      <c r="BR63" s="178"/>
      <c r="BS63" s="180"/>
      <c r="BT63" s="155"/>
      <c r="BU63" s="178"/>
      <c r="BV63" s="180"/>
      <c r="BW63" s="155"/>
      <c r="BX63" s="178"/>
      <c r="BY63" s="180"/>
    </row>
    <row r="64" spans="3:77" ht="13.5" customHeight="1">
      <c r="C64" s="155"/>
      <c r="D64" s="178"/>
      <c r="E64" s="178"/>
      <c r="F64" s="155"/>
      <c r="G64" s="178"/>
      <c r="H64" s="180"/>
      <c r="I64" s="178"/>
      <c r="J64" s="178"/>
      <c r="K64" s="178"/>
      <c r="L64" s="155"/>
      <c r="M64" s="178"/>
      <c r="N64" s="180"/>
      <c r="O64" s="155"/>
      <c r="P64" s="178"/>
      <c r="Q64" s="180"/>
      <c r="R64" s="155"/>
      <c r="S64" s="178"/>
      <c r="T64" s="180"/>
      <c r="U64" s="155"/>
      <c r="V64" s="178"/>
      <c r="W64" s="180"/>
      <c r="X64" s="155"/>
      <c r="Y64" s="178"/>
      <c r="Z64" s="180"/>
      <c r="AA64" s="155"/>
      <c r="AB64" s="178"/>
      <c r="AC64" s="180"/>
      <c r="AD64" s="155"/>
      <c r="AE64" s="178"/>
      <c r="AF64" s="180"/>
      <c r="AG64" s="155"/>
      <c r="AH64" s="178"/>
      <c r="AI64" s="180"/>
      <c r="AJ64" s="155"/>
      <c r="AK64" s="178"/>
      <c r="AL64" s="180"/>
      <c r="AM64" s="155"/>
      <c r="AN64" s="178"/>
      <c r="AO64" s="180"/>
      <c r="AP64" s="155"/>
      <c r="AQ64" s="178"/>
      <c r="AR64" s="180"/>
      <c r="AS64" s="155"/>
      <c r="AT64" s="178"/>
      <c r="AU64" s="180"/>
      <c r="AV64" s="155"/>
      <c r="AW64" s="178"/>
      <c r="AX64" s="180"/>
      <c r="AY64" s="155"/>
      <c r="AZ64" s="178"/>
      <c r="BA64" s="180"/>
      <c r="BB64" s="155"/>
      <c r="BC64" s="178"/>
      <c r="BD64" s="180"/>
      <c r="BE64" s="155"/>
      <c r="BF64" s="178"/>
      <c r="BG64" s="180"/>
      <c r="BH64" s="155"/>
      <c r="BI64" s="178"/>
      <c r="BJ64" s="180"/>
      <c r="BK64" s="155"/>
      <c r="BL64" s="178"/>
      <c r="BM64" s="180"/>
      <c r="BN64" s="155"/>
      <c r="BO64" s="178"/>
      <c r="BP64" s="180"/>
      <c r="BQ64" s="155"/>
      <c r="BR64" s="178"/>
      <c r="BS64" s="180"/>
      <c r="BT64" s="155"/>
      <c r="BU64" s="178"/>
      <c r="BV64" s="180"/>
      <c r="BW64" s="155"/>
      <c r="BX64" s="178"/>
      <c r="BY64" s="180"/>
    </row>
    <row r="65" spans="3:77" ht="13.5" customHeight="1">
      <c r="C65" s="155"/>
      <c r="D65" s="178"/>
      <c r="E65" s="178"/>
      <c r="F65" s="155"/>
      <c r="G65" s="178"/>
      <c r="H65" s="180"/>
      <c r="I65" s="178"/>
      <c r="J65" s="178"/>
      <c r="K65" s="178"/>
      <c r="L65" s="155"/>
      <c r="M65" s="178"/>
      <c r="N65" s="180"/>
      <c r="O65" s="155"/>
      <c r="P65" s="178"/>
      <c r="Q65" s="180"/>
      <c r="R65" s="155"/>
      <c r="S65" s="178"/>
      <c r="T65" s="180"/>
      <c r="U65" s="155"/>
      <c r="V65" s="178"/>
      <c r="W65" s="180"/>
      <c r="X65" s="155"/>
      <c r="Y65" s="178"/>
      <c r="Z65" s="180"/>
      <c r="AA65" s="155"/>
      <c r="AB65" s="178"/>
      <c r="AC65" s="180"/>
      <c r="AD65" s="155"/>
      <c r="AE65" s="178"/>
      <c r="AF65" s="180"/>
      <c r="AG65" s="155"/>
      <c r="AH65" s="178"/>
      <c r="AI65" s="180"/>
      <c r="AJ65" s="155"/>
      <c r="AK65" s="178"/>
      <c r="AL65" s="180"/>
      <c r="AM65" s="155"/>
      <c r="AN65" s="178"/>
      <c r="AO65" s="180"/>
      <c r="AP65" s="155"/>
      <c r="AQ65" s="178"/>
      <c r="AR65" s="180"/>
      <c r="AS65" s="155"/>
      <c r="AT65" s="178"/>
      <c r="AU65" s="180"/>
      <c r="AV65" s="155"/>
      <c r="AW65" s="178"/>
      <c r="AX65" s="180"/>
      <c r="AY65" s="155"/>
      <c r="AZ65" s="178"/>
      <c r="BA65" s="180"/>
      <c r="BB65" s="155"/>
      <c r="BC65" s="178"/>
      <c r="BD65" s="180"/>
      <c r="BE65" s="155"/>
      <c r="BF65" s="178"/>
      <c r="BG65" s="180"/>
      <c r="BH65" s="155"/>
      <c r="BI65" s="178"/>
      <c r="BJ65" s="180"/>
      <c r="BK65" s="155"/>
      <c r="BL65" s="178"/>
      <c r="BM65" s="180"/>
      <c r="BN65" s="155"/>
      <c r="BO65" s="178"/>
      <c r="BP65" s="180"/>
      <c r="BQ65" s="155"/>
      <c r="BR65" s="178"/>
      <c r="BS65" s="180"/>
      <c r="BT65" s="155"/>
      <c r="BU65" s="178"/>
      <c r="BV65" s="180"/>
      <c r="BW65" s="155"/>
      <c r="BX65" s="178"/>
      <c r="BY65" s="180"/>
    </row>
    <row r="66" spans="3:77" ht="13.5" customHeight="1">
      <c r="C66" s="155"/>
      <c r="D66" s="178"/>
      <c r="E66" s="178"/>
      <c r="F66" s="155"/>
      <c r="G66" s="178"/>
      <c r="H66" s="180"/>
      <c r="I66" s="178"/>
      <c r="J66" s="178"/>
      <c r="K66" s="178"/>
      <c r="L66" s="155"/>
      <c r="M66" s="178"/>
      <c r="N66" s="180"/>
      <c r="O66" s="155"/>
      <c r="P66" s="178"/>
      <c r="Q66" s="180"/>
      <c r="R66" s="155"/>
      <c r="S66" s="178"/>
      <c r="T66" s="180"/>
      <c r="U66" s="155"/>
      <c r="V66" s="178"/>
      <c r="W66" s="180"/>
      <c r="X66" s="155"/>
      <c r="Y66" s="178"/>
      <c r="Z66" s="180"/>
      <c r="AA66" s="155"/>
      <c r="AB66" s="178"/>
      <c r="AC66" s="180"/>
      <c r="AD66" s="155"/>
      <c r="AE66" s="178"/>
      <c r="AF66" s="180"/>
      <c r="AG66" s="155"/>
      <c r="AH66" s="178"/>
      <c r="AI66" s="180"/>
      <c r="AJ66" s="155"/>
      <c r="AK66" s="178"/>
      <c r="AL66" s="180"/>
      <c r="AM66" s="155"/>
      <c r="AN66" s="178"/>
      <c r="AO66" s="180"/>
      <c r="AP66" s="155"/>
      <c r="AQ66" s="178"/>
      <c r="AR66" s="180"/>
      <c r="AS66" s="155"/>
      <c r="AT66" s="178"/>
      <c r="AU66" s="180"/>
      <c r="AV66" s="155"/>
      <c r="AW66" s="178"/>
      <c r="AX66" s="180"/>
      <c r="AY66" s="155"/>
      <c r="AZ66" s="178"/>
      <c r="BA66" s="180"/>
      <c r="BB66" s="155"/>
      <c r="BC66" s="178"/>
      <c r="BD66" s="180"/>
      <c r="BE66" s="155"/>
      <c r="BF66" s="178"/>
      <c r="BG66" s="180"/>
      <c r="BH66" s="155"/>
      <c r="BI66" s="178"/>
      <c r="BJ66" s="180"/>
      <c r="BK66" s="155"/>
      <c r="BL66" s="178"/>
      <c r="BM66" s="180"/>
      <c r="BN66" s="155"/>
      <c r="BO66" s="178"/>
      <c r="BP66" s="180"/>
      <c r="BQ66" s="155"/>
      <c r="BR66" s="178"/>
      <c r="BS66" s="180"/>
      <c r="BT66" s="155"/>
      <c r="BU66" s="178"/>
      <c r="BV66" s="180"/>
      <c r="BW66" s="155"/>
      <c r="BX66" s="178"/>
      <c r="BY66" s="180"/>
    </row>
    <row r="67" spans="3:77" ht="13.5" customHeight="1">
      <c r="C67" s="155"/>
      <c r="D67" s="178"/>
      <c r="E67" s="178"/>
      <c r="F67" s="155"/>
      <c r="G67" s="178"/>
      <c r="H67" s="180"/>
      <c r="I67" s="178"/>
      <c r="J67" s="178"/>
      <c r="K67" s="178"/>
      <c r="L67" s="155"/>
      <c r="M67" s="178"/>
      <c r="N67" s="180"/>
      <c r="O67" s="155"/>
      <c r="P67" s="178"/>
      <c r="Q67" s="180"/>
      <c r="R67" s="155"/>
      <c r="S67" s="178"/>
      <c r="T67" s="180"/>
      <c r="U67" s="155"/>
      <c r="V67" s="178"/>
      <c r="W67" s="180"/>
      <c r="X67" s="155"/>
      <c r="Y67" s="178"/>
      <c r="Z67" s="180"/>
      <c r="AA67" s="155"/>
      <c r="AB67" s="178"/>
      <c r="AC67" s="180"/>
      <c r="AD67" s="155"/>
      <c r="AE67" s="178"/>
      <c r="AF67" s="180"/>
      <c r="AG67" s="155"/>
      <c r="AH67" s="178"/>
      <c r="AI67" s="180"/>
      <c r="AJ67" s="155"/>
      <c r="AK67" s="178"/>
      <c r="AL67" s="180"/>
      <c r="AM67" s="155"/>
      <c r="AN67" s="178"/>
      <c r="AO67" s="180"/>
      <c r="AP67" s="155"/>
      <c r="AQ67" s="178"/>
      <c r="AR67" s="180"/>
      <c r="AS67" s="155"/>
      <c r="AT67" s="178"/>
      <c r="AU67" s="180"/>
      <c r="AV67" s="155"/>
      <c r="AW67" s="178"/>
      <c r="AX67" s="180"/>
      <c r="AY67" s="155"/>
      <c r="AZ67" s="178"/>
      <c r="BA67" s="180"/>
      <c r="BB67" s="155"/>
      <c r="BC67" s="178"/>
      <c r="BD67" s="180"/>
      <c r="BE67" s="155"/>
      <c r="BF67" s="178"/>
      <c r="BG67" s="180"/>
      <c r="BH67" s="155"/>
      <c r="BI67" s="178"/>
      <c r="BJ67" s="180"/>
      <c r="BK67" s="155"/>
      <c r="BL67" s="178"/>
      <c r="BM67" s="180"/>
      <c r="BN67" s="155"/>
      <c r="BO67" s="178"/>
      <c r="BP67" s="180"/>
      <c r="BQ67" s="155"/>
      <c r="BR67" s="178"/>
      <c r="BS67" s="180"/>
      <c r="BT67" s="155"/>
      <c r="BU67" s="178"/>
      <c r="BV67" s="180"/>
      <c r="BW67" s="155"/>
      <c r="BX67" s="178"/>
      <c r="BY67" s="180"/>
    </row>
    <row r="68" spans="3:77" ht="13.5" customHeight="1">
      <c r="C68" s="155"/>
      <c r="D68" s="178"/>
      <c r="E68" s="178"/>
      <c r="F68" s="155"/>
      <c r="G68" s="178"/>
      <c r="H68" s="180"/>
      <c r="I68" s="178"/>
      <c r="J68" s="178"/>
      <c r="K68" s="178"/>
      <c r="L68" s="155"/>
      <c r="M68" s="178"/>
      <c r="N68" s="180"/>
      <c r="O68" s="155"/>
      <c r="P68" s="178"/>
      <c r="Q68" s="180"/>
      <c r="R68" s="155"/>
      <c r="S68" s="178"/>
      <c r="T68" s="180"/>
      <c r="U68" s="155"/>
      <c r="V68" s="178"/>
      <c r="W68" s="180"/>
      <c r="X68" s="155"/>
      <c r="Y68" s="178"/>
      <c r="Z68" s="180"/>
      <c r="AA68" s="155"/>
      <c r="AB68" s="178"/>
      <c r="AC68" s="180"/>
      <c r="AD68" s="155"/>
      <c r="AE68" s="178"/>
      <c r="AF68" s="180"/>
      <c r="AG68" s="155"/>
      <c r="AH68" s="178"/>
      <c r="AI68" s="180"/>
      <c r="AJ68" s="155"/>
      <c r="AK68" s="178"/>
      <c r="AL68" s="180"/>
      <c r="AM68" s="155"/>
      <c r="AN68" s="178"/>
      <c r="AO68" s="180"/>
      <c r="AP68" s="155"/>
      <c r="AQ68" s="178"/>
      <c r="AR68" s="180"/>
      <c r="AS68" s="155"/>
      <c r="AT68" s="178"/>
      <c r="AU68" s="180"/>
      <c r="AV68" s="155"/>
      <c r="AW68" s="178"/>
      <c r="AX68" s="180"/>
      <c r="AY68" s="155"/>
      <c r="AZ68" s="178"/>
      <c r="BA68" s="180"/>
      <c r="BB68" s="155"/>
      <c r="BC68" s="178"/>
      <c r="BD68" s="180"/>
      <c r="BE68" s="155"/>
      <c r="BF68" s="178"/>
      <c r="BG68" s="180"/>
      <c r="BH68" s="155"/>
      <c r="BI68" s="178"/>
      <c r="BJ68" s="180"/>
      <c r="BK68" s="155"/>
      <c r="BL68" s="178"/>
      <c r="BM68" s="180"/>
      <c r="BN68" s="155"/>
      <c r="BO68" s="178"/>
      <c r="BP68" s="180"/>
      <c r="BQ68" s="155"/>
      <c r="BR68" s="178"/>
      <c r="BS68" s="180"/>
      <c r="BT68" s="155"/>
      <c r="BU68" s="178"/>
      <c r="BV68" s="180"/>
      <c r="BW68" s="155"/>
      <c r="BX68" s="178"/>
      <c r="BY68" s="180"/>
    </row>
    <row r="69" spans="3:77" ht="13.5" customHeight="1">
      <c r="C69" s="155"/>
      <c r="D69" s="178"/>
      <c r="E69" s="178"/>
      <c r="F69" s="155"/>
      <c r="G69" s="178"/>
      <c r="H69" s="180"/>
      <c r="I69" s="178"/>
      <c r="J69" s="178"/>
      <c r="K69" s="178"/>
      <c r="L69" s="155"/>
      <c r="M69" s="178"/>
      <c r="N69" s="180"/>
      <c r="O69" s="155"/>
      <c r="P69" s="178"/>
      <c r="Q69" s="180"/>
      <c r="R69" s="155"/>
      <c r="S69" s="178"/>
      <c r="T69" s="180"/>
      <c r="U69" s="155"/>
      <c r="V69" s="178"/>
      <c r="W69" s="180"/>
      <c r="X69" s="155"/>
      <c r="Y69" s="178"/>
      <c r="Z69" s="180"/>
      <c r="AA69" s="155"/>
      <c r="AB69" s="178"/>
      <c r="AC69" s="180"/>
      <c r="AD69" s="155"/>
      <c r="AE69" s="178"/>
      <c r="AF69" s="180"/>
      <c r="AG69" s="155"/>
      <c r="AH69" s="178"/>
      <c r="AI69" s="180"/>
      <c r="AJ69" s="155"/>
      <c r="AK69" s="178"/>
      <c r="AL69" s="180"/>
      <c r="AM69" s="155"/>
      <c r="AN69" s="178"/>
      <c r="AO69" s="180"/>
      <c r="AP69" s="155"/>
      <c r="AQ69" s="178"/>
      <c r="AR69" s="180"/>
      <c r="AS69" s="155"/>
      <c r="AT69" s="178"/>
      <c r="AU69" s="180"/>
      <c r="AV69" s="155"/>
      <c r="AW69" s="178"/>
      <c r="AX69" s="180"/>
      <c r="AY69" s="155"/>
      <c r="AZ69" s="178"/>
      <c r="BA69" s="180"/>
      <c r="BB69" s="155"/>
      <c r="BC69" s="178"/>
      <c r="BD69" s="180"/>
      <c r="BE69" s="155"/>
      <c r="BF69" s="178"/>
      <c r="BG69" s="180"/>
      <c r="BH69" s="155"/>
      <c r="BI69" s="178"/>
      <c r="BJ69" s="180"/>
      <c r="BK69" s="155"/>
      <c r="BL69" s="178"/>
      <c r="BM69" s="180"/>
      <c r="BN69" s="155"/>
      <c r="BO69" s="178"/>
      <c r="BP69" s="180"/>
      <c r="BQ69" s="155"/>
      <c r="BR69" s="178"/>
      <c r="BS69" s="180"/>
      <c r="BT69" s="155"/>
      <c r="BU69" s="178"/>
      <c r="BV69" s="180"/>
      <c r="BW69" s="155"/>
      <c r="BX69" s="178"/>
      <c r="BY69" s="180"/>
    </row>
    <row r="70" spans="3:77" ht="13.5" customHeight="1">
      <c r="C70" s="155"/>
      <c r="D70" s="178"/>
      <c r="E70" s="178"/>
      <c r="F70" s="155"/>
      <c r="G70" s="178"/>
      <c r="H70" s="180"/>
      <c r="I70" s="178"/>
      <c r="J70" s="178"/>
      <c r="K70" s="178"/>
      <c r="L70" s="155"/>
      <c r="M70" s="178"/>
      <c r="N70" s="180"/>
      <c r="O70" s="155"/>
      <c r="P70" s="178"/>
      <c r="Q70" s="180"/>
      <c r="R70" s="155"/>
      <c r="S70" s="178"/>
      <c r="T70" s="180"/>
      <c r="U70" s="155"/>
      <c r="V70" s="178"/>
      <c r="W70" s="180"/>
      <c r="X70" s="155"/>
      <c r="Y70" s="178"/>
      <c r="Z70" s="180"/>
      <c r="AA70" s="155"/>
      <c r="AB70" s="178"/>
      <c r="AC70" s="180"/>
      <c r="AD70" s="155"/>
      <c r="AE70" s="178"/>
      <c r="AF70" s="180"/>
      <c r="AG70" s="155"/>
      <c r="AH70" s="178"/>
      <c r="AI70" s="180"/>
      <c r="AJ70" s="155"/>
      <c r="AK70" s="178"/>
      <c r="AL70" s="180"/>
      <c r="AM70" s="155"/>
      <c r="AN70" s="178"/>
      <c r="AO70" s="180"/>
      <c r="AP70" s="155"/>
      <c r="AQ70" s="178"/>
      <c r="AR70" s="180"/>
      <c r="AS70" s="155"/>
      <c r="AT70" s="178"/>
      <c r="AU70" s="180"/>
      <c r="AV70" s="155"/>
      <c r="AW70" s="178"/>
      <c r="AX70" s="180"/>
      <c r="AY70" s="155"/>
      <c r="AZ70" s="178"/>
      <c r="BA70" s="180"/>
      <c r="BB70" s="155"/>
      <c r="BC70" s="178"/>
      <c r="BD70" s="180"/>
      <c r="BE70" s="155"/>
      <c r="BF70" s="178"/>
      <c r="BG70" s="180"/>
      <c r="BH70" s="155"/>
      <c r="BI70" s="178"/>
      <c r="BJ70" s="180"/>
      <c r="BK70" s="155"/>
      <c r="BL70" s="178"/>
      <c r="BM70" s="180"/>
      <c r="BN70" s="155"/>
      <c r="BO70" s="178"/>
      <c r="BP70" s="180"/>
      <c r="BQ70" s="155"/>
      <c r="BR70" s="178"/>
      <c r="BS70" s="180"/>
      <c r="BT70" s="155"/>
      <c r="BU70" s="178"/>
      <c r="BV70" s="180"/>
      <c r="BW70" s="155"/>
      <c r="BX70" s="178"/>
      <c r="BY70" s="180"/>
    </row>
    <row r="71" spans="3:77" ht="13.5" customHeight="1">
      <c r="C71" s="155"/>
      <c r="D71" s="178"/>
      <c r="E71" s="178"/>
      <c r="F71" s="155"/>
      <c r="G71" s="178"/>
      <c r="H71" s="180"/>
      <c r="I71" s="178"/>
      <c r="J71" s="178"/>
      <c r="K71" s="178"/>
      <c r="L71" s="155"/>
      <c r="M71" s="178"/>
      <c r="N71" s="180"/>
      <c r="O71" s="155"/>
      <c r="P71" s="178"/>
      <c r="Q71" s="180"/>
      <c r="R71" s="155"/>
      <c r="S71" s="178"/>
      <c r="T71" s="180"/>
      <c r="U71" s="155"/>
      <c r="V71" s="178"/>
      <c r="W71" s="180"/>
      <c r="X71" s="155"/>
      <c r="Y71" s="178"/>
      <c r="Z71" s="180"/>
      <c r="AA71" s="155"/>
      <c r="AB71" s="178"/>
      <c r="AC71" s="180"/>
      <c r="AD71" s="155"/>
      <c r="AE71" s="178"/>
      <c r="AF71" s="180"/>
      <c r="AG71" s="155"/>
      <c r="AH71" s="178"/>
      <c r="AI71" s="180"/>
      <c r="AJ71" s="155"/>
      <c r="AK71" s="178"/>
      <c r="AL71" s="180"/>
      <c r="AM71" s="155"/>
      <c r="AN71" s="178"/>
      <c r="AO71" s="180"/>
      <c r="AP71" s="155"/>
      <c r="AQ71" s="178"/>
      <c r="AR71" s="180"/>
      <c r="AS71" s="155"/>
      <c r="AT71" s="178"/>
      <c r="AU71" s="180"/>
      <c r="AV71" s="155"/>
      <c r="AW71" s="178"/>
      <c r="AX71" s="180"/>
      <c r="AY71" s="155"/>
      <c r="AZ71" s="178"/>
      <c r="BA71" s="180"/>
      <c r="BB71" s="155"/>
      <c r="BC71" s="178"/>
      <c r="BD71" s="180"/>
      <c r="BE71" s="155"/>
      <c r="BF71" s="178"/>
      <c r="BG71" s="180"/>
      <c r="BH71" s="155"/>
      <c r="BI71" s="178"/>
      <c r="BJ71" s="180"/>
      <c r="BK71" s="155"/>
      <c r="BL71" s="178"/>
      <c r="BM71" s="180"/>
      <c r="BN71" s="155"/>
      <c r="BO71" s="178"/>
      <c r="BP71" s="180"/>
      <c r="BQ71" s="155"/>
      <c r="BR71" s="178"/>
      <c r="BS71" s="180"/>
      <c r="BT71" s="155"/>
      <c r="BU71" s="178"/>
      <c r="BV71" s="180"/>
      <c r="BW71" s="155"/>
      <c r="BX71" s="178"/>
      <c r="BY71" s="180"/>
    </row>
    <row r="72" spans="3:77" ht="13.5" customHeight="1">
      <c r="C72" s="155"/>
      <c r="D72" s="178"/>
      <c r="E72" s="178"/>
      <c r="F72" s="155"/>
      <c r="G72" s="178"/>
      <c r="H72" s="180"/>
      <c r="I72" s="178"/>
      <c r="J72" s="178"/>
      <c r="K72" s="178"/>
      <c r="L72" s="155"/>
      <c r="M72" s="178"/>
      <c r="N72" s="180"/>
      <c r="O72" s="155"/>
      <c r="P72" s="178"/>
      <c r="Q72" s="180"/>
      <c r="R72" s="155"/>
      <c r="S72" s="178"/>
      <c r="T72" s="180"/>
      <c r="U72" s="155"/>
      <c r="V72" s="178"/>
      <c r="W72" s="180"/>
      <c r="X72" s="155"/>
      <c r="Y72" s="178"/>
      <c r="Z72" s="180"/>
      <c r="AA72" s="155"/>
      <c r="AB72" s="178"/>
      <c r="AC72" s="180"/>
      <c r="AD72" s="155"/>
      <c r="AE72" s="178"/>
      <c r="AF72" s="180"/>
      <c r="AG72" s="155"/>
      <c r="AH72" s="178"/>
      <c r="AI72" s="180"/>
      <c r="AJ72" s="155"/>
      <c r="AK72" s="178"/>
      <c r="AL72" s="180"/>
      <c r="AM72" s="155"/>
      <c r="AN72" s="178"/>
      <c r="AO72" s="180"/>
      <c r="AP72" s="155"/>
      <c r="AQ72" s="178"/>
      <c r="AR72" s="180"/>
      <c r="AS72" s="155"/>
      <c r="AT72" s="178"/>
      <c r="AU72" s="180"/>
      <c r="AV72" s="155"/>
      <c r="AW72" s="178"/>
      <c r="AX72" s="180"/>
      <c r="AY72" s="155"/>
      <c r="AZ72" s="178"/>
      <c r="BA72" s="180"/>
      <c r="BB72" s="155"/>
      <c r="BC72" s="178"/>
      <c r="BD72" s="180"/>
      <c r="BE72" s="155"/>
      <c r="BF72" s="178"/>
      <c r="BG72" s="180"/>
      <c r="BH72" s="155"/>
      <c r="BI72" s="178"/>
      <c r="BJ72" s="180"/>
      <c r="BK72" s="155"/>
      <c r="BL72" s="178"/>
      <c r="BM72" s="180"/>
      <c r="BN72" s="155"/>
      <c r="BO72" s="178"/>
      <c r="BP72" s="180"/>
      <c r="BQ72" s="155"/>
      <c r="BR72" s="178"/>
      <c r="BS72" s="180"/>
      <c r="BT72" s="155"/>
      <c r="BU72" s="178"/>
      <c r="BV72" s="180"/>
      <c r="BW72" s="155"/>
      <c r="BX72" s="178"/>
      <c r="BY72" s="180"/>
    </row>
    <row r="73" spans="3:77" ht="13.5" customHeight="1">
      <c r="C73" s="155"/>
      <c r="D73" s="178"/>
      <c r="E73" s="178"/>
      <c r="F73" s="155"/>
      <c r="G73" s="178"/>
      <c r="H73" s="180"/>
      <c r="I73" s="178"/>
      <c r="J73" s="178"/>
      <c r="K73" s="178"/>
      <c r="L73" s="155"/>
      <c r="M73" s="178"/>
      <c r="N73" s="180"/>
      <c r="O73" s="155"/>
      <c r="P73" s="178"/>
      <c r="Q73" s="180"/>
      <c r="R73" s="155"/>
      <c r="S73" s="178"/>
      <c r="T73" s="180"/>
      <c r="U73" s="155"/>
      <c r="V73" s="178"/>
      <c r="W73" s="180"/>
      <c r="X73" s="155"/>
      <c r="Y73" s="178"/>
      <c r="Z73" s="180"/>
      <c r="AA73" s="155"/>
      <c r="AB73" s="178"/>
      <c r="AC73" s="180"/>
      <c r="AD73" s="155"/>
      <c r="AE73" s="178"/>
      <c r="AF73" s="180"/>
      <c r="AG73" s="155"/>
      <c r="AH73" s="178"/>
      <c r="AI73" s="180"/>
      <c r="AJ73" s="155"/>
      <c r="AK73" s="178"/>
      <c r="AL73" s="180"/>
      <c r="AM73" s="155"/>
      <c r="AN73" s="178"/>
      <c r="AO73" s="180"/>
      <c r="AP73" s="155"/>
      <c r="AQ73" s="178"/>
      <c r="AR73" s="180"/>
      <c r="AS73" s="155"/>
      <c r="AT73" s="178"/>
      <c r="AU73" s="180"/>
      <c r="AV73" s="155"/>
      <c r="AW73" s="178"/>
      <c r="AX73" s="180"/>
      <c r="AY73" s="155"/>
      <c r="AZ73" s="178"/>
      <c r="BA73" s="180"/>
      <c r="BB73" s="155"/>
      <c r="BC73" s="178"/>
      <c r="BD73" s="180"/>
      <c r="BE73" s="155"/>
      <c r="BF73" s="178"/>
      <c r="BG73" s="180"/>
      <c r="BH73" s="155"/>
      <c r="BI73" s="178"/>
      <c r="BJ73" s="180"/>
      <c r="BK73" s="155"/>
      <c r="BL73" s="178"/>
      <c r="BM73" s="180"/>
      <c r="BN73" s="155"/>
      <c r="BO73" s="178"/>
      <c r="BP73" s="180"/>
      <c r="BQ73" s="155"/>
      <c r="BR73" s="178"/>
      <c r="BS73" s="180"/>
      <c r="BT73" s="155"/>
      <c r="BU73" s="178"/>
      <c r="BV73" s="180"/>
      <c r="BW73" s="155"/>
      <c r="BX73" s="178"/>
      <c r="BY73" s="180"/>
    </row>
    <row r="74" spans="3:77" ht="13.5" customHeight="1">
      <c r="C74" s="155"/>
      <c r="D74" s="178"/>
      <c r="E74" s="178"/>
      <c r="F74" s="155"/>
      <c r="G74" s="178"/>
      <c r="H74" s="180"/>
      <c r="I74" s="178"/>
      <c r="J74" s="178"/>
      <c r="K74" s="178"/>
      <c r="L74" s="155"/>
      <c r="M74" s="178"/>
      <c r="N74" s="180"/>
      <c r="O74" s="155"/>
      <c r="P74" s="178"/>
      <c r="Q74" s="180"/>
      <c r="R74" s="155"/>
      <c r="S74" s="178"/>
      <c r="T74" s="180"/>
      <c r="U74" s="155"/>
      <c r="V74" s="178"/>
      <c r="W74" s="180"/>
      <c r="X74" s="155"/>
      <c r="Y74" s="178"/>
      <c r="Z74" s="180"/>
      <c r="AA74" s="155"/>
      <c r="AB74" s="178"/>
      <c r="AC74" s="180"/>
      <c r="AD74" s="155"/>
      <c r="AE74" s="178"/>
      <c r="AF74" s="180"/>
      <c r="AG74" s="155"/>
      <c r="AH74" s="178"/>
      <c r="AI74" s="180"/>
      <c r="AJ74" s="155"/>
      <c r="AK74" s="178"/>
      <c r="AL74" s="180"/>
      <c r="AM74" s="155"/>
      <c r="AN74" s="178"/>
      <c r="AO74" s="180"/>
      <c r="AP74" s="155"/>
      <c r="AQ74" s="178"/>
      <c r="AR74" s="180"/>
      <c r="AS74" s="155"/>
      <c r="AT74" s="178"/>
      <c r="AU74" s="180"/>
      <c r="AV74" s="155"/>
      <c r="AW74" s="178"/>
      <c r="AX74" s="180"/>
      <c r="AY74" s="155"/>
      <c r="AZ74" s="178"/>
      <c r="BA74" s="180"/>
      <c r="BB74" s="155"/>
      <c r="BC74" s="178"/>
      <c r="BD74" s="180"/>
      <c r="BE74" s="155"/>
      <c r="BF74" s="178"/>
      <c r="BG74" s="180"/>
      <c r="BH74" s="155"/>
      <c r="BI74" s="178"/>
      <c r="BJ74" s="180"/>
      <c r="BK74" s="155"/>
      <c r="BL74" s="178"/>
      <c r="BM74" s="180"/>
      <c r="BN74" s="155"/>
      <c r="BO74" s="178"/>
      <c r="BP74" s="180"/>
      <c r="BQ74" s="155"/>
      <c r="BR74" s="178"/>
      <c r="BS74" s="180"/>
      <c r="BT74" s="155"/>
      <c r="BU74" s="178"/>
      <c r="BV74" s="180"/>
      <c r="BW74" s="155"/>
      <c r="BX74" s="178"/>
      <c r="BY74" s="180"/>
    </row>
    <row r="75" spans="3:77" ht="13.5" customHeight="1">
      <c r="C75" s="155"/>
      <c r="D75" s="178"/>
      <c r="E75" s="178"/>
      <c r="F75" s="155"/>
      <c r="G75" s="178"/>
      <c r="H75" s="180"/>
      <c r="I75" s="178"/>
      <c r="J75" s="178"/>
      <c r="K75" s="178"/>
      <c r="L75" s="155"/>
      <c r="M75" s="178"/>
      <c r="N75" s="180"/>
      <c r="O75" s="155"/>
      <c r="P75" s="178"/>
      <c r="Q75" s="180"/>
      <c r="R75" s="155"/>
      <c r="S75" s="178"/>
      <c r="T75" s="180"/>
      <c r="U75" s="155"/>
      <c r="V75" s="178"/>
      <c r="W75" s="180"/>
      <c r="X75" s="155"/>
      <c r="Y75" s="178"/>
      <c r="Z75" s="180"/>
      <c r="AA75" s="155"/>
      <c r="AB75" s="178"/>
      <c r="AC75" s="180"/>
      <c r="AD75" s="155"/>
      <c r="AE75" s="178"/>
      <c r="AF75" s="180"/>
      <c r="AG75" s="155"/>
      <c r="AH75" s="178"/>
      <c r="AI75" s="180"/>
      <c r="AJ75" s="155"/>
      <c r="AK75" s="178"/>
      <c r="AL75" s="180"/>
      <c r="AM75" s="155"/>
      <c r="AN75" s="178"/>
      <c r="AO75" s="180"/>
      <c r="AP75" s="155"/>
      <c r="AQ75" s="178"/>
      <c r="AR75" s="180"/>
      <c r="AS75" s="155"/>
      <c r="AT75" s="178"/>
      <c r="AU75" s="180"/>
      <c r="AV75" s="155"/>
      <c r="AW75" s="178"/>
      <c r="AX75" s="180"/>
      <c r="AY75" s="155"/>
      <c r="AZ75" s="178"/>
      <c r="BA75" s="180"/>
      <c r="BB75" s="155"/>
      <c r="BC75" s="178"/>
      <c r="BD75" s="180"/>
      <c r="BE75" s="155"/>
      <c r="BF75" s="178"/>
      <c r="BG75" s="180"/>
      <c r="BH75" s="155"/>
      <c r="BI75" s="178"/>
      <c r="BJ75" s="180"/>
      <c r="BK75" s="155"/>
      <c r="BL75" s="178"/>
      <c r="BM75" s="180"/>
      <c r="BN75" s="155"/>
      <c r="BO75" s="178"/>
      <c r="BP75" s="180"/>
      <c r="BQ75" s="155"/>
      <c r="BR75" s="178"/>
      <c r="BS75" s="180"/>
      <c r="BT75" s="155"/>
      <c r="BU75" s="178"/>
      <c r="BV75" s="180"/>
      <c r="BW75" s="155"/>
      <c r="BX75" s="178"/>
      <c r="BY75" s="180"/>
    </row>
    <row r="76" spans="3:77" ht="13.5" customHeight="1">
      <c r="C76" s="155"/>
      <c r="D76" s="178"/>
      <c r="E76" s="178"/>
      <c r="F76" s="155"/>
      <c r="G76" s="178"/>
      <c r="H76" s="180"/>
      <c r="I76" s="178"/>
      <c r="J76" s="178"/>
      <c r="K76" s="178"/>
      <c r="L76" s="155"/>
      <c r="M76" s="178"/>
      <c r="N76" s="180"/>
      <c r="O76" s="155"/>
      <c r="P76" s="178"/>
      <c r="Q76" s="180"/>
      <c r="R76" s="155"/>
      <c r="S76" s="178"/>
      <c r="T76" s="180"/>
      <c r="U76" s="155"/>
      <c r="V76" s="178"/>
      <c r="W76" s="180"/>
      <c r="X76" s="155"/>
      <c r="Y76" s="178"/>
      <c r="Z76" s="180"/>
      <c r="AA76" s="155"/>
      <c r="AB76" s="178"/>
      <c r="AC76" s="180"/>
      <c r="AD76" s="155"/>
      <c r="AE76" s="178"/>
      <c r="AF76" s="180"/>
      <c r="AG76" s="155"/>
      <c r="AH76" s="178"/>
      <c r="AI76" s="180"/>
      <c r="AJ76" s="155"/>
      <c r="AK76" s="178"/>
      <c r="AL76" s="180"/>
      <c r="AM76" s="155"/>
      <c r="AN76" s="178"/>
      <c r="AO76" s="180"/>
      <c r="AP76" s="155"/>
      <c r="AQ76" s="178"/>
      <c r="AR76" s="180"/>
      <c r="AS76" s="155"/>
      <c r="AT76" s="178"/>
      <c r="AU76" s="180"/>
      <c r="AV76" s="155"/>
      <c r="AW76" s="178"/>
      <c r="AX76" s="180"/>
      <c r="AY76" s="155"/>
      <c r="AZ76" s="178"/>
      <c r="BA76" s="180"/>
      <c r="BB76" s="155"/>
      <c r="BC76" s="178"/>
      <c r="BD76" s="180"/>
      <c r="BE76" s="155"/>
      <c r="BF76" s="178"/>
      <c r="BG76" s="180"/>
      <c r="BH76" s="155"/>
      <c r="BI76" s="178"/>
      <c r="BJ76" s="180"/>
      <c r="BK76" s="155"/>
      <c r="BL76" s="178"/>
      <c r="BM76" s="180"/>
      <c r="BN76" s="155"/>
      <c r="BO76" s="178"/>
      <c r="BP76" s="180"/>
      <c r="BQ76" s="155"/>
      <c r="BR76" s="178"/>
      <c r="BS76" s="180"/>
      <c r="BT76" s="155"/>
      <c r="BU76" s="178"/>
      <c r="BV76" s="180"/>
      <c r="BW76" s="155"/>
      <c r="BX76" s="178"/>
      <c r="BY76" s="180"/>
    </row>
    <row r="77" spans="3:77" ht="13.5" customHeight="1">
      <c r="C77" s="155"/>
      <c r="D77" s="178"/>
      <c r="E77" s="178"/>
      <c r="F77" s="155"/>
      <c r="G77" s="178"/>
      <c r="H77" s="180"/>
      <c r="I77" s="178"/>
      <c r="J77" s="178"/>
      <c r="K77" s="178"/>
      <c r="L77" s="155"/>
      <c r="M77" s="178"/>
      <c r="N77" s="180"/>
      <c r="O77" s="155"/>
      <c r="P77" s="178"/>
      <c r="Q77" s="180"/>
      <c r="R77" s="155"/>
      <c r="S77" s="178"/>
      <c r="T77" s="180"/>
      <c r="U77" s="155"/>
      <c r="V77" s="178"/>
      <c r="W77" s="180"/>
      <c r="X77" s="155"/>
      <c r="Y77" s="178"/>
      <c r="Z77" s="180"/>
      <c r="AA77" s="155"/>
      <c r="AB77" s="178"/>
      <c r="AC77" s="180"/>
      <c r="AD77" s="155"/>
      <c r="AE77" s="178"/>
      <c r="AF77" s="180"/>
      <c r="AG77" s="155"/>
      <c r="AH77" s="178"/>
      <c r="AI77" s="180"/>
      <c r="AJ77" s="155"/>
      <c r="AK77" s="178"/>
      <c r="AL77" s="180"/>
      <c r="AM77" s="155"/>
      <c r="AN77" s="178"/>
      <c r="AO77" s="180"/>
      <c r="AP77" s="155"/>
      <c r="AQ77" s="178"/>
      <c r="AR77" s="180"/>
      <c r="AS77" s="155"/>
      <c r="AT77" s="178"/>
      <c r="AU77" s="180"/>
      <c r="AV77" s="155"/>
      <c r="AW77" s="178"/>
      <c r="AX77" s="180"/>
      <c r="AY77" s="155"/>
      <c r="AZ77" s="178"/>
      <c r="BA77" s="180"/>
      <c r="BB77" s="155"/>
      <c r="BC77" s="178"/>
      <c r="BD77" s="180"/>
      <c r="BE77" s="155"/>
      <c r="BF77" s="178"/>
      <c r="BG77" s="180"/>
      <c r="BH77" s="155"/>
      <c r="BI77" s="178"/>
      <c r="BJ77" s="180"/>
      <c r="BK77" s="155"/>
      <c r="BL77" s="178"/>
      <c r="BM77" s="180"/>
      <c r="BN77" s="155"/>
      <c r="BO77" s="178"/>
      <c r="BP77" s="180"/>
      <c r="BQ77" s="155"/>
      <c r="BR77" s="178"/>
      <c r="BS77" s="180"/>
      <c r="BT77" s="155"/>
      <c r="BU77" s="178"/>
      <c r="BV77" s="180"/>
      <c r="BW77" s="155"/>
      <c r="BX77" s="178"/>
      <c r="BY77" s="180"/>
    </row>
    <row r="78" spans="3:77" ht="13.5" customHeight="1">
      <c r="C78" s="155"/>
      <c r="D78" s="178"/>
      <c r="E78" s="178"/>
      <c r="F78" s="155"/>
      <c r="G78" s="178"/>
      <c r="H78" s="180"/>
      <c r="I78" s="178"/>
      <c r="J78" s="178"/>
      <c r="K78" s="178"/>
      <c r="L78" s="155"/>
      <c r="M78" s="178"/>
      <c r="N78" s="180"/>
      <c r="O78" s="155"/>
      <c r="P78" s="178"/>
      <c r="Q78" s="180"/>
      <c r="R78" s="155"/>
      <c r="S78" s="178"/>
      <c r="T78" s="180"/>
      <c r="U78" s="155"/>
      <c r="V78" s="178"/>
      <c r="W78" s="180"/>
      <c r="X78" s="155"/>
      <c r="Y78" s="178"/>
      <c r="Z78" s="180"/>
      <c r="AA78" s="155"/>
      <c r="AB78" s="178"/>
      <c r="AC78" s="180"/>
      <c r="AD78" s="155"/>
      <c r="AE78" s="178"/>
      <c r="AF78" s="180"/>
      <c r="AG78" s="155"/>
      <c r="AH78" s="178"/>
      <c r="AI78" s="180"/>
      <c r="AJ78" s="155"/>
      <c r="AK78" s="178"/>
      <c r="AL78" s="180"/>
      <c r="AM78" s="155"/>
      <c r="AN78" s="178"/>
      <c r="AO78" s="180"/>
      <c r="AP78" s="155"/>
      <c r="AQ78" s="178"/>
      <c r="AR78" s="180"/>
      <c r="AS78" s="155"/>
      <c r="AT78" s="178"/>
      <c r="AU78" s="180"/>
      <c r="AV78" s="155"/>
      <c r="AW78" s="178"/>
      <c r="AX78" s="180"/>
      <c r="AY78" s="155"/>
      <c r="AZ78" s="178"/>
      <c r="BA78" s="180"/>
      <c r="BB78" s="155"/>
      <c r="BC78" s="178"/>
      <c r="BD78" s="180"/>
      <c r="BE78" s="155"/>
      <c r="BF78" s="178"/>
      <c r="BG78" s="180"/>
      <c r="BH78" s="155"/>
      <c r="BI78" s="178"/>
      <c r="BJ78" s="180"/>
      <c r="BK78" s="155"/>
      <c r="BL78" s="178"/>
      <c r="BM78" s="180"/>
      <c r="BN78" s="155"/>
      <c r="BO78" s="178"/>
      <c r="BP78" s="180"/>
      <c r="BQ78" s="155"/>
      <c r="BR78" s="178"/>
      <c r="BS78" s="180"/>
      <c r="BT78" s="155"/>
      <c r="BU78" s="178"/>
      <c r="BV78" s="180"/>
      <c r="BW78" s="155"/>
      <c r="BX78" s="178"/>
      <c r="BY78" s="180"/>
    </row>
    <row r="79" spans="3:77" ht="13.5" customHeight="1">
      <c r="C79" s="155"/>
      <c r="D79" s="178"/>
      <c r="E79" s="178"/>
      <c r="F79" s="155"/>
      <c r="G79" s="178"/>
      <c r="H79" s="180"/>
      <c r="I79" s="178"/>
      <c r="J79" s="178"/>
      <c r="K79" s="178"/>
      <c r="L79" s="155"/>
      <c r="M79" s="178"/>
      <c r="N79" s="180"/>
      <c r="O79" s="155"/>
      <c r="P79" s="178"/>
      <c r="Q79" s="180"/>
      <c r="R79" s="155"/>
      <c r="S79" s="178"/>
      <c r="T79" s="180"/>
      <c r="U79" s="155"/>
      <c r="V79" s="178"/>
      <c r="W79" s="180"/>
      <c r="X79" s="155"/>
      <c r="Y79" s="178"/>
      <c r="Z79" s="180"/>
      <c r="AA79" s="155"/>
      <c r="AB79" s="178"/>
      <c r="AC79" s="180"/>
      <c r="AD79" s="155"/>
      <c r="AE79" s="178"/>
      <c r="AF79" s="180"/>
      <c r="AG79" s="155"/>
      <c r="AH79" s="178"/>
      <c r="AI79" s="180"/>
      <c r="AJ79" s="155"/>
      <c r="AK79" s="178"/>
      <c r="AL79" s="180"/>
      <c r="AM79" s="155"/>
      <c r="AN79" s="178"/>
      <c r="AO79" s="180"/>
      <c r="AP79" s="155"/>
      <c r="AQ79" s="178"/>
      <c r="AR79" s="180"/>
      <c r="AS79" s="155"/>
      <c r="AT79" s="178"/>
      <c r="AU79" s="180"/>
      <c r="AV79" s="155"/>
      <c r="AW79" s="178"/>
      <c r="AX79" s="180"/>
      <c r="AY79" s="155"/>
      <c r="AZ79" s="178"/>
      <c r="BA79" s="180"/>
      <c r="BB79" s="155"/>
      <c r="BC79" s="178"/>
      <c r="BD79" s="180"/>
      <c r="BE79" s="155"/>
      <c r="BF79" s="178"/>
      <c r="BG79" s="180"/>
      <c r="BH79" s="155"/>
      <c r="BI79" s="178"/>
      <c r="BJ79" s="180"/>
      <c r="BK79" s="155"/>
      <c r="BL79" s="178"/>
      <c r="BM79" s="180"/>
      <c r="BN79" s="155"/>
      <c r="BO79" s="178"/>
      <c r="BP79" s="180"/>
      <c r="BQ79" s="155"/>
      <c r="BR79" s="178"/>
      <c r="BS79" s="180"/>
      <c r="BT79" s="155"/>
      <c r="BU79" s="178"/>
      <c r="BV79" s="180"/>
      <c r="BW79" s="155"/>
      <c r="BX79" s="178"/>
      <c r="BY79" s="180"/>
    </row>
    <row r="80" spans="3:77" ht="13.5" customHeight="1">
      <c r="C80" s="155"/>
      <c r="D80" s="178"/>
      <c r="E80" s="178"/>
      <c r="F80" s="155"/>
      <c r="G80" s="178"/>
      <c r="H80" s="180"/>
      <c r="I80" s="178"/>
      <c r="J80" s="178"/>
      <c r="K80" s="178"/>
      <c r="L80" s="155"/>
      <c r="M80" s="178"/>
      <c r="N80" s="180"/>
      <c r="O80" s="155"/>
      <c r="P80" s="178"/>
      <c r="Q80" s="180"/>
      <c r="R80" s="155"/>
      <c r="S80" s="178"/>
      <c r="T80" s="180"/>
      <c r="U80" s="155"/>
      <c r="V80" s="178"/>
      <c r="W80" s="180"/>
      <c r="X80" s="155"/>
      <c r="Y80" s="178"/>
      <c r="Z80" s="180"/>
      <c r="AA80" s="155"/>
      <c r="AB80" s="178"/>
      <c r="AC80" s="180"/>
      <c r="AD80" s="155"/>
      <c r="AE80" s="178"/>
      <c r="AF80" s="180"/>
      <c r="AG80" s="155"/>
      <c r="AH80" s="178"/>
      <c r="AI80" s="180"/>
      <c r="AJ80" s="155"/>
      <c r="AK80" s="178"/>
      <c r="AL80" s="180"/>
      <c r="AM80" s="155"/>
      <c r="AN80" s="178"/>
      <c r="AO80" s="180"/>
      <c r="AP80" s="155"/>
      <c r="AQ80" s="178"/>
      <c r="AR80" s="180"/>
      <c r="AS80" s="155"/>
      <c r="AT80" s="178"/>
      <c r="AU80" s="180"/>
      <c r="AV80" s="155"/>
      <c r="AW80" s="178"/>
      <c r="AX80" s="180"/>
      <c r="AY80" s="155"/>
      <c r="AZ80" s="178"/>
      <c r="BA80" s="180"/>
      <c r="BB80" s="155"/>
      <c r="BC80" s="178"/>
      <c r="BD80" s="180"/>
      <c r="BE80" s="155"/>
      <c r="BF80" s="178"/>
      <c r="BG80" s="180"/>
      <c r="BH80" s="155"/>
      <c r="BI80" s="178"/>
      <c r="BJ80" s="180"/>
      <c r="BK80" s="155"/>
      <c r="BL80" s="178"/>
      <c r="BM80" s="180"/>
      <c r="BN80" s="155"/>
      <c r="BO80" s="178"/>
      <c r="BP80" s="180"/>
      <c r="BQ80" s="155"/>
      <c r="BR80" s="178"/>
      <c r="BS80" s="180"/>
      <c r="BT80" s="155"/>
      <c r="BU80" s="178"/>
      <c r="BV80" s="180"/>
      <c r="BW80" s="155"/>
      <c r="BX80" s="178"/>
      <c r="BY80" s="180"/>
    </row>
    <row r="81" spans="3:77" ht="13.5" customHeight="1">
      <c r="C81" s="155"/>
      <c r="D81" s="178"/>
      <c r="E81" s="178"/>
      <c r="F81" s="155"/>
      <c r="G81" s="178"/>
      <c r="H81" s="180"/>
      <c r="I81" s="178"/>
      <c r="J81" s="178"/>
      <c r="K81" s="178"/>
      <c r="L81" s="155"/>
      <c r="M81" s="178"/>
      <c r="N81" s="180"/>
      <c r="O81" s="155"/>
      <c r="P81" s="178"/>
      <c r="Q81" s="180"/>
      <c r="R81" s="155"/>
      <c r="S81" s="178"/>
      <c r="T81" s="180"/>
      <c r="U81" s="155"/>
      <c r="V81" s="178"/>
      <c r="W81" s="180"/>
      <c r="X81" s="155"/>
      <c r="Y81" s="178"/>
      <c r="Z81" s="180"/>
      <c r="AA81" s="155"/>
      <c r="AB81" s="178"/>
      <c r="AC81" s="180"/>
      <c r="AD81" s="155"/>
      <c r="AE81" s="178"/>
      <c r="AF81" s="180"/>
      <c r="AG81" s="155"/>
      <c r="AH81" s="178"/>
      <c r="AI81" s="180"/>
      <c r="AJ81" s="155"/>
      <c r="AK81" s="178"/>
      <c r="AL81" s="180"/>
      <c r="AM81" s="155"/>
      <c r="AN81" s="178"/>
      <c r="AO81" s="180"/>
      <c r="AP81" s="155"/>
      <c r="AQ81" s="178"/>
      <c r="AR81" s="180"/>
      <c r="AS81" s="155"/>
      <c r="AT81" s="178"/>
      <c r="AU81" s="180"/>
      <c r="AV81" s="155"/>
      <c r="AW81" s="178"/>
      <c r="AX81" s="180"/>
      <c r="AY81" s="155"/>
      <c r="AZ81" s="178"/>
      <c r="BA81" s="180"/>
      <c r="BB81" s="155"/>
      <c r="BC81" s="178"/>
      <c r="BD81" s="180"/>
      <c r="BE81" s="155"/>
      <c r="BF81" s="178"/>
      <c r="BG81" s="180"/>
      <c r="BH81" s="155"/>
      <c r="BI81" s="178"/>
      <c r="BJ81" s="180"/>
      <c r="BK81" s="155"/>
      <c r="BL81" s="178"/>
      <c r="BM81" s="180"/>
      <c r="BN81" s="155"/>
      <c r="BO81" s="178"/>
      <c r="BP81" s="180"/>
      <c r="BQ81" s="155"/>
      <c r="BR81" s="178"/>
      <c r="BS81" s="180"/>
      <c r="BT81" s="155"/>
      <c r="BU81" s="178"/>
      <c r="BV81" s="180"/>
      <c r="BW81" s="155"/>
      <c r="BX81" s="178"/>
      <c r="BY81" s="180"/>
    </row>
    <row r="82" spans="3:77" ht="13.5" customHeight="1">
      <c r="C82" s="155"/>
      <c r="D82" s="178"/>
      <c r="E82" s="178"/>
      <c r="F82" s="155"/>
      <c r="G82" s="178"/>
      <c r="H82" s="180"/>
      <c r="I82" s="178"/>
      <c r="J82" s="178"/>
      <c r="K82" s="178"/>
      <c r="L82" s="155"/>
      <c r="M82" s="178"/>
      <c r="N82" s="180"/>
      <c r="O82" s="155"/>
      <c r="P82" s="178"/>
      <c r="Q82" s="180"/>
      <c r="R82" s="155"/>
      <c r="S82" s="178"/>
      <c r="T82" s="180"/>
      <c r="U82" s="155"/>
      <c r="V82" s="178"/>
      <c r="W82" s="180"/>
      <c r="X82" s="155"/>
      <c r="Y82" s="178"/>
      <c r="Z82" s="180"/>
      <c r="AA82" s="155"/>
      <c r="AB82" s="178"/>
      <c r="AC82" s="180"/>
      <c r="AD82" s="155"/>
      <c r="AE82" s="178"/>
      <c r="AF82" s="180"/>
      <c r="AG82" s="155"/>
      <c r="AH82" s="178"/>
      <c r="AI82" s="180"/>
      <c r="AJ82" s="155"/>
      <c r="AK82" s="178"/>
      <c r="AL82" s="180"/>
      <c r="AM82" s="155"/>
      <c r="AN82" s="178"/>
      <c r="AO82" s="180"/>
      <c r="AP82" s="155"/>
      <c r="AQ82" s="178"/>
      <c r="AR82" s="180"/>
      <c r="AS82" s="155"/>
      <c r="AT82" s="178"/>
      <c r="AU82" s="180"/>
      <c r="AV82" s="155"/>
      <c r="AW82" s="178"/>
      <c r="AX82" s="180"/>
      <c r="AY82" s="155"/>
      <c r="AZ82" s="178"/>
      <c r="BA82" s="180"/>
      <c r="BB82" s="155"/>
      <c r="BC82" s="178"/>
      <c r="BD82" s="180"/>
      <c r="BE82" s="155"/>
      <c r="BF82" s="178"/>
      <c r="BG82" s="180"/>
      <c r="BH82" s="155"/>
      <c r="BI82" s="178"/>
      <c r="BJ82" s="180"/>
      <c r="BK82" s="155"/>
      <c r="BL82" s="178"/>
      <c r="BM82" s="180"/>
      <c r="BN82" s="155"/>
      <c r="BO82" s="178"/>
      <c r="BP82" s="180"/>
      <c r="BQ82" s="155"/>
      <c r="BR82" s="178"/>
      <c r="BS82" s="180"/>
      <c r="BT82" s="155"/>
      <c r="BU82" s="178"/>
      <c r="BV82" s="180"/>
      <c r="BW82" s="155"/>
      <c r="BX82" s="178"/>
      <c r="BY82" s="180"/>
    </row>
    <row r="83" spans="3:77" ht="13.5" customHeight="1">
      <c r="C83" s="155"/>
      <c r="D83" s="178"/>
      <c r="E83" s="178"/>
      <c r="F83" s="155"/>
      <c r="G83" s="178"/>
      <c r="H83" s="180"/>
      <c r="I83" s="178"/>
      <c r="J83" s="178"/>
      <c r="K83" s="178"/>
      <c r="L83" s="155"/>
      <c r="M83" s="178"/>
      <c r="N83" s="180"/>
      <c r="O83" s="155"/>
      <c r="P83" s="178"/>
      <c r="Q83" s="180"/>
      <c r="R83" s="155"/>
      <c r="S83" s="178"/>
      <c r="T83" s="180"/>
      <c r="U83" s="155"/>
      <c r="V83" s="178"/>
      <c r="W83" s="180"/>
      <c r="X83" s="155"/>
      <c r="Y83" s="178"/>
      <c r="Z83" s="180"/>
      <c r="AA83" s="155"/>
      <c r="AB83" s="178"/>
      <c r="AC83" s="180"/>
      <c r="AD83" s="155"/>
      <c r="AE83" s="178"/>
      <c r="AF83" s="180"/>
      <c r="AG83" s="155"/>
      <c r="AH83" s="178"/>
      <c r="AI83" s="180"/>
      <c r="AJ83" s="155"/>
      <c r="AK83" s="178"/>
      <c r="AL83" s="180"/>
      <c r="AM83" s="155"/>
      <c r="AN83" s="178"/>
      <c r="AO83" s="180"/>
      <c r="AP83" s="155"/>
      <c r="AQ83" s="178"/>
      <c r="AR83" s="180"/>
      <c r="AS83" s="155"/>
      <c r="AT83" s="178"/>
      <c r="AU83" s="180"/>
      <c r="AV83" s="155"/>
      <c r="AW83" s="178"/>
      <c r="AX83" s="180"/>
      <c r="AY83" s="155"/>
      <c r="AZ83" s="178"/>
      <c r="BA83" s="180"/>
      <c r="BB83" s="155"/>
      <c r="BC83" s="178"/>
      <c r="BD83" s="180"/>
      <c r="BE83" s="155"/>
      <c r="BF83" s="178"/>
      <c r="BG83" s="180"/>
      <c r="BH83" s="155"/>
      <c r="BI83" s="178"/>
      <c r="BJ83" s="180"/>
      <c r="BK83" s="155"/>
      <c r="BL83" s="178"/>
      <c r="BM83" s="180"/>
      <c r="BN83" s="155"/>
      <c r="BO83" s="178"/>
      <c r="BP83" s="180"/>
      <c r="BQ83" s="155"/>
      <c r="BR83" s="178"/>
      <c r="BS83" s="180"/>
      <c r="BT83" s="155"/>
      <c r="BU83" s="178"/>
      <c r="BV83" s="180"/>
      <c r="BW83" s="155"/>
      <c r="BX83" s="178"/>
      <c r="BY83" s="180"/>
    </row>
    <row r="84" spans="3:77" ht="13.5" customHeight="1">
      <c r="C84" s="155"/>
      <c r="D84" s="178"/>
      <c r="E84" s="178"/>
      <c r="F84" s="155"/>
      <c r="G84" s="178"/>
      <c r="H84" s="180"/>
      <c r="I84" s="178"/>
      <c r="J84" s="178"/>
      <c r="K84" s="178"/>
      <c r="L84" s="155"/>
      <c r="M84" s="178"/>
      <c r="N84" s="180"/>
      <c r="O84" s="155"/>
      <c r="P84" s="178"/>
      <c r="Q84" s="180"/>
      <c r="R84" s="155"/>
      <c r="S84" s="178"/>
      <c r="T84" s="180"/>
      <c r="U84" s="155"/>
      <c r="V84" s="178"/>
      <c r="W84" s="180"/>
      <c r="X84" s="155"/>
      <c r="Y84" s="178"/>
      <c r="Z84" s="180"/>
      <c r="AA84" s="155"/>
      <c r="AB84" s="178"/>
      <c r="AC84" s="180"/>
      <c r="AD84" s="155"/>
      <c r="AE84" s="178"/>
      <c r="AF84" s="180"/>
      <c r="AG84" s="155"/>
      <c r="AH84" s="178"/>
      <c r="AI84" s="180"/>
      <c r="AJ84" s="155"/>
      <c r="AK84" s="178"/>
      <c r="AL84" s="180"/>
      <c r="AM84" s="155"/>
      <c r="AN84" s="178"/>
      <c r="AO84" s="180"/>
      <c r="AP84" s="155"/>
      <c r="AQ84" s="178"/>
      <c r="AR84" s="180"/>
      <c r="AS84" s="155"/>
      <c r="AT84" s="178"/>
      <c r="AU84" s="180"/>
      <c r="AV84" s="155"/>
      <c r="AW84" s="178"/>
      <c r="AX84" s="180"/>
      <c r="AY84" s="155"/>
      <c r="AZ84" s="178"/>
      <c r="BA84" s="180"/>
      <c r="BB84" s="155"/>
      <c r="BC84" s="178"/>
      <c r="BD84" s="180"/>
      <c r="BE84" s="155"/>
      <c r="BF84" s="178"/>
      <c r="BG84" s="180"/>
      <c r="BH84" s="155"/>
      <c r="BI84" s="178"/>
      <c r="BJ84" s="180"/>
      <c r="BK84" s="155"/>
      <c r="BL84" s="178"/>
      <c r="BM84" s="180"/>
      <c r="BN84" s="155"/>
      <c r="BO84" s="178"/>
      <c r="BP84" s="180"/>
      <c r="BQ84" s="155"/>
      <c r="BR84" s="178"/>
      <c r="BS84" s="180"/>
      <c r="BT84" s="155"/>
      <c r="BU84" s="178"/>
      <c r="BV84" s="180"/>
      <c r="BW84" s="155"/>
      <c r="BX84" s="178"/>
      <c r="BY84" s="180"/>
    </row>
    <row r="85" spans="3:77" ht="13.5" customHeight="1">
      <c r="C85" s="155"/>
      <c r="D85" s="178"/>
      <c r="E85" s="178"/>
      <c r="F85" s="155"/>
      <c r="G85" s="178"/>
      <c r="H85" s="180"/>
      <c r="I85" s="178"/>
      <c r="J85" s="178"/>
      <c r="K85" s="178"/>
      <c r="L85" s="155"/>
      <c r="M85" s="178"/>
      <c r="N85" s="180"/>
      <c r="O85" s="155"/>
      <c r="P85" s="178"/>
      <c r="Q85" s="180"/>
      <c r="R85" s="155"/>
      <c r="S85" s="178"/>
      <c r="T85" s="180"/>
      <c r="U85" s="155"/>
      <c r="V85" s="178"/>
      <c r="W85" s="180"/>
      <c r="X85" s="155"/>
      <c r="Y85" s="178"/>
      <c r="Z85" s="180"/>
      <c r="AA85" s="155"/>
      <c r="AB85" s="178"/>
      <c r="AC85" s="180"/>
      <c r="AD85" s="155"/>
      <c r="AE85" s="178"/>
      <c r="AF85" s="180"/>
      <c r="AG85" s="155"/>
      <c r="AH85" s="178"/>
      <c r="AI85" s="180"/>
      <c r="AJ85" s="155"/>
      <c r="AK85" s="178"/>
      <c r="AL85" s="180"/>
      <c r="AM85" s="155"/>
      <c r="AN85" s="178"/>
      <c r="AO85" s="180"/>
      <c r="AP85" s="155"/>
      <c r="AQ85" s="178"/>
      <c r="AR85" s="180"/>
      <c r="AS85" s="155"/>
      <c r="AT85" s="178"/>
      <c r="AU85" s="180"/>
      <c r="AV85" s="155"/>
      <c r="AW85" s="178"/>
      <c r="AX85" s="180"/>
      <c r="AY85" s="155"/>
      <c r="AZ85" s="178"/>
      <c r="BA85" s="180"/>
      <c r="BB85" s="155"/>
      <c r="BC85" s="178"/>
      <c r="BD85" s="180"/>
      <c r="BE85" s="155"/>
      <c r="BF85" s="178"/>
      <c r="BG85" s="180"/>
      <c r="BH85" s="155"/>
      <c r="BI85" s="178"/>
      <c r="BJ85" s="180"/>
      <c r="BK85" s="155"/>
      <c r="BL85" s="178"/>
      <c r="BM85" s="180"/>
      <c r="BN85" s="155"/>
      <c r="BO85" s="178"/>
      <c r="BP85" s="180"/>
      <c r="BQ85" s="155"/>
      <c r="BR85" s="178"/>
      <c r="BS85" s="180"/>
      <c r="BT85" s="155"/>
      <c r="BU85" s="178"/>
      <c r="BV85" s="180"/>
      <c r="BW85" s="155"/>
      <c r="BX85" s="178"/>
      <c r="BY85" s="180"/>
    </row>
    <row r="86" spans="3:77" ht="13.5" customHeight="1">
      <c r="C86" s="155"/>
      <c r="D86" s="178"/>
      <c r="E86" s="178"/>
      <c r="F86" s="155"/>
      <c r="G86" s="178"/>
      <c r="H86" s="180"/>
      <c r="I86" s="178"/>
      <c r="J86" s="178"/>
      <c r="K86" s="178"/>
      <c r="L86" s="155"/>
      <c r="M86" s="178"/>
      <c r="N86" s="180"/>
      <c r="O86" s="155"/>
      <c r="P86" s="178"/>
      <c r="Q86" s="180"/>
      <c r="R86" s="155"/>
      <c r="S86" s="178"/>
      <c r="T86" s="180"/>
      <c r="U86" s="155"/>
      <c r="V86" s="178"/>
      <c r="W86" s="180"/>
      <c r="X86" s="155"/>
      <c r="Y86" s="178"/>
      <c r="Z86" s="180"/>
      <c r="AA86" s="155"/>
      <c r="AB86" s="178"/>
      <c r="AC86" s="180"/>
      <c r="AD86" s="155"/>
      <c r="AE86" s="178"/>
      <c r="AF86" s="180"/>
      <c r="AG86" s="155"/>
      <c r="AH86" s="178"/>
      <c r="AI86" s="180"/>
      <c r="AJ86" s="155"/>
      <c r="AK86" s="178"/>
      <c r="AL86" s="180"/>
      <c r="AM86" s="155"/>
      <c r="AN86" s="178"/>
      <c r="AO86" s="180"/>
      <c r="AP86" s="155"/>
      <c r="AQ86" s="178"/>
      <c r="AR86" s="180"/>
      <c r="AS86" s="155"/>
      <c r="AT86" s="178"/>
      <c r="AU86" s="180"/>
      <c r="AV86" s="155"/>
      <c r="AW86" s="178"/>
      <c r="AX86" s="180"/>
      <c r="AY86" s="155"/>
      <c r="AZ86" s="178"/>
      <c r="BA86" s="180"/>
      <c r="BB86" s="155"/>
      <c r="BC86" s="178"/>
      <c r="BD86" s="180"/>
      <c r="BE86" s="155"/>
      <c r="BF86" s="178"/>
      <c r="BG86" s="180"/>
      <c r="BH86" s="155"/>
      <c r="BI86" s="178"/>
      <c r="BJ86" s="180"/>
      <c r="BK86" s="155"/>
      <c r="BL86" s="178"/>
      <c r="BM86" s="180"/>
      <c r="BN86" s="155"/>
      <c r="BO86" s="178"/>
      <c r="BP86" s="180"/>
      <c r="BQ86" s="155"/>
      <c r="BR86" s="178"/>
      <c r="BS86" s="180"/>
      <c r="BT86" s="155"/>
      <c r="BU86" s="178"/>
      <c r="BV86" s="180"/>
      <c r="BW86" s="155"/>
      <c r="BX86" s="178"/>
      <c r="BY86" s="180"/>
    </row>
    <row r="87" spans="3:77" ht="13.5" customHeight="1">
      <c r="C87" s="155"/>
      <c r="D87" s="178"/>
      <c r="E87" s="178"/>
      <c r="F87" s="155"/>
      <c r="G87" s="178"/>
      <c r="H87" s="180"/>
      <c r="I87" s="178"/>
      <c r="J87" s="178"/>
      <c r="K87" s="178"/>
      <c r="L87" s="155"/>
      <c r="M87" s="178"/>
      <c r="N87" s="180"/>
      <c r="O87" s="155"/>
      <c r="P87" s="178"/>
      <c r="Q87" s="180"/>
      <c r="R87" s="155"/>
      <c r="S87" s="178"/>
      <c r="T87" s="180"/>
      <c r="U87" s="155"/>
      <c r="V87" s="178"/>
      <c r="W87" s="180"/>
      <c r="X87" s="155"/>
      <c r="Y87" s="178"/>
      <c r="Z87" s="180"/>
      <c r="AA87" s="155"/>
      <c r="AB87" s="178"/>
      <c r="AC87" s="180"/>
      <c r="AD87" s="155"/>
      <c r="AE87" s="178"/>
      <c r="AF87" s="180"/>
      <c r="AG87" s="155"/>
      <c r="AH87" s="178"/>
      <c r="AI87" s="180"/>
      <c r="AJ87" s="155"/>
      <c r="AK87" s="178"/>
      <c r="AL87" s="180"/>
      <c r="AM87" s="155"/>
      <c r="AN87" s="178"/>
      <c r="AO87" s="180"/>
      <c r="AP87" s="155"/>
      <c r="AQ87" s="178"/>
      <c r="AR87" s="180"/>
      <c r="AS87" s="155"/>
      <c r="AT87" s="178"/>
      <c r="AU87" s="180"/>
      <c r="AV87" s="155"/>
      <c r="AW87" s="178"/>
      <c r="AX87" s="180"/>
      <c r="AY87" s="155"/>
      <c r="AZ87" s="178"/>
      <c r="BA87" s="180"/>
      <c r="BB87" s="155"/>
      <c r="BC87" s="178"/>
      <c r="BD87" s="180"/>
      <c r="BE87" s="155"/>
      <c r="BF87" s="178"/>
      <c r="BG87" s="180"/>
      <c r="BH87" s="155"/>
      <c r="BI87" s="178"/>
      <c r="BJ87" s="180"/>
      <c r="BK87" s="155"/>
      <c r="BL87" s="178"/>
      <c r="BM87" s="180"/>
      <c r="BN87" s="155"/>
      <c r="BO87" s="178"/>
      <c r="BP87" s="180"/>
      <c r="BQ87" s="155"/>
      <c r="BR87" s="178"/>
      <c r="BS87" s="180"/>
      <c r="BT87" s="155"/>
      <c r="BU87" s="178"/>
      <c r="BV87" s="180"/>
      <c r="BW87" s="155"/>
      <c r="BX87" s="178"/>
      <c r="BY87" s="180"/>
    </row>
    <row r="88" spans="3:77" ht="13.5" customHeight="1">
      <c r="C88" s="155"/>
      <c r="D88" s="178"/>
      <c r="E88" s="178"/>
      <c r="F88" s="155"/>
      <c r="G88" s="178"/>
      <c r="H88" s="180"/>
      <c r="I88" s="178"/>
      <c r="J88" s="178"/>
      <c r="K88" s="178"/>
      <c r="L88" s="155"/>
      <c r="M88" s="178"/>
      <c r="N88" s="180"/>
      <c r="O88" s="155"/>
      <c r="P88" s="178"/>
      <c r="Q88" s="180"/>
      <c r="R88" s="155"/>
      <c r="S88" s="178"/>
      <c r="T88" s="180"/>
      <c r="U88" s="155"/>
      <c r="V88" s="178"/>
      <c r="W88" s="180"/>
      <c r="X88" s="155"/>
      <c r="Y88" s="178"/>
      <c r="Z88" s="180"/>
      <c r="AA88" s="155"/>
      <c r="AB88" s="178"/>
      <c r="AC88" s="180"/>
      <c r="AD88" s="155"/>
      <c r="AE88" s="178"/>
      <c r="AF88" s="180"/>
      <c r="AG88" s="155"/>
      <c r="AH88" s="178"/>
      <c r="AI88" s="180"/>
      <c r="AJ88" s="155"/>
      <c r="AK88" s="178"/>
      <c r="AL88" s="180"/>
      <c r="AM88" s="155"/>
      <c r="AN88" s="178"/>
      <c r="AO88" s="180"/>
      <c r="AP88" s="155"/>
      <c r="AQ88" s="178"/>
      <c r="AR88" s="180"/>
      <c r="AS88" s="155"/>
      <c r="AT88" s="178"/>
      <c r="AU88" s="180"/>
      <c r="AV88" s="155"/>
      <c r="AW88" s="178"/>
      <c r="AX88" s="180"/>
      <c r="AY88" s="155"/>
      <c r="AZ88" s="178"/>
      <c r="BA88" s="180"/>
      <c r="BB88" s="155"/>
      <c r="BC88" s="178"/>
      <c r="BD88" s="180"/>
      <c r="BE88" s="155"/>
      <c r="BF88" s="178"/>
      <c r="BG88" s="180"/>
      <c r="BH88" s="155"/>
      <c r="BI88" s="178"/>
      <c r="BJ88" s="180"/>
      <c r="BK88" s="155"/>
      <c r="BL88" s="178"/>
      <c r="BM88" s="180"/>
      <c r="BN88" s="155"/>
      <c r="BO88" s="178"/>
      <c r="BP88" s="180"/>
      <c r="BQ88" s="155"/>
      <c r="BR88" s="178"/>
      <c r="BS88" s="180"/>
      <c r="BT88" s="155"/>
      <c r="BU88" s="178"/>
      <c r="BV88" s="180"/>
      <c r="BW88" s="155"/>
      <c r="BX88" s="178"/>
      <c r="BY88" s="180"/>
    </row>
    <row r="89" spans="3:77" ht="13.5" customHeight="1">
      <c r="C89" s="155"/>
      <c r="D89" s="178"/>
      <c r="E89" s="178"/>
      <c r="F89" s="155"/>
      <c r="G89" s="178"/>
      <c r="H89" s="180"/>
      <c r="I89" s="178"/>
      <c r="J89" s="178"/>
      <c r="K89" s="178"/>
      <c r="L89" s="155"/>
      <c r="M89" s="178"/>
      <c r="N89" s="180"/>
      <c r="O89" s="155"/>
      <c r="P89" s="178"/>
      <c r="Q89" s="180"/>
      <c r="R89" s="155"/>
      <c r="S89" s="178"/>
      <c r="T89" s="180"/>
      <c r="U89" s="155"/>
      <c r="V89" s="178"/>
      <c r="W89" s="180"/>
      <c r="X89" s="155"/>
      <c r="Y89" s="178"/>
      <c r="Z89" s="180"/>
      <c r="AA89" s="155"/>
      <c r="AB89" s="178"/>
      <c r="AC89" s="180"/>
      <c r="AD89" s="155"/>
      <c r="AE89" s="178"/>
      <c r="AF89" s="180"/>
      <c r="AG89" s="155"/>
      <c r="AH89" s="178"/>
      <c r="AI89" s="180"/>
      <c r="AJ89" s="155"/>
      <c r="AK89" s="178"/>
      <c r="AL89" s="180"/>
      <c r="AM89" s="155"/>
      <c r="AN89" s="178"/>
      <c r="AO89" s="180"/>
      <c r="AP89" s="155"/>
      <c r="AQ89" s="178"/>
      <c r="AR89" s="180"/>
      <c r="AS89" s="155"/>
      <c r="AT89" s="178"/>
      <c r="AU89" s="180"/>
      <c r="AV89" s="155"/>
      <c r="AW89" s="178"/>
      <c r="AX89" s="180"/>
      <c r="AY89" s="155"/>
      <c r="AZ89" s="178"/>
      <c r="BA89" s="180"/>
      <c r="BB89" s="155"/>
      <c r="BC89" s="178"/>
      <c r="BD89" s="180"/>
      <c r="BE89" s="155"/>
      <c r="BF89" s="178"/>
      <c r="BG89" s="180"/>
      <c r="BH89" s="155"/>
      <c r="BI89" s="178"/>
      <c r="BJ89" s="180"/>
      <c r="BK89" s="155"/>
      <c r="BL89" s="178"/>
      <c r="BM89" s="180"/>
      <c r="BN89" s="155"/>
      <c r="BO89" s="178"/>
      <c r="BP89" s="180"/>
      <c r="BQ89" s="155"/>
      <c r="BR89" s="178"/>
      <c r="BS89" s="180"/>
      <c r="BT89" s="155"/>
      <c r="BU89" s="178"/>
      <c r="BV89" s="180"/>
      <c r="BW89" s="155"/>
      <c r="BX89" s="178"/>
      <c r="BY89" s="180"/>
    </row>
    <row r="90" spans="3:77" ht="13.5" customHeight="1">
      <c r="C90" s="155"/>
      <c r="D90" s="178"/>
      <c r="E90" s="178"/>
      <c r="F90" s="155"/>
      <c r="G90" s="178"/>
      <c r="H90" s="180"/>
      <c r="I90" s="178"/>
      <c r="J90" s="178"/>
      <c r="K90" s="178"/>
      <c r="L90" s="155"/>
      <c r="M90" s="178"/>
      <c r="N90" s="180"/>
      <c r="O90" s="155"/>
      <c r="P90" s="178"/>
      <c r="Q90" s="180"/>
      <c r="R90" s="155"/>
      <c r="S90" s="178"/>
      <c r="T90" s="180"/>
      <c r="U90" s="155"/>
      <c r="V90" s="178"/>
      <c r="W90" s="180"/>
      <c r="X90" s="155"/>
      <c r="Y90" s="178"/>
      <c r="Z90" s="180"/>
      <c r="AA90" s="155"/>
      <c r="AB90" s="178"/>
      <c r="AC90" s="180"/>
      <c r="AD90" s="155"/>
      <c r="AE90" s="178"/>
      <c r="AF90" s="180"/>
      <c r="AG90" s="155"/>
      <c r="AH90" s="178"/>
      <c r="AI90" s="180"/>
      <c r="AJ90" s="155"/>
      <c r="AK90" s="178"/>
      <c r="AL90" s="180"/>
      <c r="AM90" s="155"/>
      <c r="AN90" s="178"/>
      <c r="AO90" s="180"/>
      <c r="AP90" s="155"/>
      <c r="AQ90" s="178"/>
      <c r="AR90" s="180"/>
      <c r="AS90" s="155"/>
      <c r="AT90" s="178"/>
      <c r="AU90" s="180"/>
      <c r="AV90" s="155"/>
      <c r="AW90" s="178"/>
      <c r="AX90" s="180"/>
      <c r="AY90" s="155"/>
      <c r="AZ90" s="178"/>
      <c r="BA90" s="180"/>
      <c r="BB90" s="155"/>
      <c r="BC90" s="178"/>
      <c r="BD90" s="180"/>
      <c r="BE90" s="155"/>
      <c r="BF90" s="178"/>
      <c r="BG90" s="180"/>
      <c r="BH90" s="155"/>
      <c r="BI90" s="178"/>
      <c r="BJ90" s="180"/>
      <c r="BK90" s="155"/>
      <c r="BL90" s="178"/>
      <c r="BM90" s="180"/>
      <c r="BN90" s="155"/>
      <c r="BO90" s="178"/>
      <c r="BP90" s="180"/>
      <c r="BQ90" s="155"/>
      <c r="BR90" s="178"/>
      <c r="BS90" s="180"/>
      <c r="BT90" s="155"/>
      <c r="BU90" s="178"/>
      <c r="BV90" s="180"/>
      <c r="BW90" s="155"/>
      <c r="BX90" s="178"/>
      <c r="BY90" s="180"/>
    </row>
    <row r="91" spans="3:77" ht="13.5" customHeight="1">
      <c r="C91" s="155"/>
      <c r="D91" s="178"/>
      <c r="E91" s="178"/>
      <c r="F91" s="155"/>
      <c r="G91" s="178"/>
      <c r="H91" s="180"/>
      <c r="I91" s="178"/>
      <c r="J91" s="178"/>
      <c r="K91" s="178"/>
      <c r="L91" s="155"/>
      <c r="M91" s="178"/>
      <c r="N91" s="180"/>
      <c r="O91" s="155"/>
      <c r="P91" s="178"/>
      <c r="Q91" s="180"/>
      <c r="R91" s="155"/>
      <c r="S91" s="178"/>
      <c r="T91" s="180"/>
      <c r="U91" s="155"/>
      <c r="V91" s="178"/>
      <c r="W91" s="180"/>
      <c r="X91" s="155"/>
      <c r="Y91" s="178"/>
      <c r="Z91" s="180"/>
      <c r="AA91" s="155"/>
      <c r="AB91" s="178"/>
      <c r="AC91" s="180"/>
      <c r="AD91" s="155"/>
      <c r="AE91" s="178"/>
      <c r="AF91" s="180"/>
      <c r="AG91" s="155"/>
      <c r="AH91" s="178"/>
      <c r="AI91" s="180"/>
      <c r="AJ91" s="155"/>
      <c r="AK91" s="178"/>
      <c r="AL91" s="180"/>
      <c r="AM91" s="155"/>
      <c r="AN91" s="178"/>
      <c r="AO91" s="180"/>
      <c r="AP91" s="155"/>
      <c r="AQ91" s="178"/>
      <c r="AR91" s="180"/>
      <c r="AS91" s="155"/>
      <c r="AT91" s="178"/>
      <c r="AU91" s="180"/>
      <c r="AV91" s="155"/>
      <c r="AW91" s="178"/>
      <c r="AX91" s="180"/>
      <c r="AY91" s="155"/>
      <c r="AZ91" s="178"/>
      <c r="BA91" s="180"/>
      <c r="BB91" s="155"/>
      <c r="BC91" s="178"/>
      <c r="BD91" s="180"/>
      <c r="BE91" s="155"/>
      <c r="BF91" s="178"/>
      <c r="BG91" s="180"/>
      <c r="BH91" s="155"/>
      <c r="BI91" s="178"/>
      <c r="BJ91" s="180"/>
      <c r="BK91" s="155"/>
      <c r="BL91" s="178"/>
      <c r="BM91" s="180"/>
      <c r="BN91" s="155"/>
      <c r="BO91" s="178"/>
      <c r="BP91" s="180"/>
      <c r="BQ91" s="155"/>
      <c r="BR91" s="178"/>
      <c r="BS91" s="180"/>
      <c r="BT91" s="155"/>
      <c r="BU91" s="178"/>
      <c r="BV91" s="180"/>
      <c r="BW91" s="155"/>
      <c r="BX91" s="178"/>
      <c r="BY91" s="180"/>
    </row>
    <row r="92" spans="3:77" ht="13.5" customHeight="1">
      <c r="C92" s="155"/>
      <c r="D92" s="178"/>
      <c r="E92" s="178"/>
      <c r="F92" s="155"/>
      <c r="G92" s="178"/>
      <c r="H92" s="180"/>
      <c r="I92" s="178"/>
      <c r="J92" s="178"/>
      <c r="K92" s="178"/>
      <c r="L92" s="155"/>
      <c r="M92" s="178"/>
      <c r="N92" s="180"/>
      <c r="O92" s="155"/>
      <c r="P92" s="178"/>
      <c r="Q92" s="180"/>
      <c r="R92" s="155"/>
      <c r="S92" s="178"/>
      <c r="T92" s="180"/>
      <c r="U92" s="155"/>
      <c r="V92" s="178"/>
      <c r="W92" s="180"/>
      <c r="X92" s="155"/>
      <c r="Y92" s="178"/>
      <c r="Z92" s="180"/>
      <c r="AA92" s="155"/>
      <c r="AB92" s="178"/>
      <c r="AC92" s="180"/>
      <c r="AD92" s="155"/>
      <c r="AE92" s="178"/>
      <c r="AF92" s="180"/>
      <c r="AG92" s="155"/>
      <c r="AH92" s="178"/>
      <c r="AI92" s="180"/>
      <c r="AJ92" s="155"/>
      <c r="AK92" s="178"/>
      <c r="AL92" s="180"/>
      <c r="AM92" s="155"/>
      <c r="AN92" s="178"/>
      <c r="AO92" s="180"/>
      <c r="AP92" s="155"/>
      <c r="AQ92" s="178"/>
      <c r="AR92" s="180"/>
      <c r="AS92" s="155"/>
      <c r="AT92" s="178"/>
      <c r="AU92" s="180"/>
      <c r="AV92" s="155"/>
      <c r="AW92" s="178"/>
      <c r="AX92" s="180"/>
      <c r="AY92" s="155"/>
      <c r="AZ92" s="178"/>
      <c r="BA92" s="180"/>
      <c r="BB92" s="155"/>
      <c r="BC92" s="178"/>
      <c r="BD92" s="180"/>
      <c r="BE92" s="155"/>
      <c r="BF92" s="178"/>
      <c r="BG92" s="180"/>
      <c r="BH92" s="155"/>
      <c r="BI92" s="178"/>
      <c r="BJ92" s="180"/>
      <c r="BK92" s="155"/>
      <c r="BL92" s="178"/>
      <c r="BM92" s="180"/>
      <c r="BN92" s="155"/>
      <c r="BO92" s="178"/>
      <c r="BP92" s="180"/>
      <c r="BQ92" s="155"/>
      <c r="BR92" s="178"/>
      <c r="BS92" s="180"/>
      <c r="BT92" s="155"/>
      <c r="BU92" s="178"/>
      <c r="BV92" s="180"/>
      <c r="BW92" s="155"/>
      <c r="BX92" s="178"/>
      <c r="BY92" s="180"/>
    </row>
    <row r="93" spans="3:77" ht="13.5" customHeight="1">
      <c r="C93" s="155"/>
      <c r="D93" s="178"/>
      <c r="E93" s="178"/>
      <c r="F93" s="155"/>
      <c r="G93" s="178"/>
      <c r="H93" s="180"/>
      <c r="I93" s="178"/>
      <c r="J93" s="178"/>
      <c r="K93" s="178"/>
      <c r="L93" s="155"/>
      <c r="M93" s="178"/>
      <c r="N93" s="180"/>
      <c r="O93" s="155"/>
      <c r="P93" s="178"/>
      <c r="Q93" s="180"/>
      <c r="R93" s="155"/>
      <c r="S93" s="178"/>
      <c r="T93" s="180"/>
      <c r="U93" s="155"/>
      <c r="V93" s="178"/>
      <c r="W93" s="180"/>
      <c r="X93" s="155"/>
      <c r="Y93" s="178"/>
      <c r="Z93" s="180"/>
      <c r="AA93" s="155"/>
      <c r="AB93" s="178"/>
      <c r="AC93" s="180"/>
      <c r="AD93" s="155"/>
      <c r="AE93" s="178"/>
      <c r="AF93" s="180"/>
      <c r="AG93" s="155"/>
      <c r="AH93" s="178"/>
      <c r="AI93" s="180"/>
      <c r="AJ93" s="155"/>
      <c r="AK93" s="178"/>
      <c r="AL93" s="180"/>
      <c r="AM93" s="155"/>
      <c r="AN93" s="178"/>
      <c r="AO93" s="180"/>
      <c r="AP93" s="155"/>
      <c r="AQ93" s="178"/>
      <c r="AR93" s="180"/>
      <c r="AS93" s="155"/>
      <c r="AT93" s="178"/>
      <c r="AU93" s="180"/>
      <c r="AV93" s="155"/>
      <c r="AW93" s="178"/>
      <c r="AX93" s="180"/>
      <c r="AY93" s="155"/>
      <c r="AZ93" s="178"/>
      <c r="BA93" s="180"/>
      <c r="BB93" s="155"/>
      <c r="BC93" s="178"/>
      <c r="BD93" s="180"/>
      <c r="BE93" s="155"/>
      <c r="BF93" s="178"/>
      <c r="BG93" s="180"/>
      <c r="BH93" s="155"/>
      <c r="BI93" s="178"/>
      <c r="BJ93" s="180"/>
      <c r="BK93" s="155"/>
      <c r="BL93" s="178"/>
      <c r="BM93" s="180"/>
      <c r="BN93" s="155"/>
      <c r="BO93" s="178"/>
      <c r="BP93" s="180"/>
      <c r="BQ93" s="155"/>
      <c r="BR93" s="178"/>
      <c r="BS93" s="180"/>
      <c r="BT93" s="155"/>
      <c r="BU93" s="178"/>
      <c r="BV93" s="180"/>
      <c r="BW93" s="155"/>
      <c r="BX93" s="178"/>
      <c r="BY93" s="180"/>
    </row>
    <row r="94" spans="3:77" ht="13.5" customHeight="1">
      <c r="C94" s="155"/>
      <c r="D94" s="178"/>
      <c r="E94" s="178"/>
      <c r="F94" s="155"/>
      <c r="G94" s="178"/>
      <c r="H94" s="180"/>
      <c r="I94" s="178"/>
      <c r="J94" s="178"/>
      <c r="K94" s="178"/>
      <c r="L94" s="155"/>
      <c r="M94" s="178"/>
      <c r="N94" s="180"/>
      <c r="O94" s="155"/>
      <c r="P94" s="178"/>
      <c r="Q94" s="180"/>
      <c r="R94" s="155"/>
      <c r="S94" s="178"/>
      <c r="T94" s="180"/>
      <c r="U94" s="155"/>
      <c r="V94" s="178"/>
      <c r="W94" s="180"/>
      <c r="X94" s="155"/>
      <c r="Y94" s="178"/>
      <c r="Z94" s="180"/>
      <c r="AA94" s="155"/>
      <c r="AB94" s="178"/>
      <c r="AC94" s="180"/>
      <c r="AD94" s="155"/>
      <c r="AE94" s="178"/>
      <c r="AF94" s="180"/>
      <c r="AG94" s="155"/>
      <c r="AH94" s="178"/>
      <c r="AI94" s="180"/>
      <c r="AJ94" s="155"/>
      <c r="AK94" s="178"/>
      <c r="AL94" s="180"/>
      <c r="AM94" s="155"/>
      <c r="AN94" s="178"/>
      <c r="AO94" s="180"/>
      <c r="AP94" s="155"/>
      <c r="AQ94" s="178"/>
      <c r="AR94" s="180"/>
      <c r="AS94" s="155"/>
      <c r="AT94" s="178"/>
      <c r="AU94" s="180"/>
      <c r="AV94" s="155"/>
      <c r="AW94" s="178"/>
      <c r="AX94" s="180"/>
      <c r="AY94" s="155"/>
      <c r="AZ94" s="178"/>
      <c r="BA94" s="180"/>
      <c r="BB94" s="155"/>
      <c r="BC94" s="178"/>
      <c r="BD94" s="180"/>
      <c r="BE94" s="155"/>
      <c r="BF94" s="178"/>
      <c r="BG94" s="180"/>
      <c r="BH94" s="155"/>
      <c r="BI94" s="178"/>
      <c r="BJ94" s="180"/>
      <c r="BK94" s="155"/>
      <c r="BL94" s="178"/>
      <c r="BM94" s="180"/>
      <c r="BN94" s="155"/>
      <c r="BO94" s="178"/>
      <c r="BP94" s="180"/>
      <c r="BQ94" s="155"/>
      <c r="BR94" s="178"/>
      <c r="BS94" s="180"/>
      <c r="BT94" s="155"/>
      <c r="BU94" s="178"/>
      <c r="BV94" s="180"/>
      <c r="BW94" s="155"/>
      <c r="BX94" s="178"/>
      <c r="BY94" s="180"/>
    </row>
    <row r="95" spans="3:77" ht="13.5" customHeight="1">
      <c r="C95" s="155"/>
      <c r="D95" s="178"/>
      <c r="E95" s="178"/>
      <c r="F95" s="155"/>
      <c r="G95" s="178"/>
      <c r="H95" s="180"/>
      <c r="I95" s="178"/>
      <c r="J95" s="178"/>
      <c r="K95" s="178"/>
      <c r="L95" s="155"/>
      <c r="M95" s="178"/>
      <c r="N95" s="180"/>
      <c r="O95" s="155"/>
      <c r="P95" s="178"/>
      <c r="Q95" s="180"/>
      <c r="R95" s="155"/>
      <c r="S95" s="178"/>
      <c r="T95" s="180"/>
      <c r="U95" s="155"/>
      <c r="V95" s="178"/>
      <c r="W95" s="180"/>
      <c r="X95" s="155"/>
      <c r="Y95" s="178"/>
      <c r="Z95" s="180"/>
      <c r="AA95" s="155"/>
      <c r="AB95" s="178"/>
      <c r="AC95" s="180"/>
      <c r="AD95" s="155"/>
      <c r="AE95" s="178"/>
      <c r="AF95" s="180"/>
      <c r="AG95" s="155"/>
      <c r="AH95" s="178"/>
      <c r="AI95" s="180"/>
      <c r="AJ95" s="155"/>
      <c r="AK95" s="178"/>
      <c r="AL95" s="180"/>
      <c r="AM95" s="155"/>
      <c r="AN95" s="178"/>
      <c r="AO95" s="180"/>
      <c r="AP95" s="155"/>
      <c r="AQ95" s="178"/>
      <c r="AR95" s="180"/>
      <c r="AS95" s="155"/>
      <c r="AT95" s="178"/>
      <c r="AU95" s="180"/>
      <c r="AV95" s="155"/>
      <c r="AW95" s="178"/>
      <c r="AX95" s="180"/>
      <c r="AY95" s="155"/>
      <c r="AZ95" s="178"/>
      <c r="BA95" s="180"/>
      <c r="BB95" s="155"/>
      <c r="BC95" s="178"/>
      <c r="BD95" s="180"/>
      <c r="BE95" s="155"/>
      <c r="BF95" s="178"/>
      <c r="BG95" s="180"/>
      <c r="BH95" s="155"/>
      <c r="BI95" s="178"/>
      <c r="BJ95" s="180"/>
      <c r="BK95" s="155"/>
      <c r="BL95" s="178"/>
      <c r="BM95" s="180"/>
      <c r="BN95" s="155"/>
      <c r="BO95" s="178"/>
      <c r="BP95" s="180"/>
      <c r="BQ95" s="155"/>
      <c r="BR95" s="178"/>
      <c r="BS95" s="180"/>
      <c r="BT95" s="155"/>
      <c r="BU95" s="178"/>
      <c r="BV95" s="180"/>
      <c r="BW95" s="155"/>
      <c r="BX95" s="178"/>
      <c r="BY95" s="180"/>
    </row>
    <row r="96" spans="3:77" ht="13.5" customHeight="1">
      <c r="C96" s="155"/>
      <c r="D96" s="178"/>
      <c r="E96" s="178"/>
      <c r="F96" s="155"/>
      <c r="G96" s="178"/>
      <c r="H96" s="180"/>
      <c r="I96" s="178"/>
      <c r="J96" s="178"/>
      <c r="K96" s="178"/>
      <c r="L96" s="155"/>
      <c r="M96" s="178"/>
      <c r="N96" s="180"/>
      <c r="O96" s="155"/>
      <c r="P96" s="178"/>
      <c r="Q96" s="180"/>
      <c r="R96" s="155"/>
      <c r="S96" s="178"/>
      <c r="T96" s="180"/>
      <c r="U96" s="155"/>
      <c r="V96" s="178"/>
      <c r="W96" s="180"/>
      <c r="X96" s="155"/>
      <c r="Y96" s="178"/>
      <c r="Z96" s="180"/>
      <c r="AA96" s="155"/>
      <c r="AB96" s="178"/>
      <c r="AC96" s="180"/>
      <c r="AD96" s="155"/>
      <c r="AE96" s="178"/>
      <c r="AF96" s="180"/>
      <c r="AG96" s="155"/>
      <c r="AH96" s="178"/>
      <c r="AI96" s="180"/>
      <c r="AJ96" s="155"/>
      <c r="AK96" s="178"/>
      <c r="AL96" s="180"/>
      <c r="AM96" s="155"/>
      <c r="AN96" s="178"/>
      <c r="AO96" s="180"/>
      <c r="AP96" s="155"/>
      <c r="AQ96" s="178"/>
      <c r="AR96" s="180"/>
      <c r="AS96" s="155"/>
      <c r="AT96" s="178"/>
      <c r="AU96" s="180"/>
      <c r="AV96" s="155"/>
      <c r="AW96" s="178"/>
      <c r="AX96" s="180"/>
      <c r="AY96" s="155"/>
      <c r="AZ96" s="178"/>
      <c r="BA96" s="180"/>
      <c r="BB96" s="155"/>
      <c r="BC96" s="178"/>
      <c r="BD96" s="180"/>
      <c r="BE96" s="155"/>
      <c r="BF96" s="178"/>
      <c r="BG96" s="180"/>
      <c r="BH96" s="155"/>
      <c r="BI96" s="178"/>
      <c r="BJ96" s="180"/>
      <c r="BK96" s="155"/>
      <c r="BL96" s="178"/>
      <c r="BM96" s="180"/>
      <c r="BN96" s="155"/>
      <c r="BO96" s="178"/>
      <c r="BP96" s="180"/>
      <c r="BQ96" s="155"/>
      <c r="BR96" s="178"/>
      <c r="BS96" s="180"/>
      <c r="BT96" s="155"/>
      <c r="BU96" s="178"/>
      <c r="BV96" s="180"/>
      <c r="BW96" s="155"/>
      <c r="BX96" s="178"/>
      <c r="BY96" s="180"/>
    </row>
    <row r="97" spans="3:77" ht="13.5" customHeight="1">
      <c r="C97" s="155"/>
      <c r="D97" s="178"/>
      <c r="E97" s="178"/>
      <c r="F97" s="155"/>
      <c r="G97" s="178"/>
      <c r="H97" s="180"/>
      <c r="I97" s="178"/>
      <c r="J97" s="178"/>
      <c r="K97" s="178"/>
      <c r="L97" s="155"/>
      <c r="M97" s="178"/>
      <c r="N97" s="180"/>
      <c r="O97" s="155"/>
      <c r="P97" s="178"/>
      <c r="Q97" s="180"/>
      <c r="R97" s="155"/>
      <c r="S97" s="178"/>
      <c r="T97" s="180"/>
      <c r="U97" s="155"/>
      <c r="V97" s="178"/>
      <c r="W97" s="180"/>
      <c r="X97" s="155"/>
      <c r="Y97" s="178"/>
      <c r="Z97" s="180"/>
      <c r="AA97" s="155"/>
      <c r="AB97" s="178"/>
      <c r="AC97" s="180"/>
      <c r="AD97" s="155"/>
      <c r="AE97" s="178"/>
      <c r="AF97" s="180"/>
      <c r="AG97" s="155"/>
      <c r="AH97" s="178"/>
      <c r="AI97" s="180"/>
      <c r="AJ97" s="155"/>
      <c r="AK97" s="178"/>
      <c r="AL97" s="180"/>
      <c r="AM97" s="155"/>
      <c r="AN97" s="178"/>
      <c r="AO97" s="180"/>
      <c r="AP97" s="155"/>
      <c r="AQ97" s="178"/>
      <c r="AR97" s="180"/>
      <c r="AS97" s="155"/>
      <c r="AT97" s="178"/>
      <c r="AU97" s="180"/>
      <c r="AV97" s="155"/>
      <c r="AW97" s="178"/>
      <c r="AX97" s="180"/>
      <c r="AY97" s="155"/>
      <c r="AZ97" s="178"/>
      <c r="BA97" s="180"/>
      <c r="BB97" s="155"/>
      <c r="BC97" s="178"/>
      <c r="BD97" s="180"/>
      <c r="BE97" s="155"/>
      <c r="BF97" s="178"/>
      <c r="BG97" s="180"/>
      <c r="BH97" s="155"/>
      <c r="BI97" s="178"/>
      <c r="BJ97" s="180"/>
      <c r="BK97" s="155"/>
      <c r="BL97" s="178"/>
      <c r="BM97" s="180"/>
      <c r="BN97" s="155"/>
      <c r="BO97" s="178"/>
      <c r="BP97" s="180"/>
      <c r="BQ97" s="155"/>
      <c r="BR97" s="178"/>
      <c r="BS97" s="180"/>
      <c r="BT97" s="155"/>
      <c r="BU97" s="178"/>
      <c r="BV97" s="180"/>
      <c r="BW97" s="155"/>
      <c r="BX97" s="178"/>
      <c r="BY97" s="180"/>
    </row>
    <row r="98" spans="3:77" ht="13.5" customHeight="1">
      <c r="C98" s="155"/>
      <c r="D98" s="178"/>
      <c r="E98" s="178"/>
      <c r="F98" s="155"/>
      <c r="G98" s="178"/>
      <c r="H98" s="180"/>
      <c r="I98" s="178"/>
      <c r="J98" s="178"/>
      <c r="K98" s="178"/>
      <c r="L98" s="155"/>
      <c r="M98" s="178"/>
      <c r="N98" s="180"/>
      <c r="O98" s="155"/>
      <c r="P98" s="178"/>
      <c r="Q98" s="180"/>
      <c r="R98" s="155"/>
      <c r="S98" s="178"/>
      <c r="T98" s="180"/>
      <c r="U98" s="155"/>
      <c r="V98" s="178"/>
      <c r="W98" s="180"/>
      <c r="X98" s="155"/>
      <c r="Y98" s="178"/>
      <c r="Z98" s="180"/>
      <c r="AA98" s="155"/>
      <c r="AB98" s="178"/>
      <c r="AC98" s="180"/>
      <c r="AD98" s="155"/>
      <c r="AE98" s="178"/>
      <c r="AF98" s="180"/>
      <c r="AG98" s="155"/>
      <c r="AH98" s="178"/>
      <c r="AI98" s="180"/>
      <c r="AJ98" s="155"/>
      <c r="AK98" s="178"/>
      <c r="AL98" s="180"/>
      <c r="AM98" s="155"/>
      <c r="AN98" s="178"/>
      <c r="AO98" s="180"/>
      <c r="AP98" s="155"/>
      <c r="AQ98" s="178"/>
      <c r="AR98" s="180"/>
      <c r="AS98" s="155"/>
      <c r="AT98" s="178"/>
      <c r="AU98" s="180"/>
      <c r="AV98" s="155"/>
      <c r="AW98" s="178"/>
      <c r="AX98" s="180"/>
      <c r="AY98" s="155"/>
      <c r="AZ98" s="178"/>
      <c r="BA98" s="180"/>
      <c r="BB98" s="155"/>
      <c r="BC98" s="178"/>
      <c r="BD98" s="180"/>
      <c r="BE98" s="155"/>
      <c r="BF98" s="178"/>
      <c r="BG98" s="180"/>
      <c r="BH98" s="155"/>
      <c r="BI98" s="178"/>
      <c r="BJ98" s="180"/>
      <c r="BK98" s="155"/>
      <c r="BL98" s="178"/>
      <c r="BM98" s="180"/>
      <c r="BN98" s="155"/>
      <c r="BO98" s="178"/>
      <c r="BP98" s="180"/>
      <c r="BQ98" s="155"/>
      <c r="BR98" s="178"/>
      <c r="BS98" s="180"/>
      <c r="BT98" s="155"/>
      <c r="BU98" s="178"/>
      <c r="BV98" s="180"/>
      <c r="BW98" s="155"/>
      <c r="BX98" s="178"/>
      <c r="BY98" s="180"/>
    </row>
    <row r="99" spans="3:77" ht="13.5" customHeight="1">
      <c r="C99" s="155"/>
      <c r="D99" s="178"/>
      <c r="E99" s="178"/>
      <c r="F99" s="155"/>
      <c r="G99" s="178"/>
      <c r="H99" s="180"/>
      <c r="I99" s="178"/>
      <c r="J99" s="178"/>
      <c r="K99" s="178"/>
      <c r="L99" s="155"/>
      <c r="M99" s="178"/>
      <c r="N99" s="180"/>
      <c r="O99" s="155"/>
      <c r="P99" s="178"/>
      <c r="Q99" s="180"/>
      <c r="R99" s="155"/>
      <c r="S99" s="178"/>
      <c r="T99" s="180"/>
      <c r="U99" s="155"/>
      <c r="V99" s="178"/>
      <c r="W99" s="180"/>
      <c r="X99" s="155"/>
      <c r="Y99" s="178"/>
      <c r="Z99" s="180"/>
      <c r="AA99" s="155"/>
      <c r="AB99" s="178"/>
      <c r="AC99" s="180"/>
      <c r="AD99" s="155"/>
      <c r="AE99" s="178"/>
      <c r="AF99" s="180"/>
      <c r="AG99" s="155"/>
      <c r="AH99" s="178"/>
      <c r="AI99" s="180"/>
      <c r="AJ99" s="155"/>
      <c r="AK99" s="178"/>
      <c r="AL99" s="180"/>
      <c r="AM99" s="155"/>
      <c r="AN99" s="178"/>
      <c r="AO99" s="180"/>
      <c r="AP99" s="155"/>
      <c r="AQ99" s="178"/>
      <c r="AR99" s="180"/>
      <c r="AS99" s="155"/>
      <c r="AT99" s="178"/>
      <c r="AU99" s="180"/>
      <c r="AV99" s="155"/>
      <c r="AW99" s="178"/>
      <c r="AX99" s="180"/>
      <c r="AY99" s="155"/>
      <c r="AZ99" s="178"/>
      <c r="BA99" s="180"/>
      <c r="BB99" s="155"/>
      <c r="BC99" s="178"/>
      <c r="BD99" s="180"/>
      <c r="BE99" s="155"/>
      <c r="BF99" s="178"/>
      <c r="BG99" s="180"/>
      <c r="BH99" s="155"/>
      <c r="BI99" s="178"/>
      <c r="BJ99" s="180"/>
      <c r="BK99" s="155"/>
      <c r="BL99" s="178"/>
      <c r="BM99" s="180"/>
      <c r="BN99" s="155"/>
      <c r="BO99" s="178"/>
      <c r="BP99" s="180"/>
      <c r="BQ99" s="155"/>
      <c r="BR99" s="178"/>
      <c r="BS99" s="180"/>
      <c r="BT99" s="155"/>
      <c r="BU99" s="178"/>
      <c r="BV99" s="180"/>
      <c r="BW99" s="155"/>
      <c r="BX99" s="178"/>
      <c r="BY99" s="180"/>
    </row>
    <row r="100" spans="3:77" ht="13.5" customHeight="1">
      <c r="C100" s="155"/>
      <c r="D100" s="178"/>
      <c r="E100" s="178"/>
      <c r="F100" s="155"/>
      <c r="G100" s="178"/>
      <c r="H100" s="180"/>
      <c r="I100" s="178"/>
      <c r="J100" s="178"/>
      <c r="K100" s="178"/>
      <c r="L100" s="155"/>
      <c r="M100" s="178"/>
      <c r="N100" s="180"/>
      <c r="O100" s="155"/>
      <c r="P100" s="178"/>
      <c r="Q100" s="180"/>
      <c r="R100" s="155"/>
      <c r="S100" s="178"/>
      <c r="T100" s="180"/>
      <c r="U100" s="155"/>
      <c r="V100" s="178"/>
      <c r="W100" s="180"/>
      <c r="X100" s="155"/>
      <c r="Y100" s="178"/>
      <c r="Z100" s="180"/>
      <c r="AA100" s="155"/>
      <c r="AB100" s="178"/>
      <c r="AC100" s="180"/>
      <c r="AD100" s="155"/>
      <c r="AE100" s="178"/>
      <c r="AF100" s="180"/>
      <c r="AG100" s="155"/>
      <c r="AH100" s="178"/>
      <c r="AI100" s="180"/>
      <c r="AJ100" s="155"/>
      <c r="AK100" s="178"/>
      <c r="AL100" s="180"/>
      <c r="AM100" s="155"/>
      <c r="AN100" s="178"/>
      <c r="AO100" s="180"/>
      <c r="AP100" s="155"/>
      <c r="AQ100" s="178"/>
      <c r="AR100" s="180"/>
      <c r="AS100" s="155"/>
      <c r="AT100" s="178"/>
      <c r="AU100" s="180"/>
      <c r="AV100" s="155"/>
      <c r="AW100" s="178"/>
      <c r="AX100" s="180"/>
      <c r="AY100" s="155"/>
      <c r="AZ100" s="178"/>
      <c r="BA100" s="180"/>
      <c r="BB100" s="155"/>
      <c r="BC100" s="178"/>
      <c r="BD100" s="180"/>
      <c r="BE100" s="155"/>
      <c r="BF100" s="178"/>
      <c r="BG100" s="180"/>
      <c r="BH100" s="155"/>
      <c r="BI100" s="178"/>
      <c r="BJ100" s="180"/>
      <c r="BK100" s="155"/>
      <c r="BL100" s="178"/>
      <c r="BM100" s="180"/>
      <c r="BN100" s="155"/>
      <c r="BO100" s="178"/>
      <c r="BP100" s="180"/>
      <c r="BQ100" s="155"/>
      <c r="BR100" s="178"/>
      <c r="BS100" s="180"/>
      <c r="BT100" s="155"/>
      <c r="BU100" s="178"/>
      <c r="BV100" s="180"/>
      <c r="BW100" s="155"/>
      <c r="BX100" s="178"/>
      <c r="BY100" s="180"/>
    </row>
    <row r="101" spans="3:77" ht="13.5" customHeight="1">
      <c r="C101" s="155"/>
      <c r="D101" s="178"/>
      <c r="E101" s="178"/>
      <c r="F101" s="155"/>
      <c r="G101" s="178"/>
      <c r="H101" s="180"/>
      <c r="I101" s="178"/>
      <c r="J101" s="178"/>
      <c r="K101" s="178"/>
      <c r="L101" s="155"/>
      <c r="M101" s="178"/>
      <c r="N101" s="180"/>
      <c r="O101" s="155"/>
      <c r="P101" s="178"/>
      <c r="Q101" s="180"/>
      <c r="R101" s="155"/>
      <c r="S101" s="178"/>
      <c r="T101" s="180"/>
      <c r="U101" s="155"/>
      <c r="V101" s="178"/>
      <c r="W101" s="180"/>
      <c r="X101" s="155"/>
      <c r="Y101" s="178"/>
      <c r="Z101" s="180"/>
      <c r="AA101" s="155"/>
      <c r="AB101" s="178"/>
      <c r="AC101" s="180"/>
      <c r="AD101" s="155"/>
      <c r="AE101" s="178"/>
      <c r="AF101" s="180"/>
      <c r="AG101" s="155"/>
      <c r="AH101" s="178"/>
      <c r="AI101" s="180"/>
      <c r="AJ101" s="155"/>
      <c r="AK101" s="178"/>
      <c r="AL101" s="180"/>
      <c r="AM101" s="155"/>
      <c r="AN101" s="178"/>
      <c r="AO101" s="180"/>
      <c r="AP101" s="155"/>
      <c r="AQ101" s="178"/>
      <c r="AR101" s="180"/>
      <c r="AS101" s="155"/>
      <c r="AT101" s="178"/>
      <c r="AU101" s="180"/>
      <c r="AV101" s="155"/>
      <c r="AW101" s="178"/>
      <c r="AX101" s="180"/>
      <c r="AY101" s="155"/>
      <c r="AZ101" s="178"/>
      <c r="BA101" s="180"/>
      <c r="BB101" s="155"/>
      <c r="BC101" s="178"/>
      <c r="BD101" s="180"/>
      <c r="BE101" s="155"/>
      <c r="BF101" s="178"/>
      <c r="BG101" s="180"/>
      <c r="BH101" s="155"/>
      <c r="BI101" s="178"/>
      <c r="BJ101" s="180"/>
      <c r="BK101" s="155"/>
      <c r="BL101" s="178"/>
      <c r="BM101" s="180"/>
      <c r="BN101" s="155"/>
      <c r="BO101" s="178"/>
      <c r="BP101" s="180"/>
      <c r="BQ101" s="155"/>
      <c r="BR101" s="178"/>
      <c r="BS101" s="180"/>
      <c r="BT101" s="155"/>
      <c r="BU101" s="178"/>
      <c r="BV101" s="180"/>
      <c r="BW101" s="155"/>
      <c r="BX101" s="178"/>
      <c r="BY101" s="180"/>
    </row>
    <row r="102" spans="3:77" ht="13.5" customHeight="1">
      <c r="C102" s="155"/>
      <c r="D102" s="178"/>
      <c r="E102" s="178"/>
      <c r="F102" s="155"/>
      <c r="G102" s="178"/>
      <c r="H102" s="180"/>
      <c r="I102" s="178"/>
      <c r="J102" s="178"/>
      <c r="K102" s="178"/>
      <c r="L102" s="155"/>
      <c r="M102" s="178"/>
      <c r="N102" s="180"/>
      <c r="O102" s="155"/>
      <c r="P102" s="178"/>
      <c r="Q102" s="180"/>
      <c r="R102" s="155"/>
      <c r="S102" s="178"/>
      <c r="T102" s="180"/>
      <c r="U102" s="155"/>
      <c r="V102" s="178"/>
      <c r="W102" s="180"/>
      <c r="X102" s="155"/>
      <c r="Y102" s="178"/>
      <c r="Z102" s="180"/>
      <c r="AA102" s="155"/>
      <c r="AB102" s="178"/>
      <c r="AC102" s="180"/>
      <c r="AD102" s="155"/>
      <c r="AE102" s="178"/>
      <c r="AF102" s="180"/>
      <c r="AG102" s="155"/>
      <c r="AH102" s="178"/>
      <c r="AI102" s="180"/>
      <c r="AJ102" s="155"/>
      <c r="AK102" s="178"/>
      <c r="AL102" s="180"/>
      <c r="AM102" s="155"/>
      <c r="AN102" s="178"/>
      <c r="AO102" s="180"/>
      <c r="AP102" s="155"/>
      <c r="AQ102" s="178"/>
      <c r="AR102" s="180"/>
      <c r="AS102" s="155"/>
      <c r="AT102" s="178"/>
      <c r="AU102" s="180"/>
      <c r="AV102" s="155"/>
      <c r="AW102" s="178"/>
      <c r="AX102" s="180"/>
      <c r="AY102" s="155"/>
      <c r="AZ102" s="178"/>
      <c r="BA102" s="180"/>
      <c r="BB102" s="155"/>
      <c r="BC102" s="178"/>
      <c r="BD102" s="180"/>
      <c r="BE102" s="155"/>
      <c r="BF102" s="178"/>
      <c r="BG102" s="180"/>
      <c r="BH102" s="155"/>
      <c r="BI102" s="178"/>
      <c r="BJ102" s="180"/>
      <c r="BK102" s="155"/>
      <c r="BL102" s="178"/>
      <c r="BM102" s="180"/>
      <c r="BN102" s="155"/>
      <c r="BO102" s="178"/>
      <c r="BP102" s="180"/>
      <c r="BQ102" s="155"/>
      <c r="BR102" s="178"/>
      <c r="BS102" s="180"/>
      <c r="BT102" s="155"/>
      <c r="BU102" s="178"/>
      <c r="BV102" s="180"/>
      <c r="BW102" s="155"/>
      <c r="BX102" s="178"/>
      <c r="BY102" s="180"/>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info_parties!$A$1:$A$70</xm:f>
          </x14:formula1>
          <xm:sqref>A11:A99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BED2BE"/>
  </sheetPr>
  <dimension ref="A1:KP207"/>
  <sheetViews>
    <sheetView zoomScaleNormal="100" workbookViewId="0">
      <pane xSplit="2" ySplit="10" topLeftCell="JW11" activePane="bottomRight" state="frozen"/>
      <selection activeCell="B9" sqref="B9"/>
      <selection pane="topRight" activeCell="B9" sqref="B9"/>
      <selection pane="bottomLeft" activeCell="B9" sqref="B9"/>
      <selection pane="bottomRight" activeCell="KP17" sqref="KP17"/>
    </sheetView>
  </sheetViews>
  <sheetFormatPr defaultColWidth="5.6640625" defaultRowHeight="13.5" customHeight="1"/>
  <cols>
    <col min="1" max="1" width="11.44140625" style="2" customWidth="1"/>
    <col min="2" max="2" width="10.44140625" style="2" customWidth="1"/>
    <col min="3" max="3" width="11.44140625" style="2" customWidth="1"/>
    <col min="4" max="4" width="5.6640625" style="2"/>
    <col min="5" max="5" width="11.44140625" style="2" customWidth="1"/>
    <col min="6" max="8" width="5.6640625" style="2"/>
    <col min="9" max="9" width="6" style="2" bestFit="1" customWidth="1"/>
    <col min="10" max="10" width="5.6640625" style="2"/>
    <col min="11" max="11" width="11.44140625" style="2" customWidth="1"/>
    <col min="12" max="16" width="5.6640625" style="2"/>
    <col min="17" max="17" width="11.44140625" style="2" customWidth="1"/>
    <col min="18" max="22" width="5.6640625" style="2"/>
    <col min="23" max="23" width="11.44140625" style="2" customWidth="1"/>
    <col min="24" max="24" width="5.6640625" style="2"/>
    <col min="25" max="25" width="11.44140625" style="2" customWidth="1"/>
    <col min="26" max="28" width="5.6640625" style="2"/>
    <col min="29" max="29" width="6" style="2" bestFit="1" customWidth="1"/>
    <col min="30" max="30" width="5.6640625" style="2"/>
    <col min="31" max="31" width="11.44140625" style="2" customWidth="1"/>
    <col min="32" max="36" width="5.6640625" style="2"/>
    <col min="37" max="37" width="11.44140625" style="2" customWidth="1"/>
    <col min="38" max="42" width="5.6640625" style="2"/>
    <col min="43" max="43" width="11.44140625" style="2" customWidth="1"/>
    <col min="44" max="44" width="5.6640625" style="2"/>
    <col min="45" max="45" width="11.44140625" style="2" customWidth="1"/>
    <col min="46" max="46" width="6.33203125" style="2" bestFit="1" customWidth="1"/>
    <col min="47" max="48" width="5.6640625" style="2"/>
    <col min="49" max="49" width="6" style="2" bestFit="1" customWidth="1"/>
    <col min="50" max="50" width="5.6640625" style="2"/>
    <col min="51" max="51" width="11.44140625" style="2" customWidth="1"/>
    <col min="52" max="56" width="5.6640625" style="2"/>
    <col min="57" max="57" width="11.44140625" style="2" customWidth="1"/>
    <col min="58" max="62" width="5.6640625" style="2"/>
    <col min="63" max="63" width="11.44140625" style="2" customWidth="1"/>
    <col min="64" max="64" width="5.6640625" style="2"/>
    <col min="65" max="65" width="11.44140625" style="2" customWidth="1"/>
    <col min="66" max="68" width="5.6640625" style="2"/>
    <col min="69" max="69" width="6" style="2" bestFit="1" customWidth="1"/>
    <col min="70" max="70" width="5.6640625" style="2"/>
    <col min="71" max="71" width="11.44140625" style="2" customWidth="1"/>
    <col min="72" max="76" width="5.6640625" style="2"/>
    <col min="77" max="77" width="11.44140625" style="2" customWidth="1"/>
    <col min="78" max="82" width="5.6640625" style="2"/>
    <col min="83" max="83" width="11.44140625" style="2" customWidth="1"/>
    <col min="84" max="84" width="5.6640625" style="2"/>
    <col min="85" max="85" width="11.44140625" style="2" customWidth="1"/>
    <col min="86" max="88" width="5.6640625" style="2"/>
    <col min="89" max="89" width="6" style="2" bestFit="1" customWidth="1"/>
    <col min="90" max="90" width="5.6640625" style="2"/>
    <col min="91" max="91" width="11.44140625" style="2" customWidth="1"/>
    <col min="92" max="96" width="5.6640625" style="2"/>
    <col min="97" max="97" width="11.44140625" style="2" customWidth="1"/>
    <col min="98" max="102" width="5.6640625" style="2"/>
    <col min="103" max="103" width="11.44140625" style="2" customWidth="1"/>
    <col min="104" max="104" width="5.6640625" style="2"/>
    <col min="105" max="105" width="11.44140625" style="2" customWidth="1"/>
    <col min="106" max="108" width="5.6640625" style="2"/>
    <col min="109" max="109" width="6" style="2" bestFit="1" customWidth="1"/>
    <col min="110" max="110" width="5.6640625" style="2"/>
    <col min="111" max="111" width="11.44140625" style="2" customWidth="1"/>
    <col min="112" max="116" width="5.6640625" style="2"/>
    <col min="117" max="117" width="11.44140625" style="2" customWidth="1"/>
    <col min="118" max="122" width="5.6640625" style="2"/>
    <col min="123" max="123" width="11.44140625" style="2" customWidth="1"/>
    <col min="124" max="124" width="5.6640625" style="2"/>
    <col min="125" max="125" width="11.44140625" style="2" customWidth="1"/>
    <col min="126" max="128" width="5.6640625" style="2"/>
    <col min="129" max="129" width="6" style="2" bestFit="1" customWidth="1"/>
    <col min="130" max="130" width="5.6640625" style="2"/>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48" width="5.6640625" style="2"/>
    <col min="149" max="149" width="6" style="2" bestFit="1" customWidth="1"/>
    <col min="150"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68" width="5.6640625" style="2"/>
    <col min="169" max="169" width="6" style="2" bestFit="1" customWidth="1"/>
    <col min="170" max="182" width="5.6640625" style="2"/>
    <col min="183" max="183" width="11.44140625" style="2" customWidth="1"/>
    <col min="184" max="190" width="5.6640625" style="2"/>
    <col min="191" max="191" width="11.44140625" style="2" customWidth="1"/>
    <col min="192" max="194" width="5.6640625" style="2"/>
    <col min="195" max="195" width="5.44140625" style="2" customWidth="1"/>
    <col min="196"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08" width="5.6640625" style="2"/>
    <col min="209" max="209" width="6" style="2" bestFit="1" customWidth="1"/>
    <col min="210"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49" width="5.6640625" style="2"/>
    <col min="250" max="250" width="10.5546875" style="2" customWidth="1"/>
    <col min="251" max="251" width="11.44140625" style="2" customWidth="1"/>
    <col min="252" max="256" width="5.6640625" style="2"/>
    <col min="257" max="257" width="11.44140625" style="2" customWidth="1"/>
    <col min="258" max="262" width="5.6640625" style="2"/>
    <col min="263" max="263" width="10.109375" style="2" customWidth="1"/>
    <col min="264" max="270" width="5.6640625" style="2"/>
    <col min="271" max="271" width="8.33203125" style="2" customWidth="1"/>
    <col min="272" max="282" width="5.6640625" style="2"/>
    <col min="283" max="283" width="10" style="2" customWidth="1"/>
    <col min="284" max="290" width="5.6640625" style="2"/>
    <col min="291" max="291" width="9" style="2" customWidth="1"/>
    <col min="292" max="16384" width="5.6640625" style="2"/>
  </cols>
  <sheetData>
    <row r="1" spans="1:302" s="15" customFormat="1" ht="13.5" customHeight="1">
      <c r="A1" s="10" t="s">
        <v>19</v>
      </c>
      <c r="B1" s="10"/>
      <c r="C1" s="11">
        <v>33911</v>
      </c>
      <c r="D1" s="12"/>
      <c r="E1" s="12"/>
      <c r="F1" s="12"/>
      <c r="G1" s="12"/>
      <c r="H1" s="12"/>
      <c r="I1" s="12"/>
      <c r="J1" s="12"/>
      <c r="K1" s="13"/>
      <c r="L1" s="12"/>
      <c r="M1" s="12"/>
      <c r="N1" s="12"/>
      <c r="O1" s="12"/>
      <c r="P1" s="14"/>
      <c r="Q1" s="12"/>
      <c r="R1" s="12"/>
      <c r="S1" s="12"/>
      <c r="T1" s="12"/>
      <c r="U1" s="12"/>
      <c r="V1" s="12"/>
      <c r="W1" s="11">
        <v>34646</v>
      </c>
      <c r="X1" s="12"/>
      <c r="Y1" s="12"/>
      <c r="Z1" s="12"/>
      <c r="AA1" s="12"/>
      <c r="AB1" s="12"/>
      <c r="AC1" s="12"/>
      <c r="AD1" s="12"/>
      <c r="AE1" s="13"/>
      <c r="AF1" s="12"/>
      <c r="AG1" s="12"/>
      <c r="AH1" s="12"/>
      <c r="AI1" s="12"/>
      <c r="AJ1" s="14"/>
      <c r="AK1" s="12"/>
      <c r="AL1" s="12"/>
      <c r="AM1" s="12"/>
      <c r="AN1" s="12"/>
      <c r="AO1" s="12"/>
      <c r="AP1" s="12"/>
      <c r="AQ1" s="11">
        <v>35374</v>
      </c>
      <c r="AR1" s="12"/>
      <c r="AS1" s="12"/>
      <c r="AT1" s="12"/>
      <c r="AU1" s="12"/>
      <c r="AV1" s="12"/>
      <c r="AW1" s="12"/>
      <c r="AX1" s="12"/>
      <c r="AY1" s="13"/>
      <c r="AZ1" s="12"/>
      <c r="BA1" s="12"/>
      <c r="BB1" s="12"/>
      <c r="BC1" s="12"/>
      <c r="BD1" s="14"/>
      <c r="BE1" s="12"/>
      <c r="BF1" s="12"/>
      <c r="BG1" s="12"/>
      <c r="BH1" s="12"/>
      <c r="BI1" s="12"/>
      <c r="BJ1" s="12"/>
      <c r="BK1" s="11">
        <v>36102</v>
      </c>
      <c r="BL1" s="12"/>
      <c r="BM1" s="12"/>
      <c r="BN1" s="12"/>
      <c r="BO1" s="12"/>
      <c r="BP1" s="12"/>
      <c r="BQ1" s="12"/>
      <c r="BR1" s="12"/>
      <c r="BS1" s="13"/>
      <c r="BT1" s="12"/>
      <c r="BU1" s="12"/>
      <c r="BV1" s="12"/>
      <c r="BW1" s="12"/>
      <c r="BX1" s="14"/>
      <c r="BY1" s="12"/>
      <c r="BZ1" s="12"/>
      <c r="CA1" s="12"/>
      <c r="CB1" s="12"/>
      <c r="CC1" s="12"/>
      <c r="CD1" s="12"/>
      <c r="CE1" s="11">
        <v>36837</v>
      </c>
      <c r="CF1" s="12"/>
      <c r="CG1" s="12"/>
      <c r="CH1" s="12"/>
      <c r="CI1" s="12"/>
      <c r="CJ1" s="12"/>
      <c r="CK1" s="12"/>
      <c r="CL1" s="12"/>
      <c r="CM1" s="13"/>
      <c r="CN1" s="12"/>
      <c r="CO1" s="12"/>
      <c r="CP1" s="12"/>
      <c r="CQ1" s="12"/>
      <c r="CR1" s="14"/>
      <c r="CS1" s="12"/>
      <c r="CT1" s="12"/>
      <c r="CU1" s="12"/>
      <c r="CV1" s="12"/>
      <c r="CW1" s="12"/>
      <c r="CX1" s="12"/>
      <c r="CY1" s="11">
        <v>37565</v>
      </c>
      <c r="CZ1" s="12"/>
      <c r="DA1" s="12"/>
      <c r="DB1" s="12"/>
      <c r="DC1" s="12"/>
      <c r="DD1" s="12"/>
      <c r="DE1" s="12"/>
      <c r="DF1" s="12"/>
      <c r="DG1" s="13"/>
      <c r="DH1" s="12"/>
      <c r="DI1" s="12"/>
      <c r="DJ1" s="12"/>
      <c r="DK1" s="12"/>
      <c r="DL1" s="14"/>
      <c r="DM1" s="12"/>
      <c r="DN1" s="12"/>
      <c r="DO1" s="12"/>
      <c r="DP1" s="12"/>
      <c r="DQ1" s="12"/>
      <c r="DR1" s="12"/>
      <c r="DS1" s="11">
        <v>38293</v>
      </c>
      <c r="DT1" s="12"/>
      <c r="DU1" s="12"/>
      <c r="DV1" s="12"/>
      <c r="DW1" s="12"/>
      <c r="DX1" s="12"/>
      <c r="DY1" s="12"/>
      <c r="DZ1" s="12"/>
      <c r="EA1" s="13"/>
      <c r="EB1" s="12"/>
      <c r="EC1" s="12"/>
      <c r="ED1" s="12"/>
      <c r="EE1" s="12"/>
      <c r="EF1" s="14"/>
      <c r="EG1" s="12"/>
      <c r="EH1" s="12"/>
      <c r="EI1" s="12"/>
      <c r="EJ1" s="12"/>
      <c r="EK1" s="12"/>
      <c r="EL1" s="12"/>
      <c r="EM1" s="11">
        <v>39028</v>
      </c>
      <c r="EN1" s="12"/>
      <c r="EO1" s="12"/>
      <c r="EP1" s="12"/>
      <c r="EQ1" s="12"/>
      <c r="ER1" s="12"/>
      <c r="ES1" s="12"/>
      <c r="ET1" s="12"/>
      <c r="EU1" s="13"/>
      <c r="EV1" s="12"/>
      <c r="EW1" s="12"/>
      <c r="EX1" s="12"/>
      <c r="EY1" s="12"/>
      <c r="EZ1" s="14"/>
      <c r="FA1" s="12"/>
      <c r="FB1" s="12"/>
      <c r="FC1" s="12"/>
      <c r="FD1" s="12"/>
      <c r="FE1" s="12"/>
      <c r="FF1" s="12"/>
      <c r="FG1" s="11">
        <v>39756</v>
      </c>
      <c r="FH1" s="12"/>
      <c r="FI1" s="12"/>
      <c r="FJ1" s="12"/>
      <c r="FK1" s="12"/>
      <c r="FL1" s="12"/>
      <c r="FM1" s="12"/>
      <c r="FN1" s="12" t="s">
        <v>118</v>
      </c>
      <c r="FO1" s="13"/>
      <c r="FP1" s="12"/>
      <c r="FQ1" s="12"/>
      <c r="FR1" s="12"/>
      <c r="FS1" s="12"/>
      <c r="FT1" s="14"/>
      <c r="FU1" s="12"/>
      <c r="FV1" s="12"/>
      <c r="FW1" s="12"/>
      <c r="FX1" s="12"/>
      <c r="FY1" s="12" t="s">
        <v>118</v>
      </c>
      <c r="FZ1" s="12"/>
      <c r="GA1" s="11">
        <v>40484</v>
      </c>
      <c r="GB1" s="12"/>
      <c r="GC1" s="12"/>
      <c r="GD1" s="12"/>
      <c r="GE1" s="12"/>
      <c r="GF1" s="12"/>
      <c r="GG1" s="12"/>
      <c r="GH1" s="12" t="s">
        <v>118</v>
      </c>
      <c r="GI1" s="13"/>
      <c r="GJ1" s="12"/>
      <c r="GK1" s="12"/>
      <c r="GL1" s="12"/>
      <c r="GM1" s="12"/>
      <c r="GN1" s="14"/>
      <c r="GO1" s="12"/>
      <c r="GP1" s="12"/>
      <c r="GQ1" s="12"/>
      <c r="GR1" s="12"/>
      <c r="GS1" s="12" t="s">
        <v>118</v>
      </c>
      <c r="GT1" s="12"/>
      <c r="GU1" s="11">
        <v>41219</v>
      </c>
      <c r="GV1" s="12"/>
      <c r="GW1" s="12"/>
      <c r="GX1" s="12"/>
      <c r="GY1" s="12"/>
      <c r="GZ1" s="12"/>
      <c r="HA1" s="12"/>
      <c r="HB1" s="12" t="s">
        <v>118</v>
      </c>
      <c r="HC1" s="13"/>
      <c r="HD1" s="12"/>
      <c r="HE1" s="12"/>
      <c r="HF1" s="12"/>
      <c r="HG1" s="12"/>
      <c r="HH1" s="14"/>
      <c r="HI1" s="12"/>
      <c r="HJ1" s="12"/>
      <c r="HK1" s="12"/>
      <c r="HL1" s="12"/>
      <c r="HM1" s="12" t="s">
        <v>118</v>
      </c>
      <c r="HN1" s="12"/>
      <c r="HO1" s="11">
        <v>41947</v>
      </c>
      <c r="HP1" s="12"/>
      <c r="HQ1" s="12"/>
      <c r="HR1" s="12"/>
      <c r="HS1" s="12"/>
      <c r="HT1" s="12"/>
      <c r="HU1" s="12"/>
      <c r="HV1" s="12" t="s">
        <v>118</v>
      </c>
      <c r="HW1" s="13"/>
      <c r="HX1" s="12"/>
      <c r="HY1" s="12"/>
      <c r="HZ1" s="12"/>
      <c r="IA1" s="12"/>
      <c r="IB1" s="14"/>
      <c r="IC1" s="12"/>
      <c r="ID1" s="12"/>
      <c r="IE1" s="12"/>
      <c r="IF1" s="12"/>
      <c r="IG1" s="12" t="s">
        <v>118</v>
      </c>
      <c r="IH1" s="12"/>
      <c r="II1" s="11">
        <v>42682</v>
      </c>
      <c r="IJ1" s="12"/>
      <c r="IK1" s="12"/>
      <c r="IL1" s="12"/>
      <c r="IM1" s="12"/>
      <c r="IN1" s="12"/>
      <c r="IO1" s="12"/>
      <c r="IP1" s="12" t="s">
        <v>118</v>
      </c>
      <c r="IQ1" s="13"/>
      <c r="IR1" s="12"/>
      <c r="IS1" s="12"/>
      <c r="IT1" s="12"/>
      <c r="IU1" s="12"/>
      <c r="IV1" s="14"/>
      <c r="IW1" s="12"/>
      <c r="IX1" s="12"/>
      <c r="IY1" s="12"/>
      <c r="IZ1" s="12"/>
      <c r="JA1" s="12" t="s">
        <v>118</v>
      </c>
      <c r="JB1" s="12"/>
      <c r="JC1" s="11">
        <v>43410</v>
      </c>
      <c r="JD1" s="12"/>
      <c r="JE1" s="12"/>
      <c r="JF1" s="12"/>
      <c r="JG1" s="12"/>
      <c r="JH1" s="12"/>
      <c r="JI1" s="12"/>
      <c r="JJ1" s="12" t="s">
        <v>118</v>
      </c>
      <c r="JK1" s="13"/>
      <c r="JL1" s="12"/>
      <c r="JM1" s="12"/>
      <c r="JN1" s="12"/>
      <c r="JO1" s="12"/>
      <c r="JP1" s="14"/>
      <c r="JQ1" s="12"/>
      <c r="JR1" s="12"/>
      <c r="JS1" s="12"/>
      <c r="JT1" s="12"/>
      <c r="JU1" s="12" t="s">
        <v>118</v>
      </c>
      <c r="JV1" s="12"/>
      <c r="JW1" s="11">
        <v>44138</v>
      </c>
      <c r="JX1" s="12"/>
      <c r="JY1" s="12"/>
      <c r="JZ1" s="12"/>
      <c r="KA1" s="12"/>
      <c r="KB1" s="12"/>
      <c r="KC1" s="12"/>
      <c r="KD1" s="12" t="s">
        <v>118</v>
      </c>
      <c r="KE1" s="13"/>
      <c r="KF1" s="12"/>
      <c r="KG1" s="12"/>
      <c r="KH1" s="12"/>
      <c r="KI1" s="12"/>
      <c r="KJ1" s="14"/>
      <c r="KK1" s="12"/>
      <c r="KL1" s="12"/>
      <c r="KM1" s="12"/>
      <c r="KN1" s="12"/>
      <c r="KO1" s="12" t="s">
        <v>118</v>
      </c>
      <c r="KP1" s="12"/>
    </row>
    <row r="2" spans="1:302" s="15" customFormat="1" ht="13.5" customHeight="1">
      <c r="A2" s="10" t="s">
        <v>129</v>
      </c>
      <c r="B2" s="10"/>
      <c r="C2" s="11">
        <v>33911</v>
      </c>
      <c r="D2" s="12"/>
      <c r="E2" s="12"/>
      <c r="F2" s="12"/>
      <c r="G2" s="12"/>
      <c r="H2" s="12"/>
      <c r="I2" s="12"/>
      <c r="J2" s="12"/>
      <c r="K2" s="13"/>
      <c r="L2" s="12"/>
      <c r="M2" s="12"/>
      <c r="N2" s="12"/>
      <c r="O2" s="12"/>
      <c r="P2" s="14"/>
      <c r="Q2" s="12"/>
      <c r="R2" s="12"/>
      <c r="S2" s="12"/>
      <c r="T2" s="12"/>
      <c r="U2" s="12"/>
      <c r="V2" s="12"/>
      <c r="W2" s="11">
        <v>34646</v>
      </c>
      <c r="X2" s="12"/>
      <c r="Y2" s="12"/>
      <c r="Z2" s="12"/>
      <c r="AA2" s="12"/>
      <c r="AB2" s="12"/>
      <c r="AC2" s="12"/>
      <c r="AD2" s="12"/>
      <c r="AE2" s="13"/>
      <c r="AF2" s="12"/>
      <c r="AG2" s="12"/>
      <c r="AH2" s="12"/>
      <c r="AI2" s="12"/>
      <c r="AJ2" s="14"/>
      <c r="AK2" s="12"/>
      <c r="AL2" s="12"/>
      <c r="AM2" s="12"/>
      <c r="AN2" s="12"/>
      <c r="AO2" s="12"/>
      <c r="AP2" s="12"/>
      <c r="AQ2" s="11">
        <v>35374</v>
      </c>
      <c r="AR2" s="12"/>
      <c r="AS2" s="12"/>
      <c r="AT2" s="12"/>
      <c r="AU2" s="12"/>
      <c r="AV2" s="12"/>
      <c r="AW2" s="12"/>
      <c r="AX2" s="12"/>
      <c r="AY2" s="13"/>
      <c r="AZ2" s="12"/>
      <c r="BA2" s="12"/>
      <c r="BB2" s="12"/>
      <c r="BC2" s="12"/>
      <c r="BD2" s="14"/>
      <c r="BE2" s="12"/>
      <c r="BF2" s="12"/>
      <c r="BG2" s="12"/>
      <c r="BH2" s="12"/>
      <c r="BI2" s="12"/>
      <c r="BJ2" s="12"/>
      <c r="BK2" s="11">
        <v>36102</v>
      </c>
      <c r="BL2" s="12"/>
      <c r="BM2" s="12"/>
      <c r="BN2" s="12"/>
      <c r="BO2" s="12"/>
      <c r="BP2" s="12"/>
      <c r="BQ2" s="12"/>
      <c r="BR2" s="12"/>
      <c r="BS2" s="13"/>
      <c r="BT2" s="12"/>
      <c r="BU2" s="12"/>
      <c r="BV2" s="12"/>
      <c r="BW2" s="12"/>
      <c r="BX2" s="14"/>
      <c r="BY2" s="12"/>
      <c r="BZ2" s="12"/>
      <c r="CA2" s="12"/>
      <c r="CB2" s="12"/>
      <c r="CC2" s="12"/>
      <c r="CD2" s="12"/>
      <c r="CE2" s="11">
        <v>36837</v>
      </c>
      <c r="CF2" s="12"/>
      <c r="CG2" s="12"/>
      <c r="CH2" s="12"/>
      <c r="CI2" s="12"/>
      <c r="CJ2" s="12"/>
      <c r="CK2" s="12"/>
      <c r="CL2" s="12"/>
      <c r="CM2" s="13"/>
      <c r="CN2" s="12"/>
      <c r="CO2" s="12"/>
      <c r="CP2" s="12"/>
      <c r="CQ2" s="12"/>
      <c r="CR2" s="14"/>
      <c r="CS2" s="12"/>
      <c r="CT2" s="12"/>
      <c r="CU2" s="12"/>
      <c r="CV2" s="12"/>
      <c r="CW2" s="12"/>
      <c r="CX2" s="12"/>
      <c r="CY2" s="11">
        <v>37565</v>
      </c>
      <c r="CZ2" s="12"/>
      <c r="DA2" s="12"/>
      <c r="DB2" s="12"/>
      <c r="DC2" s="12"/>
      <c r="DD2" s="12"/>
      <c r="DE2" s="12"/>
      <c r="DF2" s="12"/>
      <c r="DG2" s="13"/>
      <c r="DH2" s="12"/>
      <c r="DI2" s="12"/>
      <c r="DJ2" s="12"/>
      <c r="DK2" s="12"/>
      <c r="DL2" s="14"/>
      <c r="DM2" s="12"/>
      <c r="DN2" s="12"/>
      <c r="DO2" s="12"/>
      <c r="DP2" s="12"/>
      <c r="DQ2" s="12"/>
      <c r="DR2" s="12"/>
      <c r="DS2" s="11">
        <v>38293</v>
      </c>
      <c r="DT2" s="12"/>
      <c r="DU2" s="12"/>
      <c r="DV2" s="12"/>
      <c r="DW2" s="12"/>
      <c r="DX2" s="12"/>
      <c r="DY2" s="12"/>
      <c r="DZ2" s="12"/>
      <c r="EA2" s="13"/>
      <c r="EB2" s="12"/>
      <c r="EC2" s="12"/>
      <c r="ED2" s="12"/>
      <c r="EE2" s="12"/>
      <c r="EF2" s="14"/>
      <c r="EG2" s="12"/>
      <c r="EH2" s="12"/>
      <c r="EI2" s="12"/>
      <c r="EJ2" s="12"/>
      <c r="EK2" s="12"/>
      <c r="EL2" s="12"/>
      <c r="EM2" s="11">
        <v>39028</v>
      </c>
      <c r="EN2" s="12"/>
      <c r="EO2" s="12"/>
      <c r="EP2" s="12"/>
      <c r="EQ2" s="12"/>
      <c r="ER2" s="12"/>
      <c r="ES2" s="12"/>
      <c r="ET2" s="12"/>
      <c r="EU2" s="13"/>
      <c r="EV2" s="12"/>
      <c r="EW2" s="12"/>
      <c r="EX2" s="12"/>
      <c r="EY2" s="12"/>
      <c r="EZ2" s="14"/>
      <c r="FA2" s="12"/>
      <c r="FB2" s="12"/>
      <c r="FC2" s="12"/>
      <c r="FD2" s="12"/>
      <c r="FE2" s="12"/>
      <c r="FF2" s="12"/>
      <c r="FG2" s="11">
        <v>39756</v>
      </c>
      <c r="FH2" s="12"/>
      <c r="FI2" s="12"/>
      <c r="FJ2" s="12"/>
      <c r="FK2" s="12"/>
      <c r="FL2" s="12"/>
      <c r="FM2" s="12"/>
      <c r="FN2" s="12"/>
      <c r="FO2" s="13"/>
      <c r="FP2" s="12"/>
      <c r="FQ2" s="12"/>
      <c r="FR2" s="12"/>
      <c r="FS2" s="12"/>
      <c r="FT2" s="14"/>
      <c r="FU2" s="12"/>
      <c r="FV2" s="12"/>
      <c r="FW2" s="12"/>
      <c r="FX2" s="12"/>
      <c r="FY2" s="12"/>
      <c r="FZ2" s="12"/>
      <c r="GA2" s="11">
        <v>40484</v>
      </c>
      <c r="GB2" s="12"/>
      <c r="GC2" s="12"/>
      <c r="GD2" s="12"/>
      <c r="GE2" s="12"/>
      <c r="GF2" s="12"/>
      <c r="GG2" s="12"/>
      <c r="GH2" s="12"/>
      <c r="GI2" s="13"/>
      <c r="GJ2" s="12"/>
      <c r="GK2" s="12"/>
      <c r="GL2" s="12"/>
      <c r="GM2" s="12"/>
      <c r="GN2" s="14"/>
      <c r="GO2" s="12"/>
      <c r="GP2" s="12"/>
      <c r="GQ2" s="12"/>
      <c r="GR2" s="12"/>
      <c r="GS2" s="12"/>
      <c r="GT2" s="12"/>
      <c r="GU2" s="11">
        <v>41219</v>
      </c>
      <c r="GV2" s="12"/>
      <c r="GW2" s="12"/>
      <c r="GX2" s="12"/>
      <c r="GY2" s="12"/>
      <c r="GZ2" s="12"/>
      <c r="HA2" s="12"/>
      <c r="HB2" s="12"/>
      <c r="HC2" s="13"/>
      <c r="HD2" s="12"/>
      <c r="HE2" s="12"/>
      <c r="HF2" s="12"/>
      <c r="HG2" s="12"/>
      <c r="HH2" s="14"/>
      <c r="HI2" s="12"/>
      <c r="HJ2" s="12"/>
      <c r="HK2" s="12"/>
      <c r="HL2" s="12"/>
      <c r="HM2" s="12"/>
      <c r="HN2" s="12"/>
      <c r="HO2" s="11">
        <v>41947</v>
      </c>
      <c r="HP2" s="12"/>
      <c r="HQ2" s="12"/>
      <c r="HR2" s="12"/>
      <c r="HS2" s="12"/>
      <c r="HT2" s="12"/>
      <c r="HU2" s="12"/>
      <c r="HV2" s="12"/>
      <c r="HW2" s="13"/>
      <c r="HX2" s="12"/>
      <c r="HY2" s="12"/>
      <c r="HZ2" s="12"/>
      <c r="IA2" s="12"/>
      <c r="IB2" s="14"/>
      <c r="IC2" s="12"/>
      <c r="ID2" s="12"/>
      <c r="IE2" s="12"/>
      <c r="IF2" s="12"/>
      <c r="IG2" s="12"/>
      <c r="IH2" s="12"/>
      <c r="II2" s="11">
        <v>42682</v>
      </c>
      <c r="IJ2" s="12"/>
      <c r="IK2" s="12"/>
      <c r="IL2" s="12"/>
      <c r="IM2" s="12"/>
      <c r="IN2" s="12"/>
      <c r="IO2" s="12"/>
      <c r="IP2" s="12"/>
      <c r="IQ2" s="13"/>
      <c r="IR2" s="12"/>
      <c r="IS2" s="12"/>
      <c r="IT2" s="12"/>
      <c r="IU2" s="12"/>
      <c r="IV2" s="14"/>
      <c r="IW2" s="12"/>
      <c r="IX2" s="12"/>
      <c r="IY2" s="12"/>
      <c r="IZ2" s="12"/>
      <c r="JA2" s="12"/>
      <c r="JB2" s="12"/>
      <c r="JC2" s="11">
        <v>43410</v>
      </c>
      <c r="JD2" s="12"/>
      <c r="JE2" s="12"/>
      <c r="JF2" s="12"/>
      <c r="JG2" s="12"/>
      <c r="JH2" s="12"/>
      <c r="JI2" s="12"/>
      <c r="JJ2" s="12"/>
      <c r="JK2" s="13"/>
      <c r="JL2" s="12"/>
      <c r="JM2" s="12"/>
      <c r="JN2" s="12"/>
      <c r="JO2" s="12"/>
      <c r="JP2" s="14"/>
      <c r="JQ2" s="12"/>
      <c r="JR2" s="12"/>
      <c r="JS2" s="12"/>
      <c r="JT2" s="12"/>
      <c r="JU2" s="12"/>
      <c r="JV2" s="12"/>
      <c r="JW2" s="11">
        <v>44138</v>
      </c>
      <c r="JX2" s="12"/>
      <c r="JY2" s="12"/>
      <c r="JZ2" s="12"/>
      <c r="KA2" s="12"/>
      <c r="KB2" s="12"/>
      <c r="KC2" s="12"/>
      <c r="KD2" s="12"/>
      <c r="KE2" s="13"/>
      <c r="KF2" s="12"/>
      <c r="KG2" s="12"/>
      <c r="KH2" s="12"/>
      <c r="KI2" s="12"/>
      <c r="KJ2" s="14"/>
      <c r="KK2" s="12"/>
      <c r="KL2" s="12"/>
      <c r="KM2" s="12"/>
      <c r="KN2" s="12"/>
      <c r="KO2" s="12"/>
      <c r="KP2" s="12"/>
    </row>
    <row r="3" spans="1:302" ht="13.5" customHeight="1">
      <c r="A3" s="16" t="s">
        <v>21</v>
      </c>
      <c r="B3" s="16"/>
      <c r="C3" s="17">
        <v>100</v>
      </c>
      <c r="D3" s="18"/>
      <c r="E3" s="18"/>
      <c r="F3" s="18"/>
      <c r="G3" s="18"/>
      <c r="H3" s="18"/>
      <c r="I3" s="18"/>
      <c r="J3" s="18"/>
      <c r="K3" s="19"/>
      <c r="L3" s="18"/>
      <c r="M3" s="18"/>
      <c r="N3" s="18"/>
      <c r="O3" s="18"/>
      <c r="P3" s="20"/>
      <c r="Q3" s="18"/>
      <c r="R3" s="18"/>
      <c r="S3" s="18"/>
      <c r="T3" s="18"/>
      <c r="U3" s="18"/>
      <c r="V3" s="18"/>
      <c r="W3" s="17">
        <v>100</v>
      </c>
      <c r="X3" s="18"/>
      <c r="Y3" s="18"/>
      <c r="Z3" s="18"/>
      <c r="AA3" s="18"/>
      <c r="AB3" s="18"/>
      <c r="AC3" s="18"/>
      <c r="AD3" s="18"/>
      <c r="AE3" s="19"/>
      <c r="AF3" s="18"/>
      <c r="AG3" s="18"/>
      <c r="AH3" s="18"/>
      <c r="AI3" s="18"/>
      <c r="AJ3" s="20"/>
      <c r="AK3" s="18"/>
      <c r="AL3" s="18"/>
      <c r="AM3" s="18"/>
      <c r="AN3" s="18"/>
      <c r="AO3" s="18"/>
      <c r="AP3" s="18"/>
      <c r="AQ3" s="17">
        <v>100</v>
      </c>
      <c r="AR3" s="18"/>
      <c r="AS3" s="18"/>
      <c r="AT3" s="18"/>
      <c r="AU3" s="18"/>
      <c r="AV3" s="18"/>
      <c r="AW3" s="18"/>
      <c r="AX3" s="18"/>
      <c r="AY3" s="19"/>
      <c r="AZ3" s="18"/>
      <c r="BA3" s="18"/>
      <c r="BB3" s="18"/>
      <c r="BC3" s="18"/>
      <c r="BD3" s="20"/>
      <c r="BE3" s="18"/>
      <c r="BF3" s="18"/>
      <c r="BG3" s="18"/>
      <c r="BH3" s="18"/>
      <c r="BI3" s="18"/>
      <c r="BJ3" s="18"/>
      <c r="BK3" s="17">
        <v>100</v>
      </c>
      <c r="BL3" s="18"/>
      <c r="BM3" s="18"/>
      <c r="BN3" s="18"/>
      <c r="BO3" s="18"/>
      <c r="BP3" s="18"/>
      <c r="BQ3" s="18"/>
      <c r="BR3" s="18"/>
      <c r="BS3" s="19"/>
      <c r="BT3" s="18"/>
      <c r="BU3" s="18"/>
      <c r="BV3" s="18"/>
      <c r="BW3" s="18"/>
      <c r="BX3" s="20"/>
      <c r="BY3" s="18"/>
      <c r="BZ3" s="18"/>
      <c r="CA3" s="18"/>
      <c r="CB3" s="18"/>
      <c r="CC3" s="18"/>
      <c r="CD3" s="18"/>
      <c r="CE3" s="17">
        <v>100</v>
      </c>
      <c r="CF3" s="18"/>
      <c r="CG3" s="18"/>
      <c r="CH3" s="18"/>
      <c r="CI3" s="18"/>
      <c r="CJ3" s="18"/>
      <c r="CK3" s="18"/>
      <c r="CL3" s="18"/>
      <c r="CM3" s="19"/>
      <c r="CN3" s="18"/>
      <c r="CO3" s="18"/>
      <c r="CP3" s="18"/>
      <c r="CQ3" s="18"/>
      <c r="CR3" s="20"/>
      <c r="CS3" s="18"/>
      <c r="CT3" s="18"/>
      <c r="CU3" s="18"/>
      <c r="CV3" s="18"/>
      <c r="CW3" s="18"/>
      <c r="CX3" s="18"/>
      <c r="CY3" s="17">
        <v>100</v>
      </c>
      <c r="CZ3" s="18"/>
      <c r="DA3" s="18"/>
      <c r="DB3" s="18"/>
      <c r="DC3" s="18"/>
      <c r="DD3" s="18"/>
      <c r="DE3" s="18"/>
      <c r="DF3" s="18"/>
      <c r="DG3" s="19"/>
      <c r="DH3" s="18"/>
      <c r="DI3" s="18"/>
      <c r="DJ3" s="18"/>
      <c r="DK3" s="18"/>
      <c r="DL3" s="20"/>
      <c r="DM3" s="18"/>
      <c r="DN3" s="18"/>
      <c r="DO3" s="18"/>
      <c r="DP3" s="18"/>
      <c r="DQ3" s="18"/>
      <c r="DR3" s="18"/>
      <c r="DS3" s="17">
        <v>100</v>
      </c>
      <c r="DT3" s="18"/>
      <c r="DU3" s="18"/>
      <c r="DV3" s="18"/>
      <c r="DW3" s="18"/>
      <c r="DX3" s="18"/>
      <c r="DY3" s="18"/>
      <c r="DZ3" s="18"/>
      <c r="EA3" s="19"/>
      <c r="EB3" s="18"/>
      <c r="EC3" s="18"/>
      <c r="ED3" s="18"/>
      <c r="EE3" s="18"/>
      <c r="EF3" s="20"/>
      <c r="EG3" s="18"/>
      <c r="EH3" s="18"/>
      <c r="EI3" s="18"/>
      <c r="EJ3" s="18"/>
      <c r="EK3" s="18"/>
      <c r="EL3" s="18"/>
      <c r="EM3" s="17">
        <v>100</v>
      </c>
      <c r="EN3" s="18"/>
      <c r="EO3" s="18"/>
      <c r="EP3" s="18"/>
      <c r="EQ3" s="18"/>
      <c r="ER3" s="18"/>
      <c r="ES3" s="18"/>
      <c r="ET3" s="18"/>
      <c r="EU3" s="19"/>
      <c r="EV3" s="18"/>
      <c r="EW3" s="18"/>
      <c r="EX3" s="18"/>
      <c r="EY3" s="18"/>
      <c r="EZ3" s="20"/>
      <c r="FA3" s="18"/>
      <c r="FB3" s="18"/>
      <c r="FC3" s="18"/>
      <c r="FD3" s="18"/>
      <c r="FE3" s="18"/>
      <c r="FF3" s="18"/>
      <c r="FG3" s="17">
        <v>100</v>
      </c>
      <c r="FH3" s="18"/>
      <c r="FI3" s="18"/>
      <c r="FJ3" s="18"/>
      <c r="FK3" s="18"/>
      <c r="FL3" s="18"/>
      <c r="FM3" s="18"/>
      <c r="FN3" s="18"/>
      <c r="FO3" s="19"/>
      <c r="FP3" s="18"/>
      <c r="FQ3" s="18"/>
      <c r="FR3" s="18"/>
      <c r="FS3" s="18"/>
      <c r="FT3" s="20"/>
      <c r="FU3" s="18"/>
      <c r="FV3" s="18"/>
      <c r="FW3" s="18"/>
      <c r="FX3" s="18"/>
      <c r="FY3" s="18"/>
      <c r="FZ3" s="18"/>
      <c r="GA3" s="17">
        <v>100</v>
      </c>
      <c r="GB3" s="18"/>
      <c r="GC3" s="18"/>
      <c r="GD3" s="18"/>
      <c r="GE3" s="18"/>
      <c r="GF3" s="18"/>
      <c r="GG3" s="18"/>
      <c r="GH3" s="18"/>
      <c r="GI3" s="19"/>
      <c r="GJ3" s="18"/>
      <c r="GK3" s="18"/>
      <c r="GL3" s="18"/>
      <c r="GM3" s="18"/>
      <c r="GN3" s="20"/>
      <c r="GO3" s="18"/>
      <c r="GP3" s="18"/>
      <c r="GQ3" s="18"/>
      <c r="GR3" s="18"/>
      <c r="GS3" s="18"/>
      <c r="GT3" s="18"/>
      <c r="GU3" s="17">
        <v>100</v>
      </c>
      <c r="GV3" s="18"/>
      <c r="GW3" s="18"/>
      <c r="GX3" s="18"/>
      <c r="GY3" s="18"/>
      <c r="GZ3" s="18"/>
      <c r="HA3" s="18"/>
      <c r="HB3" s="18"/>
      <c r="HC3" s="19"/>
      <c r="HD3" s="18"/>
      <c r="HE3" s="18"/>
      <c r="HF3" s="18"/>
      <c r="HG3" s="18"/>
      <c r="HH3" s="20"/>
      <c r="HI3" s="18"/>
      <c r="HJ3" s="18"/>
      <c r="HK3" s="18"/>
      <c r="HL3" s="18"/>
      <c r="HM3" s="18"/>
      <c r="HN3" s="18"/>
      <c r="HO3" s="17">
        <v>100</v>
      </c>
      <c r="HP3" s="18"/>
      <c r="HQ3" s="18"/>
      <c r="HR3" s="18"/>
      <c r="HS3" s="18"/>
      <c r="HT3" s="18"/>
      <c r="HU3" s="18"/>
      <c r="HV3" s="18"/>
      <c r="HW3" s="19"/>
      <c r="HX3" s="18"/>
      <c r="HY3" s="18"/>
      <c r="HZ3" s="18"/>
      <c r="IA3" s="18"/>
      <c r="IB3" s="20"/>
      <c r="IC3" s="18"/>
      <c r="ID3" s="18"/>
      <c r="IE3" s="18"/>
      <c r="IF3" s="18"/>
      <c r="IG3" s="18"/>
      <c r="IH3" s="18"/>
      <c r="II3" s="17">
        <v>100</v>
      </c>
      <c r="IJ3" s="18"/>
      <c r="IK3" s="18"/>
      <c r="IL3" s="18"/>
      <c r="IM3" s="18"/>
      <c r="IN3" s="18"/>
      <c r="IO3" s="18"/>
      <c r="IP3" s="18"/>
      <c r="IQ3" s="19"/>
      <c r="IR3" s="18"/>
      <c r="IS3" s="18"/>
      <c r="IT3" s="18"/>
      <c r="IU3" s="18"/>
      <c r="IV3" s="20"/>
      <c r="IW3" s="18"/>
      <c r="IX3" s="18"/>
      <c r="IY3" s="18"/>
      <c r="IZ3" s="18"/>
      <c r="JA3" s="18"/>
      <c r="JB3" s="18"/>
      <c r="JC3" s="17">
        <v>100</v>
      </c>
      <c r="JD3" s="18"/>
      <c r="JE3" s="18"/>
      <c r="JF3" s="18"/>
      <c r="JG3" s="18"/>
      <c r="JH3" s="18"/>
      <c r="JI3" s="18"/>
      <c r="JJ3" s="18"/>
      <c r="JK3" s="19"/>
      <c r="JL3" s="18"/>
      <c r="JM3" s="18"/>
      <c r="JN3" s="18"/>
      <c r="JO3" s="18"/>
      <c r="JP3" s="20"/>
      <c r="JQ3" s="18"/>
      <c r="JR3" s="18"/>
      <c r="JS3" s="18"/>
      <c r="JT3" s="18"/>
      <c r="JU3" s="18"/>
      <c r="JV3" s="18"/>
      <c r="JW3" s="17">
        <v>100</v>
      </c>
      <c r="JX3" s="18"/>
      <c r="JY3" s="18"/>
      <c r="JZ3" s="18"/>
      <c r="KA3" s="18"/>
      <c r="KB3" s="18"/>
      <c r="KC3" s="18"/>
      <c r="KD3" s="18"/>
      <c r="KE3" s="19"/>
      <c r="KF3" s="18"/>
      <c r="KG3" s="18"/>
      <c r="KH3" s="18"/>
      <c r="KI3" s="18"/>
      <c r="KJ3" s="20"/>
      <c r="KK3" s="18"/>
      <c r="KL3" s="18"/>
      <c r="KM3" s="18"/>
      <c r="KN3" s="18"/>
      <c r="KO3" s="18"/>
      <c r="KP3" s="18"/>
    </row>
    <row r="4" spans="1:302" s="27" customFormat="1" ht="13.5" customHeight="1">
      <c r="A4" s="21" t="s">
        <v>22</v>
      </c>
      <c r="B4" s="22"/>
      <c r="C4" s="23">
        <v>188585000</v>
      </c>
      <c r="D4" s="24"/>
      <c r="E4" s="24"/>
      <c r="F4" s="24"/>
      <c r="G4" s="24"/>
      <c r="H4" s="24"/>
      <c r="I4" s="24"/>
      <c r="J4" s="24"/>
      <c r="K4" s="25"/>
      <c r="L4" s="24"/>
      <c r="M4" s="24"/>
      <c r="N4" s="24"/>
      <c r="O4" s="24"/>
      <c r="P4" s="26"/>
      <c r="Q4" s="24"/>
      <c r="R4" s="24"/>
      <c r="S4" s="24"/>
      <c r="T4" s="24"/>
      <c r="U4" s="24"/>
      <c r="V4" s="24"/>
      <c r="W4" s="23">
        <v>193650000</v>
      </c>
      <c r="X4" s="24"/>
      <c r="Y4" s="24"/>
      <c r="Z4" s="24"/>
      <c r="AA4" s="24"/>
      <c r="AB4" s="24"/>
      <c r="AC4" s="24"/>
      <c r="AD4" s="24"/>
      <c r="AE4" s="25"/>
      <c r="AF4" s="24"/>
      <c r="AG4" s="24"/>
      <c r="AH4" s="24"/>
      <c r="AI4" s="24"/>
      <c r="AJ4" s="26"/>
      <c r="AK4" s="24"/>
      <c r="AL4" s="24"/>
      <c r="AM4" s="24"/>
      <c r="AN4" s="24"/>
      <c r="AO4" s="24"/>
      <c r="AP4" s="24"/>
      <c r="AQ4" s="23">
        <v>196089000</v>
      </c>
      <c r="AR4" s="24"/>
      <c r="AS4" s="24"/>
      <c r="AT4" s="24"/>
      <c r="AU4" s="24"/>
      <c r="AV4" s="24"/>
      <c r="AW4" s="24"/>
      <c r="AX4" s="24"/>
      <c r="AY4" s="25"/>
      <c r="AZ4" s="24"/>
      <c r="BA4" s="24"/>
      <c r="BB4" s="24"/>
      <c r="BC4" s="24"/>
      <c r="BD4" s="26"/>
      <c r="BE4" s="24"/>
      <c r="BF4" s="24"/>
      <c r="BG4" s="24"/>
      <c r="BH4" s="24"/>
      <c r="BI4" s="24"/>
      <c r="BJ4" s="24"/>
      <c r="BK4" s="23">
        <v>200927000</v>
      </c>
      <c r="BL4" s="24"/>
      <c r="BM4" s="24"/>
      <c r="BN4" s="24"/>
      <c r="BO4" s="24"/>
      <c r="BP4" s="24"/>
      <c r="BQ4" s="24"/>
      <c r="BR4" s="24"/>
      <c r="BS4" s="25"/>
      <c r="BT4" s="24"/>
      <c r="BU4" s="24"/>
      <c r="BV4" s="24"/>
      <c r="BW4" s="24"/>
      <c r="BX4" s="26"/>
      <c r="BY4" s="24"/>
      <c r="BZ4" s="24"/>
      <c r="CA4" s="24"/>
      <c r="CB4" s="24"/>
      <c r="CC4" s="24"/>
      <c r="CD4" s="24"/>
      <c r="CE4" s="23">
        <v>205412000</v>
      </c>
      <c r="CF4" s="24"/>
      <c r="CG4" s="24"/>
      <c r="CH4" s="24"/>
      <c r="CI4" s="24"/>
      <c r="CJ4" s="24"/>
      <c r="CK4" s="24"/>
      <c r="CL4" s="24"/>
      <c r="CM4" s="25"/>
      <c r="CN4" s="24"/>
      <c r="CO4" s="24"/>
      <c r="CP4" s="24"/>
      <c r="CQ4" s="24"/>
      <c r="CR4" s="26"/>
      <c r="CS4" s="24"/>
      <c r="CT4" s="24"/>
      <c r="CU4" s="24"/>
      <c r="CV4" s="24"/>
      <c r="CW4" s="24"/>
      <c r="CX4" s="24"/>
      <c r="CY4" s="23">
        <v>214679395</v>
      </c>
      <c r="CZ4" s="24"/>
      <c r="DA4" s="24"/>
      <c r="DB4" s="24"/>
      <c r="DC4" s="24"/>
      <c r="DD4" s="24"/>
      <c r="DE4" s="24"/>
      <c r="DF4" s="24"/>
      <c r="DG4" s="25"/>
      <c r="DH4" s="24"/>
      <c r="DI4" s="24"/>
      <c r="DJ4" s="24"/>
      <c r="DK4" s="24"/>
      <c r="DL4" s="26"/>
      <c r="DM4" s="24"/>
      <c r="DN4" s="24"/>
      <c r="DO4" s="24"/>
      <c r="DP4" s="24"/>
      <c r="DQ4" s="24"/>
      <c r="DR4" s="24"/>
      <c r="DS4" s="23">
        <v>220836281</v>
      </c>
      <c r="DT4" s="24"/>
      <c r="DU4" s="24"/>
      <c r="DV4" s="24"/>
      <c r="DW4" s="24"/>
      <c r="DX4" s="24"/>
      <c r="DY4" s="24"/>
      <c r="DZ4" s="24"/>
      <c r="EA4" s="25"/>
      <c r="EB4" s="24"/>
      <c r="EC4" s="24"/>
      <c r="ED4" s="24"/>
      <c r="EE4" s="24"/>
      <c r="EF4" s="26"/>
      <c r="EG4" s="24"/>
      <c r="EH4" s="24"/>
      <c r="EI4" s="24"/>
      <c r="EJ4" s="24"/>
      <c r="EK4" s="24"/>
      <c r="EL4" s="24"/>
      <c r="EM4" s="23">
        <v>225197000</v>
      </c>
      <c r="EN4" s="24"/>
      <c r="EO4" s="24"/>
      <c r="EP4" s="24"/>
      <c r="EQ4" s="24"/>
      <c r="ER4" s="24"/>
      <c r="ES4" s="24"/>
      <c r="ET4" s="24"/>
      <c r="EU4" s="25"/>
      <c r="EV4" s="24"/>
      <c r="EW4" s="24"/>
      <c r="EX4" s="24"/>
      <c r="EY4" s="24"/>
      <c r="EZ4" s="26"/>
      <c r="FA4" s="24"/>
      <c r="FB4" s="24"/>
      <c r="FC4" s="24"/>
      <c r="FD4" s="24"/>
      <c r="FE4" s="24"/>
      <c r="FF4" s="24"/>
      <c r="FG4" s="23">
        <v>230435795</v>
      </c>
      <c r="FH4" s="24"/>
      <c r="FI4" s="24"/>
      <c r="FJ4" s="24"/>
      <c r="FK4" s="24"/>
      <c r="FL4" s="24"/>
      <c r="FM4" s="24"/>
      <c r="FN4" s="24"/>
      <c r="FO4" s="25"/>
      <c r="FP4" s="24"/>
      <c r="FQ4" s="24"/>
      <c r="FR4" s="24"/>
      <c r="FS4" s="24"/>
      <c r="FT4" s="26"/>
      <c r="FU4" s="24"/>
      <c r="FV4" s="24"/>
      <c r="FW4" s="24"/>
      <c r="FX4" s="24"/>
      <c r="FY4" s="24"/>
      <c r="FZ4" s="24"/>
      <c r="GA4" s="23">
        <v>218054301</v>
      </c>
      <c r="GB4" s="24"/>
      <c r="GC4" s="24"/>
      <c r="GD4" s="24"/>
      <c r="GE4" s="24"/>
      <c r="GF4" s="24"/>
      <c r="GG4" s="24"/>
      <c r="GH4" s="24"/>
      <c r="GI4" s="25"/>
      <c r="GJ4" s="24"/>
      <c r="GK4" s="24"/>
      <c r="GL4" s="24"/>
      <c r="GM4" s="24"/>
      <c r="GN4" s="26"/>
      <c r="GO4" s="24"/>
      <c r="GP4" s="24"/>
      <c r="GQ4" s="24"/>
      <c r="GR4" s="24"/>
      <c r="GS4" s="24"/>
      <c r="GT4" s="24"/>
      <c r="GU4" s="23">
        <v>240402512</v>
      </c>
      <c r="GV4" s="24"/>
      <c r="GW4" s="24"/>
      <c r="GX4" s="24"/>
      <c r="GY4" s="24"/>
      <c r="GZ4" s="24"/>
      <c r="HA4" s="24"/>
      <c r="HB4" s="24"/>
      <c r="HC4" s="25"/>
      <c r="HD4" s="24"/>
      <c r="HE4" s="24"/>
      <c r="HF4" s="24"/>
      <c r="HG4" s="24"/>
      <c r="HH4" s="26"/>
      <c r="HI4" s="24"/>
      <c r="HJ4" s="24"/>
      <c r="HK4" s="24"/>
      <c r="HL4" s="24"/>
      <c r="HM4" s="24"/>
      <c r="HN4" s="24"/>
      <c r="HO4" s="23">
        <v>221664120</v>
      </c>
      <c r="HP4" s="24"/>
      <c r="HQ4" s="24"/>
      <c r="HR4" s="24"/>
      <c r="HS4" s="24"/>
      <c r="HT4" s="24"/>
      <c r="HU4" s="24"/>
      <c r="HV4" s="24"/>
      <c r="HW4" s="25"/>
      <c r="HX4" s="24"/>
      <c r="HY4" s="24"/>
      <c r="HZ4" s="24"/>
      <c r="IA4" s="24"/>
      <c r="IB4" s="26"/>
      <c r="IC4" s="24"/>
      <c r="ID4" s="24"/>
      <c r="IE4" s="24"/>
      <c r="IF4" s="24"/>
      <c r="IG4" s="24"/>
      <c r="IH4" s="24"/>
      <c r="II4" s="23">
        <v>249493365</v>
      </c>
      <c r="IJ4" s="24"/>
      <c r="IK4" s="24"/>
      <c r="IL4" s="24"/>
      <c r="IM4" s="24"/>
      <c r="IN4" s="24"/>
      <c r="IO4" s="24"/>
      <c r="IP4" s="24"/>
      <c r="IQ4" s="25"/>
      <c r="IR4" s="24"/>
      <c r="IS4" s="24"/>
      <c r="IT4" s="24"/>
      <c r="IU4" s="24"/>
      <c r="IV4" s="26"/>
      <c r="IW4" s="24"/>
      <c r="IX4" s="24"/>
      <c r="IY4" s="24"/>
      <c r="IZ4" s="24"/>
      <c r="JA4" s="24"/>
      <c r="JB4" s="24"/>
      <c r="JC4" s="23">
        <v>235185222</v>
      </c>
      <c r="JD4" s="24"/>
      <c r="JE4" s="24"/>
      <c r="JF4" s="24"/>
      <c r="JG4" s="24"/>
      <c r="JH4" s="24"/>
      <c r="JI4" s="24"/>
      <c r="JJ4" s="24"/>
      <c r="JK4" s="25"/>
      <c r="JL4" s="24"/>
      <c r="JM4" s="24"/>
      <c r="JN4" s="24"/>
      <c r="JO4" s="24"/>
      <c r="JP4" s="26"/>
      <c r="JQ4" s="24"/>
      <c r="JR4" s="24"/>
      <c r="JS4" s="24"/>
      <c r="JT4" s="24"/>
      <c r="JU4" s="24"/>
      <c r="JV4" s="24"/>
      <c r="JW4" s="23">
        <v>238706497</v>
      </c>
      <c r="JX4" s="24"/>
      <c r="JY4" s="24"/>
      <c r="JZ4" s="24"/>
      <c r="KA4" s="24"/>
      <c r="KB4" s="24"/>
      <c r="KC4" s="24"/>
      <c r="KD4" s="24"/>
      <c r="KE4" s="25"/>
      <c r="KF4" s="24"/>
      <c r="KG4" s="24"/>
      <c r="KH4" s="24"/>
      <c r="KI4" s="24"/>
      <c r="KJ4" s="26"/>
      <c r="KK4" s="24"/>
      <c r="KL4" s="24"/>
      <c r="KM4" s="24"/>
      <c r="KN4" s="24"/>
      <c r="KO4" s="24"/>
      <c r="KP4" s="24"/>
    </row>
    <row r="5" spans="1:302" s="27" customFormat="1" ht="13.5" customHeight="1">
      <c r="A5" s="21" t="s">
        <v>23</v>
      </c>
      <c r="B5" s="22"/>
      <c r="C5" s="23" t="s">
        <v>762</v>
      </c>
      <c r="D5" s="24"/>
      <c r="E5" s="24"/>
      <c r="F5" s="24"/>
      <c r="G5" s="24"/>
      <c r="H5" s="24"/>
      <c r="I5" s="24"/>
      <c r="J5" s="24"/>
      <c r="K5" s="25"/>
      <c r="L5" s="24"/>
      <c r="M5" s="24"/>
      <c r="N5" s="24"/>
      <c r="O5" s="24"/>
      <c r="P5" s="26"/>
      <c r="Q5" s="24"/>
      <c r="R5" s="24"/>
      <c r="S5" s="24"/>
      <c r="T5" s="24"/>
      <c r="U5" s="24"/>
      <c r="V5" s="24"/>
      <c r="W5" s="23">
        <v>73152131</v>
      </c>
      <c r="X5" s="24"/>
      <c r="Y5" s="24"/>
      <c r="Z5" s="24"/>
      <c r="AA5" s="24"/>
      <c r="AB5" s="24"/>
      <c r="AC5" s="24"/>
      <c r="AD5" s="24"/>
      <c r="AE5" s="25"/>
      <c r="AF5" s="24"/>
      <c r="AG5" s="24"/>
      <c r="AH5" s="24"/>
      <c r="AI5" s="24"/>
      <c r="AJ5" s="26"/>
      <c r="AK5" s="24"/>
      <c r="AL5" s="24"/>
      <c r="AM5" s="24"/>
      <c r="AN5" s="24"/>
      <c r="AO5" s="24"/>
      <c r="AP5" s="24"/>
      <c r="AQ5" s="23">
        <v>90233467</v>
      </c>
      <c r="AR5" s="24"/>
      <c r="AS5" s="24"/>
      <c r="AT5" s="24"/>
      <c r="AU5" s="24"/>
      <c r="AV5" s="24"/>
      <c r="AW5" s="24"/>
      <c r="AX5" s="24"/>
      <c r="AY5" s="25"/>
      <c r="AZ5" s="24"/>
      <c r="BA5" s="24"/>
      <c r="BB5" s="24"/>
      <c r="BC5" s="24"/>
      <c r="BD5" s="26"/>
      <c r="BE5" s="24"/>
      <c r="BF5" s="24"/>
      <c r="BG5" s="24"/>
      <c r="BH5" s="24"/>
      <c r="BI5" s="24"/>
      <c r="BJ5" s="24"/>
      <c r="BK5" s="23">
        <v>66604802</v>
      </c>
      <c r="BL5" s="24"/>
      <c r="BM5" s="24"/>
      <c r="BN5" s="24"/>
      <c r="BO5" s="24"/>
      <c r="BP5" s="24"/>
      <c r="BQ5" s="24"/>
      <c r="BR5" s="24"/>
      <c r="BS5" s="25"/>
      <c r="BT5" s="24"/>
      <c r="BU5" s="24"/>
      <c r="BV5" s="24"/>
      <c r="BW5" s="24"/>
      <c r="BX5" s="26"/>
      <c r="BY5" s="24"/>
      <c r="BZ5" s="24"/>
      <c r="CA5" s="24"/>
      <c r="CB5" s="24"/>
      <c r="CC5" s="24"/>
      <c r="CD5" s="24"/>
      <c r="CE5" s="23">
        <v>98799963</v>
      </c>
      <c r="CF5" s="24"/>
      <c r="CG5" s="24"/>
      <c r="CH5" s="24"/>
      <c r="CI5" s="24"/>
      <c r="CJ5" s="24"/>
      <c r="CK5" s="24"/>
      <c r="CL5" s="24"/>
      <c r="CM5" s="25"/>
      <c r="CN5" s="24"/>
      <c r="CO5" s="24"/>
      <c r="CP5" s="24"/>
      <c r="CQ5" s="24"/>
      <c r="CR5" s="26"/>
      <c r="CS5" s="24"/>
      <c r="CT5" s="24"/>
      <c r="CU5" s="24"/>
      <c r="CV5" s="24"/>
      <c r="CW5" s="24"/>
      <c r="CX5" s="24"/>
      <c r="CY5" s="23">
        <v>73634507</v>
      </c>
      <c r="CZ5" s="24"/>
      <c r="DA5" s="24"/>
      <c r="DB5" s="24"/>
      <c r="DC5" s="24"/>
      <c r="DD5" s="24"/>
      <c r="DE5" s="24"/>
      <c r="DF5" s="24"/>
      <c r="DG5" s="25"/>
      <c r="DH5" s="24"/>
      <c r="DI5" s="24"/>
      <c r="DJ5" s="24"/>
      <c r="DK5" s="24"/>
      <c r="DL5" s="26"/>
      <c r="DM5" s="24"/>
      <c r="DN5" s="24"/>
      <c r="DO5" s="24"/>
      <c r="DP5" s="24"/>
      <c r="DQ5" s="24"/>
      <c r="DR5" s="24"/>
      <c r="DS5" s="23">
        <v>113037894</v>
      </c>
      <c r="DT5" s="24"/>
      <c r="DU5" s="24"/>
      <c r="DV5" s="24"/>
      <c r="DW5" s="24"/>
      <c r="DX5" s="24"/>
      <c r="DY5" s="24"/>
      <c r="DZ5" s="24"/>
      <c r="EA5" s="25"/>
      <c r="EB5" s="24"/>
      <c r="EC5" s="24"/>
      <c r="ED5" s="24"/>
      <c r="EE5" s="24"/>
      <c r="EF5" s="26"/>
      <c r="EG5" s="24"/>
      <c r="EH5" s="24"/>
      <c r="EI5" s="24"/>
      <c r="EJ5" s="24"/>
      <c r="EK5" s="24"/>
      <c r="EL5" s="24"/>
      <c r="EM5" s="23">
        <v>80587664</v>
      </c>
      <c r="EN5" s="24"/>
      <c r="EO5" s="24"/>
      <c r="EP5" s="24"/>
      <c r="EQ5" s="24"/>
      <c r="ER5" s="24"/>
      <c r="ES5" s="24"/>
      <c r="ET5" s="24"/>
      <c r="EU5" s="25"/>
      <c r="EV5" s="24"/>
      <c r="EW5" s="24"/>
      <c r="EX5" s="24"/>
      <c r="EY5" s="24"/>
      <c r="EZ5" s="26"/>
      <c r="FA5" s="24"/>
      <c r="FB5" s="24"/>
      <c r="FC5" s="24"/>
      <c r="FD5" s="24"/>
      <c r="FE5" s="24"/>
      <c r="FF5" s="24"/>
      <c r="FG5" s="23">
        <v>122586293</v>
      </c>
      <c r="FH5" s="24"/>
      <c r="FI5" s="24"/>
      <c r="FJ5" s="24"/>
      <c r="FK5" s="24"/>
      <c r="FL5" s="24"/>
      <c r="FM5" s="24"/>
      <c r="FN5" s="24"/>
      <c r="FO5" s="25"/>
      <c r="FP5" s="24"/>
      <c r="FQ5" s="24"/>
      <c r="FR5" s="24"/>
      <c r="FS5" s="24"/>
      <c r="FT5" s="26"/>
      <c r="FU5" s="24"/>
      <c r="FV5" s="24"/>
      <c r="FW5" s="24"/>
      <c r="FX5" s="24"/>
      <c r="FY5" s="24"/>
      <c r="FZ5" s="24"/>
      <c r="GA5" s="23">
        <v>86784957</v>
      </c>
      <c r="GB5" s="24"/>
      <c r="GC5" s="24"/>
      <c r="GD5" s="24"/>
      <c r="GE5" s="24"/>
      <c r="GF5" s="24"/>
      <c r="GG5" s="24"/>
      <c r="GH5" s="24"/>
      <c r="GI5" s="25"/>
      <c r="GJ5" s="24"/>
      <c r="GK5" s="24"/>
      <c r="GL5" s="24"/>
      <c r="GM5" s="24"/>
      <c r="GN5" s="26"/>
      <c r="GO5" s="24"/>
      <c r="GP5" s="24"/>
      <c r="GQ5" s="24"/>
      <c r="GR5" s="24"/>
      <c r="GS5" s="24"/>
      <c r="GT5" s="24"/>
      <c r="GU5" s="23">
        <v>122346020</v>
      </c>
      <c r="GV5" s="24"/>
      <c r="GW5" s="24"/>
      <c r="GX5" s="24"/>
      <c r="GY5" s="24"/>
      <c r="GZ5" s="24"/>
      <c r="HA5" s="24"/>
      <c r="HB5" s="24"/>
      <c r="HC5" s="25"/>
      <c r="HD5" s="24"/>
      <c r="HE5" s="24"/>
      <c r="HF5" s="24"/>
      <c r="HG5" s="24"/>
      <c r="HH5" s="26"/>
      <c r="HI5" s="24"/>
      <c r="HJ5" s="24"/>
      <c r="HK5" s="24"/>
      <c r="HL5" s="24"/>
      <c r="HM5" s="24"/>
      <c r="HN5" s="24"/>
      <c r="HO5" s="23">
        <v>78812769</v>
      </c>
      <c r="HP5" s="24"/>
      <c r="HQ5" s="24"/>
      <c r="HR5" s="24"/>
      <c r="HS5" s="24"/>
      <c r="HT5" s="24"/>
      <c r="HU5" s="24"/>
      <c r="HV5" s="24"/>
      <c r="HW5" s="25"/>
      <c r="HX5" s="24"/>
      <c r="HY5" s="24"/>
      <c r="HZ5" s="24"/>
      <c r="IA5" s="24"/>
      <c r="IB5" s="26"/>
      <c r="IC5" s="24"/>
      <c r="ID5" s="24"/>
      <c r="IE5" s="24"/>
      <c r="IF5" s="24"/>
      <c r="IG5" s="24"/>
      <c r="IH5" s="24"/>
      <c r="II5" s="23">
        <v>129833250</v>
      </c>
      <c r="IJ5" s="24"/>
      <c r="IK5" s="24"/>
      <c r="IL5" s="24"/>
      <c r="IM5" s="24"/>
      <c r="IN5" s="24"/>
      <c r="IO5" s="24"/>
      <c r="IP5" s="24"/>
      <c r="IQ5" s="25"/>
      <c r="IR5" s="24"/>
      <c r="IS5" s="24"/>
      <c r="IT5" s="24"/>
      <c r="IU5" s="24"/>
      <c r="IV5" s="26"/>
      <c r="IW5" s="24"/>
      <c r="IX5" s="24"/>
      <c r="IY5" s="24"/>
      <c r="IZ5" s="24"/>
      <c r="JA5" s="24"/>
      <c r="JB5" s="24"/>
      <c r="JC5" s="23">
        <v>114016831</v>
      </c>
      <c r="JD5" s="24"/>
      <c r="JE5" s="24"/>
      <c r="JF5" s="24"/>
      <c r="JG5" s="24"/>
      <c r="JH5" s="24"/>
      <c r="JI5" s="24"/>
      <c r="JJ5" s="24"/>
      <c r="JK5" s="25"/>
      <c r="JL5" s="24"/>
      <c r="JM5" s="24"/>
      <c r="JN5" s="24"/>
      <c r="JO5" s="24"/>
      <c r="JP5" s="26"/>
      <c r="JQ5" s="24"/>
      <c r="JR5" s="24"/>
      <c r="JS5" s="24"/>
      <c r="JT5" s="24"/>
      <c r="JU5" s="24"/>
      <c r="JV5" s="24"/>
      <c r="JW5" s="23">
        <v>153431405</v>
      </c>
      <c r="JX5" s="24"/>
      <c r="JY5" s="24"/>
      <c r="JZ5" s="24"/>
      <c r="KA5" s="24"/>
      <c r="KB5" s="24"/>
      <c r="KC5" s="24"/>
      <c r="KD5" s="24"/>
      <c r="KE5" s="25"/>
      <c r="KF5" s="24"/>
      <c r="KG5" s="24"/>
      <c r="KH5" s="24"/>
      <c r="KI5" s="24"/>
      <c r="KJ5" s="26"/>
      <c r="KK5" s="24"/>
      <c r="KL5" s="24"/>
      <c r="KM5" s="24"/>
      <c r="KN5" s="24"/>
      <c r="KO5" s="24"/>
      <c r="KP5" s="24"/>
    </row>
    <row r="6" spans="1:302" s="36" customFormat="1" ht="13.5" customHeight="1">
      <c r="A6" s="28" t="s">
        <v>60</v>
      </c>
      <c r="B6" s="29"/>
      <c r="C6" s="30">
        <v>0.51500000000000001</v>
      </c>
      <c r="D6" s="31"/>
      <c r="E6" s="31"/>
      <c r="F6" s="31"/>
      <c r="G6" s="31"/>
      <c r="H6" s="31"/>
      <c r="I6" s="31"/>
      <c r="J6" s="31"/>
      <c r="K6" s="32"/>
      <c r="L6" s="31"/>
      <c r="M6" s="31"/>
      <c r="N6" s="31"/>
      <c r="O6" s="31"/>
      <c r="P6" s="33"/>
      <c r="Q6" s="31"/>
      <c r="R6" s="31"/>
      <c r="S6" s="31"/>
      <c r="T6" s="31"/>
      <c r="U6" s="31"/>
      <c r="V6" s="31"/>
      <c r="W6" s="34">
        <v>0.37580000000000002</v>
      </c>
      <c r="X6" s="31"/>
      <c r="Y6" s="31"/>
      <c r="Z6" s="31"/>
      <c r="AA6" s="31"/>
      <c r="AB6" s="31"/>
      <c r="AC6" s="31"/>
      <c r="AD6" s="31"/>
      <c r="AE6" s="32"/>
      <c r="AF6" s="31"/>
      <c r="AG6" s="31"/>
      <c r="AH6" s="31"/>
      <c r="AI6" s="31"/>
      <c r="AJ6" s="33"/>
      <c r="AK6" s="31"/>
      <c r="AL6" s="31"/>
      <c r="AM6" s="31"/>
      <c r="AN6" s="31"/>
      <c r="AO6" s="31"/>
      <c r="AP6" s="31"/>
      <c r="AQ6" s="35">
        <v>0.46</v>
      </c>
      <c r="AR6" s="31"/>
      <c r="AS6" s="31"/>
      <c r="AT6" s="31"/>
      <c r="AU6" s="31"/>
      <c r="AV6" s="31"/>
      <c r="AW6" s="31"/>
      <c r="AX6" s="31"/>
      <c r="AY6" s="32"/>
      <c r="AZ6" s="31"/>
      <c r="BA6" s="31"/>
      <c r="BB6" s="31"/>
      <c r="BC6" s="31"/>
      <c r="BD6" s="33"/>
      <c r="BE6" s="31"/>
      <c r="BF6" s="31"/>
      <c r="BG6" s="31"/>
      <c r="BH6" s="31"/>
      <c r="BI6" s="31"/>
      <c r="BJ6" s="31"/>
      <c r="BK6" s="35">
        <v>0.33148756513559652</v>
      </c>
      <c r="BL6" s="31"/>
      <c r="BM6" s="31"/>
      <c r="BN6" s="31"/>
      <c r="BO6" s="31"/>
      <c r="BP6" s="31"/>
      <c r="BQ6" s="31"/>
      <c r="BR6" s="31"/>
      <c r="BS6" s="32"/>
      <c r="BT6" s="31"/>
      <c r="BU6" s="31"/>
      <c r="BV6" s="31"/>
      <c r="BW6" s="31"/>
      <c r="BX6" s="33"/>
      <c r="BY6" s="31"/>
      <c r="BZ6" s="31"/>
      <c r="CA6" s="31"/>
      <c r="CB6" s="31"/>
      <c r="CC6" s="31"/>
      <c r="CD6" s="31"/>
      <c r="CE6" s="30">
        <v>0.48098437773839892</v>
      </c>
      <c r="CF6" s="31"/>
      <c r="CG6" s="31"/>
      <c r="CH6" s="31"/>
      <c r="CI6" s="31"/>
      <c r="CJ6" s="31"/>
      <c r="CK6" s="31"/>
      <c r="CL6" s="31"/>
      <c r="CM6" s="32"/>
      <c r="CN6" s="31"/>
      <c r="CO6" s="31"/>
      <c r="CP6" s="31"/>
      <c r="CQ6" s="31"/>
      <c r="CR6" s="33"/>
      <c r="CS6" s="31"/>
      <c r="CT6" s="31"/>
      <c r="CU6" s="31"/>
      <c r="CV6" s="31"/>
      <c r="CW6" s="31"/>
      <c r="CX6" s="31"/>
      <c r="CY6" s="30">
        <v>0.34299755223364592</v>
      </c>
      <c r="CZ6" s="31"/>
      <c r="DA6" s="31"/>
      <c r="DB6" s="31"/>
      <c r="DC6" s="31"/>
      <c r="DD6" s="31"/>
      <c r="DE6" s="31"/>
      <c r="DF6" s="31"/>
      <c r="DG6" s="32"/>
      <c r="DH6" s="31"/>
      <c r="DI6" s="31"/>
      <c r="DJ6" s="31"/>
      <c r="DK6" s="31"/>
      <c r="DL6" s="33"/>
      <c r="DM6" s="31"/>
      <c r="DN6" s="31"/>
      <c r="DO6" s="31"/>
      <c r="DP6" s="31"/>
      <c r="DQ6" s="31"/>
      <c r="DR6" s="31"/>
      <c r="DS6" s="30">
        <v>0.51200000000000001</v>
      </c>
      <c r="DT6" s="31"/>
      <c r="DU6" s="31"/>
      <c r="DV6" s="31"/>
      <c r="DW6" s="31"/>
      <c r="DX6" s="31"/>
      <c r="DY6" s="31"/>
      <c r="DZ6" s="31"/>
      <c r="EA6" s="32"/>
      <c r="EB6" s="31"/>
      <c r="EC6" s="31"/>
      <c r="ED6" s="31"/>
      <c r="EE6" s="31"/>
      <c r="EF6" s="33"/>
      <c r="EG6" s="31"/>
      <c r="EH6" s="31"/>
      <c r="EI6" s="31"/>
      <c r="EJ6" s="31"/>
      <c r="EK6" s="31"/>
      <c r="EL6" s="31"/>
      <c r="EM6" s="30">
        <v>0.35785407443260792</v>
      </c>
      <c r="EN6" s="31"/>
      <c r="EO6" s="31"/>
      <c r="EP6" s="31"/>
      <c r="EQ6" s="31"/>
      <c r="ER6" s="31"/>
      <c r="ES6" s="31"/>
      <c r="ET6" s="31"/>
      <c r="EU6" s="32"/>
      <c r="EV6" s="31"/>
      <c r="EW6" s="31"/>
      <c r="EX6" s="31"/>
      <c r="EY6" s="31"/>
      <c r="EZ6" s="33"/>
      <c r="FA6" s="31"/>
      <c r="FB6" s="31"/>
      <c r="FC6" s="31"/>
      <c r="FD6" s="31"/>
      <c r="FE6" s="31"/>
      <c r="FF6" s="31"/>
      <c r="FG6" s="30">
        <v>0.53197591546052991</v>
      </c>
      <c r="FH6" s="31"/>
      <c r="FI6" s="31"/>
      <c r="FJ6" s="31"/>
      <c r="FK6" s="31"/>
      <c r="FL6" s="31"/>
      <c r="FM6" s="31"/>
      <c r="FN6" s="31"/>
      <c r="FO6" s="32"/>
      <c r="FP6" s="31"/>
      <c r="FQ6" s="31"/>
      <c r="FR6" s="31"/>
      <c r="FS6" s="31"/>
      <c r="FT6" s="33"/>
      <c r="FU6" s="31"/>
      <c r="FV6" s="31"/>
      <c r="FW6" s="31"/>
      <c r="FX6" s="31"/>
      <c r="FY6" s="31"/>
      <c r="FZ6" s="31"/>
      <c r="GA6" s="30">
        <v>0.39800000000000002</v>
      </c>
      <c r="GB6" s="31"/>
      <c r="GC6" s="31"/>
      <c r="GD6" s="31"/>
      <c r="GE6" s="31"/>
      <c r="GF6" s="31"/>
      <c r="GG6" s="31"/>
      <c r="GH6" s="31"/>
      <c r="GI6" s="32"/>
      <c r="GJ6" s="31"/>
      <c r="GK6" s="31"/>
      <c r="GL6" s="31"/>
      <c r="GM6" s="31"/>
      <c r="GN6" s="33"/>
      <c r="GO6" s="31"/>
      <c r="GP6" s="31"/>
      <c r="GQ6" s="31"/>
      <c r="GR6" s="31"/>
      <c r="GS6" s="31"/>
      <c r="GT6" s="31"/>
      <c r="GU6" s="30">
        <v>0.50900000000000001</v>
      </c>
      <c r="GV6" s="31"/>
      <c r="GW6" s="31"/>
      <c r="GX6" s="31"/>
      <c r="GY6" s="31"/>
      <c r="GZ6" s="31"/>
      <c r="HA6" s="31"/>
      <c r="HB6" s="31"/>
      <c r="HC6" s="32"/>
      <c r="HD6" s="31"/>
      <c r="HE6" s="31"/>
      <c r="HF6" s="31"/>
      <c r="HG6" s="31"/>
      <c r="HH6" s="33"/>
      <c r="HI6" s="31"/>
      <c r="HJ6" s="31"/>
      <c r="HK6" s="31"/>
      <c r="HL6" s="31"/>
      <c r="HM6" s="31"/>
      <c r="HN6" s="31"/>
      <c r="HO6" s="30">
        <v>0.35599999999999998</v>
      </c>
      <c r="HP6" s="31"/>
      <c r="HQ6" s="31"/>
      <c r="HR6" s="31"/>
      <c r="HS6" s="31"/>
      <c r="HT6" s="31"/>
      <c r="HU6" s="31"/>
      <c r="HV6" s="31"/>
      <c r="HW6" s="32"/>
      <c r="HX6" s="31"/>
      <c r="HY6" s="31"/>
      <c r="HZ6" s="31"/>
      <c r="IA6" s="31"/>
      <c r="IB6" s="33"/>
      <c r="IC6" s="31"/>
      <c r="ID6" s="31"/>
      <c r="IE6" s="31"/>
      <c r="IF6" s="31"/>
      <c r="IG6" s="31"/>
      <c r="IH6" s="31"/>
      <c r="II6" s="30">
        <f>II5/II4</f>
        <v>0.52038758625905746</v>
      </c>
      <c r="IJ6" s="31"/>
      <c r="IK6" s="31"/>
      <c r="IL6" s="31"/>
      <c r="IM6" s="31"/>
      <c r="IN6" s="31"/>
      <c r="IO6" s="31"/>
      <c r="IP6" s="31"/>
      <c r="IQ6" s="32"/>
      <c r="IR6" s="31"/>
      <c r="IS6" s="31"/>
      <c r="IT6" s="31"/>
      <c r="IU6" s="31"/>
      <c r="IV6" s="33"/>
      <c r="IW6" s="31"/>
      <c r="IX6" s="31"/>
      <c r="IY6" s="31"/>
      <c r="IZ6" s="31"/>
      <c r="JA6" s="31"/>
      <c r="JB6" s="31"/>
      <c r="JC6" s="30">
        <v>0.48499999999999999</v>
      </c>
      <c r="JD6" s="31"/>
      <c r="JE6" s="31"/>
      <c r="JF6" s="31"/>
      <c r="JG6" s="31"/>
      <c r="JH6" s="31"/>
      <c r="JI6" s="31"/>
      <c r="JJ6" s="31"/>
      <c r="JK6" s="32"/>
      <c r="JL6" s="31"/>
      <c r="JM6" s="31"/>
      <c r="JN6" s="31"/>
      <c r="JO6" s="31"/>
      <c r="JP6" s="33"/>
      <c r="JQ6" s="31"/>
      <c r="JR6" s="31"/>
      <c r="JS6" s="31"/>
      <c r="JT6" s="31"/>
      <c r="JU6" s="31"/>
      <c r="JV6" s="31"/>
      <c r="JW6" s="30">
        <v>0.48499999999999999</v>
      </c>
      <c r="JX6" s="31"/>
      <c r="JY6" s="31"/>
      <c r="JZ6" s="31"/>
      <c r="KA6" s="31"/>
      <c r="KB6" s="31"/>
      <c r="KC6" s="31"/>
      <c r="KD6" s="31"/>
      <c r="KE6" s="32"/>
      <c r="KF6" s="31"/>
      <c r="KG6" s="31"/>
      <c r="KH6" s="31"/>
      <c r="KI6" s="31"/>
      <c r="KJ6" s="33"/>
      <c r="KK6" s="31"/>
      <c r="KL6" s="31"/>
      <c r="KM6" s="31"/>
      <c r="KN6" s="31"/>
      <c r="KO6" s="31"/>
      <c r="KP6" s="31"/>
    </row>
    <row r="7" spans="1:302" s="27" customFormat="1" ht="13.5" customHeight="1">
      <c r="A7" s="21" t="s">
        <v>24</v>
      </c>
      <c r="B7" s="22"/>
      <c r="C7" s="23">
        <v>0</v>
      </c>
      <c r="D7" s="24"/>
      <c r="E7" s="24"/>
      <c r="F7" s="24"/>
      <c r="G7" s="24"/>
      <c r="H7" s="24"/>
      <c r="I7" s="24"/>
      <c r="J7" s="24"/>
      <c r="K7" s="25"/>
      <c r="L7" s="24"/>
      <c r="M7" s="24"/>
      <c r="N7" s="24"/>
      <c r="O7" s="24"/>
      <c r="P7" s="26"/>
      <c r="Q7" s="24"/>
      <c r="R7" s="24"/>
      <c r="S7" s="24"/>
      <c r="T7" s="24"/>
      <c r="U7" s="24"/>
      <c r="V7" s="24"/>
      <c r="W7" s="23">
        <v>79493648</v>
      </c>
      <c r="X7" s="24"/>
      <c r="Y7" s="24"/>
      <c r="Z7" s="24"/>
      <c r="AA7" s="24"/>
      <c r="AB7" s="24"/>
      <c r="AC7" s="24"/>
      <c r="AD7" s="24"/>
      <c r="AE7" s="25"/>
      <c r="AF7" s="24"/>
      <c r="AG7" s="24"/>
      <c r="AH7" s="24"/>
      <c r="AI7" s="24"/>
      <c r="AJ7" s="26"/>
      <c r="AK7" s="24"/>
      <c r="AL7" s="24"/>
      <c r="AM7" s="24"/>
      <c r="AN7" s="24"/>
      <c r="AO7" s="24"/>
      <c r="AP7" s="24"/>
      <c r="AQ7" s="23">
        <v>0</v>
      </c>
      <c r="AR7" s="24"/>
      <c r="AS7" s="24"/>
      <c r="AT7" s="24"/>
      <c r="AU7" s="24"/>
      <c r="AV7" s="24"/>
      <c r="AW7" s="24"/>
      <c r="AX7" s="24"/>
      <c r="AY7" s="25"/>
      <c r="AZ7" s="24"/>
      <c r="BA7" s="24"/>
      <c r="BB7" s="24"/>
      <c r="BC7" s="24"/>
      <c r="BD7" s="26"/>
      <c r="BE7" s="24"/>
      <c r="BF7" s="24"/>
      <c r="BG7" s="24"/>
      <c r="BH7" s="24"/>
      <c r="BI7" s="24"/>
      <c r="BJ7" s="24"/>
      <c r="BK7" s="23">
        <v>0</v>
      </c>
      <c r="BL7" s="24"/>
      <c r="BM7" s="24"/>
      <c r="BN7" s="24"/>
      <c r="BO7" s="24"/>
      <c r="BP7" s="24"/>
      <c r="BQ7" s="24"/>
      <c r="BR7" s="24"/>
      <c r="BS7" s="25"/>
      <c r="BT7" s="24"/>
      <c r="BU7" s="24"/>
      <c r="BV7" s="24"/>
      <c r="BW7" s="24"/>
      <c r="BX7" s="26"/>
      <c r="BY7" s="24"/>
      <c r="BZ7" s="24"/>
      <c r="CA7" s="24"/>
      <c r="CB7" s="24"/>
      <c r="CC7" s="24"/>
      <c r="CD7" s="24"/>
      <c r="CE7" s="23">
        <v>0</v>
      </c>
      <c r="CF7" s="24"/>
      <c r="CG7" s="24"/>
      <c r="CH7" s="24"/>
      <c r="CI7" s="24"/>
      <c r="CJ7" s="24"/>
      <c r="CK7" s="24"/>
      <c r="CL7" s="24"/>
      <c r="CM7" s="25"/>
      <c r="CN7" s="24"/>
      <c r="CO7" s="24"/>
      <c r="CP7" s="24"/>
      <c r="CQ7" s="24"/>
      <c r="CR7" s="26"/>
      <c r="CS7" s="24"/>
      <c r="CT7" s="24"/>
      <c r="CU7" s="24"/>
      <c r="CV7" s="24"/>
      <c r="CW7" s="24"/>
      <c r="CX7" s="24"/>
      <c r="CY7" s="23">
        <v>0</v>
      </c>
      <c r="CZ7" s="24"/>
      <c r="DA7" s="24"/>
      <c r="DB7" s="24"/>
      <c r="DC7" s="24"/>
      <c r="DD7" s="24"/>
      <c r="DE7" s="24"/>
      <c r="DF7" s="24"/>
      <c r="DG7" s="25"/>
      <c r="DH7" s="24"/>
      <c r="DI7" s="24"/>
      <c r="DJ7" s="24"/>
      <c r="DK7" s="24"/>
      <c r="DL7" s="26"/>
      <c r="DM7" s="24"/>
      <c r="DN7" s="24"/>
      <c r="DO7" s="24"/>
      <c r="DP7" s="24"/>
      <c r="DQ7" s="24"/>
      <c r="DR7" s="24"/>
      <c r="DS7" s="23">
        <v>0</v>
      </c>
      <c r="DT7" s="24"/>
      <c r="DU7" s="24"/>
      <c r="DV7" s="24"/>
      <c r="DW7" s="24"/>
      <c r="DX7" s="24"/>
      <c r="DY7" s="24"/>
      <c r="DZ7" s="24"/>
      <c r="EA7" s="25"/>
      <c r="EB7" s="24"/>
      <c r="EC7" s="24"/>
      <c r="ED7" s="24"/>
      <c r="EE7" s="24"/>
      <c r="EF7" s="26"/>
      <c r="EG7" s="24"/>
      <c r="EH7" s="24"/>
      <c r="EI7" s="24"/>
      <c r="EJ7" s="24"/>
      <c r="EK7" s="24"/>
      <c r="EL7" s="24"/>
      <c r="EM7" s="23">
        <v>0</v>
      </c>
      <c r="EN7" s="24"/>
      <c r="EO7" s="24"/>
      <c r="EP7" s="24"/>
      <c r="EQ7" s="24"/>
      <c r="ER7" s="24"/>
      <c r="ES7" s="24"/>
      <c r="ET7" s="24"/>
      <c r="EU7" s="25"/>
      <c r="EV7" s="24"/>
      <c r="EW7" s="24"/>
      <c r="EX7" s="24"/>
      <c r="EY7" s="24"/>
      <c r="EZ7" s="26"/>
      <c r="FA7" s="24"/>
      <c r="FB7" s="24"/>
      <c r="FC7" s="24"/>
      <c r="FD7" s="24"/>
      <c r="FE7" s="24"/>
      <c r="FF7" s="24"/>
      <c r="FG7" s="23">
        <v>0</v>
      </c>
      <c r="FH7" s="24"/>
      <c r="FI7" s="24"/>
      <c r="FJ7" s="24"/>
      <c r="FK7" s="24"/>
      <c r="FL7" s="24"/>
      <c r="FM7" s="24"/>
      <c r="FN7" s="24"/>
      <c r="FO7" s="25"/>
      <c r="FP7" s="24"/>
      <c r="FQ7" s="24"/>
      <c r="FR7" s="24"/>
      <c r="FS7" s="24"/>
      <c r="FT7" s="26"/>
      <c r="FU7" s="24"/>
      <c r="FV7" s="24"/>
      <c r="FW7" s="24"/>
      <c r="FX7" s="24"/>
      <c r="FY7" s="24"/>
      <c r="FZ7" s="24"/>
      <c r="GA7" s="23">
        <v>0</v>
      </c>
      <c r="GB7" s="24"/>
      <c r="GC7" s="24"/>
      <c r="GD7" s="24"/>
      <c r="GE7" s="24"/>
      <c r="GF7" s="24"/>
      <c r="GG7" s="24"/>
      <c r="GH7" s="24"/>
      <c r="GI7" s="25"/>
      <c r="GJ7" s="24"/>
      <c r="GK7" s="24"/>
      <c r="GL7" s="24"/>
      <c r="GM7" s="24"/>
      <c r="GN7" s="26"/>
      <c r="GO7" s="24"/>
      <c r="GP7" s="24"/>
      <c r="GQ7" s="24"/>
      <c r="GR7" s="24"/>
      <c r="GS7" s="24"/>
      <c r="GT7" s="24"/>
      <c r="GU7" s="23">
        <v>0</v>
      </c>
      <c r="GV7" s="24"/>
      <c r="GW7" s="24"/>
      <c r="GX7" s="24"/>
      <c r="GY7" s="24"/>
      <c r="GZ7" s="24"/>
      <c r="HA7" s="24"/>
      <c r="HB7" s="24"/>
      <c r="HC7" s="25"/>
      <c r="HD7" s="24"/>
      <c r="HE7" s="24"/>
      <c r="HF7" s="24"/>
      <c r="HG7" s="24"/>
      <c r="HH7" s="26"/>
      <c r="HI7" s="24"/>
      <c r="HJ7" s="24"/>
      <c r="HK7" s="24"/>
      <c r="HL7" s="24"/>
      <c r="HM7" s="24"/>
      <c r="HN7" s="24"/>
      <c r="HO7" s="23">
        <v>78812769</v>
      </c>
      <c r="HP7" s="24"/>
      <c r="HQ7" s="24"/>
      <c r="HR7" s="24"/>
      <c r="HS7" s="24"/>
      <c r="HT7" s="24"/>
      <c r="HU7" s="24"/>
      <c r="HV7" s="24"/>
      <c r="HW7" s="25"/>
      <c r="HX7" s="24"/>
      <c r="HY7" s="24"/>
      <c r="HZ7" s="24"/>
      <c r="IA7" s="24"/>
      <c r="IB7" s="26"/>
      <c r="IC7" s="24"/>
      <c r="ID7" s="24"/>
      <c r="IE7" s="24"/>
      <c r="IF7" s="24"/>
      <c r="IG7" s="24"/>
      <c r="IH7" s="24"/>
      <c r="II7" s="23">
        <v>129833250</v>
      </c>
      <c r="IJ7" s="24"/>
      <c r="IK7" s="24"/>
      <c r="IL7" s="24"/>
      <c r="IM7" s="24"/>
      <c r="IN7" s="24"/>
      <c r="IO7" s="24"/>
      <c r="IP7" s="24"/>
      <c r="IQ7" s="25"/>
      <c r="IR7" s="24"/>
      <c r="IS7" s="24"/>
      <c r="IT7" s="24"/>
      <c r="IU7" s="24"/>
      <c r="IV7" s="26"/>
      <c r="IW7" s="24"/>
      <c r="IX7" s="24"/>
      <c r="IY7" s="24"/>
      <c r="IZ7" s="24"/>
      <c r="JA7" s="24"/>
      <c r="JB7" s="24"/>
      <c r="JC7" s="23">
        <v>114016831</v>
      </c>
      <c r="JD7" s="24"/>
      <c r="JE7" s="24"/>
      <c r="JF7" s="24"/>
      <c r="JG7" s="24"/>
      <c r="JH7" s="24"/>
      <c r="JI7" s="24"/>
      <c r="JJ7" s="24"/>
      <c r="JK7" s="25"/>
      <c r="JL7" s="24"/>
      <c r="JM7" s="24"/>
      <c r="JN7" s="24"/>
      <c r="JO7" s="24"/>
      <c r="JP7" s="26"/>
      <c r="JQ7" s="24"/>
      <c r="JR7" s="24"/>
      <c r="JS7" s="24"/>
      <c r="JT7" s="24"/>
      <c r="JU7" s="24"/>
      <c r="JV7" s="24"/>
      <c r="JW7" s="23">
        <v>153431405</v>
      </c>
      <c r="JX7" s="24"/>
      <c r="JY7" s="24"/>
      <c r="JZ7" s="24"/>
      <c r="KA7" s="24"/>
      <c r="KB7" s="24"/>
      <c r="KC7" s="24"/>
      <c r="KD7" s="24"/>
      <c r="KE7" s="25"/>
      <c r="KF7" s="24"/>
      <c r="KG7" s="24"/>
      <c r="KH7" s="24"/>
      <c r="KI7" s="24"/>
      <c r="KJ7" s="26"/>
      <c r="KK7" s="24"/>
      <c r="KL7" s="24"/>
      <c r="KM7" s="24"/>
      <c r="KN7" s="24"/>
      <c r="KO7" s="24"/>
      <c r="KP7" s="24"/>
    </row>
    <row r="8" spans="1:302" s="36" customFormat="1" ht="13.5" customHeight="1">
      <c r="A8" s="28" t="s">
        <v>61</v>
      </c>
      <c r="B8" s="29"/>
      <c r="C8" s="30">
        <v>0</v>
      </c>
      <c r="D8" s="31"/>
      <c r="E8" s="31"/>
      <c r="F8" s="31"/>
      <c r="G8" s="31"/>
      <c r="H8" s="31"/>
      <c r="I8" s="31"/>
      <c r="J8" s="31"/>
      <c r="K8" s="32"/>
      <c r="L8" s="31"/>
      <c r="M8" s="31"/>
      <c r="N8" s="31"/>
      <c r="O8" s="31"/>
      <c r="P8" s="33"/>
      <c r="Q8" s="31"/>
      <c r="R8" s="31"/>
      <c r="S8" s="31"/>
      <c r="T8" s="31"/>
      <c r="U8" s="31"/>
      <c r="V8" s="31"/>
      <c r="W8" s="34">
        <v>0.96399999999999997</v>
      </c>
      <c r="X8" s="31"/>
      <c r="Y8" s="31"/>
      <c r="Z8" s="31"/>
      <c r="AA8" s="31"/>
      <c r="AB8" s="31"/>
      <c r="AC8" s="31"/>
      <c r="AD8" s="31"/>
      <c r="AE8" s="32"/>
      <c r="AF8" s="31"/>
      <c r="AG8" s="31"/>
      <c r="AH8" s="31"/>
      <c r="AI8" s="31"/>
      <c r="AJ8" s="33"/>
      <c r="AK8" s="31"/>
      <c r="AL8" s="31"/>
      <c r="AM8" s="31"/>
      <c r="AN8" s="31"/>
      <c r="AO8" s="31"/>
      <c r="AP8" s="31"/>
      <c r="AQ8" s="35">
        <v>0</v>
      </c>
      <c r="AR8" s="31"/>
      <c r="AS8" s="31"/>
      <c r="AT8" s="31"/>
      <c r="AU8" s="31"/>
      <c r="AV8" s="31"/>
      <c r="AW8" s="31"/>
      <c r="AX8" s="31"/>
      <c r="AY8" s="32"/>
      <c r="AZ8" s="31"/>
      <c r="BA8" s="31"/>
      <c r="BB8" s="31"/>
      <c r="BC8" s="31"/>
      <c r="BD8" s="33"/>
      <c r="BE8" s="31"/>
      <c r="BF8" s="31"/>
      <c r="BG8" s="31"/>
      <c r="BH8" s="31"/>
      <c r="BI8" s="31"/>
      <c r="BJ8" s="31"/>
      <c r="BK8" s="35">
        <v>0</v>
      </c>
      <c r="BL8" s="31"/>
      <c r="BM8" s="31"/>
      <c r="BN8" s="31"/>
      <c r="BO8" s="31"/>
      <c r="BP8" s="31"/>
      <c r="BQ8" s="31"/>
      <c r="BR8" s="31"/>
      <c r="BS8" s="32"/>
      <c r="BT8" s="31"/>
      <c r="BU8" s="31"/>
      <c r="BV8" s="31"/>
      <c r="BW8" s="31"/>
      <c r="BX8" s="33"/>
      <c r="BY8" s="31"/>
      <c r="BZ8" s="31"/>
      <c r="CA8" s="31"/>
      <c r="CB8" s="31"/>
      <c r="CC8" s="31"/>
      <c r="CD8" s="31"/>
      <c r="CE8" s="30">
        <v>0</v>
      </c>
      <c r="CF8" s="31"/>
      <c r="CG8" s="31"/>
      <c r="CH8" s="31"/>
      <c r="CI8" s="31"/>
      <c r="CJ8" s="31"/>
      <c r="CK8" s="31"/>
      <c r="CL8" s="31"/>
      <c r="CM8" s="32"/>
      <c r="CN8" s="31"/>
      <c r="CO8" s="31"/>
      <c r="CP8" s="31"/>
      <c r="CQ8" s="31"/>
      <c r="CR8" s="33"/>
      <c r="CS8" s="31"/>
      <c r="CT8" s="31"/>
      <c r="CU8" s="31"/>
      <c r="CV8" s="31"/>
      <c r="CW8" s="31"/>
      <c r="CX8" s="31"/>
      <c r="CY8" s="30">
        <v>0</v>
      </c>
      <c r="CZ8" s="31"/>
      <c r="DA8" s="31"/>
      <c r="DB8" s="31"/>
      <c r="DC8" s="31"/>
      <c r="DD8" s="31"/>
      <c r="DE8" s="31"/>
      <c r="DF8" s="31"/>
      <c r="DG8" s="32"/>
      <c r="DH8" s="31"/>
      <c r="DI8" s="31"/>
      <c r="DJ8" s="31"/>
      <c r="DK8" s="31"/>
      <c r="DL8" s="33"/>
      <c r="DM8" s="31"/>
      <c r="DN8" s="31"/>
      <c r="DO8" s="31"/>
      <c r="DP8" s="31"/>
      <c r="DQ8" s="31"/>
      <c r="DR8" s="31"/>
      <c r="DS8" s="30">
        <v>0</v>
      </c>
      <c r="DT8" s="31"/>
      <c r="DU8" s="31"/>
      <c r="DV8" s="31"/>
      <c r="DW8" s="31"/>
      <c r="DX8" s="31"/>
      <c r="DY8" s="31"/>
      <c r="DZ8" s="31"/>
      <c r="EA8" s="32"/>
      <c r="EB8" s="31"/>
      <c r="EC8" s="31"/>
      <c r="ED8" s="31"/>
      <c r="EE8" s="31"/>
      <c r="EF8" s="33"/>
      <c r="EG8" s="31"/>
      <c r="EH8" s="31"/>
      <c r="EI8" s="31"/>
      <c r="EJ8" s="31"/>
      <c r="EK8" s="31"/>
      <c r="EL8" s="31"/>
      <c r="EM8" s="30">
        <v>0</v>
      </c>
      <c r="EN8" s="31"/>
      <c r="EO8" s="31"/>
      <c r="EP8" s="31"/>
      <c r="EQ8" s="31"/>
      <c r="ER8" s="31"/>
      <c r="ES8" s="31"/>
      <c r="ET8" s="31"/>
      <c r="EU8" s="32"/>
      <c r="EV8" s="31"/>
      <c r="EW8" s="31"/>
      <c r="EX8" s="31"/>
      <c r="EY8" s="31"/>
      <c r="EZ8" s="33"/>
      <c r="FA8" s="31"/>
      <c r="FB8" s="31"/>
      <c r="FC8" s="31"/>
      <c r="FD8" s="31"/>
      <c r="FE8" s="31"/>
      <c r="FF8" s="31"/>
      <c r="FG8" s="30">
        <v>0</v>
      </c>
      <c r="FH8" s="31"/>
      <c r="FI8" s="31"/>
      <c r="FJ8" s="31"/>
      <c r="FK8" s="31"/>
      <c r="FL8" s="31"/>
      <c r="FM8" s="31"/>
      <c r="FN8" s="31"/>
      <c r="FO8" s="32"/>
      <c r="FP8" s="31"/>
      <c r="FQ8" s="31"/>
      <c r="FR8" s="31"/>
      <c r="FS8" s="31"/>
      <c r="FT8" s="33"/>
      <c r="FU8" s="31"/>
      <c r="FV8" s="31"/>
      <c r="FW8" s="31"/>
      <c r="FX8" s="31"/>
      <c r="FY8" s="31"/>
      <c r="FZ8" s="31"/>
      <c r="GA8" s="30">
        <v>0</v>
      </c>
      <c r="GB8" s="31"/>
      <c r="GC8" s="31"/>
      <c r="GD8" s="31"/>
      <c r="GE8" s="31"/>
      <c r="GF8" s="31"/>
      <c r="GG8" s="31"/>
      <c r="GH8" s="31"/>
      <c r="GI8" s="32"/>
      <c r="GJ8" s="31"/>
      <c r="GK8" s="31"/>
      <c r="GL8" s="31"/>
      <c r="GM8" s="31"/>
      <c r="GN8" s="33"/>
      <c r="GO8" s="31"/>
      <c r="GP8" s="31"/>
      <c r="GQ8" s="31"/>
      <c r="GR8" s="31"/>
      <c r="GS8" s="31"/>
      <c r="GT8" s="31"/>
      <c r="GU8" s="30">
        <v>0</v>
      </c>
      <c r="GV8" s="31"/>
      <c r="GW8" s="31"/>
      <c r="GX8" s="31"/>
      <c r="GY8" s="31"/>
      <c r="GZ8" s="31"/>
      <c r="HA8" s="31"/>
      <c r="HB8" s="31"/>
      <c r="HC8" s="32"/>
      <c r="HD8" s="31"/>
      <c r="HE8" s="31"/>
      <c r="HF8" s="31"/>
      <c r="HG8" s="31"/>
      <c r="HH8" s="33"/>
      <c r="HI8" s="31"/>
      <c r="HJ8" s="31"/>
      <c r="HK8" s="31"/>
      <c r="HL8" s="31"/>
      <c r="HM8" s="31"/>
      <c r="HN8" s="31"/>
      <c r="HO8" s="30">
        <v>0</v>
      </c>
      <c r="HP8" s="31"/>
      <c r="HQ8" s="31"/>
      <c r="HR8" s="31"/>
      <c r="HS8" s="31"/>
      <c r="HT8" s="31"/>
      <c r="HU8" s="31"/>
      <c r="HV8" s="31"/>
      <c r="HW8" s="32"/>
      <c r="HX8" s="31"/>
      <c r="HY8" s="31"/>
      <c r="HZ8" s="31"/>
      <c r="IA8" s="31"/>
      <c r="IB8" s="33"/>
      <c r="IC8" s="31"/>
      <c r="ID8" s="31"/>
      <c r="IE8" s="31"/>
      <c r="IF8" s="31"/>
      <c r="IG8" s="31"/>
      <c r="IH8" s="31"/>
      <c r="II8" s="30">
        <f>II7/II5</f>
        <v>1</v>
      </c>
      <c r="IJ8" s="31"/>
      <c r="IK8" s="31"/>
      <c r="IL8" s="31"/>
      <c r="IM8" s="31"/>
      <c r="IN8" s="31"/>
      <c r="IO8" s="31"/>
      <c r="IP8" s="31"/>
      <c r="IQ8" s="32"/>
      <c r="IR8" s="31"/>
      <c r="IS8" s="31"/>
      <c r="IT8" s="31"/>
      <c r="IU8" s="31"/>
      <c r="IV8" s="33"/>
      <c r="IW8" s="31"/>
      <c r="IX8" s="31"/>
      <c r="IY8" s="31"/>
      <c r="IZ8" s="31"/>
      <c r="JA8" s="31"/>
      <c r="JB8" s="31"/>
      <c r="JC8" s="30">
        <f xml:space="preserve"> JC7/JC5</f>
        <v>1</v>
      </c>
      <c r="JD8" s="31"/>
      <c r="JE8" s="31"/>
      <c r="JF8" s="31"/>
      <c r="JG8" s="31"/>
      <c r="JH8" s="31"/>
      <c r="JI8" s="31"/>
      <c r="JJ8" s="31"/>
      <c r="JK8" s="32"/>
      <c r="JL8" s="31"/>
      <c r="JM8" s="31"/>
      <c r="JN8" s="31"/>
      <c r="JO8" s="31"/>
      <c r="JP8" s="33"/>
      <c r="JQ8" s="31"/>
      <c r="JR8" s="31"/>
      <c r="JS8" s="31"/>
      <c r="JT8" s="31"/>
      <c r="JU8" s="31"/>
      <c r="JV8" s="31"/>
      <c r="JW8" s="30">
        <f xml:space="preserve"> JW7/JW5</f>
        <v>1</v>
      </c>
      <c r="JX8" s="31"/>
      <c r="JY8" s="31"/>
      <c r="JZ8" s="31"/>
      <c r="KA8" s="31"/>
      <c r="KB8" s="31"/>
      <c r="KC8" s="31"/>
      <c r="KD8" s="31"/>
      <c r="KE8" s="32"/>
      <c r="KF8" s="31"/>
      <c r="KG8" s="31"/>
      <c r="KH8" s="31"/>
      <c r="KI8" s="31"/>
      <c r="KJ8" s="33"/>
      <c r="KK8" s="31"/>
      <c r="KL8" s="31"/>
      <c r="KM8" s="31"/>
      <c r="KN8" s="31"/>
      <c r="KO8" s="31"/>
      <c r="KP8" s="31"/>
    </row>
    <row r="9" spans="1:302" ht="13.5" customHeight="1">
      <c r="A9" s="16" t="s">
        <v>11</v>
      </c>
      <c r="B9" s="16"/>
      <c r="C9" s="5"/>
      <c r="D9" s="18" t="s">
        <v>1065</v>
      </c>
      <c r="E9" s="18"/>
      <c r="F9" s="18"/>
      <c r="G9" s="18"/>
      <c r="H9" s="18"/>
      <c r="I9" s="18"/>
      <c r="J9" s="18"/>
      <c r="K9" s="18" t="s">
        <v>1069</v>
      </c>
      <c r="L9" s="18"/>
      <c r="M9" s="18"/>
      <c r="N9" s="18"/>
      <c r="O9" s="18"/>
      <c r="P9" s="20"/>
      <c r="Q9" s="18" t="s">
        <v>1066</v>
      </c>
      <c r="R9" s="18"/>
      <c r="S9" s="18"/>
      <c r="T9" s="18"/>
      <c r="U9" s="18"/>
      <c r="V9" s="18"/>
      <c r="W9" s="5"/>
      <c r="X9" s="18" t="s">
        <v>1065</v>
      </c>
      <c r="Y9" s="18"/>
      <c r="Z9" s="18"/>
      <c r="AA9" s="18"/>
      <c r="AB9" s="18"/>
      <c r="AC9" s="18"/>
      <c r="AD9" s="18"/>
      <c r="AE9" s="18" t="s">
        <v>1067</v>
      </c>
      <c r="AF9" s="18"/>
      <c r="AG9" s="18"/>
      <c r="AH9" s="18"/>
      <c r="AI9" s="18"/>
      <c r="AJ9" s="20"/>
      <c r="AK9" s="18" t="s">
        <v>1066</v>
      </c>
      <c r="AL9" s="18"/>
      <c r="AM9" s="18"/>
      <c r="AN9" s="18"/>
      <c r="AO9" s="18"/>
      <c r="AP9" s="18"/>
      <c r="AQ9" s="37"/>
      <c r="AR9" s="18" t="s">
        <v>1065</v>
      </c>
      <c r="AS9" s="18"/>
      <c r="AT9" s="18"/>
      <c r="AU9" s="18"/>
      <c r="AV9" s="18"/>
      <c r="AW9" s="18"/>
      <c r="AX9" s="18"/>
      <c r="AY9" s="18" t="s">
        <v>1068</v>
      </c>
      <c r="AZ9" s="18"/>
      <c r="BA9" s="18"/>
      <c r="BB9" s="18"/>
      <c r="BC9" s="18"/>
      <c r="BD9" s="20"/>
      <c r="BE9" s="18" t="s">
        <v>1066</v>
      </c>
      <c r="BF9" s="18"/>
      <c r="BG9" s="18"/>
      <c r="BH9" s="18"/>
      <c r="BI9" s="18"/>
      <c r="BJ9" s="18"/>
      <c r="BK9" s="37"/>
      <c r="BL9" s="18" t="s">
        <v>1065</v>
      </c>
      <c r="BM9" s="18"/>
      <c r="BN9" s="18"/>
      <c r="BO9" s="18"/>
      <c r="BP9" s="18"/>
      <c r="BQ9" s="18"/>
      <c r="BR9" s="18"/>
      <c r="BS9" s="18" t="s">
        <v>1069</v>
      </c>
      <c r="BT9" s="18"/>
      <c r="BU9" s="18"/>
      <c r="BV9" s="18"/>
      <c r="BW9" s="18"/>
      <c r="BX9" s="20"/>
      <c r="BY9" s="18" t="s">
        <v>1066</v>
      </c>
      <c r="BZ9" s="18"/>
      <c r="CA9" s="18"/>
      <c r="CB9" s="18"/>
      <c r="CC9" s="18"/>
      <c r="CD9" s="18"/>
      <c r="CE9" s="5"/>
      <c r="CF9" s="18" t="s">
        <v>1065</v>
      </c>
      <c r="CG9" s="18"/>
      <c r="CH9" s="18"/>
      <c r="CI9" s="18"/>
      <c r="CJ9" s="18"/>
      <c r="CK9" s="18"/>
      <c r="CL9" s="18"/>
      <c r="CM9" s="18" t="s">
        <v>1067</v>
      </c>
      <c r="CN9" s="18"/>
      <c r="CO9" s="18"/>
      <c r="CP9" s="18"/>
      <c r="CQ9" s="18"/>
      <c r="CR9" s="20"/>
      <c r="CS9" s="18" t="s">
        <v>1066</v>
      </c>
      <c r="CT9" s="18"/>
      <c r="CU9" s="18"/>
      <c r="CV9" s="18"/>
      <c r="CW9" s="18"/>
      <c r="CX9" s="18"/>
      <c r="CY9" s="5"/>
      <c r="CZ9" s="18" t="s">
        <v>1065</v>
      </c>
      <c r="DA9" s="18"/>
      <c r="DB9" s="18"/>
      <c r="DC9" s="18"/>
      <c r="DD9" s="18"/>
      <c r="DE9" s="18"/>
      <c r="DF9" s="18"/>
      <c r="DG9" s="18" t="s">
        <v>1068</v>
      </c>
      <c r="DH9" s="18"/>
      <c r="DI9" s="18"/>
      <c r="DJ9" s="18"/>
      <c r="DK9" s="18"/>
      <c r="DL9" s="20"/>
      <c r="DM9" s="18" t="s">
        <v>1066</v>
      </c>
      <c r="DN9" s="18"/>
      <c r="DO9" s="18"/>
      <c r="DP9" s="18"/>
      <c r="DQ9" s="18"/>
      <c r="DR9" s="18"/>
      <c r="DS9" s="5"/>
      <c r="DT9" s="18" t="s">
        <v>1065</v>
      </c>
      <c r="DU9" s="18"/>
      <c r="DV9" s="18"/>
      <c r="DW9" s="18"/>
      <c r="DX9" s="18"/>
      <c r="DY9" s="18"/>
      <c r="DZ9" s="18"/>
      <c r="EA9" s="18" t="s">
        <v>1069</v>
      </c>
      <c r="EB9" s="18"/>
      <c r="EC9" s="18"/>
      <c r="ED9" s="18"/>
      <c r="EE9" s="18"/>
      <c r="EF9" s="20"/>
      <c r="EG9" s="18" t="s">
        <v>1066</v>
      </c>
      <c r="EH9" s="18"/>
      <c r="EI9" s="18"/>
      <c r="EJ9" s="18"/>
      <c r="EK9" s="18"/>
      <c r="EL9" s="18"/>
      <c r="EM9" s="5"/>
      <c r="EN9" s="18" t="s">
        <v>1065</v>
      </c>
      <c r="EO9" s="18"/>
      <c r="EP9" s="18"/>
      <c r="EQ9" s="18"/>
      <c r="ER9" s="18"/>
      <c r="ES9" s="18"/>
      <c r="ET9" s="18"/>
      <c r="EU9" s="18" t="s">
        <v>1067</v>
      </c>
      <c r="EV9" s="18"/>
      <c r="EW9" s="18"/>
      <c r="EX9" s="18"/>
      <c r="EY9" s="18"/>
      <c r="EZ9" s="20"/>
      <c r="FA9" s="18" t="s">
        <v>1066</v>
      </c>
      <c r="FB9" s="18"/>
      <c r="FC9" s="18"/>
      <c r="FD9" s="18"/>
      <c r="FE9" s="18"/>
      <c r="FF9" s="18"/>
      <c r="FG9" s="5" t="s">
        <v>950</v>
      </c>
      <c r="FH9" s="18" t="s">
        <v>1065</v>
      </c>
      <c r="FI9" s="18"/>
      <c r="FJ9" s="18"/>
      <c r="FK9" s="18"/>
      <c r="FL9" s="18"/>
      <c r="FM9" s="18"/>
      <c r="FN9" s="18"/>
      <c r="FO9" s="18" t="s">
        <v>1068</v>
      </c>
      <c r="FP9" s="18"/>
      <c r="FQ9" s="18"/>
      <c r="FR9" s="18"/>
      <c r="FS9" s="18"/>
      <c r="FT9" s="20"/>
      <c r="FU9" s="18" t="s">
        <v>1066</v>
      </c>
      <c r="FV9" s="18"/>
      <c r="FW9" s="18"/>
      <c r="FX9" s="18"/>
      <c r="FY9" s="18"/>
      <c r="FZ9" s="18"/>
      <c r="GA9" s="5" t="s">
        <v>1062</v>
      </c>
      <c r="GB9" s="18" t="s">
        <v>1065</v>
      </c>
      <c r="GC9" s="18"/>
      <c r="GD9" s="18"/>
      <c r="GE9" s="18"/>
      <c r="GF9" s="18"/>
      <c r="GG9" s="18"/>
      <c r="GH9" s="18"/>
      <c r="GI9" s="18" t="s">
        <v>1069</v>
      </c>
      <c r="GJ9" s="18"/>
      <c r="GK9" s="18"/>
      <c r="GL9" s="18"/>
      <c r="GM9" s="18"/>
      <c r="GN9" s="20"/>
      <c r="GO9" s="18" t="s">
        <v>1066</v>
      </c>
      <c r="GP9" s="18"/>
      <c r="GQ9" s="18"/>
      <c r="GR9" s="18"/>
      <c r="GS9" s="18"/>
      <c r="GT9" s="18"/>
      <c r="GU9" s="5"/>
      <c r="GV9" s="18" t="s">
        <v>1065</v>
      </c>
      <c r="GW9" s="18"/>
      <c r="GX9" s="18"/>
      <c r="GY9" s="18"/>
      <c r="GZ9" s="18"/>
      <c r="HA9" s="18"/>
      <c r="HB9" s="18"/>
      <c r="HC9" s="18" t="s">
        <v>1067</v>
      </c>
      <c r="HD9" s="18"/>
      <c r="HE9" s="18"/>
      <c r="HF9" s="18"/>
      <c r="HG9" s="18"/>
      <c r="HH9" s="20"/>
      <c r="HI9" s="18" t="s">
        <v>1066</v>
      </c>
      <c r="HJ9" s="18"/>
      <c r="HK9" s="18"/>
      <c r="HL9" s="18"/>
      <c r="HM9" s="18"/>
      <c r="HN9" s="18"/>
      <c r="HO9" t="s">
        <v>1064</v>
      </c>
      <c r="HP9" s="18" t="s">
        <v>1065</v>
      </c>
      <c r="HQ9" s="18"/>
      <c r="HR9" s="18"/>
      <c r="HS9" s="18"/>
      <c r="HT9" s="18"/>
      <c r="HU9" s="18"/>
      <c r="HV9" s="18"/>
      <c r="HW9" s="18" t="s">
        <v>1068</v>
      </c>
      <c r="HX9" s="18"/>
      <c r="HY9" s="18"/>
      <c r="HZ9" s="18"/>
      <c r="IA9" s="18"/>
      <c r="IB9" s="20"/>
      <c r="IC9" s="18" t="s">
        <v>1066</v>
      </c>
      <c r="ID9" s="18"/>
      <c r="IE9" s="18"/>
      <c r="IF9" s="18"/>
      <c r="IG9" s="18"/>
      <c r="IH9" s="18"/>
      <c r="II9" t="s">
        <v>1192</v>
      </c>
      <c r="IJ9" s="18"/>
      <c r="IK9" s="18"/>
      <c r="IL9" s="18"/>
      <c r="IM9" s="18"/>
      <c r="IN9" s="18"/>
      <c r="IO9" s="18"/>
      <c r="IP9" s="18"/>
      <c r="IQ9" s="18" t="s">
        <v>1199</v>
      </c>
      <c r="IR9" s="18"/>
      <c r="IS9" s="18"/>
      <c r="IT9" s="18"/>
      <c r="IU9" s="18"/>
      <c r="IV9" s="20"/>
      <c r="IW9" s="18" t="s">
        <v>1066</v>
      </c>
      <c r="IX9" s="18"/>
      <c r="IY9" s="18"/>
      <c r="IZ9" s="18"/>
      <c r="JA9" s="18"/>
      <c r="JB9" s="18"/>
      <c r="JC9" s="334" t="s">
        <v>1200</v>
      </c>
      <c r="JD9" s="18"/>
      <c r="JE9" s="18"/>
      <c r="JF9" s="18"/>
      <c r="JG9" s="18"/>
      <c r="JH9" s="18"/>
      <c r="JI9" s="18"/>
      <c r="JJ9" s="18"/>
      <c r="JK9" s="18" t="s">
        <v>1199</v>
      </c>
      <c r="JL9" s="18"/>
      <c r="JM9" s="18"/>
      <c r="JN9" s="18"/>
      <c r="JO9" s="18"/>
      <c r="JP9" s="20"/>
      <c r="JQ9" s="18" t="s">
        <v>1066</v>
      </c>
      <c r="JR9" s="18"/>
      <c r="JS9" s="18"/>
      <c r="JT9" s="18"/>
      <c r="JU9" s="18"/>
      <c r="JV9" s="18"/>
      <c r="JW9" s="334" t="s">
        <v>1210</v>
      </c>
      <c r="JX9" s="18"/>
      <c r="JY9" s="18"/>
      <c r="JZ9" s="18"/>
      <c r="KA9" s="18"/>
      <c r="KB9" s="18"/>
      <c r="KC9" s="18"/>
      <c r="KD9" s="18"/>
      <c r="KE9" s="18" t="s">
        <v>1199</v>
      </c>
      <c r="KF9" s="18"/>
      <c r="KG9" s="18"/>
      <c r="KH9" s="18"/>
      <c r="KI9" s="18"/>
      <c r="KJ9" s="20"/>
      <c r="KK9" s="18" t="s">
        <v>1066</v>
      </c>
      <c r="KL9" s="18"/>
      <c r="KM9" s="18"/>
      <c r="KN9" s="18"/>
      <c r="KO9" s="18"/>
      <c r="KP9" s="18"/>
    </row>
    <row r="10" spans="1:302" ht="31.5" customHeight="1">
      <c r="A10" s="38" t="s">
        <v>131</v>
      </c>
      <c r="B10" s="38" t="s">
        <v>32</v>
      </c>
      <c r="C10" s="39" t="s">
        <v>31</v>
      </c>
      <c r="D10" s="38" t="s">
        <v>30</v>
      </c>
      <c r="E10" s="38" t="s">
        <v>25</v>
      </c>
      <c r="F10" s="38" t="s">
        <v>26</v>
      </c>
      <c r="G10" s="38" t="s">
        <v>27</v>
      </c>
      <c r="H10" s="38" t="s">
        <v>28</v>
      </c>
      <c r="I10" s="38" t="s">
        <v>29</v>
      </c>
      <c r="J10" s="38" t="s">
        <v>27</v>
      </c>
      <c r="K10" s="40" t="s">
        <v>101</v>
      </c>
      <c r="L10" s="41" t="s">
        <v>57</v>
      </c>
      <c r="M10" s="41" t="s">
        <v>102</v>
      </c>
      <c r="N10" s="41" t="s">
        <v>103</v>
      </c>
      <c r="O10" s="41" t="s">
        <v>104</v>
      </c>
      <c r="P10" s="42" t="s">
        <v>105</v>
      </c>
      <c r="Q10" s="43" t="s">
        <v>106</v>
      </c>
      <c r="R10" s="43" t="s">
        <v>58</v>
      </c>
      <c r="S10" s="43" t="s">
        <v>107</v>
      </c>
      <c r="T10" s="43" t="s">
        <v>108</v>
      </c>
      <c r="U10" s="43" t="s">
        <v>109</v>
      </c>
      <c r="V10" s="43" t="s">
        <v>132</v>
      </c>
      <c r="W10" s="39" t="s">
        <v>31</v>
      </c>
      <c r="X10" s="38" t="s">
        <v>30</v>
      </c>
      <c r="Y10" s="38" t="s">
        <v>25</v>
      </c>
      <c r="Z10" s="38" t="s">
        <v>26</v>
      </c>
      <c r="AA10" s="38" t="s">
        <v>27</v>
      </c>
      <c r="AB10" s="38" t="s">
        <v>28</v>
      </c>
      <c r="AC10" s="38" t="s">
        <v>29</v>
      </c>
      <c r="AD10" s="38" t="s">
        <v>27</v>
      </c>
      <c r="AE10" s="40" t="s">
        <v>101</v>
      </c>
      <c r="AF10" s="41" t="s">
        <v>57</v>
      </c>
      <c r="AG10" s="41" t="s">
        <v>102</v>
      </c>
      <c r="AH10" s="41" t="s">
        <v>103</v>
      </c>
      <c r="AI10" s="41" t="s">
        <v>104</v>
      </c>
      <c r="AJ10" s="42" t="s">
        <v>105</v>
      </c>
      <c r="AK10" s="43" t="s">
        <v>106</v>
      </c>
      <c r="AL10" s="43" t="s">
        <v>58</v>
      </c>
      <c r="AM10" s="43" t="s">
        <v>107</v>
      </c>
      <c r="AN10" s="43" t="s">
        <v>108</v>
      </c>
      <c r="AO10" s="43" t="s">
        <v>109</v>
      </c>
      <c r="AP10" s="43" t="s">
        <v>132</v>
      </c>
      <c r="AQ10" s="39" t="s">
        <v>31</v>
      </c>
      <c r="AR10" s="38" t="s">
        <v>30</v>
      </c>
      <c r="AS10" s="38" t="s">
        <v>25</v>
      </c>
      <c r="AT10" s="38" t="s">
        <v>26</v>
      </c>
      <c r="AU10" s="38" t="s">
        <v>27</v>
      </c>
      <c r="AV10" s="38" t="s">
        <v>28</v>
      </c>
      <c r="AW10" s="38" t="s">
        <v>29</v>
      </c>
      <c r="AX10" s="38" t="s">
        <v>27</v>
      </c>
      <c r="AY10" s="40" t="s">
        <v>101</v>
      </c>
      <c r="AZ10" s="41" t="s">
        <v>57</v>
      </c>
      <c r="BA10" s="41" t="s">
        <v>102</v>
      </c>
      <c r="BB10" s="41" t="s">
        <v>103</v>
      </c>
      <c r="BC10" s="41" t="s">
        <v>104</v>
      </c>
      <c r="BD10" s="42" t="s">
        <v>105</v>
      </c>
      <c r="BE10" s="43" t="s">
        <v>106</v>
      </c>
      <c r="BF10" s="43" t="s">
        <v>58</v>
      </c>
      <c r="BG10" s="43" t="s">
        <v>107</v>
      </c>
      <c r="BH10" s="43" t="s">
        <v>108</v>
      </c>
      <c r="BI10" s="43" t="s">
        <v>109</v>
      </c>
      <c r="BJ10" s="43" t="s">
        <v>132</v>
      </c>
      <c r="BK10" s="39" t="s">
        <v>31</v>
      </c>
      <c r="BL10" s="38" t="s">
        <v>30</v>
      </c>
      <c r="BM10" s="38" t="s">
        <v>25</v>
      </c>
      <c r="BN10" s="38" t="s">
        <v>26</v>
      </c>
      <c r="BO10" s="38" t="s">
        <v>27</v>
      </c>
      <c r="BP10" s="38" t="s">
        <v>28</v>
      </c>
      <c r="BQ10" s="38" t="s">
        <v>29</v>
      </c>
      <c r="BR10" s="38" t="s">
        <v>27</v>
      </c>
      <c r="BS10" s="40" t="s">
        <v>101</v>
      </c>
      <c r="BT10" s="41" t="s">
        <v>57</v>
      </c>
      <c r="BU10" s="41" t="s">
        <v>102</v>
      </c>
      <c r="BV10" s="41" t="s">
        <v>103</v>
      </c>
      <c r="BW10" s="41" t="s">
        <v>104</v>
      </c>
      <c r="BX10" s="42" t="s">
        <v>105</v>
      </c>
      <c r="BY10" s="43" t="s">
        <v>106</v>
      </c>
      <c r="BZ10" s="43" t="s">
        <v>58</v>
      </c>
      <c r="CA10" s="43" t="s">
        <v>107</v>
      </c>
      <c r="CB10" s="43" t="s">
        <v>108</v>
      </c>
      <c r="CC10" s="43" t="s">
        <v>109</v>
      </c>
      <c r="CD10" s="43" t="s">
        <v>132</v>
      </c>
      <c r="CE10" s="39" t="s">
        <v>31</v>
      </c>
      <c r="CF10" s="38" t="s">
        <v>30</v>
      </c>
      <c r="CG10" s="38" t="s">
        <v>25</v>
      </c>
      <c r="CH10" s="38" t="s">
        <v>26</v>
      </c>
      <c r="CI10" s="38" t="s">
        <v>27</v>
      </c>
      <c r="CJ10" s="38" t="s">
        <v>28</v>
      </c>
      <c r="CK10" s="38" t="s">
        <v>29</v>
      </c>
      <c r="CL10" s="38" t="s">
        <v>27</v>
      </c>
      <c r="CM10" s="40" t="s">
        <v>101</v>
      </c>
      <c r="CN10" s="41" t="s">
        <v>57</v>
      </c>
      <c r="CO10" s="41" t="s">
        <v>102</v>
      </c>
      <c r="CP10" s="41" t="s">
        <v>103</v>
      </c>
      <c r="CQ10" s="41" t="s">
        <v>104</v>
      </c>
      <c r="CR10" s="42" t="s">
        <v>105</v>
      </c>
      <c r="CS10" s="43" t="s">
        <v>106</v>
      </c>
      <c r="CT10" s="43" t="s">
        <v>58</v>
      </c>
      <c r="CU10" s="43" t="s">
        <v>107</v>
      </c>
      <c r="CV10" s="43" t="s">
        <v>108</v>
      </c>
      <c r="CW10" s="43" t="s">
        <v>109</v>
      </c>
      <c r="CX10" s="43" t="s">
        <v>132</v>
      </c>
      <c r="CY10" s="39" t="s">
        <v>31</v>
      </c>
      <c r="CZ10" s="38" t="s">
        <v>30</v>
      </c>
      <c r="DA10" s="38" t="s">
        <v>25</v>
      </c>
      <c r="DB10" s="38" t="s">
        <v>26</v>
      </c>
      <c r="DC10" s="38" t="s">
        <v>27</v>
      </c>
      <c r="DD10" s="38" t="s">
        <v>28</v>
      </c>
      <c r="DE10" s="38" t="s">
        <v>29</v>
      </c>
      <c r="DF10" s="38" t="s">
        <v>27</v>
      </c>
      <c r="DG10" s="40" t="s">
        <v>101</v>
      </c>
      <c r="DH10" s="41" t="s">
        <v>57</v>
      </c>
      <c r="DI10" s="41" t="s">
        <v>102</v>
      </c>
      <c r="DJ10" s="41" t="s">
        <v>103</v>
      </c>
      <c r="DK10" s="41" t="s">
        <v>104</v>
      </c>
      <c r="DL10" s="42" t="s">
        <v>105</v>
      </c>
      <c r="DM10" s="43" t="s">
        <v>106</v>
      </c>
      <c r="DN10" s="43" t="s">
        <v>58</v>
      </c>
      <c r="DO10" s="43" t="s">
        <v>107</v>
      </c>
      <c r="DP10" s="43" t="s">
        <v>108</v>
      </c>
      <c r="DQ10" s="43" t="s">
        <v>109</v>
      </c>
      <c r="DR10" s="43" t="s">
        <v>132</v>
      </c>
      <c r="DS10" s="39" t="s">
        <v>31</v>
      </c>
      <c r="DT10" s="38" t="s">
        <v>30</v>
      </c>
      <c r="DU10" s="38" t="s">
        <v>25</v>
      </c>
      <c r="DV10" s="38" t="s">
        <v>26</v>
      </c>
      <c r="DW10" s="38" t="s">
        <v>27</v>
      </c>
      <c r="DX10" s="38" t="s">
        <v>28</v>
      </c>
      <c r="DY10" s="38" t="s">
        <v>29</v>
      </c>
      <c r="DZ10" s="38" t="s">
        <v>27</v>
      </c>
      <c r="EA10" s="40" t="s">
        <v>101</v>
      </c>
      <c r="EB10" s="41" t="s">
        <v>57</v>
      </c>
      <c r="EC10" s="41" t="s">
        <v>102</v>
      </c>
      <c r="ED10" s="41" t="s">
        <v>103</v>
      </c>
      <c r="EE10" s="41" t="s">
        <v>104</v>
      </c>
      <c r="EF10" s="42" t="s">
        <v>105</v>
      </c>
      <c r="EG10" s="43" t="s">
        <v>106</v>
      </c>
      <c r="EH10" s="43" t="s">
        <v>58</v>
      </c>
      <c r="EI10" s="43" t="s">
        <v>107</v>
      </c>
      <c r="EJ10" s="43" t="s">
        <v>108</v>
      </c>
      <c r="EK10" s="43" t="s">
        <v>109</v>
      </c>
      <c r="EL10" s="43" t="s">
        <v>132</v>
      </c>
      <c r="EM10" s="39" t="s">
        <v>31</v>
      </c>
      <c r="EN10" s="38" t="s">
        <v>30</v>
      </c>
      <c r="EO10" s="38" t="s">
        <v>25</v>
      </c>
      <c r="EP10" s="38" t="s">
        <v>26</v>
      </c>
      <c r="EQ10" s="38" t="s">
        <v>27</v>
      </c>
      <c r="ER10" s="38" t="s">
        <v>28</v>
      </c>
      <c r="ES10" s="38" t="s">
        <v>29</v>
      </c>
      <c r="ET10" s="38" t="s">
        <v>27</v>
      </c>
      <c r="EU10" s="40" t="s">
        <v>101</v>
      </c>
      <c r="EV10" s="41" t="s">
        <v>57</v>
      </c>
      <c r="EW10" s="41" t="s">
        <v>102</v>
      </c>
      <c r="EX10" s="41" t="s">
        <v>103</v>
      </c>
      <c r="EY10" s="41" t="s">
        <v>104</v>
      </c>
      <c r="EZ10" s="42" t="s">
        <v>105</v>
      </c>
      <c r="FA10" s="43" t="s">
        <v>106</v>
      </c>
      <c r="FB10" s="43" t="s">
        <v>58</v>
      </c>
      <c r="FC10" s="43" t="s">
        <v>107</v>
      </c>
      <c r="FD10" s="43" t="s">
        <v>108</v>
      </c>
      <c r="FE10" s="43" t="s">
        <v>109</v>
      </c>
      <c r="FF10" s="43" t="s">
        <v>132</v>
      </c>
      <c r="FG10" s="39" t="s">
        <v>31</v>
      </c>
      <c r="FH10" s="38" t="s">
        <v>30</v>
      </c>
      <c r="FI10" s="38" t="s">
        <v>25</v>
      </c>
      <c r="FJ10" s="38" t="s">
        <v>26</v>
      </c>
      <c r="FK10" s="38" t="s">
        <v>27</v>
      </c>
      <c r="FL10" s="38" t="s">
        <v>28</v>
      </c>
      <c r="FM10" s="38" t="s">
        <v>29</v>
      </c>
      <c r="FN10" s="38" t="s">
        <v>27</v>
      </c>
      <c r="FO10" s="40" t="s">
        <v>101</v>
      </c>
      <c r="FP10" s="41" t="s">
        <v>57</v>
      </c>
      <c r="FQ10" s="41" t="s">
        <v>102</v>
      </c>
      <c r="FR10" s="41" t="s">
        <v>103</v>
      </c>
      <c r="FS10" s="41" t="s">
        <v>104</v>
      </c>
      <c r="FT10" s="42" t="s">
        <v>105</v>
      </c>
      <c r="FU10" s="43" t="s">
        <v>106</v>
      </c>
      <c r="FV10" s="43" t="s">
        <v>58</v>
      </c>
      <c r="FW10" s="43" t="s">
        <v>107</v>
      </c>
      <c r="FX10" s="43" t="s">
        <v>108</v>
      </c>
      <c r="FY10" s="43" t="s">
        <v>109</v>
      </c>
      <c r="FZ10" s="43" t="s">
        <v>132</v>
      </c>
      <c r="GA10" s="39" t="s">
        <v>31</v>
      </c>
      <c r="GB10" s="38" t="s">
        <v>30</v>
      </c>
      <c r="GC10" s="38" t="s">
        <v>25</v>
      </c>
      <c r="GD10" s="38" t="s">
        <v>26</v>
      </c>
      <c r="GE10" s="38" t="s">
        <v>27</v>
      </c>
      <c r="GF10" s="38" t="s">
        <v>28</v>
      </c>
      <c r="GG10" s="38" t="s">
        <v>29</v>
      </c>
      <c r="GH10" s="38" t="s">
        <v>27</v>
      </c>
      <c r="GI10" s="40" t="s">
        <v>101</v>
      </c>
      <c r="GJ10" s="41" t="s">
        <v>57</v>
      </c>
      <c r="GK10" s="41" t="s">
        <v>102</v>
      </c>
      <c r="GL10" s="41" t="s">
        <v>103</v>
      </c>
      <c r="GM10" s="41" t="s">
        <v>104</v>
      </c>
      <c r="GN10" s="42" t="s">
        <v>105</v>
      </c>
      <c r="GO10" s="43" t="s">
        <v>106</v>
      </c>
      <c r="GP10" s="43" t="s">
        <v>58</v>
      </c>
      <c r="GQ10" s="43" t="s">
        <v>107</v>
      </c>
      <c r="GR10" s="43" t="s">
        <v>108</v>
      </c>
      <c r="GS10" s="43" t="s">
        <v>109</v>
      </c>
      <c r="GT10" s="43" t="s">
        <v>132</v>
      </c>
      <c r="GU10" s="39" t="s">
        <v>31</v>
      </c>
      <c r="GV10" s="38" t="s">
        <v>30</v>
      </c>
      <c r="GW10" s="38" t="s">
        <v>25</v>
      </c>
      <c r="GX10" s="38" t="s">
        <v>26</v>
      </c>
      <c r="GY10" s="38" t="s">
        <v>27</v>
      </c>
      <c r="GZ10" s="38" t="s">
        <v>28</v>
      </c>
      <c r="HA10" s="38" t="s">
        <v>29</v>
      </c>
      <c r="HB10" s="38" t="s">
        <v>27</v>
      </c>
      <c r="HC10" s="40" t="s">
        <v>101</v>
      </c>
      <c r="HD10" s="41" t="s">
        <v>57</v>
      </c>
      <c r="HE10" s="41" t="s">
        <v>102</v>
      </c>
      <c r="HF10" s="41" t="s">
        <v>103</v>
      </c>
      <c r="HG10" s="41" t="s">
        <v>104</v>
      </c>
      <c r="HH10" s="42" t="s">
        <v>105</v>
      </c>
      <c r="HI10" s="43" t="s">
        <v>106</v>
      </c>
      <c r="HJ10" s="43" t="s">
        <v>58</v>
      </c>
      <c r="HK10" s="43" t="s">
        <v>107</v>
      </c>
      <c r="HL10" s="43" t="s">
        <v>108</v>
      </c>
      <c r="HM10" s="43" t="s">
        <v>109</v>
      </c>
      <c r="HN10" s="43" t="s">
        <v>132</v>
      </c>
      <c r="HO10" s="39" t="s">
        <v>31</v>
      </c>
      <c r="HP10" s="38" t="s">
        <v>30</v>
      </c>
      <c r="HQ10" s="38" t="s">
        <v>25</v>
      </c>
      <c r="HR10" s="38" t="s">
        <v>26</v>
      </c>
      <c r="HS10" s="38" t="s">
        <v>27</v>
      </c>
      <c r="HT10" s="38" t="s">
        <v>28</v>
      </c>
      <c r="HU10" s="38" t="s">
        <v>29</v>
      </c>
      <c r="HV10" s="38" t="s">
        <v>27</v>
      </c>
      <c r="HW10" s="40" t="s">
        <v>101</v>
      </c>
      <c r="HX10" s="41" t="s">
        <v>57</v>
      </c>
      <c r="HY10" s="41" t="s">
        <v>102</v>
      </c>
      <c r="HZ10" s="41" t="s">
        <v>103</v>
      </c>
      <c r="IA10" s="41" t="s">
        <v>104</v>
      </c>
      <c r="IB10" s="42" t="s">
        <v>105</v>
      </c>
      <c r="IC10" s="43" t="s">
        <v>106</v>
      </c>
      <c r="ID10" s="43" t="s">
        <v>58</v>
      </c>
      <c r="IE10" s="43" t="s">
        <v>107</v>
      </c>
      <c r="IF10" s="43" t="s">
        <v>108</v>
      </c>
      <c r="IG10" s="43" t="s">
        <v>109</v>
      </c>
      <c r="IH10" s="43" t="s">
        <v>132</v>
      </c>
      <c r="II10" s="39" t="s">
        <v>31</v>
      </c>
      <c r="IJ10" s="38" t="s">
        <v>30</v>
      </c>
      <c r="IK10" s="38" t="s">
        <v>25</v>
      </c>
      <c r="IL10" s="38" t="s">
        <v>26</v>
      </c>
      <c r="IM10" s="38" t="s">
        <v>27</v>
      </c>
      <c r="IN10" s="38" t="s">
        <v>28</v>
      </c>
      <c r="IO10" s="38" t="s">
        <v>29</v>
      </c>
      <c r="IP10" s="38" t="s">
        <v>27</v>
      </c>
      <c r="IQ10" s="40" t="s">
        <v>101</v>
      </c>
      <c r="IR10" s="41" t="s">
        <v>57</v>
      </c>
      <c r="IS10" s="41" t="s">
        <v>102</v>
      </c>
      <c r="IT10" s="41" t="s">
        <v>103</v>
      </c>
      <c r="IU10" s="41" t="s">
        <v>104</v>
      </c>
      <c r="IV10" s="42" t="s">
        <v>105</v>
      </c>
      <c r="IW10" s="43" t="s">
        <v>106</v>
      </c>
      <c r="IX10" s="43" t="s">
        <v>58</v>
      </c>
      <c r="IY10" s="43" t="s">
        <v>107</v>
      </c>
      <c r="IZ10" s="43" t="s">
        <v>108</v>
      </c>
      <c r="JA10" s="43" t="s">
        <v>109</v>
      </c>
      <c r="JB10" s="43" t="s">
        <v>132</v>
      </c>
      <c r="JC10" s="39" t="s">
        <v>31</v>
      </c>
      <c r="JD10" s="38" t="s">
        <v>30</v>
      </c>
      <c r="JE10" s="38" t="s">
        <v>25</v>
      </c>
      <c r="JF10" s="38" t="s">
        <v>26</v>
      </c>
      <c r="JG10" s="38" t="s">
        <v>27</v>
      </c>
      <c r="JH10" s="38" t="s">
        <v>28</v>
      </c>
      <c r="JI10" s="38" t="s">
        <v>29</v>
      </c>
      <c r="JJ10" s="38" t="s">
        <v>27</v>
      </c>
      <c r="JK10" s="40" t="s">
        <v>101</v>
      </c>
      <c r="JL10" s="41" t="s">
        <v>57</v>
      </c>
      <c r="JM10" s="41" t="s">
        <v>102</v>
      </c>
      <c r="JN10" s="41" t="s">
        <v>103</v>
      </c>
      <c r="JO10" s="41" t="s">
        <v>104</v>
      </c>
      <c r="JP10" s="42" t="s">
        <v>105</v>
      </c>
      <c r="JQ10" s="43" t="s">
        <v>106</v>
      </c>
      <c r="JR10" s="43" t="s">
        <v>58</v>
      </c>
      <c r="JS10" s="43" t="s">
        <v>107</v>
      </c>
      <c r="JT10" s="43" t="s">
        <v>108</v>
      </c>
      <c r="JU10" s="43" t="s">
        <v>109</v>
      </c>
      <c r="JV10" s="43" t="s">
        <v>132</v>
      </c>
      <c r="JW10" s="39" t="s">
        <v>31</v>
      </c>
      <c r="JX10" s="38" t="s">
        <v>30</v>
      </c>
      <c r="JY10" s="38" t="s">
        <v>25</v>
      </c>
      <c r="JZ10" s="38" t="s">
        <v>26</v>
      </c>
      <c r="KA10" s="38" t="s">
        <v>27</v>
      </c>
      <c r="KB10" s="38" t="s">
        <v>28</v>
      </c>
      <c r="KC10" s="38" t="s">
        <v>29</v>
      </c>
      <c r="KD10" s="38" t="s">
        <v>27</v>
      </c>
      <c r="KE10" s="40" t="s">
        <v>101</v>
      </c>
      <c r="KF10" s="41" t="s">
        <v>57</v>
      </c>
      <c r="KG10" s="41" t="s">
        <v>102</v>
      </c>
      <c r="KH10" s="41" t="s">
        <v>103</v>
      </c>
      <c r="KI10" s="41" t="s">
        <v>104</v>
      </c>
      <c r="KJ10" s="42" t="s">
        <v>105</v>
      </c>
      <c r="KK10" s="43" t="s">
        <v>106</v>
      </c>
      <c r="KL10" s="43" t="s">
        <v>58</v>
      </c>
      <c r="KM10" s="43" t="s">
        <v>107</v>
      </c>
      <c r="KN10" s="43" t="s">
        <v>108</v>
      </c>
      <c r="KO10" s="43" t="s">
        <v>109</v>
      </c>
      <c r="KP10" s="43" t="s">
        <v>132</v>
      </c>
    </row>
    <row r="11" spans="1:302" s="6" customFormat="1" ht="13.5" customHeight="1">
      <c r="A11" s="44" t="s">
        <v>296</v>
      </c>
      <c r="B11" s="45"/>
      <c r="C11" s="5"/>
      <c r="E11" s="46">
        <v>0</v>
      </c>
      <c r="F11" s="47">
        <v>0</v>
      </c>
      <c r="G11" s="48">
        <v>0</v>
      </c>
      <c r="H11" s="45">
        <v>57</v>
      </c>
      <c r="I11" s="138">
        <v>0.57000000000000006</v>
      </c>
      <c r="J11" s="48">
        <v>-0.01</v>
      </c>
      <c r="K11" s="48"/>
      <c r="L11" s="140"/>
      <c r="M11" s="139"/>
      <c r="N11" s="6">
        <v>19</v>
      </c>
      <c r="O11" s="296">
        <f>N11/34</f>
        <v>0.55882352941176472</v>
      </c>
      <c r="P11" s="292"/>
      <c r="Q11" s="46"/>
      <c r="R11" s="48"/>
      <c r="S11" s="48"/>
      <c r="T11" s="6">
        <v>2</v>
      </c>
      <c r="U11" s="48">
        <v>0</v>
      </c>
      <c r="V11" s="48">
        <v>0</v>
      </c>
      <c r="W11" s="5"/>
      <c r="Y11" s="46">
        <v>0</v>
      </c>
      <c r="Z11" s="47">
        <v>0</v>
      </c>
      <c r="AA11" s="47">
        <v>0</v>
      </c>
      <c r="AB11" s="45">
        <v>48</v>
      </c>
      <c r="AC11" s="138">
        <v>0.48</v>
      </c>
      <c r="AD11" s="47">
        <v>-0.08</v>
      </c>
      <c r="AE11" s="46"/>
      <c r="AF11" s="48"/>
      <c r="AG11" s="48"/>
      <c r="AH11" s="6">
        <v>14</v>
      </c>
      <c r="AI11" s="296">
        <f>AH11/33</f>
        <v>0.42424242424242425</v>
      </c>
      <c r="AJ11" s="292"/>
      <c r="AK11" s="46"/>
      <c r="AM11" s="48"/>
      <c r="AN11" s="6">
        <v>0</v>
      </c>
      <c r="AO11" s="48">
        <v>0</v>
      </c>
      <c r="AP11" s="48">
        <v>-0.02</v>
      </c>
      <c r="AQ11" s="5"/>
      <c r="AS11" s="46">
        <v>0</v>
      </c>
      <c r="AT11" s="47">
        <v>0</v>
      </c>
      <c r="AU11" s="47">
        <v>0</v>
      </c>
      <c r="AV11" s="45">
        <v>45</v>
      </c>
      <c r="AW11" s="138">
        <v>0.45</v>
      </c>
      <c r="AX11" s="47">
        <v>-0.03</v>
      </c>
      <c r="AY11" s="46"/>
      <c r="AZ11" s="48"/>
      <c r="BA11" s="48"/>
      <c r="BB11" s="6">
        <v>14</v>
      </c>
      <c r="BC11" s="296">
        <f>BB11/33</f>
        <v>0.42424242424242425</v>
      </c>
      <c r="BD11" s="294"/>
      <c r="BE11" s="46"/>
      <c r="BF11" s="48"/>
      <c r="BG11" s="48"/>
      <c r="BH11" s="6">
        <v>0</v>
      </c>
      <c r="BI11" s="48">
        <v>0</v>
      </c>
      <c r="BJ11" s="48">
        <v>-0.01</v>
      </c>
      <c r="BK11" s="5"/>
      <c r="BM11" s="46">
        <v>0</v>
      </c>
      <c r="BN11" s="47">
        <v>0</v>
      </c>
      <c r="BO11" s="47">
        <v>0</v>
      </c>
      <c r="BP11" s="45">
        <v>45</v>
      </c>
      <c r="BQ11" s="47">
        <v>0.45</v>
      </c>
      <c r="BR11" s="47">
        <v>0</v>
      </c>
      <c r="BS11" s="46"/>
      <c r="BT11" s="48"/>
      <c r="BU11" s="48"/>
      <c r="BV11" s="6">
        <v>18</v>
      </c>
      <c r="BW11" s="296">
        <f>BV11/34</f>
        <v>0.52941176470588236</v>
      </c>
      <c r="BX11" s="294">
        <f>BW11-O11</f>
        <v>-2.9411764705882359E-2</v>
      </c>
      <c r="BY11" s="46"/>
      <c r="BZ11" s="48"/>
      <c r="CA11" s="48"/>
      <c r="CB11" s="6">
        <v>0</v>
      </c>
      <c r="CC11" s="48">
        <v>0</v>
      </c>
      <c r="CD11" s="48">
        <v>0</v>
      </c>
      <c r="CE11" s="46"/>
      <c r="CG11" s="46">
        <v>0</v>
      </c>
      <c r="CH11" s="47">
        <v>0</v>
      </c>
      <c r="CI11" s="47">
        <v>0</v>
      </c>
      <c r="CJ11" s="45">
        <v>50</v>
      </c>
      <c r="CK11" s="47">
        <v>0.5</v>
      </c>
      <c r="CL11" s="47">
        <v>0.05</v>
      </c>
      <c r="CM11" s="46"/>
      <c r="CN11" s="48"/>
      <c r="CO11" s="48"/>
      <c r="CP11" s="6">
        <v>18</v>
      </c>
      <c r="CQ11" s="296">
        <f>CP11/33</f>
        <v>0.54545454545454541</v>
      </c>
      <c r="CR11" s="294">
        <f>CQ11-AI11</f>
        <v>0.12121212121212116</v>
      </c>
      <c r="CS11" s="46"/>
      <c r="CT11" s="48"/>
      <c r="CU11" s="48"/>
      <c r="CV11" s="6">
        <v>0</v>
      </c>
      <c r="CW11" s="77">
        <v>0</v>
      </c>
      <c r="CX11" s="295">
        <v>0</v>
      </c>
      <c r="CY11" s="5"/>
      <c r="DA11" s="46">
        <v>0</v>
      </c>
      <c r="DB11" s="47">
        <v>0</v>
      </c>
      <c r="DC11" s="47">
        <v>0</v>
      </c>
      <c r="DD11" s="45">
        <v>48</v>
      </c>
      <c r="DE11" s="138">
        <v>0.48</v>
      </c>
      <c r="DF11" s="47">
        <v>-0.02</v>
      </c>
      <c r="DG11" s="46"/>
      <c r="DH11" s="48"/>
      <c r="DI11" s="48"/>
      <c r="DJ11" s="6">
        <v>12</v>
      </c>
      <c r="DK11" s="296">
        <f>DJ11/33</f>
        <v>0.36363636363636365</v>
      </c>
      <c r="DL11" s="294">
        <f>DK11-BC11</f>
        <v>-6.0606060606060608E-2</v>
      </c>
      <c r="DM11" s="46"/>
      <c r="DN11" s="48"/>
      <c r="DO11" s="48"/>
      <c r="DP11" s="6">
        <v>0</v>
      </c>
      <c r="DQ11" s="48">
        <v>0</v>
      </c>
      <c r="DR11" s="48">
        <v>-0.01</v>
      </c>
      <c r="DS11" s="5"/>
      <c r="DU11" s="46">
        <v>0</v>
      </c>
      <c r="DV11" s="47">
        <v>0</v>
      </c>
      <c r="DW11" s="47">
        <v>0</v>
      </c>
      <c r="DX11" s="45">
        <v>44</v>
      </c>
      <c r="DY11" s="138">
        <v>0.44</v>
      </c>
      <c r="DZ11" s="47">
        <v>-0.04</v>
      </c>
      <c r="EA11" s="46"/>
      <c r="EC11" s="50"/>
      <c r="ED11" s="6">
        <v>15</v>
      </c>
      <c r="EE11" s="296">
        <f>ED11/34</f>
        <v>0.44117647058823528</v>
      </c>
      <c r="EF11" s="294">
        <f>EE11-BW11</f>
        <v>-8.8235294117647078E-2</v>
      </c>
      <c r="EG11" s="46"/>
      <c r="EH11" s="48"/>
      <c r="EI11" s="48"/>
      <c r="EJ11" s="6">
        <v>0</v>
      </c>
      <c r="EK11" s="48">
        <v>0</v>
      </c>
      <c r="EL11" s="48">
        <v>0</v>
      </c>
      <c r="EM11" s="5"/>
      <c r="EO11" s="46">
        <v>0</v>
      </c>
      <c r="EP11" s="47">
        <v>0</v>
      </c>
      <c r="EQ11" s="47">
        <v>0</v>
      </c>
      <c r="ER11" s="45">
        <v>49</v>
      </c>
      <c r="ES11" s="138">
        <v>0.49</v>
      </c>
      <c r="ET11" s="47">
        <v>0.05</v>
      </c>
      <c r="EU11" s="46"/>
      <c r="EV11" s="48"/>
      <c r="EW11" s="48"/>
      <c r="EX11" s="6">
        <v>22</v>
      </c>
      <c r="EY11" s="296">
        <f>EX11/33</f>
        <v>0.66666666666666663</v>
      </c>
      <c r="EZ11" s="294">
        <f>EY11-CQ11</f>
        <v>0.12121212121212122</v>
      </c>
      <c r="FA11" s="46"/>
      <c r="FB11" s="48"/>
      <c r="FC11" s="48"/>
      <c r="FD11" s="6">
        <v>0</v>
      </c>
      <c r="FE11" s="48">
        <v>0</v>
      </c>
      <c r="FF11" s="48">
        <v>0</v>
      </c>
      <c r="FG11" s="5"/>
      <c r="FI11" s="46">
        <v>0</v>
      </c>
      <c r="FJ11" s="47">
        <v>0</v>
      </c>
      <c r="FK11" s="47">
        <v>0</v>
      </c>
      <c r="FL11" s="45">
        <v>57</v>
      </c>
      <c r="FM11" s="138">
        <v>0.56999999999999995</v>
      </c>
      <c r="FN11" s="47">
        <v>0.08</v>
      </c>
      <c r="FO11" s="46"/>
      <c r="FP11" s="48"/>
      <c r="FQ11" s="48"/>
      <c r="FR11" s="6">
        <v>20</v>
      </c>
      <c r="FS11" s="296">
        <f>FR11/33</f>
        <v>0.60606060606060608</v>
      </c>
      <c r="FT11" s="294">
        <f>FS11-DK11</f>
        <v>0.24242424242424243</v>
      </c>
      <c r="FU11" s="46"/>
      <c r="FV11" s="48"/>
      <c r="FW11" s="48"/>
      <c r="FX11" s="6">
        <v>0</v>
      </c>
      <c r="FY11" s="48">
        <v>0</v>
      </c>
      <c r="FZ11" s="48">
        <v>0</v>
      </c>
      <c r="GA11" s="5"/>
      <c r="GC11" s="45">
        <v>0</v>
      </c>
      <c r="GD11" s="47">
        <v>0</v>
      </c>
      <c r="GE11" s="45">
        <v>0</v>
      </c>
      <c r="GF11" s="45">
        <v>51</v>
      </c>
      <c r="GG11" s="47">
        <v>0.51</v>
      </c>
      <c r="GH11" s="145">
        <v>-0.06</v>
      </c>
      <c r="GI11" s="51">
        <v>0</v>
      </c>
      <c r="GJ11" s="6">
        <v>0</v>
      </c>
      <c r="GK11" s="6">
        <v>0</v>
      </c>
      <c r="GL11" s="6">
        <v>10</v>
      </c>
      <c r="GM11" s="296">
        <f>GL11/34</f>
        <v>0.29411764705882354</v>
      </c>
      <c r="GN11" s="294">
        <f>GM11-EE11</f>
        <v>-0.14705882352941174</v>
      </c>
      <c r="GR11" s="6">
        <v>3</v>
      </c>
      <c r="GS11" s="291">
        <v>0.03</v>
      </c>
      <c r="GT11" s="291">
        <v>0</v>
      </c>
      <c r="GU11" s="5"/>
      <c r="GW11" s="45">
        <v>0</v>
      </c>
      <c r="GX11" s="47">
        <v>0</v>
      </c>
      <c r="GY11" s="45">
        <v>0</v>
      </c>
      <c r="GZ11" s="45">
        <v>53</v>
      </c>
      <c r="HA11" s="89">
        <v>0.53</v>
      </c>
      <c r="HB11" s="145">
        <v>0.02</v>
      </c>
      <c r="HC11" s="45"/>
      <c r="HD11" s="47"/>
      <c r="HE11" s="45"/>
      <c r="HF11" s="45">
        <v>23</v>
      </c>
      <c r="HG11" s="296">
        <f>HF11/33</f>
        <v>0.69696969696969702</v>
      </c>
      <c r="HH11" s="294">
        <f>HG11-EY11</f>
        <v>3.0303030303030387E-2</v>
      </c>
      <c r="HI11" s="5"/>
      <c r="HL11" s="6">
        <v>0</v>
      </c>
      <c r="HM11" s="291">
        <v>0</v>
      </c>
      <c r="HN11" s="291">
        <v>0</v>
      </c>
      <c r="HO11" s="5"/>
      <c r="HQ11" s="46">
        <v>0</v>
      </c>
      <c r="HR11" s="47">
        <v>0</v>
      </c>
      <c r="HS11" s="293">
        <v>0</v>
      </c>
      <c r="HT11" s="45">
        <v>44</v>
      </c>
      <c r="HU11" s="47">
        <v>0.44</v>
      </c>
      <c r="HV11" s="145">
        <v>-0.09</v>
      </c>
      <c r="HW11" s="51"/>
      <c r="HZ11" s="45">
        <v>11</v>
      </c>
      <c r="IA11" s="296">
        <f>HZ11/33</f>
        <v>0.33333333333333331</v>
      </c>
      <c r="IB11" s="294">
        <f>IA11-FS11</f>
        <v>-0.27272727272727276</v>
      </c>
      <c r="IF11" s="6">
        <v>1</v>
      </c>
      <c r="IG11" s="77">
        <v>0.01</v>
      </c>
      <c r="IH11" s="77">
        <v>0</v>
      </c>
      <c r="II11" s="5"/>
      <c r="IK11" s="45">
        <v>0</v>
      </c>
      <c r="IL11" s="47">
        <v>0</v>
      </c>
      <c r="IM11" s="45">
        <v>0</v>
      </c>
      <c r="IN11" s="45">
        <v>46</v>
      </c>
      <c r="IO11" s="47">
        <f>IN11/100</f>
        <v>0.46</v>
      </c>
      <c r="IP11" s="89">
        <f>IO11-HU11</f>
        <v>2.0000000000000018E-2</v>
      </c>
      <c r="IQ11" s="51">
        <v>51315969</v>
      </c>
      <c r="IR11" s="6">
        <v>0</v>
      </c>
      <c r="IS11" s="6">
        <v>0</v>
      </c>
      <c r="IT11" s="6">
        <v>12</v>
      </c>
      <c r="IU11" s="296">
        <f>IT11/34</f>
        <v>0.35294117647058826</v>
      </c>
      <c r="IV11" s="294">
        <f>IU11-GM11</f>
        <v>5.8823529411764719E-2</v>
      </c>
      <c r="IZ11" s="6">
        <v>0</v>
      </c>
      <c r="JA11" s="48">
        <v>0</v>
      </c>
      <c r="JB11" s="48">
        <v>0</v>
      </c>
      <c r="JC11" s="5"/>
      <c r="JE11" s="45">
        <v>0</v>
      </c>
      <c r="JF11" s="47">
        <v>0</v>
      </c>
      <c r="JG11" s="45">
        <v>0</v>
      </c>
      <c r="JH11" s="45">
        <v>45</v>
      </c>
      <c r="JI11" s="47">
        <f>JH11/100</f>
        <v>0.45</v>
      </c>
      <c r="JJ11" s="89">
        <f>JI11-IO11</f>
        <v>-1.0000000000000009E-2</v>
      </c>
      <c r="JK11" s="6">
        <v>50433508</v>
      </c>
      <c r="JL11" s="6">
        <v>0</v>
      </c>
      <c r="JM11" s="6">
        <v>0</v>
      </c>
      <c r="JN11" s="6">
        <v>21</v>
      </c>
      <c r="JO11" s="296">
        <f>JN11/33</f>
        <v>0.63636363636363635</v>
      </c>
      <c r="JP11" s="294">
        <f>JO11-HG11</f>
        <v>-6.0606060606060663E-2</v>
      </c>
      <c r="JT11" s="6">
        <v>1</v>
      </c>
      <c r="JU11" s="48">
        <f>JT11/2</f>
        <v>0.5</v>
      </c>
      <c r="JV11" s="48">
        <v>0</v>
      </c>
      <c r="JW11" s="5"/>
      <c r="JY11" s="45">
        <v>0</v>
      </c>
      <c r="JZ11" s="47">
        <v>0</v>
      </c>
      <c r="KA11" s="45">
        <v>0</v>
      </c>
      <c r="KB11" s="45">
        <v>48</v>
      </c>
      <c r="KC11" s="47">
        <f>KB11/100</f>
        <v>0.48</v>
      </c>
      <c r="KD11" s="89">
        <f>KC11-JI11</f>
        <v>2.9999999999999971E-2</v>
      </c>
      <c r="KE11" s="6">
        <v>38011916</v>
      </c>
      <c r="KF11" s="6">
        <v>0</v>
      </c>
      <c r="KG11" s="6">
        <v>0</v>
      </c>
      <c r="KH11" s="6">
        <v>13</v>
      </c>
      <c r="KI11" s="296">
        <f>KH11/33</f>
        <v>0.39393939393939392</v>
      </c>
      <c r="KJ11" s="294">
        <f>KI11-IA11</f>
        <v>6.0606060606060608E-2</v>
      </c>
      <c r="KN11" s="6">
        <v>2</v>
      </c>
      <c r="KO11" s="48">
        <f>KN11/2</f>
        <v>1</v>
      </c>
      <c r="KP11" s="48">
        <v>1</v>
      </c>
    </row>
    <row r="12" spans="1:302" s="6" customFormat="1" ht="13.5" customHeight="1">
      <c r="A12" s="44" t="s">
        <v>297</v>
      </c>
      <c r="B12" s="45"/>
      <c r="C12" s="5"/>
      <c r="E12" s="46">
        <v>0</v>
      </c>
      <c r="F12" s="47">
        <v>0</v>
      </c>
      <c r="G12" s="48">
        <v>0</v>
      </c>
      <c r="H12" s="45">
        <v>43</v>
      </c>
      <c r="I12" s="138">
        <v>0.43</v>
      </c>
      <c r="J12" s="48">
        <v>0.01</v>
      </c>
      <c r="K12" s="48"/>
      <c r="L12" s="140"/>
      <c r="M12" s="139"/>
      <c r="N12" s="6">
        <v>15</v>
      </c>
      <c r="O12" s="296">
        <f>N12/34</f>
        <v>0.44117647058823528</v>
      </c>
      <c r="P12" s="292"/>
      <c r="Q12" s="46"/>
      <c r="R12" s="48"/>
      <c r="S12" s="48"/>
      <c r="T12" s="6">
        <v>0</v>
      </c>
      <c r="U12" s="48">
        <v>0</v>
      </c>
      <c r="V12" s="48">
        <v>0</v>
      </c>
      <c r="W12" s="5"/>
      <c r="Y12" s="46">
        <v>0</v>
      </c>
      <c r="Z12" s="47">
        <v>0</v>
      </c>
      <c r="AA12" s="47">
        <v>0</v>
      </c>
      <c r="AB12" s="45">
        <v>52</v>
      </c>
      <c r="AC12" s="138">
        <v>0.52</v>
      </c>
      <c r="AD12" s="47">
        <v>0.08</v>
      </c>
      <c r="AE12" s="46"/>
      <c r="AF12" s="48"/>
      <c r="AG12" s="48"/>
      <c r="AH12" s="6">
        <v>19</v>
      </c>
      <c r="AI12" s="296">
        <f>AH12/33</f>
        <v>0.5757575757575758</v>
      </c>
      <c r="AJ12" s="292"/>
      <c r="AK12" s="46"/>
      <c r="AM12" s="48"/>
      <c r="AN12" s="6">
        <v>2</v>
      </c>
      <c r="AO12" s="48">
        <v>0.02</v>
      </c>
      <c r="AP12" s="48">
        <v>0.02</v>
      </c>
      <c r="AQ12" s="5"/>
      <c r="AS12" s="46">
        <v>0</v>
      </c>
      <c r="AT12" s="47">
        <v>0</v>
      </c>
      <c r="AU12" s="47">
        <v>0</v>
      </c>
      <c r="AV12" s="45">
        <v>55</v>
      </c>
      <c r="AW12" s="138">
        <v>0.55000000000000004</v>
      </c>
      <c r="AX12" s="47">
        <v>0.03</v>
      </c>
      <c r="AY12" s="46"/>
      <c r="AZ12" s="48"/>
      <c r="BA12" s="48"/>
      <c r="BB12" s="6">
        <v>19</v>
      </c>
      <c r="BC12" s="296">
        <f>BB12/33</f>
        <v>0.5757575757575758</v>
      </c>
      <c r="BD12" s="294"/>
      <c r="BE12" s="46"/>
      <c r="BF12" s="48"/>
      <c r="BG12" s="48"/>
      <c r="BH12" s="6">
        <v>1</v>
      </c>
      <c r="BI12" s="48">
        <v>0.01</v>
      </c>
      <c r="BJ12" s="48">
        <v>0.01</v>
      </c>
      <c r="BK12" s="5"/>
      <c r="BM12" s="46">
        <v>0</v>
      </c>
      <c r="BN12" s="47">
        <v>0</v>
      </c>
      <c r="BO12" s="47">
        <v>0</v>
      </c>
      <c r="BP12" s="45">
        <v>55</v>
      </c>
      <c r="BQ12" s="47">
        <v>0.55000000000000004</v>
      </c>
      <c r="BR12" s="47">
        <v>0</v>
      </c>
      <c r="BS12" s="46"/>
      <c r="BT12" s="48"/>
      <c r="BU12" s="48"/>
      <c r="BV12" s="6">
        <v>16</v>
      </c>
      <c r="BW12" s="296">
        <f>BV12/34</f>
        <v>0.47058823529411764</v>
      </c>
      <c r="BX12" s="294">
        <f>BW12-O12</f>
        <v>2.9411764705882359E-2</v>
      </c>
      <c r="BY12" s="46"/>
      <c r="BZ12" s="48"/>
      <c r="CA12" s="48"/>
      <c r="CB12" s="6">
        <v>0</v>
      </c>
      <c r="CC12" s="48">
        <v>0</v>
      </c>
      <c r="CD12" s="48">
        <v>0</v>
      </c>
      <c r="CE12" s="46"/>
      <c r="CG12" s="46">
        <v>0</v>
      </c>
      <c r="CH12" s="47">
        <v>0</v>
      </c>
      <c r="CI12" s="47">
        <v>0</v>
      </c>
      <c r="CJ12" s="45">
        <v>50</v>
      </c>
      <c r="CK12" s="47">
        <v>0.5</v>
      </c>
      <c r="CL12" s="47">
        <v>-0.05</v>
      </c>
      <c r="CM12" s="46"/>
      <c r="CN12" s="48"/>
      <c r="CO12" s="48"/>
      <c r="CP12" s="6">
        <v>15</v>
      </c>
      <c r="CQ12" s="296">
        <f>CP12/33</f>
        <v>0.45454545454545453</v>
      </c>
      <c r="CR12" s="294">
        <f>CQ12-AI12</f>
        <v>-0.12121212121212127</v>
      </c>
      <c r="CS12" s="46"/>
      <c r="CT12" s="48"/>
      <c r="CU12" s="48"/>
      <c r="CV12" s="6">
        <v>0</v>
      </c>
      <c r="CW12" s="77">
        <v>0</v>
      </c>
      <c r="CX12" s="295">
        <v>0</v>
      </c>
      <c r="CY12" s="5"/>
      <c r="DA12" s="46">
        <v>0</v>
      </c>
      <c r="DB12" s="47">
        <v>0</v>
      </c>
      <c r="DC12" s="47">
        <v>0</v>
      </c>
      <c r="DD12" s="45">
        <v>51</v>
      </c>
      <c r="DE12" s="138">
        <v>0.51</v>
      </c>
      <c r="DF12" s="47">
        <v>0.02</v>
      </c>
      <c r="DG12" s="46"/>
      <c r="DH12" s="48"/>
      <c r="DI12" s="48"/>
      <c r="DJ12" s="6">
        <v>21</v>
      </c>
      <c r="DK12" s="296">
        <f>DJ12/33</f>
        <v>0.63636363636363635</v>
      </c>
      <c r="DL12" s="294">
        <f>DK12-BC12</f>
        <v>6.0606060606060552E-2</v>
      </c>
      <c r="DM12" s="46"/>
      <c r="DN12" s="48"/>
      <c r="DO12" s="48"/>
      <c r="DP12" s="6">
        <v>1</v>
      </c>
      <c r="DQ12" s="48">
        <v>0.01</v>
      </c>
      <c r="DR12" s="48">
        <v>0.01</v>
      </c>
      <c r="DS12" s="5"/>
      <c r="DU12" s="46">
        <v>0</v>
      </c>
      <c r="DV12" s="47">
        <v>0</v>
      </c>
      <c r="DW12" s="47">
        <v>0</v>
      </c>
      <c r="DX12" s="45">
        <v>55</v>
      </c>
      <c r="DY12" s="138">
        <v>0.55000000000000004</v>
      </c>
      <c r="DZ12" s="47">
        <v>0.04</v>
      </c>
      <c r="EA12" s="46"/>
      <c r="EC12" s="50"/>
      <c r="ED12" s="6">
        <v>19</v>
      </c>
      <c r="EE12" s="296">
        <f>ED12/34</f>
        <v>0.55882352941176472</v>
      </c>
      <c r="EF12" s="294">
        <f>EE12-BW12</f>
        <v>8.8235294117647078E-2</v>
      </c>
      <c r="EG12" s="46"/>
      <c r="EH12" s="48"/>
      <c r="EI12" s="48"/>
      <c r="EJ12" s="6">
        <v>0</v>
      </c>
      <c r="EK12" s="48">
        <v>0</v>
      </c>
      <c r="EL12" s="48">
        <v>0</v>
      </c>
      <c r="EM12" s="5"/>
      <c r="EO12" s="46">
        <v>0</v>
      </c>
      <c r="EP12" s="47">
        <v>0</v>
      </c>
      <c r="EQ12" s="47">
        <v>0</v>
      </c>
      <c r="ER12" s="45">
        <v>49</v>
      </c>
      <c r="ES12" s="138">
        <v>0.49</v>
      </c>
      <c r="ET12" s="47">
        <v>-0.06</v>
      </c>
      <c r="EU12" s="46"/>
      <c r="EV12" s="48"/>
      <c r="EW12" s="48"/>
      <c r="EX12" s="6">
        <v>9</v>
      </c>
      <c r="EY12" s="296">
        <f>EX12/33</f>
        <v>0.27272727272727271</v>
      </c>
      <c r="EZ12" s="294">
        <f>EY12-CQ12</f>
        <v>-0.18181818181818182</v>
      </c>
      <c r="FA12" s="46"/>
      <c r="FB12" s="48"/>
      <c r="FC12" s="48"/>
      <c r="FD12" s="6">
        <v>0</v>
      </c>
      <c r="FE12" s="48">
        <v>0</v>
      </c>
      <c r="FF12" s="48">
        <v>0</v>
      </c>
      <c r="FG12" s="5"/>
      <c r="FI12" s="46">
        <v>0</v>
      </c>
      <c r="FJ12" s="47">
        <v>0</v>
      </c>
      <c r="FK12" s="47">
        <v>0</v>
      </c>
      <c r="FL12" s="45">
        <v>41</v>
      </c>
      <c r="FM12" s="138">
        <v>0.41000000000000003</v>
      </c>
      <c r="FN12" s="47">
        <v>-0.08</v>
      </c>
      <c r="FO12" s="46"/>
      <c r="FP12" s="48"/>
      <c r="FQ12" s="48"/>
      <c r="FR12" s="6">
        <v>13</v>
      </c>
      <c r="FS12" s="296">
        <f>FR12/33</f>
        <v>0.39393939393939392</v>
      </c>
      <c r="FT12" s="294">
        <f>FS12-DK12</f>
        <v>-0.24242424242424243</v>
      </c>
      <c r="FU12" s="46"/>
      <c r="FV12" s="48"/>
      <c r="FW12" s="48"/>
      <c r="FX12" s="6">
        <v>2</v>
      </c>
      <c r="FY12" s="48">
        <v>0.02</v>
      </c>
      <c r="FZ12" s="48">
        <v>0</v>
      </c>
      <c r="GA12" s="5"/>
      <c r="GC12" s="46">
        <v>0</v>
      </c>
      <c r="GD12" s="47">
        <v>0</v>
      </c>
      <c r="GE12" s="45">
        <v>0</v>
      </c>
      <c r="GF12" s="45">
        <v>47</v>
      </c>
      <c r="GG12" s="47">
        <v>0.47</v>
      </c>
      <c r="GH12" s="145">
        <v>0.06</v>
      </c>
      <c r="GI12" s="51">
        <v>0</v>
      </c>
      <c r="GJ12" s="6">
        <v>0</v>
      </c>
      <c r="GK12" s="6">
        <v>0</v>
      </c>
      <c r="GL12" s="6">
        <v>24</v>
      </c>
      <c r="GM12" s="296">
        <f>GL12/34</f>
        <v>0.70588235294117652</v>
      </c>
      <c r="GN12" s="294">
        <f>GM12-EE12</f>
        <v>0.1470588235294118</v>
      </c>
      <c r="GR12" s="6">
        <v>0</v>
      </c>
      <c r="GS12" s="291">
        <v>0</v>
      </c>
      <c r="GT12" s="291">
        <v>0</v>
      </c>
      <c r="GU12" s="5"/>
      <c r="GW12" s="46">
        <v>0</v>
      </c>
      <c r="GX12" s="47">
        <v>0</v>
      </c>
      <c r="GY12" s="45">
        <v>0</v>
      </c>
      <c r="GZ12" s="45">
        <v>45</v>
      </c>
      <c r="HA12" s="89">
        <v>0.45</v>
      </c>
      <c r="HB12" s="145">
        <v>-0.02</v>
      </c>
      <c r="HC12" s="46"/>
      <c r="HD12" s="47"/>
      <c r="HE12" s="45"/>
      <c r="HF12" s="45">
        <v>8</v>
      </c>
      <c r="HG12" s="296">
        <f>HF12/33</f>
        <v>0.24242424242424243</v>
      </c>
      <c r="HH12" s="294">
        <f>HG12-EY12</f>
        <v>-3.0303030303030276E-2</v>
      </c>
      <c r="HI12" s="5"/>
      <c r="HL12" s="6">
        <v>0</v>
      </c>
      <c r="HM12" s="291">
        <v>0</v>
      </c>
      <c r="HN12" s="291">
        <v>0</v>
      </c>
      <c r="HO12" s="5"/>
      <c r="HQ12" s="46">
        <v>0</v>
      </c>
      <c r="HR12" s="47">
        <v>0</v>
      </c>
      <c r="HS12" s="293">
        <v>0</v>
      </c>
      <c r="HT12" s="45">
        <v>54</v>
      </c>
      <c r="HU12" s="47">
        <v>0.54</v>
      </c>
      <c r="HV12" s="145">
        <v>0.09</v>
      </c>
      <c r="HW12" s="51"/>
      <c r="HZ12" s="45">
        <v>22</v>
      </c>
      <c r="IA12" s="296">
        <f>HZ12/33</f>
        <v>0.66666666666666663</v>
      </c>
      <c r="IB12" s="294">
        <f>IA12-FS12</f>
        <v>0.27272727272727271</v>
      </c>
      <c r="IF12" s="6">
        <v>2</v>
      </c>
      <c r="IG12" s="77">
        <v>0.02</v>
      </c>
      <c r="IH12" s="77">
        <v>0</v>
      </c>
      <c r="II12" s="5"/>
      <c r="IK12" s="46">
        <v>0</v>
      </c>
      <c r="IL12" s="47">
        <v>0</v>
      </c>
      <c r="IM12" s="45">
        <v>0</v>
      </c>
      <c r="IN12" s="45">
        <v>52</v>
      </c>
      <c r="IO12" s="47">
        <f>IN12/100</f>
        <v>0.52</v>
      </c>
      <c r="IP12" s="89">
        <f>IO12-HU12</f>
        <v>-2.0000000000000018E-2</v>
      </c>
      <c r="IQ12" s="51">
        <v>40841717</v>
      </c>
      <c r="IR12" s="6">
        <v>0</v>
      </c>
      <c r="IS12" s="6">
        <v>0</v>
      </c>
      <c r="IT12" s="6">
        <v>22</v>
      </c>
      <c r="IU12" s="296">
        <f>IT12/34</f>
        <v>0.6470588235294118</v>
      </c>
      <c r="IV12" s="294">
        <f>IU12-GM12</f>
        <v>-5.8823529411764719E-2</v>
      </c>
      <c r="IZ12" s="6">
        <v>0</v>
      </c>
      <c r="JA12" s="48">
        <v>0</v>
      </c>
      <c r="JB12" s="48">
        <v>0</v>
      </c>
      <c r="JC12" s="5"/>
      <c r="JE12" s="46">
        <v>0</v>
      </c>
      <c r="JF12" s="47">
        <v>0</v>
      </c>
      <c r="JG12" s="45">
        <v>0</v>
      </c>
      <c r="JH12" s="45">
        <v>53</v>
      </c>
      <c r="JI12" s="47">
        <f>JH12/100</f>
        <v>0.53</v>
      </c>
      <c r="JJ12" s="89">
        <f>JI12-IO12</f>
        <v>1.0000000000000009E-2</v>
      </c>
      <c r="JK12" s="6">
        <v>33140380</v>
      </c>
      <c r="JL12" s="6">
        <v>0</v>
      </c>
      <c r="JM12" s="6">
        <v>0</v>
      </c>
      <c r="JN12" s="6">
        <v>10</v>
      </c>
      <c r="JO12" s="296">
        <f>JN12/33</f>
        <v>0.30303030303030304</v>
      </c>
      <c r="JP12" s="294">
        <f>JO12-HG12</f>
        <v>6.0606060606060608E-2</v>
      </c>
      <c r="JT12" s="6">
        <v>1</v>
      </c>
      <c r="JU12" s="48">
        <f>JT12/2</f>
        <v>0.5</v>
      </c>
      <c r="JV12" s="48">
        <v>0</v>
      </c>
      <c r="JW12" s="5"/>
      <c r="JY12" s="46">
        <v>0</v>
      </c>
      <c r="JZ12" s="47">
        <v>0</v>
      </c>
      <c r="KA12" s="45">
        <v>0</v>
      </c>
      <c r="KB12" s="45">
        <v>50</v>
      </c>
      <c r="KC12" s="47">
        <f>KB12/100</f>
        <v>0.5</v>
      </c>
      <c r="KD12" s="89">
        <f>KC12-JI12</f>
        <v>-3.0000000000000027E-2</v>
      </c>
      <c r="KE12" s="6">
        <v>39834647</v>
      </c>
      <c r="KF12" s="6">
        <v>0</v>
      </c>
      <c r="KG12" s="6">
        <v>0</v>
      </c>
      <c r="KH12" s="6">
        <v>20</v>
      </c>
      <c r="KI12" s="296">
        <f>KH12/33</f>
        <v>0.60606060606060608</v>
      </c>
      <c r="KJ12" s="294">
        <f>KI12-IA12</f>
        <v>-6.0606060606060552E-2</v>
      </c>
      <c r="KN12" s="6">
        <v>0</v>
      </c>
      <c r="KO12" s="48">
        <f>KN12/2</f>
        <v>0</v>
      </c>
      <c r="KP12" s="48">
        <v>-1</v>
      </c>
    </row>
    <row r="13" spans="1:302" s="6" customFormat="1" ht="13.5" customHeight="1">
      <c r="A13" s="52" t="s">
        <v>301</v>
      </c>
      <c r="B13" s="45"/>
      <c r="C13" s="5"/>
      <c r="E13" s="46"/>
      <c r="F13" s="47"/>
      <c r="G13" s="48"/>
      <c r="H13" s="45"/>
      <c r="I13" s="47"/>
      <c r="J13" s="48"/>
      <c r="K13" s="48"/>
      <c r="L13" s="48"/>
      <c r="M13" s="48"/>
      <c r="P13" s="49"/>
      <c r="Q13" s="46"/>
      <c r="R13" s="48"/>
      <c r="S13" s="48"/>
      <c r="U13" s="48"/>
      <c r="V13" s="48"/>
      <c r="W13" s="5"/>
      <c r="Y13" s="46"/>
      <c r="Z13" s="47"/>
      <c r="AA13" s="47"/>
      <c r="AB13" s="45"/>
      <c r="AC13" s="47"/>
      <c r="AD13" s="47"/>
      <c r="AE13" s="46"/>
      <c r="AF13" s="48"/>
      <c r="AG13" s="48"/>
      <c r="AJ13" s="49"/>
      <c r="AK13" s="46"/>
      <c r="AM13" s="48"/>
      <c r="AO13" s="48"/>
      <c r="AP13" s="48"/>
      <c r="AQ13" s="5"/>
      <c r="AS13" s="46"/>
      <c r="AT13" s="47"/>
      <c r="AU13" s="47"/>
      <c r="AV13" s="45"/>
      <c r="AW13" s="47"/>
      <c r="AX13" s="47"/>
      <c r="AY13" s="46"/>
      <c r="AZ13" s="48"/>
      <c r="BA13" s="48"/>
      <c r="BD13" s="49"/>
      <c r="BE13" s="46"/>
      <c r="BF13" s="48"/>
      <c r="BG13" s="48"/>
      <c r="BI13" s="48"/>
      <c r="BJ13" s="48"/>
      <c r="BK13" s="5"/>
      <c r="BM13" s="46"/>
      <c r="BN13" s="47"/>
      <c r="BO13" s="47"/>
      <c r="BP13" s="45"/>
      <c r="BQ13" s="47"/>
      <c r="BR13" s="47"/>
      <c r="BS13" s="46"/>
      <c r="BT13" s="48"/>
      <c r="BU13" s="48"/>
      <c r="BX13" s="49"/>
      <c r="BY13" s="46"/>
      <c r="BZ13" s="48"/>
      <c r="CA13" s="48"/>
      <c r="CC13" s="48"/>
      <c r="CD13" s="48"/>
      <c r="CE13" s="46"/>
      <c r="CG13" s="46"/>
      <c r="CH13" s="47"/>
      <c r="CI13" s="47"/>
      <c r="CJ13" s="45"/>
      <c r="CK13" s="47"/>
      <c r="CL13" s="47"/>
      <c r="CM13" s="46"/>
      <c r="CN13" s="48"/>
      <c r="CO13" s="48"/>
      <c r="CR13" s="49"/>
      <c r="CS13" s="46"/>
      <c r="CT13" s="48"/>
      <c r="CU13" s="48"/>
      <c r="CW13" s="48"/>
      <c r="CX13" s="48"/>
      <c r="CY13" s="5"/>
      <c r="DA13" s="46">
        <v>0</v>
      </c>
      <c r="DB13" s="47">
        <v>0</v>
      </c>
      <c r="DC13" s="47">
        <v>0</v>
      </c>
      <c r="DD13" s="45">
        <v>1</v>
      </c>
      <c r="DE13" s="138">
        <v>0.01</v>
      </c>
      <c r="DF13" s="47">
        <v>0</v>
      </c>
      <c r="DG13" s="46"/>
      <c r="DH13" s="48"/>
      <c r="DI13" s="48"/>
      <c r="DJ13" s="6">
        <v>0</v>
      </c>
      <c r="DK13" s="296">
        <f>DJ13/33</f>
        <v>0</v>
      </c>
      <c r="DL13" s="294">
        <f>DK13-BC13</f>
        <v>0</v>
      </c>
      <c r="DM13" s="46"/>
      <c r="DN13" s="48"/>
      <c r="DO13" s="48"/>
      <c r="DP13" s="6">
        <v>0</v>
      </c>
      <c r="DQ13" s="48">
        <v>0</v>
      </c>
      <c r="DR13" s="48">
        <v>0</v>
      </c>
      <c r="DS13" s="5"/>
      <c r="DU13" s="46">
        <v>0</v>
      </c>
      <c r="DV13" s="47">
        <v>0</v>
      </c>
      <c r="DW13" s="47">
        <v>0</v>
      </c>
      <c r="DX13" s="45">
        <v>1</v>
      </c>
      <c r="DY13" s="138">
        <v>0.01</v>
      </c>
      <c r="DZ13" s="47">
        <v>0</v>
      </c>
      <c r="EA13" s="46"/>
      <c r="EC13" s="50"/>
      <c r="ED13" s="6">
        <v>0</v>
      </c>
      <c r="EE13" s="296">
        <f>ED13/34</f>
        <v>0</v>
      </c>
      <c r="EF13" s="294">
        <f>EE13-BW13</f>
        <v>0</v>
      </c>
      <c r="EG13" s="46"/>
      <c r="EH13" s="48"/>
      <c r="EI13" s="48"/>
      <c r="EJ13" s="6">
        <v>0</v>
      </c>
      <c r="EK13" s="48">
        <v>0</v>
      </c>
      <c r="EL13" s="48">
        <v>0</v>
      </c>
      <c r="EM13" s="5"/>
      <c r="EO13" s="46">
        <v>0</v>
      </c>
      <c r="EP13" s="47">
        <v>0</v>
      </c>
      <c r="EQ13" s="47">
        <v>0</v>
      </c>
      <c r="ER13" s="45">
        <v>2</v>
      </c>
      <c r="ES13" s="138">
        <v>0.02</v>
      </c>
      <c r="ET13" s="47">
        <v>0.01</v>
      </c>
      <c r="EU13" s="46"/>
      <c r="EV13" s="48"/>
      <c r="EW13" s="48"/>
      <c r="EX13" s="6">
        <v>2</v>
      </c>
      <c r="EY13" s="296">
        <f>EX13/33</f>
        <v>6.0606060606060608E-2</v>
      </c>
      <c r="EZ13" s="294">
        <f>EY13-CQ13</f>
        <v>6.0606060606060608E-2</v>
      </c>
      <c r="FA13" s="46"/>
      <c r="FB13" s="48"/>
      <c r="FC13" s="48"/>
      <c r="FD13" s="6">
        <v>0</v>
      </c>
      <c r="FE13" s="48">
        <v>0</v>
      </c>
      <c r="FF13" s="48">
        <v>0</v>
      </c>
      <c r="FG13" s="5"/>
      <c r="FI13" s="46">
        <v>0</v>
      </c>
      <c r="FJ13" s="47">
        <v>0</v>
      </c>
      <c r="FK13" s="47">
        <v>0</v>
      </c>
      <c r="FL13" s="45">
        <v>2</v>
      </c>
      <c r="FM13" s="138">
        <v>0.02</v>
      </c>
      <c r="FN13" s="47">
        <v>0</v>
      </c>
      <c r="FO13" s="46"/>
      <c r="FP13" s="48"/>
      <c r="FQ13" s="48"/>
      <c r="FR13" s="6">
        <v>0</v>
      </c>
      <c r="FS13" s="296">
        <f>FR13/33</f>
        <v>0</v>
      </c>
      <c r="FT13" s="294">
        <f>FS13-DK13</f>
        <v>0</v>
      </c>
      <c r="FU13" s="46"/>
      <c r="FV13" s="48"/>
      <c r="FW13" s="48"/>
      <c r="FX13" s="6">
        <v>0</v>
      </c>
      <c r="FY13" s="48">
        <v>0</v>
      </c>
      <c r="FZ13" s="48">
        <v>0</v>
      </c>
      <c r="GA13" s="5"/>
      <c r="GB13" s="53"/>
      <c r="GC13" s="53">
        <v>0</v>
      </c>
      <c r="GD13" s="54">
        <v>0</v>
      </c>
      <c r="GE13" s="45">
        <v>0</v>
      </c>
      <c r="GF13" s="55">
        <v>2</v>
      </c>
      <c r="GG13" s="54">
        <v>0.02</v>
      </c>
      <c r="GH13" s="145">
        <v>0</v>
      </c>
      <c r="GI13" s="56">
        <v>0</v>
      </c>
      <c r="GJ13" s="45">
        <v>0</v>
      </c>
      <c r="GK13" s="45">
        <v>0</v>
      </c>
      <c r="GL13" s="45">
        <v>0</v>
      </c>
      <c r="GM13" s="296">
        <f>GL13/34</f>
        <v>0</v>
      </c>
      <c r="GN13" s="294">
        <f>GM13-EE13</f>
        <v>0</v>
      </c>
      <c r="GO13" s="45"/>
      <c r="GP13" s="45"/>
      <c r="GQ13" s="45"/>
      <c r="GR13" s="45">
        <v>0</v>
      </c>
      <c r="GS13" s="291">
        <v>0</v>
      </c>
      <c r="GT13" s="291">
        <v>0</v>
      </c>
      <c r="GU13" s="5"/>
      <c r="GV13" s="53"/>
      <c r="GW13" s="53">
        <v>0</v>
      </c>
      <c r="GX13" s="54">
        <v>0</v>
      </c>
      <c r="GY13" s="45">
        <v>0</v>
      </c>
      <c r="GZ13" s="55">
        <v>2</v>
      </c>
      <c r="HA13" s="60">
        <v>0.02</v>
      </c>
      <c r="HB13" s="45">
        <v>0</v>
      </c>
      <c r="HC13" s="53"/>
      <c r="HD13" s="54"/>
      <c r="HE13" s="45"/>
      <c r="HF13" s="55">
        <v>2</v>
      </c>
      <c r="HG13" s="296">
        <f>HF13/33</f>
        <v>6.0606060606060608E-2</v>
      </c>
      <c r="HH13" s="294">
        <f>HG13-EY13</f>
        <v>0</v>
      </c>
      <c r="HI13" s="59"/>
      <c r="HJ13" s="45"/>
      <c r="HK13" s="45"/>
      <c r="HL13" s="45">
        <v>0</v>
      </c>
      <c r="HM13" s="291">
        <v>0</v>
      </c>
      <c r="HN13" s="291">
        <v>0</v>
      </c>
      <c r="HO13" s="5"/>
      <c r="HP13" s="53"/>
      <c r="HQ13" s="46">
        <v>0</v>
      </c>
      <c r="HR13" s="54">
        <v>0</v>
      </c>
      <c r="HS13" s="293">
        <v>0</v>
      </c>
      <c r="HT13" s="55">
        <v>2</v>
      </c>
      <c r="HU13" s="54">
        <v>0.02</v>
      </c>
      <c r="HV13" s="293">
        <v>0</v>
      </c>
      <c r="HW13" s="56"/>
      <c r="HX13" s="45"/>
      <c r="HY13" s="45"/>
      <c r="HZ13" s="55">
        <v>0</v>
      </c>
      <c r="IA13" s="296">
        <f>HZ13/33</f>
        <v>0</v>
      </c>
      <c r="IB13" s="294">
        <f>IA13-FS13</f>
        <v>0</v>
      </c>
      <c r="IC13" s="45"/>
      <c r="ID13" s="45"/>
      <c r="IE13" s="45"/>
      <c r="IF13" s="45">
        <v>0</v>
      </c>
      <c r="IG13" s="89">
        <v>0</v>
      </c>
      <c r="IH13" s="77">
        <v>0</v>
      </c>
      <c r="II13" s="5"/>
      <c r="IJ13" s="53"/>
      <c r="IK13" s="53">
        <v>0</v>
      </c>
      <c r="IL13" s="54">
        <v>0</v>
      </c>
      <c r="IM13" s="45">
        <v>0</v>
      </c>
      <c r="IN13" s="45">
        <v>2</v>
      </c>
      <c r="IO13" s="47">
        <f>IN13/100</f>
        <v>0.02</v>
      </c>
      <c r="IP13" s="89">
        <f>IO13-HU13</f>
        <v>0</v>
      </c>
      <c r="IQ13" s="56">
        <v>0</v>
      </c>
      <c r="IR13" s="45">
        <v>0</v>
      </c>
      <c r="IS13" s="45">
        <v>0</v>
      </c>
      <c r="IT13" s="45">
        <v>0</v>
      </c>
      <c r="IU13" s="296">
        <f>IT13/34</f>
        <v>0</v>
      </c>
      <c r="IV13" s="294">
        <f>IU13-GM13</f>
        <v>0</v>
      </c>
      <c r="IW13" s="45"/>
      <c r="IX13" s="45"/>
      <c r="IY13" s="45"/>
      <c r="IZ13" s="6">
        <v>0</v>
      </c>
      <c r="JA13" s="48">
        <v>0</v>
      </c>
      <c r="JB13" s="48">
        <v>0</v>
      </c>
      <c r="JC13" s="5"/>
      <c r="JD13" s="53"/>
      <c r="JE13" s="53">
        <v>0</v>
      </c>
      <c r="JF13" s="54">
        <v>0</v>
      </c>
      <c r="JG13" s="45">
        <v>0</v>
      </c>
      <c r="JH13" s="45">
        <v>2</v>
      </c>
      <c r="JI13" s="47">
        <f>JH13/100</f>
        <v>0.02</v>
      </c>
      <c r="JJ13" s="89">
        <f>JI13-IO13</f>
        <v>0</v>
      </c>
      <c r="JK13" s="6">
        <f>344575+183649</f>
        <v>528224</v>
      </c>
      <c r="JL13" s="45">
        <v>0</v>
      </c>
      <c r="JM13" s="45">
        <v>0</v>
      </c>
      <c r="JN13" s="45">
        <v>2</v>
      </c>
      <c r="JO13" s="296">
        <f>JN13/33</f>
        <v>6.0606060606060608E-2</v>
      </c>
      <c r="JP13" s="294">
        <f>JO13-HG13</f>
        <v>0</v>
      </c>
      <c r="JQ13" s="45"/>
      <c r="JR13" s="45"/>
      <c r="JS13" s="45"/>
      <c r="JT13" s="6">
        <v>0</v>
      </c>
      <c r="JU13" s="48">
        <f>JT13/2</f>
        <v>0</v>
      </c>
      <c r="JV13" s="48">
        <v>0</v>
      </c>
      <c r="JW13" s="5"/>
      <c r="JX13" s="53"/>
      <c r="JY13" s="53">
        <v>0</v>
      </c>
      <c r="JZ13" s="54">
        <v>0</v>
      </c>
      <c r="KA13" s="45">
        <v>0</v>
      </c>
      <c r="KB13" s="45">
        <v>2</v>
      </c>
      <c r="KC13" s="47">
        <f>KB13/100</f>
        <v>0.02</v>
      </c>
      <c r="KD13" s="89">
        <f>KC13-JI13</f>
        <v>0</v>
      </c>
      <c r="KE13" s="6">
        <v>0</v>
      </c>
      <c r="KF13" s="45">
        <v>0</v>
      </c>
      <c r="KG13" s="45">
        <v>0</v>
      </c>
      <c r="KH13" s="45">
        <v>0</v>
      </c>
      <c r="KI13" s="296">
        <f>KH13/33</f>
        <v>0</v>
      </c>
      <c r="KJ13" s="294">
        <f>KI13-IA13</f>
        <v>0</v>
      </c>
      <c r="KK13" s="45"/>
      <c r="KL13" s="45"/>
      <c r="KM13" s="45"/>
      <c r="KN13" s="6">
        <v>0</v>
      </c>
      <c r="KO13" s="48">
        <f>KN13/2</f>
        <v>0</v>
      </c>
      <c r="KP13" s="48">
        <v>0</v>
      </c>
    </row>
    <row r="14" spans="1:302" s="6" customFormat="1" ht="13.5" customHeight="1">
      <c r="A14" s="44" t="s">
        <v>302</v>
      </c>
      <c r="B14" s="45"/>
      <c r="C14" s="5"/>
      <c r="E14" s="46"/>
      <c r="F14" s="47"/>
      <c r="G14" s="48"/>
      <c r="H14" s="45"/>
      <c r="I14" s="47"/>
      <c r="J14" s="48"/>
      <c r="K14" s="48"/>
      <c r="L14" s="48"/>
      <c r="M14" s="48"/>
      <c r="P14" s="49"/>
      <c r="Q14" s="46"/>
      <c r="R14" s="48"/>
      <c r="S14" s="48"/>
      <c r="U14" s="48"/>
      <c r="V14" s="48"/>
      <c r="W14" s="5"/>
      <c r="Y14" s="46"/>
      <c r="Z14" s="47"/>
      <c r="AA14" s="47"/>
      <c r="AB14" s="45"/>
      <c r="AC14" s="47"/>
      <c r="AD14" s="47"/>
      <c r="AE14" s="46"/>
      <c r="AF14" s="48"/>
      <c r="AG14" s="48"/>
      <c r="AJ14" s="49"/>
      <c r="AK14" s="46"/>
      <c r="AM14" s="48"/>
      <c r="AO14" s="48"/>
      <c r="AP14" s="48"/>
      <c r="AQ14" s="5"/>
      <c r="AS14" s="46"/>
      <c r="AT14" s="47"/>
      <c r="AU14" s="47"/>
      <c r="AV14" s="45"/>
      <c r="AW14" s="47"/>
      <c r="AX14" s="47"/>
      <c r="AY14" s="46"/>
      <c r="AZ14" s="48"/>
      <c r="BA14" s="48"/>
      <c r="BD14" s="49"/>
      <c r="BE14" s="46"/>
      <c r="BF14" s="48"/>
      <c r="BG14" s="48"/>
      <c r="BI14" s="48"/>
      <c r="BJ14" s="48"/>
      <c r="BK14" s="5"/>
      <c r="BM14" s="46"/>
      <c r="BN14" s="47"/>
      <c r="BO14" s="47"/>
      <c r="BP14" s="45"/>
      <c r="BQ14" s="47"/>
      <c r="BR14" s="47"/>
      <c r="BS14" s="46"/>
      <c r="BT14" s="48"/>
      <c r="BU14" s="48"/>
      <c r="BX14" s="49"/>
      <c r="BY14" s="46"/>
      <c r="BZ14" s="48"/>
      <c r="CA14" s="48"/>
      <c r="CC14" s="48"/>
      <c r="CD14" s="48"/>
      <c r="CE14" s="46"/>
      <c r="CG14" s="46"/>
      <c r="CH14" s="47"/>
      <c r="CI14" s="47"/>
      <c r="CJ14" s="45"/>
      <c r="CK14" s="47"/>
      <c r="CL14" s="47"/>
      <c r="CM14" s="46"/>
      <c r="CN14" s="48"/>
      <c r="CO14" s="48"/>
      <c r="CR14" s="49"/>
      <c r="CS14" s="46"/>
      <c r="CT14" s="48"/>
      <c r="CU14" s="48"/>
      <c r="CW14" s="48"/>
      <c r="CX14" s="48"/>
      <c r="CY14" s="5"/>
      <c r="DA14" s="46"/>
      <c r="DB14" s="47"/>
      <c r="DC14" s="47"/>
      <c r="DD14" s="45"/>
      <c r="DE14" s="47"/>
      <c r="DF14" s="47"/>
      <c r="DG14" s="46"/>
      <c r="DH14" s="48"/>
      <c r="DI14" s="48"/>
      <c r="DL14" s="49"/>
      <c r="DM14" s="46"/>
      <c r="DN14" s="48"/>
      <c r="DO14" s="48"/>
      <c r="DQ14" s="48"/>
      <c r="DR14" s="48"/>
      <c r="DS14" s="5"/>
      <c r="DU14" s="46"/>
      <c r="DV14" s="47"/>
      <c r="DW14" s="47"/>
      <c r="DX14" s="45"/>
      <c r="DY14" s="47"/>
      <c r="DZ14" s="47"/>
      <c r="EA14" s="46"/>
      <c r="EC14" s="50"/>
      <c r="EF14" s="49"/>
      <c r="EG14" s="46"/>
      <c r="EH14" s="48"/>
      <c r="EI14" s="48"/>
      <c r="EK14" s="48"/>
      <c r="EL14" s="48"/>
      <c r="EM14" s="5"/>
      <c r="EO14" s="46"/>
      <c r="EP14" s="47"/>
      <c r="EQ14" s="47"/>
      <c r="ER14" s="45"/>
      <c r="ES14" s="47"/>
      <c r="ET14" s="47"/>
      <c r="EU14" s="46"/>
      <c r="EV14" s="48"/>
      <c r="EW14" s="48"/>
      <c r="EZ14" s="49"/>
      <c r="FA14" s="46"/>
      <c r="FB14" s="48"/>
      <c r="FC14" s="48"/>
      <c r="FE14" s="48"/>
      <c r="FF14" s="48"/>
      <c r="FG14" s="5"/>
      <c r="FI14" s="46"/>
      <c r="FJ14" s="47"/>
      <c r="FK14" s="47"/>
      <c r="FL14" s="45"/>
      <c r="FM14" s="47"/>
      <c r="FN14" s="47"/>
      <c r="FO14" s="46"/>
      <c r="FP14" s="48"/>
      <c r="FQ14" s="48"/>
      <c r="FT14" s="49"/>
      <c r="FU14" s="46"/>
      <c r="FV14" s="48"/>
      <c r="FW14" s="48"/>
      <c r="FY14" s="48"/>
      <c r="FZ14" s="48"/>
      <c r="GA14" s="5"/>
      <c r="GC14" s="46"/>
      <c r="GD14" s="47"/>
      <c r="GE14" s="45"/>
      <c r="GF14" s="58"/>
      <c r="GG14" s="47"/>
      <c r="GH14" s="45"/>
      <c r="GI14" s="51"/>
      <c r="GN14" s="49"/>
      <c r="GU14" s="5"/>
      <c r="GW14" s="46"/>
      <c r="GX14" s="47"/>
      <c r="GY14" s="45"/>
      <c r="GZ14" s="58"/>
      <c r="HA14" s="47"/>
      <c r="HB14" s="45"/>
      <c r="HC14" s="51"/>
      <c r="HH14" s="49"/>
      <c r="HO14" s="5"/>
      <c r="HQ14" s="46"/>
      <c r="HR14" s="47"/>
      <c r="HS14" s="45"/>
      <c r="HT14" s="58"/>
      <c r="HU14" s="47"/>
      <c r="HV14" s="45"/>
      <c r="HW14" s="51"/>
      <c r="IB14" s="49"/>
      <c r="II14" s="5"/>
      <c r="IK14" s="46">
        <v>0</v>
      </c>
      <c r="IL14" s="47">
        <v>0</v>
      </c>
      <c r="IM14" s="45">
        <v>0</v>
      </c>
      <c r="IN14" s="58" t="s">
        <v>763</v>
      </c>
      <c r="IO14" s="47">
        <v>0</v>
      </c>
      <c r="IP14" s="45">
        <v>0</v>
      </c>
      <c r="IQ14" s="51">
        <f>1788112+2920711</f>
        <v>4708823</v>
      </c>
      <c r="IR14" s="6">
        <v>0</v>
      </c>
      <c r="IS14" s="6">
        <v>0</v>
      </c>
      <c r="IT14" s="6">
        <v>0</v>
      </c>
      <c r="IU14" s="296">
        <f>IT14/34</f>
        <v>0</v>
      </c>
      <c r="IV14" s="294">
        <f>IU14-GM14</f>
        <v>0</v>
      </c>
      <c r="IZ14" s="6">
        <v>0</v>
      </c>
      <c r="JA14" s="48">
        <v>0</v>
      </c>
      <c r="JB14" s="48">
        <v>0</v>
      </c>
      <c r="JC14" s="5"/>
      <c r="JE14" s="46">
        <v>0</v>
      </c>
      <c r="JF14" s="47">
        <v>0</v>
      </c>
      <c r="JG14" s="45">
        <v>0</v>
      </c>
      <c r="JH14" s="58" t="s">
        <v>763</v>
      </c>
      <c r="JI14" s="47">
        <v>0</v>
      </c>
      <c r="JJ14" s="45">
        <v>0</v>
      </c>
      <c r="JK14" s="6">
        <f>2717645-JK13</f>
        <v>2189421</v>
      </c>
      <c r="JL14" s="6">
        <v>0</v>
      </c>
      <c r="JM14" s="6">
        <v>0</v>
      </c>
      <c r="JN14" s="6">
        <v>0</v>
      </c>
      <c r="JO14" s="296">
        <f>JN14/33</f>
        <v>0</v>
      </c>
      <c r="JP14" s="294">
        <f>JO14-HG14</f>
        <v>0</v>
      </c>
      <c r="JT14" s="6">
        <v>0</v>
      </c>
      <c r="JU14" s="48">
        <f>JT14/2</f>
        <v>0</v>
      </c>
      <c r="JV14" s="48">
        <v>0</v>
      </c>
      <c r="JW14" s="5"/>
      <c r="JY14" s="46">
        <v>0</v>
      </c>
      <c r="JZ14" s="47">
        <v>0</v>
      </c>
      <c r="KA14" s="45">
        <v>0</v>
      </c>
      <c r="KB14" s="58" t="s">
        <v>763</v>
      </c>
      <c r="KC14" s="47">
        <v>0</v>
      </c>
      <c r="KD14" s="45">
        <v>0</v>
      </c>
      <c r="KE14" s="6">
        <v>0</v>
      </c>
      <c r="KF14" s="6">
        <v>0</v>
      </c>
      <c r="KG14" s="6">
        <v>0</v>
      </c>
      <c r="KH14" s="6">
        <v>0</v>
      </c>
      <c r="KI14" s="296">
        <f>KH14/33</f>
        <v>0</v>
      </c>
      <c r="KJ14" s="294">
        <f>KI14-IA14</f>
        <v>0</v>
      </c>
      <c r="KN14" s="6">
        <v>0</v>
      </c>
      <c r="KO14" s="48">
        <f>KN14/2</f>
        <v>0</v>
      </c>
      <c r="KP14" s="48">
        <v>0</v>
      </c>
    </row>
    <row r="15" spans="1:302" s="6" customFormat="1" ht="13.5" customHeight="1">
      <c r="A15" s="44"/>
      <c r="B15" s="45"/>
      <c r="C15" s="5"/>
      <c r="E15" s="46"/>
      <c r="F15" s="47"/>
      <c r="G15" s="48"/>
      <c r="H15" s="45"/>
      <c r="I15" s="47"/>
      <c r="J15" s="48"/>
      <c r="K15" s="48"/>
      <c r="L15" s="48"/>
      <c r="M15" s="48"/>
      <c r="P15" s="49"/>
      <c r="Q15" s="46"/>
      <c r="R15" s="48"/>
      <c r="S15" s="48"/>
      <c r="U15" s="48"/>
      <c r="V15" s="48"/>
      <c r="W15" s="5"/>
      <c r="Y15" s="46"/>
      <c r="Z15" s="47"/>
      <c r="AA15" s="47"/>
      <c r="AB15" s="45"/>
      <c r="AC15" s="47"/>
      <c r="AD15" s="47"/>
      <c r="AE15" s="46"/>
      <c r="AF15" s="48"/>
      <c r="AG15" s="48"/>
      <c r="AJ15" s="49"/>
      <c r="AK15" s="46"/>
      <c r="AM15" s="48"/>
      <c r="AO15" s="48"/>
      <c r="AP15" s="48"/>
      <c r="AQ15" s="5"/>
      <c r="AS15" s="46"/>
      <c r="AT15" s="47"/>
      <c r="AU15" s="47"/>
      <c r="AV15" s="45"/>
      <c r="AW15" s="47"/>
      <c r="AX15" s="47"/>
      <c r="AY15" s="46"/>
      <c r="AZ15" s="48"/>
      <c r="BA15" s="48"/>
      <c r="BD15" s="49"/>
      <c r="BE15" s="46"/>
      <c r="BF15" s="48"/>
      <c r="BG15" s="48"/>
      <c r="BI15" s="48"/>
      <c r="BJ15" s="48"/>
      <c r="BK15" s="5"/>
      <c r="BM15" s="46"/>
      <c r="BN15" s="47"/>
      <c r="BO15" s="47"/>
      <c r="BP15" s="45"/>
      <c r="BQ15" s="47"/>
      <c r="BR15" s="47"/>
      <c r="BS15" s="46"/>
      <c r="BT15" s="48"/>
      <c r="BU15" s="48"/>
      <c r="BX15" s="49"/>
      <c r="BY15" s="46"/>
      <c r="BZ15" s="48"/>
      <c r="CA15" s="48"/>
      <c r="CC15" s="48"/>
      <c r="CD15" s="48"/>
      <c r="CE15" s="46"/>
      <c r="CG15" s="46"/>
      <c r="CH15" s="47"/>
      <c r="CI15" s="47"/>
      <c r="CJ15" s="45"/>
      <c r="CK15" s="47"/>
      <c r="CL15" s="47"/>
      <c r="CM15" s="46"/>
      <c r="CN15" s="48"/>
      <c r="CO15" s="48"/>
      <c r="CR15" s="49"/>
      <c r="CS15" s="46"/>
      <c r="CT15" s="48"/>
      <c r="CU15" s="48"/>
      <c r="CW15" s="48"/>
      <c r="CX15" s="48"/>
      <c r="CY15" s="5"/>
      <c r="DA15" s="46"/>
      <c r="DB15" s="47"/>
      <c r="DC15" s="47"/>
      <c r="DD15" s="45"/>
      <c r="DE15" s="47"/>
      <c r="DF15" s="47"/>
      <c r="DG15" s="46"/>
      <c r="DH15" s="48"/>
      <c r="DI15" s="48"/>
      <c r="DL15" s="49"/>
      <c r="DM15" s="46"/>
      <c r="DN15" s="48"/>
      <c r="DO15" s="48"/>
      <c r="DQ15" s="48"/>
      <c r="DR15" s="48"/>
      <c r="DS15" s="5"/>
      <c r="DU15" s="46"/>
      <c r="DV15" s="47"/>
      <c r="DW15" s="47"/>
      <c r="DX15" s="45"/>
      <c r="DY15" s="47"/>
      <c r="DZ15" s="47"/>
      <c r="EA15" s="46"/>
      <c r="EC15" s="50"/>
      <c r="EF15" s="49"/>
      <c r="EG15" s="46"/>
      <c r="EH15" s="48"/>
      <c r="EI15" s="48"/>
      <c r="EK15" s="48"/>
      <c r="EL15" s="48"/>
      <c r="EM15" s="5"/>
      <c r="EO15" s="46"/>
      <c r="EP15" s="47"/>
      <c r="EQ15" s="47"/>
      <c r="ER15" s="45"/>
      <c r="ES15" s="47"/>
      <c r="ET15" s="47"/>
      <c r="EU15" s="46"/>
      <c r="EV15" s="48"/>
      <c r="EW15" s="48"/>
      <c r="EZ15" s="49"/>
      <c r="FA15" s="46"/>
      <c r="FB15" s="48"/>
      <c r="FC15" s="48"/>
      <c r="FE15" s="48"/>
      <c r="FF15" s="48"/>
      <c r="FG15" s="5"/>
      <c r="FI15" s="46"/>
      <c r="FJ15" s="47"/>
      <c r="FK15" s="47"/>
      <c r="FL15" s="45"/>
      <c r="FM15" s="47"/>
      <c r="FN15" s="47"/>
      <c r="FO15" s="46"/>
      <c r="FP15" s="48"/>
      <c r="FQ15" s="48"/>
      <c r="FT15" s="49"/>
      <c r="FU15" s="46"/>
      <c r="FV15" s="48"/>
      <c r="FW15" s="48"/>
      <c r="FY15" s="48"/>
      <c r="FZ15" s="48"/>
      <c r="GA15" s="5"/>
      <c r="GC15" s="45"/>
      <c r="GD15" s="47"/>
      <c r="GE15" s="45"/>
      <c r="GF15" s="45"/>
      <c r="GG15" s="47"/>
      <c r="GH15" s="45"/>
      <c r="GI15" s="51"/>
      <c r="GN15" s="49"/>
      <c r="GU15" s="5"/>
      <c r="GW15" s="45"/>
      <c r="GX15" s="47"/>
      <c r="GY15" s="45"/>
      <c r="GZ15" s="45"/>
      <c r="HA15" s="47"/>
      <c r="HB15" s="45"/>
      <c r="HC15" s="51"/>
      <c r="HH15" s="49"/>
      <c r="HO15" s="5"/>
      <c r="HQ15" s="45"/>
      <c r="HR15" s="47"/>
      <c r="HS15" s="45"/>
      <c r="HT15" s="45"/>
      <c r="HU15" s="47"/>
      <c r="HV15" s="45"/>
      <c r="HW15" s="51"/>
      <c r="IB15" s="49"/>
      <c r="II15" s="5"/>
      <c r="IK15" s="45"/>
      <c r="IL15" s="47"/>
      <c r="IM15" s="45"/>
      <c r="IN15" s="45"/>
      <c r="IO15" s="47"/>
      <c r="IP15" s="45"/>
      <c r="IQ15" s="51"/>
      <c r="IV15" s="49"/>
    </row>
    <row r="16" spans="1:302" s="6" customFormat="1" ht="13.5" customHeight="1">
      <c r="A16" s="44"/>
      <c r="B16" s="45"/>
      <c r="C16" s="5"/>
      <c r="E16" s="46"/>
      <c r="F16" s="47"/>
      <c r="G16" s="48"/>
      <c r="H16" s="45"/>
      <c r="I16" s="47"/>
      <c r="J16" s="48"/>
      <c r="K16" s="48"/>
      <c r="L16" s="48"/>
      <c r="M16" s="48"/>
      <c r="P16" s="49"/>
      <c r="Q16" s="46"/>
      <c r="R16" s="48"/>
      <c r="S16" s="48"/>
      <c r="U16" s="48"/>
      <c r="V16" s="48"/>
      <c r="W16" s="5"/>
      <c r="Y16" s="46"/>
      <c r="Z16" s="47"/>
      <c r="AA16" s="47"/>
      <c r="AB16" s="45"/>
      <c r="AC16" s="47"/>
      <c r="AD16" s="47"/>
      <c r="AE16" s="46"/>
      <c r="AF16" s="48"/>
      <c r="AG16" s="48"/>
      <c r="AJ16" s="49"/>
      <c r="AK16" s="46"/>
      <c r="AM16" s="48"/>
      <c r="AO16" s="48"/>
      <c r="AP16" s="48"/>
      <c r="AQ16" s="5"/>
      <c r="AS16" s="46"/>
      <c r="AT16" s="47"/>
      <c r="AU16" s="47"/>
      <c r="AV16" s="45"/>
      <c r="AW16" s="47"/>
      <c r="AX16" s="47"/>
      <c r="AY16" s="46"/>
      <c r="AZ16" s="48"/>
      <c r="BA16" s="48"/>
      <c r="BD16" s="49"/>
      <c r="BE16" s="46"/>
      <c r="BF16" s="48"/>
      <c r="BG16" s="48"/>
      <c r="BI16" s="48"/>
      <c r="BJ16" s="48"/>
      <c r="BK16" s="5"/>
      <c r="BM16" s="46"/>
      <c r="BN16" s="47"/>
      <c r="BO16" s="47"/>
      <c r="BP16" s="45"/>
      <c r="BQ16" s="47"/>
      <c r="BR16" s="47"/>
      <c r="BS16" s="46"/>
      <c r="BT16" s="48"/>
      <c r="BU16" s="48"/>
      <c r="BX16" s="49"/>
      <c r="BY16" s="46"/>
      <c r="BZ16" s="48"/>
      <c r="CA16" s="48"/>
      <c r="CC16" s="48"/>
      <c r="CD16" s="48"/>
      <c r="CE16" s="46"/>
      <c r="CG16" s="46"/>
      <c r="CH16" s="47"/>
      <c r="CI16" s="47"/>
      <c r="CJ16" s="45"/>
      <c r="CK16" s="47"/>
      <c r="CL16" s="47"/>
      <c r="CM16" s="46"/>
      <c r="CN16" s="48"/>
      <c r="CO16" s="48"/>
      <c r="CR16" s="49"/>
      <c r="CS16" s="46"/>
      <c r="CT16" s="48"/>
      <c r="CU16" s="48"/>
      <c r="CW16" s="48"/>
      <c r="CX16" s="48"/>
      <c r="CY16" s="5"/>
      <c r="DA16" s="46"/>
      <c r="DB16" s="47"/>
      <c r="DC16" s="47"/>
      <c r="DD16" s="45"/>
      <c r="DE16" s="47"/>
      <c r="DF16" s="47"/>
      <c r="DG16" s="46"/>
      <c r="DH16" s="48"/>
      <c r="DI16" s="48"/>
      <c r="DL16" s="49"/>
      <c r="DM16" s="46"/>
      <c r="DN16" s="48"/>
      <c r="DO16" s="48"/>
      <c r="DQ16" s="48"/>
      <c r="DR16" s="48"/>
      <c r="DS16" s="5"/>
      <c r="DU16" s="46"/>
      <c r="DV16" s="47"/>
      <c r="DW16" s="47"/>
      <c r="DX16" s="45"/>
      <c r="DY16" s="47"/>
      <c r="DZ16" s="47"/>
      <c r="EA16" s="46"/>
      <c r="EC16" s="50"/>
      <c r="EF16" s="49"/>
      <c r="EG16" s="46"/>
      <c r="EH16" s="48"/>
      <c r="EI16" s="48"/>
      <c r="EK16" s="48"/>
      <c r="EL16" s="48"/>
      <c r="EM16" s="5"/>
      <c r="EO16" s="46"/>
      <c r="EP16" s="47"/>
      <c r="EQ16" s="47"/>
      <c r="ER16" s="45"/>
      <c r="ES16" s="47"/>
      <c r="ET16" s="47"/>
      <c r="EU16" s="46"/>
      <c r="EV16" s="48"/>
      <c r="EW16" s="48"/>
      <c r="EZ16" s="49"/>
      <c r="FA16" s="46"/>
      <c r="FB16" s="48"/>
      <c r="FC16" s="48"/>
      <c r="FE16" s="48"/>
      <c r="FF16" s="48"/>
      <c r="FG16" s="5"/>
      <c r="FI16" s="46"/>
      <c r="FJ16" s="47"/>
      <c r="FK16" s="47"/>
      <c r="FL16" s="45"/>
      <c r="FM16" s="47"/>
      <c r="FN16" s="47"/>
      <c r="FO16" s="46"/>
      <c r="FP16" s="48"/>
      <c r="FQ16" s="48"/>
      <c r="FT16" s="49"/>
      <c r="FU16" s="46"/>
      <c r="FV16" s="48"/>
      <c r="FW16" s="48"/>
      <c r="FY16" s="48"/>
      <c r="FZ16" s="48"/>
      <c r="GA16" s="5"/>
      <c r="GC16" s="46"/>
      <c r="GD16" s="47"/>
      <c r="GE16" s="47"/>
      <c r="GF16" s="45"/>
      <c r="GG16" s="47"/>
      <c r="GH16" s="47"/>
      <c r="GI16" s="51"/>
      <c r="GN16" s="49"/>
      <c r="GU16" s="5"/>
      <c r="GW16" s="46"/>
      <c r="GX16" s="47"/>
      <c r="GY16" s="47"/>
      <c r="GZ16" s="45"/>
      <c r="HA16" s="47"/>
      <c r="HB16" s="47"/>
      <c r="HC16" s="51"/>
      <c r="HH16" s="49"/>
      <c r="HO16" s="5"/>
      <c r="HQ16" s="46"/>
      <c r="HR16" s="47"/>
      <c r="HS16" s="47"/>
      <c r="HT16" s="45"/>
      <c r="HU16" s="47"/>
      <c r="HV16" s="47"/>
      <c r="HW16" s="51"/>
      <c r="IB16" s="49"/>
      <c r="II16" s="5"/>
      <c r="IK16" s="46"/>
      <c r="IL16" s="47"/>
      <c r="IM16" s="47"/>
      <c r="IN16" s="45"/>
      <c r="IO16" s="47"/>
      <c r="IP16" s="47"/>
      <c r="IQ16" s="51"/>
      <c r="IV16" s="49"/>
    </row>
    <row r="17" spans="1:262" s="6" customFormat="1" ht="13.5" customHeight="1">
      <c r="A17" s="44"/>
      <c r="B17" s="45"/>
      <c r="C17" s="5"/>
      <c r="E17" s="46"/>
      <c r="F17" s="47"/>
      <c r="G17" s="48"/>
      <c r="H17" s="45"/>
      <c r="I17" s="47"/>
      <c r="J17" s="48"/>
      <c r="K17" s="48"/>
      <c r="L17" s="48"/>
      <c r="M17" s="48"/>
      <c r="P17" s="49"/>
      <c r="Q17" s="46"/>
      <c r="R17" s="48"/>
      <c r="S17" s="48"/>
      <c r="U17" s="48"/>
      <c r="V17" s="48"/>
      <c r="W17" s="5"/>
      <c r="Y17" s="46"/>
      <c r="Z17" s="47"/>
      <c r="AA17" s="47"/>
      <c r="AB17" s="45"/>
      <c r="AC17" s="47"/>
      <c r="AD17" s="47"/>
      <c r="AE17" s="46"/>
      <c r="AF17" s="48"/>
      <c r="AG17" s="48"/>
      <c r="AJ17" s="49"/>
      <c r="AK17" s="46"/>
      <c r="AM17" s="48"/>
      <c r="AO17" s="48"/>
      <c r="AP17" s="48"/>
      <c r="AQ17" s="5"/>
      <c r="AS17" s="46"/>
      <c r="AT17" s="47"/>
      <c r="AU17" s="47"/>
      <c r="AV17" s="45"/>
      <c r="AW17" s="47"/>
      <c r="AX17" s="47"/>
      <c r="AY17" s="46"/>
      <c r="AZ17" s="48"/>
      <c r="BA17" s="48"/>
      <c r="BD17" s="49"/>
      <c r="BE17" s="46"/>
      <c r="BF17" s="48"/>
      <c r="BG17" s="48"/>
      <c r="BI17" s="48"/>
      <c r="BJ17" s="48"/>
      <c r="BK17" s="5"/>
      <c r="BM17" s="46"/>
      <c r="BN17" s="47"/>
      <c r="BO17" s="47"/>
      <c r="BP17" s="45"/>
      <c r="BQ17" s="47"/>
      <c r="BR17" s="47"/>
      <c r="BS17" s="46"/>
      <c r="BT17" s="48"/>
      <c r="BU17" s="48"/>
      <c r="BX17" s="49"/>
      <c r="BY17" s="46"/>
      <c r="BZ17" s="48"/>
      <c r="CA17" s="48"/>
      <c r="CC17" s="48"/>
      <c r="CD17" s="48"/>
      <c r="CE17" s="46"/>
      <c r="CG17" s="46"/>
      <c r="CH17" s="47"/>
      <c r="CI17" s="47"/>
      <c r="CJ17" s="45"/>
      <c r="CK17" s="47"/>
      <c r="CL17" s="47"/>
      <c r="CM17" s="46"/>
      <c r="CN17" s="48"/>
      <c r="CO17" s="48"/>
      <c r="CR17" s="49"/>
      <c r="CS17" s="46"/>
      <c r="CT17" s="48"/>
      <c r="CU17" s="48"/>
      <c r="CW17" s="48"/>
      <c r="CX17" s="48"/>
      <c r="CY17" s="5"/>
      <c r="DA17" s="46"/>
      <c r="DB17" s="47"/>
      <c r="DC17" s="47"/>
      <c r="DD17" s="45"/>
      <c r="DE17" s="47"/>
      <c r="DF17" s="47"/>
      <c r="DG17" s="46"/>
      <c r="DH17" s="48"/>
      <c r="DI17" s="48"/>
      <c r="DL17" s="49"/>
      <c r="DM17" s="46"/>
      <c r="DN17" s="48"/>
      <c r="DO17" s="48"/>
      <c r="DQ17" s="48"/>
      <c r="DR17" s="48"/>
      <c r="DS17" s="5"/>
      <c r="DU17" s="46"/>
      <c r="DV17" s="47"/>
      <c r="DW17" s="47"/>
      <c r="DX17" s="45"/>
      <c r="DY17" s="47"/>
      <c r="DZ17" s="47"/>
      <c r="EA17" s="46"/>
      <c r="EC17" s="50"/>
      <c r="EF17" s="49"/>
      <c r="EG17" s="46"/>
      <c r="EH17" s="48"/>
      <c r="EI17" s="48"/>
      <c r="EK17" s="48"/>
      <c r="EL17" s="48"/>
      <c r="EM17" s="5"/>
      <c r="EO17" s="46"/>
      <c r="EP17" s="47"/>
      <c r="EQ17" s="47"/>
      <c r="ER17" s="45"/>
      <c r="ES17" s="47"/>
      <c r="ET17" s="47"/>
      <c r="EU17" s="46"/>
      <c r="EV17" s="48"/>
      <c r="EW17" s="48"/>
      <c r="EZ17" s="49"/>
      <c r="FA17" s="46"/>
      <c r="FB17" s="48"/>
      <c r="FC17" s="48"/>
      <c r="FE17" s="48"/>
      <c r="FF17" s="48"/>
      <c r="FG17" s="5"/>
      <c r="FI17" s="46"/>
      <c r="FJ17" s="47"/>
      <c r="FK17" s="47"/>
      <c r="FL17" s="45"/>
      <c r="FM17" s="47"/>
      <c r="FN17" s="47"/>
      <c r="FO17" s="46"/>
      <c r="FP17" s="48"/>
      <c r="FQ17" s="48"/>
      <c r="FT17" s="49"/>
      <c r="FU17" s="46"/>
      <c r="FV17" s="48"/>
      <c r="FW17" s="48"/>
      <c r="FY17" s="48"/>
      <c r="FZ17" s="48"/>
      <c r="GA17" s="5"/>
      <c r="GC17" s="46"/>
      <c r="GD17" s="47"/>
      <c r="GF17" s="45"/>
      <c r="GG17" s="47"/>
      <c r="GI17" s="51"/>
      <c r="GN17" s="49"/>
      <c r="GU17" s="5"/>
      <c r="GW17" s="46"/>
      <c r="GX17" s="47"/>
      <c r="GZ17" s="45"/>
      <c r="HA17" s="47"/>
      <c r="HC17" s="51"/>
      <c r="HH17" s="49"/>
      <c r="HO17" s="5"/>
      <c r="HQ17" s="46"/>
      <c r="HR17" s="47"/>
      <c r="HT17" s="45"/>
      <c r="HU17" s="47"/>
      <c r="HW17" s="51"/>
      <c r="IB17" s="49"/>
      <c r="II17" s="5"/>
      <c r="IK17" s="46"/>
      <c r="IL17" s="47"/>
      <c r="IN17" s="45"/>
      <c r="IO17" s="47"/>
      <c r="IQ17" s="51"/>
      <c r="IV17" s="49"/>
    </row>
    <row r="18" spans="1:262" s="6" customFormat="1" ht="13.5" customHeight="1">
      <c r="A18" s="44"/>
      <c r="B18" s="45"/>
      <c r="C18" s="5"/>
      <c r="E18" s="46"/>
      <c r="F18" s="47"/>
      <c r="G18" s="48"/>
      <c r="H18" s="45"/>
      <c r="I18" s="47"/>
      <c r="J18" s="48"/>
      <c r="K18" s="48"/>
      <c r="L18" s="48"/>
      <c r="M18" s="48"/>
      <c r="P18" s="49"/>
      <c r="Q18" s="46"/>
      <c r="R18" s="48"/>
      <c r="S18" s="48"/>
      <c r="U18" s="48"/>
      <c r="V18" s="48"/>
      <c r="W18" s="5"/>
      <c r="Y18" s="46"/>
      <c r="Z18" s="47"/>
      <c r="AA18" s="47"/>
      <c r="AB18" s="45"/>
      <c r="AC18" s="47"/>
      <c r="AD18" s="47"/>
      <c r="AE18" s="46"/>
      <c r="AF18" s="48"/>
      <c r="AG18" s="48"/>
      <c r="AJ18" s="49"/>
      <c r="AK18" s="46"/>
      <c r="AM18" s="48"/>
      <c r="AO18" s="48"/>
      <c r="AP18" s="48"/>
      <c r="AQ18" s="5"/>
      <c r="AS18" s="46"/>
      <c r="AT18" s="47"/>
      <c r="AU18" s="47"/>
      <c r="AV18" s="45"/>
      <c r="AW18" s="47"/>
      <c r="AX18" s="47"/>
      <c r="AY18" s="46"/>
      <c r="AZ18" s="48"/>
      <c r="BA18" s="48"/>
      <c r="BD18" s="49"/>
      <c r="BE18" s="46"/>
      <c r="BF18" s="48"/>
      <c r="BG18" s="48"/>
      <c r="BI18" s="48"/>
      <c r="BJ18" s="48"/>
      <c r="BK18" s="5"/>
      <c r="BM18" s="46"/>
      <c r="BN18" s="47"/>
      <c r="BO18" s="47"/>
      <c r="BP18" s="45"/>
      <c r="BQ18" s="47"/>
      <c r="BR18" s="47"/>
      <c r="BS18" s="46"/>
      <c r="BT18" s="48"/>
      <c r="BU18" s="48"/>
      <c r="BX18" s="49"/>
      <c r="BY18" s="46"/>
      <c r="BZ18" s="48"/>
      <c r="CA18" s="48"/>
      <c r="CC18" s="48"/>
      <c r="CD18" s="48"/>
      <c r="CE18" s="46"/>
      <c r="CG18" s="46"/>
      <c r="CH18" s="47"/>
      <c r="CI18" s="47"/>
      <c r="CJ18" s="45"/>
      <c r="CK18" s="47"/>
      <c r="CL18" s="47"/>
      <c r="CM18" s="46"/>
      <c r="CN18" s="48"/>
      <c r="CO18" s="48"/>
      <c r="CR18" s="49"/>
      <c r="CS18" s="46"/>
      <c r="CT18" s="48"/>
      <c r="CU18" s="48"/>
      <c r="CW18" s="48"/>
      <c r="CX18" s="48"/>
      <c r="CY18" s="5"/>
      <c r="DA18" s="46"/>
      <c r="DB18" s="47"/>
      <c r="DC18" s="47"/>
      <c r="DD18" s="45"/>
      <c r="DE18" s="47"/>
      <c r="DF18" s="47"/>
      <c r="DG18" s="46"/>
      <c r="DH18" s="48"/>
      <c r="DI18" s="48"/>
      <c r="DL18" s="49"/>
      <c r="DM18" s="46"/>
      <c r="DN18" s="48"/>
      <c r="DO18" s="48"/>
      <c r="DQ18" s="48"/>
      <c r="DR18" s="48"/>
      <c r="DS18" s="5"/>
      <c r="DU18" s="46"/>
      <c r="DV18" s="47"/>
      <c r="DW18" s="47"/>
      <c r="DX18" s="45"/>
      <c r="DY18" s="47"/>
      <c r="DZ18" s="47"/>
      <c r="EA18" s="46"/>
      <c r="EC18" s="50"/>
      <c r="EF18" s="49"/>
      <c r="EG18" s="46"/>
      <c r="EH18" s="48"/>
      <c r="EI18" s="48"/>
      <c r="EK18" s="48"/>
      <c r="EL18" s="48"/>
      <c r="EM18" s="5"/>
      <c r="EO18" s="46"/>
      <c r="EP18" s="47"/>
      <c r="EQ18" s="47"/>
      <c r="ER18" s="45"/>
      <c r="ES18" s="47"/>
      <c r="ET18" s="47"/>
      <c r="EU18" s="46"/>
      <c r="EV18" s="48"/>
      <c r="EW18" s="48"/>
      <c r="EZ18" s="49"/>
      <c r="FA18" s="46"/>
      <c r="FB18" s="48"/>
      <c r="FC18" s="48"/>
      <c r="FE18" s="48"/>
      <c r="FF18" s="48"/>
      <c r="FG18" s="5"/>
      <c r="FI18" s="46"/>
      <c r="FJ18" s="47"/>
      <c r="FK18" s="47"/>
      <c r="FL18" s="45"/>
      <c r="FM18" s="47"/>
      <c r="FN18" s="47"/>
      <c r="FO18" s="46"/>
      <c r="FP18" s="48"/>
      <c r="FQ18" s="48"/>
      <c r="FT18" s="49"/>
      <c r="FU18" s="46"/>
      <c r="FV18" s="48"/>
      <c r="FW18" s="48"/>
      <c r="FY18" s="48"/>
      <c r="FZ18" s="48"/>
      <c r="GA18" s="5"/>
      <c r="GC18" s="46"/>
      <c r="GD18" s="47"/>
      <c r="GE18" s="45"/>
      <c r="GF18" s="45"/>
      <c r="GG18" s="47"/>
      <c r="GH18" s="45"/>
      <c r="GI18" s="51"/>
      <c r="GN18" s="49"/>
      <c r="GU18" s="5"/>
      <c r="GW18" s="46"/>
      <c r="GX18" s="47"/>
      <c r="GY18" s="45"/>
      <c r="GZ18" s="45"/>
      <c r="HA18" s="47"/>
      <c r="HB18" s="45"/>
      <c r="HC18" s="51"/>
      <c r="HH18" s="49"/>
      <c r="HO18" s="5"/>
      <c r="HQ18" s="46"/>
      <c r="HR18" s="47"/>
      <c r="HS18" s="45"/>
      <c r="HT18" s="45"/>
      <c r="HU18" s="47"/>
      <c r="HV18" s="45"/>
      <c r="HW18" s="51"/>
      <c r="IB18" s="49"/>
      <c r="II18" s="5"/>
      <c r="IK18" s="46"/>
      <c r="IL18" s="47"/>
      <c r="IM18" s="45"/>
      <c r="IN18" s="45"/>
      <c r="IO18" s="47"/>
      <c r="IP18" s="45"/>
      <c r="IQ18" s="51"/>
      <c r="IV18" s="49"/>
    </row>
    <row r="19" spans="1:262" s="6" customFormat="1" ht="13.5" customHeight="1">
      <c r="A19" s="44"/>
      <c r="B19" s="45"/>
      <c r="C19" s="5"/>
      <c r="E19" s="46"/>
      <c r="F19" s="47"/>
      <c r="G19" s="48"/>
      <c r="H19" s="45"/>
      <c r="I19" s="47"/>
      <c r="J19" s="48"/>
      <c r="K19" s="48"/>
      <c r="L19" s="48"/>
      <c r="M19" s="48"/>
      <c r="P19" s="49"/>
      <c r="Q19" s="46"/>
      <c r="R19" s="48"/>
      <c r="S19" s="48"/>
      <c r="U19" s="48"/>
      <c r="V19" s="48"/>
      <c r="W19" s="5"/>
      <c r="Y19" s="46"/>
      <c r="Z19" s="47"/>
      <c r="AA19" s="47"/>
      <c r="AB19" s="45"/>
      <c r="AC19" s="47"/>
      <c r="AD19" s="47"/>
      <c r="AE19" s="46"/>
      <c r="AF19" s="48"/>
      <c r="AG19" s="48"/>
      <c r="AJ19" s="49"/>
      <c r="AK19" s="46"/>
      <c r="AM19" s="48"/>
      <c r="AO19" s="48"/>
      <c r="AP19" s="48"/>
      <c r="AQ19" s="5"/>
      <c r="AS19" s="46"/>
      <c r="AT19" s="47"/>
      <c r="AU19" s="47"/>
      <c r="AV19" s="45"/>
      <c r="AW19" s="47"/>
      <c r="AX19" s="47"/>
      <c r="AY19" s="46"/>
      <c r="AZ19" s="48"/>
      <c r="BA19" s="48"/>
      <c r="BD19" s="49"/>
      <c r="BE19" s="46"/>
      <c r="BF19" s="48"/>
      <c r="BG19" s="48"/>
      <c r="BI19" s="48"/>
      <c r="BJ19" s="48"/>
      <c r="BK19" s="5"/>
      <c r="BM19" s="46"/>
      <c r="BN19" s="47"/>
      <c r="BO19" s="47"/>
      <c r="BP19" s="45"/>
      <c r="BQ19" s="47"/>
      <c r="BR19" s="47"/>
      <c r="BS19" s="46"/>
      <c r="BT19" s="48"/>
      <c r="BU19" s="48"/>
      <c r="BX19" s="49"/>
      <c r="BY19" s="46"/>
      <c r="BZ19" s="48"/>
      <c r="CA19" s="48"/>
      <c r="CC19" s="48"/>
      <c r="CD19" s="48"/>
      <c r="CE19" s="46"/>
      <c r="CG19" s="46"/>
      <c r="CH19" s="47"/>
      <c r="CI19" s="47"/>
      <c r="CJ19" s="45"/>
      <c r="CK19" s="47"/>
      <c r="CL19" s="47"/>
      <c r="CM19" s="46"/>
      <c r="CN19" s="48"/>
      <c r="CO19" s="48"/>
      <c r="CR19" s="49"/>
      <c r="CS19" s="46"/>
      <c r="CT19" s="48"/>
      <c r="CU19" s="48"/>
      <c r="CW19" s="48"/>
      <c r="CX19" s="48"/>
      <c r="CY19" s="5"/>
      <c r="DA19" s="46"/>
      <c r="DB19" s="47"/>
      <c r="DC19" s="47"/>
      <c r="DD19" s="45"/>
      <c r="DE19" s="47"/>
      <c r="DF19" s="47"/>
      <c r="DG19" s="46"/>
      <c r="DH19" s="48"/>
      <c r="DI19" s="48"/>
      <c r="DL19" s="49"/>
      <c r="DM19" s="46"/>
      <c r="DN19" s="48"/>
      <c r="DO19" s="48"/>
      <c r="DQ19" s="48"/>
      <c r="DR19" s="48"/>
      <c r="DS19" s="5"/>
      <c r="DU19" s="46"/>
      <c r="DV19" s="47"/>
      <c r="DW19" s="47"/>
      <c r="DX19" s="45"/>
      <c r="DY19" s="47"/>
      <c r="DZ19" s="47"/>
      <c r="EA19" s="46"/>
      <c r="EC19" s="50"/>
      <c r="EF19" s="49"/>
      <c r="EG19" s="46"/>
      <c r="EH19" s="48"/>
      <c r="EI19" s="48"/>
      <c r="EK19" s="48"/>
      <c r="EL19" s="48"/>
      <c r="EM19" s="5"/>
      <c r="EO19" s="46"/>
      <c r="EP19" s="47"/>
      <c r="EQ19" s="47"/>
      <c r="ER19" s="45"/>
      <c r="ES19" s="47"/>
      <c r="ET19" s="47"/>
      <c r="EU19" s="46"/>
      <c r="EV19" s="48"/>
      <c r="EW19" s="48"/>
      <c r="EZ19" s="49"/>
      <c r="FA19" s="46"/>
      <c r="FB19" s="48"/>
      <c r="FC19" s="48"/>
      <c r="FE19" s="48"/>
      <c r="FF19" s="48"/>
      <c r="FG19" s="5"/>
      <c r="FI19" s="46"/>
      <c r="FJ19" s="47"/>
      <c r="FK19" s="47"/>
      <c r="FL19" s="45"/>
      <c r="FM19" s="47"/>
      <c r="FN19" s="47"/>
      <c r="FO19" s="46"/>
      <c r="FP19" s="48"/>
      <c r="FQ19" s="48"/>
      <c r="FT19" s="49"/>
      <c r="FU19" s="46"/>
      <c r="FV19" s="48"/>
      <c r="FW19" s="48"/>
      <c r="FY19" s="48"/>
      <c r="FZ19" s="48"/>
      <c r="GA19" s="5"/>
      <c r="GC19" s="46"/>
      <c r="GD19" s="47"/>
      <c r="GE19" s="45"/>
      <c r="GF19" s="45"/>
      <c r="GG19" s="47"/>
      <c r="GH19" s="45"/>
      <c r="GI19" s="51"/>
      <c r="GN19" s="49"/>
      <c r="GU19" s="5"/>
      <c r="GW19" s="46"/>
      <c r="GX19" s="47"/>
      <c r="GY19" s="45"/>
      <c r="GZ19" s="45"/>
      <c r="HA19" s="47"/>
      <c r="HB19" s="45"/>
      <c r="HC19" s="51"/>
      <c r="HH19" s="49"/>
      <c r="HO19" s="5"/>
      <c r="HQ19" s="46"/>
      <c r="HR19" s="47"/>
      <c r="HS19" s="45"/>
      <c r="HT19" s="45"/>
      <c r="HU19" s="47"/>
      <c r="HV19" s="45"/>
      <c r="HW19" s="51"/>
      <c r="IB19" s="49"/>
      <c r="II19" s="5"/>
      <c r="IK19" s="46"/>
      <c r="IL19" s="47"/>
      <c r="IM19" s="45"/>
      <c r="IN19" s="45"/>
      <c r="IO19" s="47"/>
      <c r="IP19" s="45"/>
      <c r="IQ19" s="51"/>
      <c r="IV19" s="49"/>
    </row>
    <row r="20" spans="1:262" s="6" customFormat="1" ht="13.5" customHeight="1">
      <c r="A20" s="44"/>
      <c r="B20" s="45"/>
      <c r="C20" s="5"/>
      <c r="E20" s="46"/>
      <c r="F20" s="47"/>
      <c r="G20" s="48"/>
      <c r="H20" s="45"/>
      <c r="I20" s="47"/>
      <c r="J20" s="48"/>
      <c r="K20" s="48"/>
      <c r="L20" s="48"/>
      <c r="M20" s="48"/>
      <c r="P20" s="49"/>
      <c r="Q20" s="46"/>
      <c r="R20" s="48"/>
      <c r="S20" s="48"/>
      <c r="U20" s="48"/>
      <c r="V20" s="48"/>
      <c r="W20" s="5"/>
      <c r="Y20" s="46"/>
      <c r="Z20" s="47"/>
      <c r="AA20" s="47"/>
      <c r="AB20" s="45"/>
      <c r="AC20" s="47"/>
      <c r="AD20" s="47"/>
      <c r="AE20" s="46"/>
      <c r="AF20" s="48"/>
      <c r="AG20" s="48"/>
      <c r="AJ20" s="49"/>
      <c r="AK20" s="46"/>
      <c r="AM20" s="48"/>
      <c r="AO20" s="48"/>
      <c r="AP20" s="48"/>
      <c r="AQ20" s="5"/>
      <c r="AS20" s="46"/>
      <c r="AT20" s="47"/>
      <c r="AU20" s="47"/>
      <c r="AV20" s="45"/>
      <c r="AW20" s="47"/>
      <c r="AX20" s="47"/>
      <c r="AY20" s="46"/>
      <c r="AZ20" s="48"/>
      <c r="BA20" s="48"/>
      <c r="BD20" s="49"/>
      <c r="BE20" s="46"/>
      <c r="BF20" s="48"/>
      <c r="BG20" s="48"/>
      <c r="BI20" s="48"/>
      <c r="BJ20" s="48"/>
      <c r="BK20" s="5"/>
      <c r="BM20" s="46"/>
      <c r="BN20" s="47"/>
      <c r="BO20" s="47"/>
      <c r="BP20" s="45"/>
      <c r="BQ20" s="47"/>
      <c r="BR20" s="47"/>
      <c r="BS20" s="46"/>
      <c r="BT20" s="48"/>
      <c r="BU20" s="48"/>
      <c r="BX20" s="49"/>
      <c r="BY20" s="46"/>
      <c r="BZ20" s="48"/>
      <c r="CA20" s="48"/>
      <c r="CC20" s="48"/>
      <c r="CD20" s="48"/>
      <c r="CE20" s="46"/>
      <c r="CG20" s="46"/>
      <c r="CH20" s="47"/>
      <c r="CI20" s="47"/>
      <c r="CJ20" s="45"/>
      <c r="CK20" s="47"/>
      <c r="CL20" s="47"/>
      <c r="CM20" s="46"/>
      <c r="CN20" s="48"/>
      <c r="CO20" s="48"/>
      <c r="CR20" s="49"/>
      <c r="CS20" s="46"/>
      <c r="CT20" s="48"/>
      <c r="CU20" s="48"/>
      <c r="CW20" s="48"/>
      <c r="CX20" s="48"/>
      <c r="CY20" s="5"/>
      <c r="DA20" s="46"/>
      <c r="DB20" s="47"/>
      <c r="DC20" s="47"/>
      <c r="DD20" s="45"/>
      <c r="DE20" s="47"/>
      <c r="DF20" s="47"/>
      <c r="DG20" s="46"/>
      <c r="DH20" s="48"/>
      <c r="DI20" s="48"/>
      <c r="DL20" s="49"/>
      <c r="DM20" s="46"/>
      <c r="DN20" s="48"/>
      <c r="DO20" s="48"/>
      <c r="DQ20" s="48"/>
      <c r="DR20" s="48"/>
      <c r="DS20" s="5"/>
      <c r="DU20" s="46"/>
      <c r="DV20" s="47"/>
      <c r="DW20" s="47"/>
      <c r="DX20" s="45"/>
      <c r="DY20" s="47"/>
      <c r="DZ20" s="47"/>
      <c r="EA20" s="46"/>
      <c r="EC20" s="50"/>
      <c r="EF20" s="49"/>
      <c r="EG20" s="46"/>
      <c r="EH20" s="48"/>
      <c r="EI20" s="48"/>
      <c r="EK20" s="48"/>
      <c r="EL20" s="48"/>
      <c r="EM20" s="5"/>
      <c r="EO20" s="46"/>
      <c r="EP20" s="47"/>
      <c r="EQ20" s="47"/>
      <c r="ER20" s="45"/>
      <c r="ES20" s="47"/>
      <c r="ET20" s="47"/>
      <c r="EU20" s="46"/>
      <c r="EV20" s="48"/>
      <c r="EW20" s="48"/>
      <c r="EZ20" s="49"/>
      <c r="FA20" s="46"/>
      <c r="FB20" s="48"/>
      <c r="FC20" s="48"/>
      <c r="FE20" s="48"/>
      <c r="FF20" s="48"/>
      <c r="FG20" s="5"/>
      <c r="FI20" s="46"/>
      <c r="FJ20" s="47"/>
      <c r="FK20" s="47"/>
      <c r="FL20" s="45"/>
      <c r="FM20" s="47"/>
      <c r="FN20" s="47"/>
      <c r="FO20" s="46"/>
      <c r="FP20" s="48"/>
      <c r="FQ20" s="48"/>
      <c r="FT20" s="49"/>
      <c r="FU20" s="46"/>
      <c r="FV20" s="48"/>
      <c r="FW20" s="48"/>
      <c r="FY20" s="48"/>
      <c r="FZ20" s="48"/>
      <c r="GA20" s="5"/>
      <c r="GC20" s="46"/>
      <c r="GD20" s="47"/>
      <c r="GE20" s="45"/>
      <c r="GF20" s="45"/>
      <c r="GG20" s="47"/>
      <c r="GH20" s="45"/>
      <c r="GI20" s="51"/>
      <c r="GN20" s="49"/>
      <c r="GU20" s="5"/>
      <c r="GW20" s="46"/>
      <c r="GX20" s="47"/>
      <c r="GY20" s="45"/>
      <c r="GZ20" s="45"/>
      <c r="HA20" s="47"/>
      <c r="HB20" s="45"/>
      <c r="HC20" s="51"/>
      <c r="HH20" s="49"/>
      <c r="HO20" s="5"/>
      <c r="HQ20" s="46"/>
      <c r="HR20" s="47"/>
      <c r="HS20" s="45"/>
      <c r="HT20" s="45"/>
      <c r="HU20" s="47"/>
      <c r="HV20" s="45"/>
      <c r="HW20" s="51"/>
      <c r="IB20" s="49"/>
      <c r="II20" s="5"/>
      <c r="IK20" s="46"/>
      <c r="IL20" s="47"/>
      <c r="IM20" s="45"/>
      <c r="IN20" s="45"/>
      <c r="IO20" s="47"/>
      <c r="IP20" s="45"/>
      <c r="IQ20" s="51"/>
      <c r="IV20" s="49"/>
    </row>
    <row r="21" spans="1:262" s="6" customFormat="1" ht="13.5" customHeight="1">
      <c r="A21" s="44"/>
      <c r="B21" s="45"/>
      <c r="C21" s="5"/>
      <c r="E21" s="46"/>
      <c r="F21" s="47"/>
      <c r="G21" s="48"/>
      <c r="H21" s="45"/>
      <c r="I21" s="47"/>
      <c r="J21" s="48"/>
      <c r="K21" s="48"/>
      <c r="L21" s="48"/>
      <c r="M21" s="48"/>
      <c r="P21" s="49"/>
      <c r="Q21" s="46"/>
      <c r="R21" s="48"/>
      <c r="S21" s="48"/>
      <c r="U21" s="48"/>
      <c r="V21" s="48"/>
      <c r="W21" s="5"/>
      <c r="Y21" s="46"/>
      <c r="Z21" s="47"/>
      <c r="AA21" s="47"/>
      <c r="AB21" s="45"/>
      <c r="AC21" s="47"/>
      <c r="AD21" s="47"/>
      <c r="AE21" s="46"/>
      <c r="AF21" s="48"/>
      <c r="AG21" s="48"/>
      <c r="AJ21" s="49"/>
      <c r="AK21" s="46"/>
      <c r="AM21" s="48"/>
      <c r="AO21" s="48"/>
      <c r="AP21" s="48"/>
      <c r="AQ21" s="5"/>
      <c r="AS21" s="46"/>
      <c r="AT21" s="47"/>
      <c r="AU21" s="47"/>
      <c r="AV21" s="45"/>
      <c r="AW21" s="47"/>
      <c r="AX21" s="47"/>
      <c r="AY21" s="46"/>
      <c r="AZ21" s="48"/>
      <c r="BA21" s="48"/>
      <c r="BD21" s="49"/>
      <c r="BE21" s="46"/>
      <c r="BF21" s="48"/>
      <c r="BG21" s="48"/>
      <c r="BI21" s="48"/>
      <c r="BJ21" s="48"/>
      <c r="BK21" s="5"/>
      <c r="BM21" s="46"/>
      <c r="BN21" s="47"/>
      <c r="BO21" s="47"/>
      <c r="BP21" s="45"/>
      <c r="BQ21" s="47"/>
      <c r="BR21" s="47"/>
      <c r="BS21" s="46"/>
      <c r="BT21" s="48"/>
      <c r="BU21" s="48"/>
      <c r="BX21" s="49"/>
      <c r="BY21" s="46"/>
      <c r="BZ21" s="48"/>
      <c r="CA21" s="48"/>
      <c r="CC21" s="48"/>
      <c r="CD21" s="48"/>
      <c r="CE21" s="46"/>
      <c r="CG21" s="46"/>
      <c r="CH21" s="47"/>
      <c r="CI21" s="47"/>
      <c r="CJ21" s="45"/>
      <c r="CK21" s="47"/>
      <c r="CL21" s="47"/>
      <c r="CM21" s="46"/>
      <c r="CN21" s="48"/>
      <c r="CO21" s="48"/>
      <c r="CR21" s="49"/>
      <c r="CS21" s="46"/>
      <c r="CT21" s="48"/>
      <c r="CU21" s="48"/>
      <c r="CW21" s="48"/>
      <c r="CX21" s="48"/>
      <c r="CY21" s="5"/>
      <c r="DA21" s="46"/>
      <c r="DB21" s="47"/>
      <c r="DC21" s="47"/>
      <c r="DD21" s="45"/>
      <c r="DE21" s="47"/>
      <c r="DF21" s="47"/>
      <c r="DG21" s="46"/>
      <c r="DH21" s="48"/>
      <c r="DI21" s="48"/>
      <c r="DL21" s="49"/>
      <c r="DM21" s="46"/>
      <c r="DN21" s="48"/>
      <c r="DO21" s="48"/>
      <c r="DQ21" s="48"/>
      <c r="DR21" s="48"/>
      <c r="DS21" s="5"/>
      <c r="DU21" s="46"/>
      <c r="DV21" s="47"/>
      <c r="DW21" s="47"/>
      <c r="DX21" s="45"/>
      <c r="DY21" s="47"/>
      <c r="DZ21" s="47"/>
      <c r="EA21" s="46"/>
      <c r="EC21" s="50"/>
      <c r="EF21" s="49"/>
      <c r="EG21" s="46"/>
      <c r="EH21" s="48"/>
      <c r="EI21" s="48"/>
      <c r="EK21" s="48"/>
      <c r="EL21" s="48"/>
      <c r="EM21" s="5"/>
      <c r="EO21" s="46"/>
      <c r="EP21" s="47"/>
      <c r="EQ21" s="47"/>
      <c r="ER21" s="45"/>
      <c r="ES21" s="47"/>
      <c r="ET21" s="47"/>
      <c r="EU21" s="46"/>
      <c r="EV21" s="48"/>
      <c r="EW21" s="48"/>
      <c r="EZ21" s="49"/>
      <c r="FA21" s="46"/>
      <c r="FB21" s="48"/>
      <c r="FC21" s="48"/>
      <c r="FE21" s="48"/>
      <c r="FF21" s="48"/>
      <c r="FG21" s="5"/>
      <c r="FI21" s="46"/>
      <c r="FJ21" s="47"/>
      <c r="FK21" s="47"/>
      <c r="FL21" s="45"/>
      <c r="FM21" s="47"/>
      <c r="FN21" s="47"/>
      <c r="FO21" s="46"/>
      <c r="FP21" s="48"/>
      <c r="FQ21" s="48"/>
      <c r="FT21" s="49"/>
      <c r="FU21" s="46"/>
      <c r="FV21" s="48"/>
      <c r="FW21" s="48"/>
      <c r="FY21" s="48"/>
      <c r="FZ21" s="48"/>
      <c r="GA21" s="5"/>
      <c r="GC21" s="45"/>
      <c r="GD21" s="47"/>
      <c r="GE21" s="46"/>
      <c r="GF21" s="46"/>
      <c r="GG21" s="47"/>
      <c r="GH21" s="46"/>
      <c r="GI21" s="51"/>
      <c r="GN21" s="49"/>
      <c r="GU21" s="5"/>
      <c r="GW21" s="45"/>
      <c r="GX21" s="47"/>
      <c r="GY21" s="46"/>
      <c r="GZ21" s="46"/>
      <c r="HA21" s="47"/>
      <c r="HB21" s="46"/>
      <c r="HC21" s="51"/>
      <c r="HH21" s="49"/>
      <c r="HO21" s="5"/>
      <c r="HQ21" s="45"/>
      <c r="HR21" s="47"/>
      <c r="HS21" s="46"/>
      <c r="HT21" s="46"/>
      <c r="HU21" s="47"/>
      <c r="HV21" s="46"/>
      <c r="HW21" s="51"/>
      <c r="IB21" s="49"/>
      <c r="II21" s="5"/>
      <c r="IK21" s="45"/>
      <c r="IL21" s="47"/>
      <c r="IM21" s="46"/>
      <c r="IN21" s="46"/>
      <c r="IO21" s="47"/>
      <c r="IP21" s="46"/>
      <c r="IQ21" s="51"/>
      <c r="IV21" s="49"/>
    </row>
    <row r="22" spans="1:262" s="6" customFormat="1" ht="13.5" customHeight="1">
      <c r="A22" s="44"/>
      <c r="B22" s="45"/>
      <c r="C22" s="5"/>
      <c r="E22" s="46"/>
      <c r="F22" s="47"/>
      <c r="G22" s="48"/>
      <c r="H22" s="45"/>
      <c r="I22" s="47"/>
      <c r="J22" s="48"/>
      <c r="K22" s="48"/>
      <c r="L22" s="48"/>
      <c r="M22" s="48"/>
      <c r="P22" s="49"/>
      <c r="Q22" s="46"/>
      <c r="R22" s="48"/>
      <c r="S22" s="48"/>
      <c r="U22" s="48"/>
      <c r="V22" s="48"/>
      <c r="W22" s="5"/>
      <c r="Y22" s="46"/>
      <c r="Z22" s="47"/>
      <c r="AA22" s="47"/>
      <c r="AB22" s="45"/>
      <c r="AC22" s="47"/>
      <c r="AD22" s="47"/>
      <c r="AE22" s="46"/>
      <c r="AF22" s="48"/>
      <c r="AG22" s="48"/>
      <c r="AJ22" s="49"/>
      <c r="AK22" s="46"/>
      <c r="AM22" s="48"/>
      <c r="AO22" s="48"/>
      <c r="AP22" s="48"/>
      <c r="AQ22" s="5"/>
      <c r="AS22" s="46"/>
      <c r="AT22" s="47"/>
      <c r="AU22" s="47"/>
      <c r="AV22" s="45"/>
      <c r="AW22" s="47"/>
      <c r="AX22" s="47"/>
      <c r="AY22" s="46"/>
      <c r="AZ22" s="48"/>
      <c r="BA22" s="48"/>
      <c r="BD22" s="49"/>
      <c r="BE22" s="46"/>
      <c r="BF22" s="48"/>
      <c r="BG22" s="48"/>
      <c r="BI22" s="48"/>
      <c r="BJ22" s="48"/>
      <c r="BK22" s="5"/>
      <c r="BM22" s="46"/>
      <c r="BN22" s="47"/>
      <c r="BO22" s="47"/>
      <c r="BP22" s="45"/>
      <c r="BQ22" s="47"/>
      <c r="BR22" s="47"/>
      <c r="BS22" s="46"/>
      <c r="BT22" s="48"/>
      <c r="BU22" s="48"/>
      <c r="BX22" s="49"/>
      <c r="BY22" s="46"/>
      <c r="BZ22" s="48"/>
      <c r="CA22" s="48"/>
      <c r="CC22" s="48"/>
      <c r="CD22" s="48"/>
      <c r="CE22" s="46"/>
      <c r="CG22" s="46"/>
      <c r="CH22" s="47"/>
      <c r="CI22" s="47"/>
      <c r="CJ22" s="45"/>
      <c r="CK22" s="47"/>
      <c r="CL22" s="47"/>
      <c r="CM22" s="46"/>
      <c r="CN22" s="48"/>
      <c r="CO22" s="48"/>
      <c r="CR22" s="49"/>
      <c r="CS22" s="46"/>
      <c r="CT22" s="48"/>
      <c r="CU22" s="48"/>
      <c r="CW22" s="48"/>
      <c r="CX22" s="48"/>
      <c r="CY22" s="5"/>
      <c r="DA22" s="46"/>
      <c r="DB22" s="47"/>
      <c r="DC22" s="47"/>
      <c r="DD22" s="45"/>
      <c r="DE22" s="47"/>
      <c r="DF22" s="47"/>
      <c r="DG22" s="46"/>
      <c r="DH22" s="48"/>
      <c r="DI22" s="48"/>
      <c r="DL22" s="49"/>
      <c r="DM22" s="46"/>
      <c r="DN22" s="48"/>
      <c r="DO22" s="48"/>
      <c r="DQ22" s="48"/>
      <c r="DR22" s="48"/>
      <c r="DS22" s="5"/>
      <c r="DU22" s="46"/>
      <c r="DV22" s="47"/>
      <c r="DW22" s="47"/>
      <c r="DX22" s="45"/>
      <c r="DY22" s="47"/>
      <c r="DZ22" s="47"/>
      <c r="EA22" s="46"/>
      <c r="EC22" s="50"/>
      <c r="EF22" s="49"/>
      <c r="EG22" s="46"/>
      <c r="EH22" s="48"/>
      <c r="EI22" s="48"/>
      <c r="EK22" s="48"/>
      <c r="EL22" s="48"/>
      <c r="EM22" s="5"/>
      <c r="EO22" s="46"/>
      <c r="EP22" s="47"/>
      <c r="EQ22" s="47"/>
      <c r="ER22" s="45"/>
      <c r="ES22" s="47"/>
      <c r="ET22" s="47"/>
      <c r="EU22" s="46"/>
      <c r="EV22" s="48"/>
      <c r="EW22" s="48"/>
      <c r="EZ22" s="49"/>
      <c r="FA22" s="46"/>
      <c r="FB22" s="48"/>
      <c r="FC22" s="48"/>
      <c r="FE22" s="48"/>
      <c r="FF22" s="48"/>
      <c r="FG22" s="5"/>
      <c r="FI22" s="46"/>
      <c r="FJ22" s="47"/>
      <c r="FK22" s="47"/>
      <c r="FL22" s="45"/>
      <c r="FM22" s="47"/>
      <c r="FN22" s="47"/>
      <c r="FO22" s="46"/>
      <c r="FP22" s="48"/>
      <c r="FQ22" s="48"/>
      <c r="FT22" s="49"/>
      <c r="FU22" s="46"/>
      <c r="FV22" s="48"/>
      <c r="FW22" s="48"/>
      <c r="FY22" s="48"/>
      <c r="FZ22" s="48"/>
      <c r="GA22" s="5"/>
      <c r="GC22" s="46"/>
      <c r="GD22" s="47"/>
      <c r="GE22" s="45"/>
      <c r="GF22" s="45"/>
      <c r="GG22" s="47"/>
      <c r="GH22" s="45"/>
      <c r="GI22" s="51"/>
      <c r="GN22" s="49"/>
      <c r="GU22" s="5"/>
      <c r="GW22" s="46"/>
      <c r="GX22" s="47"/>
      <c r="GY22" s="45"/>
      <c r="GZ22" s="45"/>
      <c r="HA22" s="47"/>
      <c r="HB22" s="45"/>
      <c r="HC22" s="51"/>
      <c r="HH22" s="49"/>
      <c r="HO22" s="5"/>
      <c r="HQ22" s="46"/>
      <c r="HR22" s="47"/>
      <c r="HS22" s="45"/>
      <c r="HT22" s="45"/>
      <c r="HU22" s="47"/>
      <c r="HV22" s="45"/>
      <c r="HW22" s="51"/>
      <c r="IB22" s="49"/>
      <c r="II22" s="5"/>
      <c r="IK22" s="46"/>
      <c r="IL22" s="47"/>
      <c r="IM22" s="45"/>
      <c r="IN22" s="45"/>
      <c r="IO22" s="47"/>
      <c r="IP22" s="45"/>
      <c r="IQ22" s="51"/>
      <c r="IV22" s="49"/>
    </row>
    <row r="23" spans="1:262" s="6" customFormat="1" ht="13.5" customHeight="1">
      <c r="A23" s="44"/>
      <c r="B23" s="45"/>
      <c r="C23" s="5"/>
      <c r="E23" s="46"/>
      <c r="F23" s="47"/>
      <c r="G23" s="48"/>
      <c r="H23" s="45"/>
      <c r="I23" s="47"/>
      <c r="J23" s="48"/>
      <c r="K23" s="48"/>
      <c r="L23" s="48"/>
      <c r="M23" s="48"/>
      <c r="P23" s="49"/>
      <c r="Q23" s="46"/>
      <c r="R23" s="48"/>
      <c r="S23" s="48"/>
      <c r="U23" s="48"/>
      <c r="V23" s="48"/>
      <c r="W23" s="5"/>
      <c r="Y23" s="46"/>
      <c r="Z23" s="47"/>
      <c r="AA23" s="47"/>
      <c r="AB23" s="45"/>
      <c r="AC23" s="47"/>
      <c r="AD23" s="47"/>
      <c r="AE23" s="46"/>
      <c r="AF23" s="48"/>
      <c r="AG23" s="48"/>
      <c r="AJ23" s="49"/>
      <c r="AK23" s="46"/>
      <c r="AM23" s="48"/>
      <c r="AO23" s="48"/>
      <c r="AP23" s="48"/>
      <c r="AQ23" s="5"/>
      <c r="AS23" s="46"/>
      <c r="AT23" s="47"/>
      <c r="AU23" s="47"/>
      <c r="AV23" s="45"/>
      <c r="AW23" s="47"/>
      <c r="AX23" s="47"/>
      <c r="AY23" s="46"/>
      <c r="AZ23" s="48"/>
      <c r="BA23" s="48"/>
      <c r="BD23" s="49"/>
      <c r="BE23" s="46"/>
      <c r="BF23" s="48"/>
      <c r="BG23" s="48"/>
      <c r="BI23" s="48"/>
      <c r="BJ23" s="48"/>
      <c r="BK23" s="5"/>
      <c r="BM23" s="46"/>
      <c r="BN23" s="47"/>
      <c r="BO23" s="47"/>
      <c r="BP23" s="45"/>
      <c r="BQ23" s="47"/>
      <c r="BR23" s="47"/>
      <c r="BS23" s="46"/>
      <c r="BT23" s="48"/>
      <c r="BU23" s="48"/>
      <c r="BX23" s="49"/>
      <c r="BY23" s="46"/>
      <c r="BZ23" s="48"/>
      <c r="CA23" s="48"/>
      <c r="CC23" s="48"/>
      <c r="CD23" s="48"/>
      <c r="CE23" s="46"/>
      <c r="CG23" s="46"/>
      <c r="CH23" s="47"/>
      <c r="CI23" s="47"/>
      <c r="CJ23" s="45"/>
      <c r="CK23" s="47"/>
      <c r="CL23" s="47"/>
      <c r="CM23" s="46"/>
      <c r="CN23" s="48"/>
      <c r="CO23" s="48"/>
      <c r="CR23" s="49"/>
      <c r="CS23" s="46"/>
      <c r="CT23" s="48"/>
      <c r="CU23" s="48"/>
      <c r="CW23" s="48"/>
      <c r="CX23" s="48"/>
      <c r="CY23" s="5"/>
      <c r="DA23" s="46"/>
      <c r="DB23" s="47"/>
      <c r="DC23" s="47"/>
      <c r="DD23" s="45"/>
      <c r="DE23" s="47"/>
      <c r="DF23" s="47"/>
      <c r="DG23" s="46"/>
      <c r="DH23" s="48"/>
      <c r="DI23" s="48"/>
      <c r="DL23" s="49"/>
      <c r="DM23" s="46"/>
      <c r="DN23" s="48"/>
      <c r="DO23" s="48"/>
      <c r="DQ23" s="48"/>
      <c r="DR23" s="48"/>
      <c r="DS23" s="5"/>
      <c r="DU23" s="46"/>
      <c r="DV23" s="47"/>
      <c r="DW23" s="47"/>
      <c r="DX23" s="45"/>
      <c r="DY23" s="47"/>
      <c r="DZ23" s="47"/>
      <c r="EA23" s="46"/>
      <c r="EC23" s="50"/>
      <c r="EF23" s="49"/>
      <c r="EG23" s="46"/>
      <c r="EH23" s="48"/>
      <c r="EI23" s="48"/>
      <c r="EK23" s="48"/>
      <c r="EL23" s="48"/>
      <c r="EM23" s="5"/>
      <c r="EO23" s="46"/>
      <c r="EP23" s="47"/>
      <c r="EQ23" s="47"/>
      <c r="ER23" s="45"/>
      <c r="ES23" s="47"/>
      <c r="ET23" s="47"/>
      <c r="EU23" s="46"/>
      <c r="EV23" s="48"/>
      <c r="EW23" s="48"/>
      <c r="EZ23" s="49"/>
      <c r="FA23" s="46"/>
      <c r="FB23" s="48"/>
      <c r="FC23" s="48"/>
      <c r="FE23" s="48"/>
      <c r="FF23" s="48"/>
      <c r="FG23" s="5"/>
      <c r="FI23" s="46"/>
      <c r="FJ23" s="47"/>
      <c r="FK23" s="47"/>
      <c r="FL23" s="45"/>
      <c r="FM23" s="47"/>
      <c r="FN23" s="47"/>
      <c r="FO23" s="46"/>
      <c r="FP23" s="48"/>
      <c r="FQ23" s="48"/>
      <c r="FT23" s="49"/>
      <c r="FU23" s="46"/>
      <c r="FV23" s="48"/>
      <c r="FW23" s="48"/>
      <c r="FY23" s="48"/>
      <c r="FZ23" s="48"/>
      <c r="GA23" s="5"/>
      <c r="GC23" s="45"/>
      <c r="GD23" s="47"/>
      <c r="GE23" s="45"/>
      <c r="GF23" s="45"/>
      <c r="GG23" s="47"/>
      <c r="GH23" s="45"/>
      <c r="GI23" s="51"/>
      <c r="GN23" s="49"/>
      <c r="GU23" s="5"/>
      <c r="GW23" s="45"/>
      <c r="GX23" s="47"/>
      <c r="GY23" s="45"/>
      <c r="GZ23" s="45"/>
      <c r="HA23" s="47"/>
      <c r="HB23" s="45"/>
      <c r="HC23" s="51"/>
      <c r="HH23" s="49"/>
      <c r="HO23" s="5"/>
      <c r="HQ23" s="45"/>
      <c r="HR23" s="47"/>
      <c r="HS23" s="45"/>
      <c r="HT23" s="45"/>
      <c r="HU23" s="47"/>
      <c r="HV23" s="45"/>
      <c r="HW23" s="51"/>
      <c r="IB23" s="49"/>
      <c r="II23" s="5"/>
      <c r="IK23" s="45"/>
      <c r="IL23" s="47"/>
      <c r="IM23" s="45"/>
      <c r="IN23" s="45"/>
      <c r="IO23" s="47"/>
      <c r="IP23" s="45"/>
      <c r="IQ23" s="51"/>
      <c r="IV23" s="49"/>
    </row>
    <row r="24" spans="1:262" s="6" customFormat="1" ht="13.5" customHeight="1">
      <c r="A24" s="44"/>
      <c r="B24" s="45"/>
      <c r="C24" s="5"/>
      <c r="E24" s="46"/>
      <c r="F24" s="47"/>
      <c r="G24" s="48"/>
      <c r="H24" s="45"/>
      <c r="I24" s="47"/>
      <c r="J24" s="48"/>
      <c r="K24" s="48"/>
      <c r="L24" s="48"/>
      <c r="M24" s="48"/>
      <c r="P24" s="49"/>
      <c r="Q24" s="46"/>
      <c r="R24" s="48"/>
      <c r="S24" s="48"/>
      <c r="U24" s="48"/>
      <c r="V24" s="48"/>
      <c r="W24" s="5"/>
      <c r="Y24" s="46"/>
      <c r="Z24" s="47"/>
      <c r="AA24" s="47"/>
      <c r="AB24" s="45"/>
      <c r="AC24" s="47"/>
      <c r="AD24" s="47"/>
      <c r="AE24" s="46"/>
      <c r="AF24" s="48"/>
      <c r="AG24" s="48"/>
      <c r="AJ24" s="49"/>
      <c r="AK24" s="46"/>
      <c r="AM24" s="48"/>
      <c r="AO24" s="48"/>
      <c r="AP24" s="48"/>
      <c r="AQ24" s="5"/>
      <c r="AS24" s="46"/>
      <c r="AT24" s="47"/>
      <c r="AU24" s="47"/>
      <c r="AV24" s="45"/>
      <c r="AW24" s="47"/>
      <c r="AX24" s="47"/>
      <c r="AY24" s="46"/>
      <c r="AZ24" s="48"/>
      <c r="BA24" s="48"/>
      <c r="BD24" s="49"/>
      <c r="BE24" s="46"/>
      <c r="BF24" s="48"/>
      <c r="BG24" s="48"/>
      <c r="BI24" s="48"/>
      <c r="BJ24" s="48"/>
      <c r="BK24" s="5"/>
      <c r="BM24" s="46"/>
      <c r="BN24" s="47"/>
      <c r="BO24" s="47"/>
      <c r="BP24" s="45"/>
      <c r="BQ24" s="47"/>
      <c r="BR24" s="47"/>
      <c r="BS24" s="46"/>
      <c r="BT24" s="48"/>
      <c r="BU24" s="48"/>
      <c r="BX24" s="49"/>
      <c r="BY24" s="46"/>
      <c r="BZ24" s="48"/>
      <c r="CA24" s="48"/>
      <c r="CC24" s="48"/>
      <c r="CD24" s="48"/>
      <c r="CE24" s="46"/>
      <c r="CG24" s="46"/>
      <c r="CH24" s="47"/>
      <c r="CI24" s="47"/>
      <c r="CJ24" s="45"/>
      <c r="CK24" s="47"/>
      <c r="CL24" s="47"/>
      <c r="CM24" s="46"/>
      <c r="CN24" s="48"/>
      <c r="CO24" s="48"/>
      <c r="CR24" s="49"/>
      <c r="CS24" s="46"/>
      <c r="CT24" s="48"/>
      <c r="CU24" s="48"/>
      <c r="CW24" s="48"/>
      <c r="CX24" s="48"/>
      <c r="CY24" s="5"/>
      <c r="DA24" s="46"/>
      <c r="DB24" s="47"/>
      <c r="DC24" s="47"/>
      <c r="DD24" s="45"/>
      <c r="DE24" s="47"/>
      <c r="DF24" s="47"/>
      <c r="DG24" s="46"/>
      <c r="DH24" s="48"/>
      <c r="DI24" s="48"/>
      <c r="DL24" s="49"/>
      <c r="DM24" s="46"/>
      <c r="DN24" s="48"/>
      <c r="DO24" s="48"/>
      <c r="DQ24" s="48"/>
      <c r="DR24" s="48"/>
      <c r="DS24" s="5"/>
      <c r="DU24" s="46"/>
      <c r="DV24" s="47"/>
      <c r="DW24" s="47"/>
      <c r="DX24" s="45"/>
      <c r="DY24" s="47"/>
      <c r="DZ24" s="47"/>
      <c r="EA24" s="46"/>
      <c r="EC24" s="50"/>
      <c r="EF24" s="49"/>
      <c r="EG24" s="46"/>
      <c r="EH24" s="48"/>
      <c r="EI24" s="48"/>
      <c r="EK24" s="48"/>
      <c r="EL24" s="48"/>
      <c r="EM24" s="5"/>
      <c r="EO24" s="46"/>
      <c r="EP24" s="47"/>
      <c r="EQ24" s="47"/>
      <c r="ER24" s="45"/>
      <c r="ES24" s="47"/>
      <c r="ET24" s="47"/>
      <c r="EU24" s="46"/>
      <c r="EV24" s="48"/>
      <c r="EW24" s="48"/>
      <c r="EZ24" s="49"/>
      <c r="FA24" s="46"/>
      <c r="FB24" s="48"/>
      <c r="FC24" s="48"/>
      <c r="FE24" s="48"/>
      <c r="FF24" s="48"/>
      <c r="FG24" s="5"/>
      <c r="FI24" s="46"/>
      <c r="FJ24" s="47"/>
      <c r="FK24" s="47"/>
      <c r="FL24" s="45"/>
      <c r="FM24" s="47"/>
      <c r="FN24" s="47"/>
      <c r="FO24" s="46"/>
      <c r="FP24" s="48"/>
      <c r="FQ24" s="48"/>
      <c r="FT24" s="49"/>
      <c r="FU24" s="46"/>
      <c r="FV24" s="48"/>
      <c r="FW24" s="48"/>
      <c r="FY24" s="48"/>
      <c r="FZ24" s="48"/>
      <c r="GA24" s="5"/>
      <c r="GC24" s="45"/>
      <c r="GD24" s="47"/>
      <c r="GE24" s="45"/>
      <c r="GF24" s="45"/>
      <c r="GG24" s="47"/>
      <c r="GH24" s="45"/>
      <c r="GI24" s="51"/>
      <c r="GN24" s="49"/>
      <c r="GU24" s="5"/>
      <c r="GW24" s="45"/>
      <c r="GX24" s="47"/>
      <c r="GY24" s="45"/>
      <c r="GZ24" s="45"/>
      <c r="HA24" s="47"/>
      <c r="HB24" s="45"/>
      <c r="HC24" s="51"/>
      <c r="HH24" s="49"/>
      <c r="HO24" s="5"/>
      <c r="HQ24" s="45"/>
      <c r="HR24" s="47"/>
      <c r="HS24" s="45"/>
      <c r="HT24" s="45"/>
      <c r="HU24" s="47"/>
      <c r="HV24" s="45"/>
      <c r="HW24" s="51"/>
      <c r="IB24" s="49"/>
      <c r="II24" s="5"/>
      <c r="IK24" s="45"/>
      <c r="IL24" s="47"/>
      <c r="IM24" s="45"/>
      <c r="IN24" s="45"/>
      <c r="IO24" s="47"/>
      <c r="IP24" s="45"/>
      <c r="IQ24" s="51"/>
      <c r="IV24" s="49"/>
    </row>
    <row r="25" spans="1:262" s="6" customFormat="1" ht="13.5" customHeight="1">
      <c r="A25" s="44"/>
      <c r="B25" s="45"/>
      <c r="C25" s="5"/>
      <c r="E25" s="46"/>
      <c r="F25" s="47"/>
      <c r="G25" s="48"/>
      <c r="H25" s="45"/>
      <c r="I25" s="47"/>
      <c r="J25" s="48"/>
      <c r="K25" s="48"/>
      <c r="L25" s="48"/>
      <c r="M25" s="48"/>
      <c r="P25" s="49"/>
      <c r="Q25" s="46"/>
      <c r="R25" s="48"/>
      <c r="S25" s="48"/>
      <c r="U25" s="48"/>
      <c r="V25" s="48"/>
      <c r="W25" s="5"/>
      <c r="Y25" s="46"/>
      <c r="Z25" s="47"/>
      <c r="AA25" s="47"/>
      <c r="AB25" s="45"/>
      <c r="AC25" s="47"/>
      <c r="AD25" s="47"/>
      <c r="AE25" s="46"/>
      <c r="AF25" s="48"/>
      <c r="AG25" s="48"/>
      <c r="AJ25" s="49"/>
      <c r="AK25" s="46"/>
      <c r="AM25" s="48"/>
      <c r="AO25" s="48"/>
      <c r="AP25" s="48"/>
      <c r="AQ25" s="5"/>
      <c r="AS25" s="46"/>
      <c r="AT25" s="47"/>
      <c r="AU25" s="47"/>
      <c r="AV25" s="45"/>
      <c r="AW25" s="47"/>
      <c r="AX25" s="47"/>
      <c r="AY25" s="46"/>
      <c r="AZ25" s="48"/>
      <c r="BA25" s="48"/>
      <c r="BD25" s="49"/>
      <c r="BE25" s="46"/>
      <c r="BF25" s="48"/>
      <c r="BG25" s="48"/>
      <c r="BI25" s="48"/>
      <c r="BJ25" s="48"/>
      <c r="BK25" s="5"/>
      <c r="BM25" s="46"/>
      <c r="BN25" s="47"/>
      <c r="BO25" s="47"/>
      <c r="BP25" s="45"/>
      <c r="BQ25" s="47"/>
      <c r="BR25" s="47"/>
      <c r="BS25" s="46"/>
      <c r="BT25" s="48"/>
      <c r="BU25" s="48"/>
      <c r="BX25" s="49"/>
      <c r="BY25" s="46"/>
      <c r="BZ25" s="48"/>
      <c r="CA25" s="48"/>
      <c r="CC25" s="48"/>
      <c r="CD25" s="48"/>
      <c r="CE25" s="46"/>
      <c r="CG25" s="46"/>
      <c r="CH25" s="47"/>
      <c r="CI25" s="47"/>
      <c r="CJ25" s="45"/>
      <c r="CK25" s="47"/>
      <c r="CL25" s="47"/>
      <c r="CM25" s="46"/>
      <c r="CN25" s="48"/>
      <c r="CO25" s="48"/>
      <c r="CR25" s="49"/>
      <c r="CS25" s="46"/>
      <c r="CT25" s="48"/>
      <c r="CU25" s="48"/>
      <c r="CW25" s="48"/>
      <c r="CX25" s="48"/>
      <c r="CY25" s="5"/>
      <c r="DA25" s="46"/>
      <c r="DB25" s="47"/>
      <c r="DC25" s="47"/>
      <c r="DD25" s="45"/>
      <c r="DE25" s="47"/>
      <c r="DF25" s="47"/>
      <c r="DG25" s="46"/>
      <c r="DH25" s="48"/>
      <c r="DI25" s="48"/>
      <c r="DL25" s="49"/>
      <c r="DM25" s="46"/>
      <c r="DN25" s="48"/>
      <c r="DO25" s="48"/>
      <c r="DQ25" s="48"/>
      <c r="DR25" s="48"/>
      <c r="DS25" s="5"/>
      <c r="DU25" s="46"/>
      <c r="DV25" s="47"/>
      <c r="DW25" s="47"/>
      <c r="DX25" s="45"/>
      <c r="DY25" s="47"/>
      <c r="DZ25" s="47"/>
      <c r="EA25" s="46"/>
      <c r="EC25" s="50"/>
      <c r="EF25" s="49"/>
      <c r="EG25" s="46"/>
      <c r="EH25" s="48"/>
      <c r="EI25" s="48"/>
      <c r="EK25" s="48"/>
      <c r="EL25" s="48"/>
      <c r="EM25" s="5"/>
      <c r="EO25" s="46"/>
      <c r="EP25" s="47"/>
      <c r="EQ25" s="47"/>
      <c r="ER25" s="45"/>
      <c r="ES25" s="47"/>
      <c r="ET25" s="47"/>
      <c r="EU25" s="46"/>
      <c r="EV25" s="48"/>
      <c r="EW25" s="48"/>
      <c r="EZ25" s="49"/>
      <c r="FA25" s="46"/>
      <c r="FB25" s="48"/>
      <c r="FC25" s="48"/>
      <c r="FE25" s="48"/>
      <c r="FF25" s="48"/>
      <c r="FG25" s="5"/>
      <c r="FI25" s="46"/>
      <c r="FJ25" s="47"/>
      <c r="FK25" s="47"/>
      <c r="FL25" s="45"/>
      <c r="FM25" s="47"/>
      <c r="FN25" s="47"/>
      <c r="FO25" s="46"/>
      <c r="FP25" s="48"/>
      <c r="FQ25" s="48"/>
      <c r="FT25" s="49"/>
      <c r="FU25" s="46"/>
      <c r="FV25" s="48"/>
      <c r="FW25" s="48"/>
      <c r="FY25" s="48"/>
      <c r="FZ25" s="48"/>
      <c r="GA25" s="5"/>
      <c r="GC25" s="45"/>
      <c r="GD25" s="47"/>
      <c r="GE25" s="45"/>
      <c r="GF25" s="45"/>
      <c r="GG25" s="47"/>
      <c r="GH25" s="45"/>
      <c r="GI25" s="51"/>
      <c r="GN25" s="49"/>
      <c r="GU25" s="5"/>
      <c r="GW25" s="45"/>
      <c r="GX25" s="47"/>
      <c r="GY25" s="45"/>
      <c r="GZ25" s="45"/>
      <c r="HA25" s="47"/>
      <c r="HB25" s="45"/>
      <c r="HC25" s="51"/>
      <c r="HH25" s="49"/>
      <c r="HO25" s="5"/>
      <c r="HQ25" s="45"/>
      <c r="HR25" s="47"/>
      <c r="HS25" s="45"/>
      <c r="HT25" s="45"/>
      <c r="HU25" s="47"/>
      <c r="HV25" s="45"/>
      <c r="HW25" s="51"/>
      <c r="IB25" s="49"/>
      <c r="II25" s="5"/>
      <c r="IK25" s="45"/>
      <c r="IL25" s="47"/>
      <c r="IM25" s="45"/>
      <c r="IN25" s="45"/>
      <c r="IO25" s="47"/>
      <c r="IP25" s="45"/>
      <c r="IQ25" s="51"/>
      <c r="IV25" s="49"/>
    </row>
    <row r="26" spans="1:262" s="6" customFormat="1" ht="13.5" customHeight="1">
      <c r="A26" s="44"/>
      <c r="B26" s="45"/>
      <c r="C26" s="5"/>
      <c r="E26" s="46"/>
      <c r="F26" s="47"/>
      <c r="G26" s="48"/>
      <c r="H26" s="45"/>
      <c r="I26" s="47"/>
      <c r="J26" s="48"/>
      <c r="K26" s="48"/>
      <c r="L26" s="48"/>
      <c r="M26" s="48"/>
      <c r="P26" s="49"/>
      <c r="Q26" s="46"/>
      <c r="R26" s="48"/>
      <c r="S26" s="48"/>
      <c r="U26" s="48"/>
      <c r="V26" s="48"/>
      <c r="W26" s="5"/>
      <c r="Y26" s="46"/>
      <c r="Z26" s="47"/>
      <c r="AA26" s="47"/>
      <c r="AB26" s="45"/>
      <c r="AC26" s="47"/>
      <c r="AD26" s="47"/>
      <c r="AE26" s="46"/>
      <c r="AF26" s="48"/>
      <c r="AG26" s="48"/>
      <c r="AJ26" s="49"/>
      <c r="AK26" s="46"/>
      <c r="AM26" s="48"/>
      <c r="AO26" s="48"/>
      <c r="AP26" s="48"/>
      <c r="AQ26" s="5"/>
      <c r="AS26" s="46"/>
      <c r="AT26" s="47"/>
      <c r="AU26" s="47"/>
      <c r="AV26" s="45"/>
      <c r="AW26" s="47"/>
      <c r="AX26" s="47"/>
      <c r="AY26" s="46"/>
      <c r="AZ26" s="48"/>
      <c r="BA26" s="48"/>
      <c r="BD26" s="49"/>
      <c r="BE26" s="46"/>
      <c r="BF26" s="48"/>
      <c r="BG26" s="48"/>
      <c r="BI26" s="48"/>
      <c r="BJ26" s="48"/>
      <c r="BK26" s="5"/>
      <c r="BM26" s="46"/>
      <c r="BN26" s="47"/>
      <c r="BO26" s="47"/>
      <c r="BP26" s="45"/>
      <c r="BQ26" s="47"/>
      <c r="BR26" s="47"/>
      <c r="BS26" s="46"/>
      <c r="BT26" s="48"/>
      <c r="BU26" s="48"/>
      <c r="BX26" s="49"/>
      <c r="BY26" s="46"/>
      <c r="BZ26" s="48"/>
      <c r="CA26" s="48"/>
      <c r="CC26" s="48"/>
      <c r="CD26" s="48"/>
      <c r="CE26" s="46"/>
      <c r="CG26" s="46"/>
      <c r="CH26" s="47"/>
      <c r="CI26" s="47"/>
      <c r="CJ26" s="45"/>
      <c r="CK26" s="47"/>
      <c r="CL26" s="47"/>
      <c r="CM26" s="46"/>
      <c r="CN26" s="48"/>
      <c r="CO26" s="48"/>
      <c r="CR26" s="49"/>
      <c r="CS26" s="46"/>
      <c r="CT26" s="48"/>
      <c r="CU26" s="48"/>
      <c r="CW26" s="48"/>
      <c r="CX26" s="48"/>
      <c r="CY26" s="5"/>
      <c r="DA26" s="46"/>
      <c r="DB26" s="47"/>
      <c r="DC26" s="47"/>
      <c r="DD26" s="45"/>
      <c r="DE26" s="47"/>
      <c r="DF26" s="47"/>
      <c r="DG26" s="46"/>
      <c r="DH26" s="48"/>
      <c r="DI26" s="48"/>
      <c r="DL26" s="49"/>
      <c r="DM26" s="46"/>
      <c r="DN26" s="48"/>
      <c r="DO26" s="48"/>
      <c r="DQ26" s="48"/>
      <c r="DR26" s="48"/>
      <c r="DS26" s="5"/>
      <c r="DU26" s="46"/>
      <c r="DV26" s="47"/>
      <c r="DW26" s="47"/>
      <c r="DX26" s="45"/>
      <c r="DY26" s="47"/>
      <c r="DZ26" s="47"/>
      <c r="EA26" s="46"/>
      <c r="EC26" s="50"/>
      <c r="EF26" s="49"/>
      <c r="EG26" s="46"/>
      <c r="EH26" s="48"/>
      <c r="EI26" s="48"/>
      <c r="EK26" s="48"/>
      <c r="EL26" s="48"/>
      <c r="EM26" s="5"/>
      <c r="EO26" s="46"/>
      <c r="EP26" s="47"/>
      <c r="EQ26" s="47"/>
      <c r="ER26" s="45"/>
      <c r="ES26" s="47"/>
      <c r="ET26" s="47"/>
      <c r="EU26" s="46"/>
      <c r="EV26" s="48"/>
      <c r="EW26" s="48"/>
      <c r="EZ26" s="49"/>
      <c r="FA26" s="46"/>
      <c r="FB26" s="48"/>
      <c r="FC26" s="48"/>
      <c r="FE26" s="48"/>
      <c r="FF26" s="48"/>
      <c r="FG26" s="5"/>
      <c r="FI26" s="46"/>
      <c r="FJ26" s="47"/>
      <c r="FK26" s="47"/>
      <c r="FL26" s="45"/>
      <c r="FM26" s="47"/>
      <c r="FN26" s="47"/>
      <c r="FO26" s="46"/>
      <c r="FP26" s="48"/>
      <c r="FQ26" s="48"/>
      <c r="FT26" s="49"/>
      <c r="FU26" s="46"/>
      <c r="FV26" s="48"/>
      <c r="FW26" s="48"/>
      <c r="FY26" s="48"/>
      <c r="FZ26" s="48"/>
      <c r="GA26" s="5"/>
      <c r="GC26" s="45"/>
      <c r="GD26" s="47"/>
      <c r="GE26" s="45"/>
      <c r="GF26" s="45"/>
      <c r="GG26" s="47"/>
      <c r="GH26" s="45"/>
      <c r="GI26" s="51"/>
      <c r="GN26" s="49"/>
      <c r="GU26" s="5"/>
      <c r="GW26" s="45"/>
      <c r="GX26" s="47"/>
      <c r="GY26" s="45"/>
      <c r="GZ26" s="45"/>
      <c r="HA26" s="47"/>
      <c r="HB26" s="45"/>
      <c r="HC26" s="51"/>
      <c r="HH26" s="49"/>
      <c r="HO26" s="5"/>
      <c r="HQ26" s="45"/>
      <c r="HR26" s="47"/>
      <c r="HS26" s="45"/>
      <c r="HT26" s="45"/>
      <c r="HU26" s="47"/>
      <c r="HV26" s="45"/>
      <c r="HW26" s="51"/>
      <c r="IB26" s="49"/>
      <c r="II26" s="5"/>
      <c r="IK26" s="45"/>
      <c r="IL26" s="47"/>
      <c r="IM26" s="45"/>
      <c r="IN26" s="45"/>
      <c r="IO26" s="47"/>
      <c r="IP26" s="45"/>
      <c r="IQ26" s="51"/>
      <c r="IV26" s="49"/>
    </row>
    <row r="27" spans="1:262" s="6" customFormat="1" ht="13.5" customHeight="1">
      <c r="A27" s="44"/>
      <c r="B27" s="45"/>
      <c r="C27" s="5"/>
      <c r="E27" s="46"/>
      <c r="F27" s="47"/>
      <c r="G27" s="48"/>
      <c r="H27" s="45"/>
      <c r="I27" s="47"/>
      <c r="J27" s="48"/>
      <c r="K27" s="48"/>
      <c r="L27" s="48"/>
      <c r="M27" s="48"/>
      <c r="P27" s="49"/>
      <c r="Q27" s="46"/>
      <c r="R27" s="48"/>
      <c r="S27" s="48"/>
      <c r="U27" s="48"/>
      <c r="V27" s="48"/>
      <c r="W27" s="5"/>
      <c r="Y27" s="46"/>
      <c r="Z27" s="47"/>
      <c r="AA27" s="47"/>
      <c r="AB27" s="45"/>
      <c r="AC27" s="47"/>
      <c r="AD27" s="47"/>
      <c r="AE27" s="46"/>
      <c r="AF27" s="48"/>
      <c r="AG27" s="48"/>
      <c r="AJ27" s="49"/>
      <c r="AK27" s="46"/>
      <c r="AM27" s="48"/>
      <c r="AO27" s="48"/>
      <c r="AP27" s="48"/>
      <c r="AQ27" s="5"/>
      <c r="AS27" s="46"/>
      <c r="AT27" s="47"/>
      <c r="AU27" s="47"/>
      <c r="AV27" s="45"/>
      <c r="AW27" s="47"/>
      <c r="AX27" s="47"/>
      <c r="AY27" s="46"/>
      <c r="AZ27" s="48"/>
      <c r="BA27" s="48"/>
      <c r="BD27" s="49"/>
      <c r="BE27" s="46"/>
      <c r="BF27" s="48"/>
      <c r="BG27" s="48"/>
      <c r="BI27" s="48"/>
      <c r="BJ27" s="48"/>
      <c r="BK27" s="5"/>
      <c r="BM27" s="46"/>
      <c r="BN27" s="47"/>
      <c r="BO27" s="47"/>
      <c r="BP27" s="45"/>
      <c r="BQ27" s="47"/>
      <c r="BR27" s="47"/>
      <c r="BS27" s="46"/>
      <c r="BT27" s="48"/>
      <c r="BU27" s="48"/>
      <c r="BX27" s="49"/>
      <c r="BY27" s="46"/>
      <c r="BZ27" s="48"/>
      <c r="CA27" s="48"/>
      <c r="CC27" s="48"/>
      <c r="CD27" s="48"/>
      <c r="CE27" s="46"/>
      <c r="CG27" s="46"/>
      <c r="CH27" s="47"/>
      <c r="CI27" s="47"/>
      <c r="CJ27" s="45"/>
      <c r="CK27" s="47"/>
      <c r="CL27" s="47"/>
      <c r="CM27" s="46"/>
      <c r="CN27" s="48"/>
      <c r="CO27" s="48"/>
      <c r="CR27" s="49"/>
      <c r="CS27" s="46"/>
      <c r="CT27" s="48"/>
      <c r="CU27" s="48"/>
      <c r="CW27" s="48"/>
      <c r="CX27" s="48"/>
      <c r="CY27" s="5"/>
      <c r="DA27" s="46"/>
      <c r="DB27" s="47"/>
      <c r="DC27" s="47"/>
      <c r="DD27" s="45"/>
      <c r="DE27" s="47"/>
      <c r="DF27" s="47"/>
      <c r="DG27" s="46"/>
      <c r="DH27" s="48"/>
      <c r="DI27" s="48"/>
      <c r="DL27" s="49"/>
      <c r="DM27" s="46"/>
      <c r="DN27" s="48"/>
      <c r="DO27" s="48"/>
      <c r="DQ27" s="48"/>
      <c r="DR27" s="48"/>
      <c r="DS27" s="5"/>
      <c r="DU27" s="46"/>
      <c r="DV27" s="47"/>
      <c r="DW27" s="47"/>
      <c r="DX27" s="45"/>
      <c r="DY27" s="47"/>
      <c r="DZ27" s="47"/>
      <c r="EA27" s="46"/>
      <c r="EC27" s="50"/>
      <c r="EF27" s="49"/>
      <c r="EG27" s="46"/>
      <c r="EH27" s="48"/>
      <c r="EI27" s="48"/>
      <c r="EK27" s="48"/>
      <c r="EL27" s="48"/>
      <c r="EM27" s="5"/>
      <c r="EO27" s="46"/>
      <c r="EP27" s="47"/>
      <c r="EQ27" s="47"/>
      <c r="ER27" s="45"/>
      <c r="ES27" s="47"/>
      <c r="ET27" s="47"/>
      <c r="EU27" s="46"/>
      <c r="EV27" s="48"/>
      <c r="EW27" s="48"/>
      <c r="EZ27" s="49"/>
      <c r="FA27" s="46"/>
      <c r="FB27" s="48"/>
      <c r="FC27" s="48"/>
      <c r="FE27" s="48"/>
      <c r="FF27" s="48"/>
      <c r="FG27" s="5"/>
      <c r="FI27" s="46"/>
      <c r="FJ27" s="47"/>
      <c r="FK27" s="47"/>
      <c r="FL27" s="45"/>
      <c r="FM27" s="47"/>
      <c r="FN27" s="47"/>
      <c r="FO27" s="46"/>
      <c r="FP27" s="48"/>
      <c r="FQ27" s="48"/>
      <c r="FT27" s="49"/>
      <c r="FU27" s="46"/>
      <c r="FV27" s="48"/>
      <c r="FW27" s="48"/>
      <c r="FY27" s="48"/>
      <c r="FZ27" s="48"/>
      <c r="GA27" s="59"/>
      <c r="GB27" s="53"/>
      <c r="GC27" s="53"/>
      <c r="GD27" s="54"/>
      <c r="GE27" s="46"/>
      <c r="GF27" s="46"/>
      <c r="GG27" s="47"/>
      <c r="GH27" s="46"/>
      <c r="GI27" s="56"/>
      <c r="GJ27" s="45"/>
      <c r="GK27" s="45"/>
      <c r="GL27" s="45"/>
      <c r="GM27" s="45"/>
      <c r="GN27" s="57"/>
      <c r="GO27" s="45"/>
      <c r="GP27" s="45"/>
      <c r="GQ27" s="45"/>
      <c r="GR27" s="45"/>
      <c r="GS27" s="45"/>
      <c r="GT27" s="45"/>
      <c r="GU27" s="59"/>
      <c r="GV27" s="53"/>
      <c r="GW27" s="53"/>
      <c r="GX27" s="54"/>
      <c r="GY27" s="46"/>
      <c r="GZ27" s="46"/>
      <c r="HA27" s="47"/>
      <c r="HB27" s="46"/>
      <c r="HC27" s="56"/>
      <c r="HD27" s="45"/>
      <c r="HE27" s="45"/>
      <c r="HF27" s="45"/>
      <c r="HG27" s="45"/>
      <c r="HH27" s="57"/>
      <c r="HI27" s="45"/>
      <c r="HJ27" s="45"/>
      <c r="HK27" s="45"/>
      <c r="HL27" s="45"/>
      <c r="HM27" s="45"/>
      <c r="HN27" s="45"/>
      <c r="HO27" s="59"/>
      <c r="HP27" s="53"/>
      <c r="HQ27" s="53"/>
      <c r="HR27" s="54"/>
      <c r="HS27" s="46"/>
      <c r="HT27" s="46"/>
      <c r="HU27" s="47"/>
      <c r="HV27" s="46"/>
      <c r="HW27" s="56"/>
      <c r="HX27" s="45"/>
      <c r="HY27" s="45"/>
      <c r="HZ27" s="45"/>
      <c r="IA27" s="45"/>
      <c r="IB27" s="57"/>
      <c r="IC27" s="45"/>
      <c r="ID27" s="45"/>
      <c r="IE27" s="45"/>
      <c r="IF27" s="45"/>
      <c r="IG27" s="45"/>
      <c r="IH27" s="45"/>
      <c r="II27" s="59"/>
      <c r="IJ27" s="53"/>
      <c r="IK27" s="53"/>
      <c r="IL27" s="54"/>
      <c r="IM27" s="46"/>
      <c r="IN27" s="46"/>
      <c r="IO27" s="47"/>
      <c r="IP27" s="46"/>
      <c r="IQ27" s="56"/>
      <c r="IR27" s="45"/>
      <c r="IS27" s="45"/>
      <c r="IT27" s="45"/>
      <c r="IU27" s="45"/>
      <c r="IV27" s="57"/>
      <c r="IW27" s="45"/>
      <c r="IX27" s="45"/>
      <c r="IY27" s="45"/>
      <c r="IZ27" s="45"/>
      <c r="JA27" s="45"/>
      <c r="JB27" s="45"/>
    </row>
    <row r="28" spans="1:262" s="6" customFormat="1" ht="13.5" customHeight="1">
      <c r="A28" s="44"/>
      <c r="B28" s="45"/>
      <c r="C28" s="5"/>
      <c r="E28" s="46"/>
      <c r="F28" s="47"/>
      <c r="G28" s="48"/>
      <c r="H28" s="45"/>
      <c r="I28" s="47"/>
      <c r="J28" s="48"/>
      <c r="K28" s="48"/>
      <c r="L28" s="48"/>
      <c r="M28" s="48"/>
      <c r="P28" s="49"/>
      <c r="Q28" s="46"/>
      <c r="R28" s="48"/>
      <c r="S28" s="48"/>
      <c r="U28" s="48"/>
      <c r="V28" s="48"/>
      <c r="W28" s="5"/>
      <c r="Y28" s="46"/>
      <c r="Z28" s="47"/>
      <c r="AA28" s="47"/>
      <c r="AB28" s="45"/>
      <c r="AC28" s="47"/>
      <c r="AD28" s="47"/>
      <c r="AE28" s="46"/>
      <c r="AF28" s="48"/>
      <c r="AG28" s="48"/>
      <c r="AJ28" s="49"/>
      <c r="AK28" s="46"/>
      <c r="AM28" s="48"/>
      <c r="AO28" s="48"/>
      <c r="AP28" s="48"/>
      <c r="AQ28" s="5"/>
      <c r="AS28" s="46"/>
      <c r="AT28" s="47"/>
      <c r="AU28" s="47"/>
      <c r="AV28" s="45"/>
      <c r="AW28" s="47"/>
      <c r="AX28" s="47"/>
      <c r="AY28" s="46"/>
      <c r="AZ28" s="48"/>
      <c r="BA28" s="48"/>
      <c r="BD28" s="49"/>
      <c r="BE28" s="46"/>
      <c r="BF28" s="48"/>
      <c r="BG28" s="48"/>
      <c r="BI28" s="48"/>
      <c r="BJ28" s="48"/>
      <c r="BK28" s="5"/>
      <c r="BM28" s="46"/>
      <c r="BN28" s="47"/>
      <c r="BO28" s="47"/>
      <c r="BP28" s="45"/>
      <c r="BQ28" s="47"/>
      <c r="BR28" s="47"/>
      <c r="BS28" s="46"/>
      <c r="BT28" s="48"/>
      <c r="BU28" s="48"/>
      <c r="BX28" s="49"/>
      <c r="BY28" s="46"/>
      <c r="BZ28" s="48"/>
      <c r="CA28" s="48"/>
      <c r="CC28" s="48"/>
      <c r="CD28" s="48"/>
      <c r="CE28" s="46"/>
      <c r="CG28" s="46"/>
      <c r="CH28" s="47"/>
      <c r="CI28" s="47"/>
      <c r="CJ28" s="45"/>
      <c r="CK28" s="47"/>
      <c r="CL28" s="47"/>
      <c r="CM28" s="46"/>
      <c r="CN28" s="48"/>
      <c r="CO28" s="48"/>
      <c r="CR28" s="49"/>
      <c r="CS28" s="46"/>
      <c r="CT28" s="48"/>
      <c r="CU28" s="48"/>
      <c r="CW28" s="48"/>
      <c r="CX28" s="48"/>
      <c r="CY28" s="5"/>
      <c r="DA28" s="46"/>
      <c r="DB28" s="47"/>
      <c r="DC28" s="47"/>
      <c r="DD28" s="45"/>
      <c r="DE28" s="47"/>
      <c r="DF28" s="47"/>
      <c r="DG28" s="46"/>
      <c r="DH28" s="48"/>
      <c r="DI28" s="48"/>
      <c r="DL28" s="49"/>
      <c r="DM28" s="46"/>
      <c r="DN28" s="48"/>
      <c r="DO28" s="48"/>
      <c r="DQ28" s="48"/>
      <c r="DR28" s="48"/>
      <c r="DS28" s="5"/>
      <c r="DU28" s="46"/>
      <c r="DV28" s="47"/>
      <c r="DW28" s="47"/>
      <c r="DX28" s="45"/>
      <c r="DY28" s="47"/>
      <c r="DZ28" s="47"/>
      <c r="EA28" s="46"/>
      <c r="EC28" s="50"/>
      <c r="EF28" s="49"/>
      <c r="EG28" s="46"/>
      <c r="EH28" s="48"/>
      <c r="EI28" s="48"/>
      <c r="EK28" s="48"/>
      <c r="EL28" s="48"/>
      <c r="EM28" s="5"/>
      <c r="EO28" s="46"/>
      <c r="EP28" s="47"/>
      <c r="EQ28" s="47"/>
      <c r="ER28" s="45"/>
      <c r="ES28" s="47"/>
      <c r="ET28" s="47"/>
      <c r="EU28" s="46"/>
      <c r="EV28" s="48"/>
      <c r="EW28" s="48"/>
      <c r="EZ28" s="49"/>
      <c r="FA28" s="46"/>
      <c r="FB28" s="48"/>
      <c r="FC28" s="48"/>
      <c r="FE28" s="48"/>
      <c r="FF28" s="48"/>
      <c r="FG28" s="5"/>
      <c r="FI28" s="46"/>
      <c r="FJ28" s="47"/>
      <c r="FK28" s="47"/>
      <c r="FL28" s="45"/>
      <c r="FM28" s="47"/>
      <c r="FN28" s="47"/>
      <c r="FO28" s="46"/>
      <c r="FP28" s="48"/>
      <c r="FQ28" s="48"/>
      <c r="FT28" s="49"/>
      <c r="FU28" s="46"/>
      <c r="FV28" s="48"/>
      <c r="FW28" s="48"/>
      <c r="FY28" s="48"/>
      <c r="FZ28" s="48"/>
      <c r="GA28" s="59"/>
      <c r="GB28" s="53"/>
      <c r="GC28" s="53"/>
      <c r="GD28" s="54"/>
      <c r="GE28" s="46"/>
      <c r="GF28" s="46"/>
      <c r="GG28" s="47"/>
      <c r="GH28" s="46"/>
      <c r="GI28" s="56"/>
      <c r="GJ28" s="45"/>
      <c r="GK28" s="45"/>
      <c r="GL28" s="45"/>
      <c r="GM28" s="45"/>
      <c r="GN28" s="57"/>
      <c r="GO28" s="45"/>
      <c r="GP28" s="45"/>
      <c r="GQ28" s="45"/>
      <c r="GR28" s="45"/>
      <c r="GS28" s="45"/>
      <c r="GT28" s="45"/>
      <c r="GU28" s="59"/>
      <c r="GV28" s="53"/>
      <c r="GW28" s="53"/>
      <c r="GX28" s="54"/>
      <c r="GY28" s="46"/>
      <c r="GZ28" s="46"/>
      <c r="HA28" s="47"/>
      <c r="HB28" s="46"/>
      <c r="HC28" s="56"/>
      <c r="HD28" s="45"/>
      <c r="HE28" s="45"/>
      <c r="HF28" s="45"/>
      <c r="HG28" s="45"/>
      <c r="HH28" s="57"/>
      <c r="HI28" s="45"/>
      <c r="HJ28" s="45"/>
      <c r="HK28" s="45"/>
      <c r="HL28" s="45"/>
      <c r="HM28" s="45"/>
      <c r="HN28" s="45"/>
      <c r="HO28" s="59"/>
      <c r="HP28" s="53"/>
      <c r="HQ28" s="53"/>
      <c r="HR28" s="54"/>
      <c r="HS28" s="46"/>
      <c r="HT28" s="46"/>
      <c r="HU28" s="47"/>
      <c r="HV28" s="46"/>
      <c r="HW28" s="56"/>
      <c r="HX28" s="45"/>
      <c r="HY28" s="45"/>
      <c r="HZ28" s="45"/>
      <c r="IA28" s="45"/>
      <c r="IB28" s="57"/>
      <c r="IC28" s="45"/>
      <c r="ID28" s="45"/>
      <c r="IE28" s="45"/>
      <c r="IF28" s="45"/>
      <c r="IG28" s="45"/>
      <c r="IH28" s="45"/>
      <c r="II28" s="59"/>
      <c r="IJ28" s="53"/>
      <c r="IK28" s="53"/>
      <c r="IL28" s="54"/>
      <c r="IM28" s="46"/>
      <c r="IN28" s="46"/>
      <c r="IO28" s="47"/>
      <c r="IP28" s="46"/>
      <c r="IQ28" s="56"/>
      <c r="IR28" s="45"/>
      <c r="IS28" s="45"/>
      <c r="IT28" s="45"/>
      <c r="IU28" s="45"/>
      <c r="IV28" s="57"/>
      <c r="IW28" s="45"/>
      <c r="IX28" s="45"/>
      <c r="IY28" s="45"/>
      <c r="IZ28" s="45"/>
      <c r="JA28" s="45"/>
      <c r="JB28" s="45"/>
    </row>
    <row r="29" spans="1:262" s="6" customFormat="1" ht="13.5" customHeight="1">
      <c r="A29" s="44"/>
      <c r="B29" s="45"/>
      <c r="C29" s="5"/>
      <c r="E29" s="46"/>
      <c r="F29" s="47"/>
      <c r="G29" s="48"/>
      <c r="H29" s="45"/>
      <c r="I29" s="47"/>
      <c r="J29" s="48"/>
      <c r="K29" s="48"/>
      <c r="L29" s="48"/>
      <c r="M29" s="48"/>
      <c r="P29" s="49"/>
      <c r="Q29" s="46"/>
      <c r="R29" s="48"/>
      <c r="S29" s="48"/>
      <c r="U29" s="48"/>
      <c r="V29" s="48"/>
      <c r="W29" s="5"/>
      <c r="Y29" s="46"/>
      <c r="Z29" s="47"/>
      <c r="AA29" s="47"/>
      <c r="AB29" s="45"/>
      <c r="AC29" s="47"/>
      <c r="AD29" s="47"/>
      <c r="AE29" s="46"/>
      <c r="AF29" s="48"/>
      <c r="AG29" s="48"/>
      <c r="AJ29" s="49"/>
      <c r="AK29" s="46"/>
      <c r="AM29" s="48"/>
      <c r="AO29" s="48"/>
      <c r="AP29" s="48"/>
      <c r="AQ29" s="5"/>
      <c r="AS29" s="46"/>
      <c r="AT29" s="47"/>
      <c r="AU29" s="47"/>
      <c r="AV29" s="45"/>
      <c r="AW29" s="47"/>
      <c r="AX29" s="47"/>
      <c r="AY29" s="46"/>
      <c r="AZ29" s="48"/>
      <c r="BA29" s="48"/>
      <c r="BD29" s="49"/>
      <c r="BE29" s="46"/>
      <c r="BF29" s="48"/>
      <c r="BG29" s="48"/>
      <c r="BI29" s="48"/>
      <c r="BJ29" s="48"/>
      <c r="BK29" s="5"/>
      <c r="BM29" s="46"/>
      <c r="BN29" s="47"/>
      <c r="BO29" s="47"/>
      <c r="BP29" s="45"/>
      <c r="BQ29" s="47"/>
      <c r="BR29" s="47"/>
      <c r="BS29" s="46"/>
      <c r="BT29" s="48"/>
      <c r="BU29" s="48"/>
      <c r="BX29" s="49"/>
      <c r="BY29" s="46"/>
      <c r="BZ29" s="48"/>
      <c r="CA29" s="48"/>
      <c r="CC29" s="48"/>
      <c r="CD29" s="48"/>
      <c r="CE29" s="46"/>
      <c r="CG29" s="46"/>
      <c r="CH29" s="47"/>
      <c r="CI29" s="47"/>
      <c r="CJ29" s="45"/>
      <c r="CK29" s="47"/>
      <c r="CL29" s="47"/>
      <c r="CM29" s="46"/>
      <c r="CN29" s="48"/>
      <c r="CO29" s="48"/>
      <c r="CR29" s="49"/>
      <c r="CS29" s="46"/>
      <c r="CT29" s="48"/>
      <c r="CU29" s="48"/>
      <c r="CW29" s="48"/>
      <c r="CX29" s="48"/>
      <c r="CY29" s="5"/>
      <c r="DA29" s="46"/>
      <c r="DB29" s="47"/>
      <c r="DC29" s="47"/>
      <c r="DD29" s="45"/>
      <c r="DE29" s="47"/>
      <c r="DF29" s="47"/>
      <c r="DG29" s="46"/>
      <c r="DH29" s="48"/>
      <c r="DI29" s="48"/>
      <c r="DL29" s="49"/>
      <c r="DM29" s="46"/>
      <c r="DN29" s="48"/>
      <c r="DO29" s="48"/>
      <c r="DQ29" s="48"/>
      <c r="DR29" s="48"/>
      <c r="DS29" s="5"/>
      <c r="DU29" s="46"/>
      <c r="DV29" s="47"/>
      <c r="DW29" s="47"/>
      <c r="DX29" s="45"/>
      <c r="DY29" s="47"/>
      <c r="DZ29" s="47"/>
      <c r="EA29" s="46"/>
      <c r="EC29" s="50"/>
      <c r="EF29" s="49"/>
      <c r="EG29" s="46"/>
      <c r="EH29" s="48"/>
      <c r="EI29" s="48"/>
      <c r="EK29" s="48"/>
      <c r="EL29" s="48"/>
      <c r="EM29" s="5"/>
      <c r="EO29" s="46"/>
      <c r="EP29" s="47"/>
      <c r="EQ29" s="47"/>
      <c r="ER29" s="45"/>
      <c r="ES29" s="47"/>
      <c r="ET29" s="47"/>
      <c r="EU29" s="46"/>
      <c r="EV29" s="48"/>
      <c r="EW29" s="48"/>
      <c r="EZ29" s="49"/>
      <c r="FA29" s="46"/>
      <c r="FB29" s="48"/>
      <c r="FC29" s="48"/>
      <c r="FE29" s="48"/>
      <c r="FF29" s="48"/>
      <c r="FG29" s="5"/>
      <c r="FI29" s="46"/>
      <c r="FJ29" s="47"/>
      <c r="FK29" s="47"/>
      <c r="FL29" s="45"/>
      <c r="FM29" s="47"/>
      <c r="FN29" s="47"/>
      <c r="FO29" s="46"/>
      <c r="FP29" s="48"/>
      <c r="FQ29" s="48"/>
      <c r="FT29" s="49"/>
      <c r="FU29" s="46"/>
      <c r="FV29" s="48"/>
      <c r="FW29" s="48"/>
      <c r="FY29" s="48"/>
      <c r="FZ29" s="48"/>
      <c r="GA29" s="59"/>
      <c r="GB29" s="53"/>
      <c r="GC29" s="53"/>
      <c r="GD29" s="54"/>
      <c r="GE29" s="46"/>
      <c r="GF29" s="46"/>
      <c r="GG29" s="47"/>
      <c r="GH29" s="46"/>
      <c r="GI29" s="56"/>
      <c r="GJ29" s="45"/>
      <c r="GK29" s="45"/>
      <c r="GL29" s="45"/>
      <c r="GM29" s="45"/>
      <c r="GN29" s="57"/>
      <c r="GO29" s="45"/>
      <c r="GP29" s="45"/>
      <c r="GQ29" s="45"/>
      <c r="GR29" s="45"/>
      <c r="GS29" s="45"/>
      <c r="GT29" s="45"/>
      <c r="GU29" s="59"/>
      <c r="GV29" s="53"/>
      <c r="GW29" s="53"/>
      <c r="GX29" s="54"/>
      <c r="GY29" s="46"/>
      <c r="GZ29" s="46"/>
      <c r="HA29" s="47"/>
      <c r="HB29" s="46"/>
      <c r="HC29" s="56"/>
      <c r="HD29" s="45"/>
      <c r="HE29" s="45"/>
      <c r="HF29" s="45"/>
      <c r="HG29" s="45"/>
      <c r="HH29" s="57"/>
      <c r="HI29" s="45"/>
      <c r="HJ29" s="45"/>
      <c r="HK29" s="45"/>
      <c r="HL29" s="45"/>
      <c r="HM29" s="45"/>
      <c r="HN29" s="45"/>
      <c r="HO29" s="59"/>
      <c r="HP29" s="53"/>
      <c r="HQ29" s="53"/>
      <c r="HR29" s="54"/>
      <c r="HS29" s="46"/>
      <c r="HT29" s="46"/>
      <c r="HU29" s="47"/>
      <c r="HV29" s="46"/>
      <c r="HW29" s="56"/>
      <c r="HX29" s="45"/>
      <c r="HY29" s="45"/>
      <c r="HZ29" s="45"/>
      <c r="IA29" s="45"/>
      <c r="IB29" s="57"/>
      <c r="IC29" s="45"/>
      <c r="ID29" s="45"/>
      <c r="IE29" s="45"/>
      <c r="IF29" s="45"/>
      <c r="IG29" s="45"/>
      <c r="IH29" s="45"/>
      <c r="II29" s="59"/>
      <c r="IJ29" s="53"/>
      <c r="IK29" s="53"/>
      <c r="IL29" s="54"/>
      <c r="IM29" s="46"/>
      <c r="IN29" s="46"/>
      <c r="IO29" s="47"/>
      <c r="IP29" s="46"/>
      <c r="IQ29" s="56"/>
      <c r="IR29" s="45"/>
      <c r="IS29" s="45"/>
      <c r="IT29" s="45"/>
      <c r="IU29" s="45"/>
      <c r="IV29" s="57"/>
      <c r="IW29" s="45"/>
      <c r="IX29" s="45"/>
      <c r="IY29" s="45"/>
      <c r="IZ29" s="45"/>
      <c r="JA29" s="45"/>
      <c r="JB29" s="45"/>
    </row>
    <row r="30" spans="1:262" s="6" customFormat="1" ht="13.5" customHeight="1">
      <c r="A30" s="44"/>
      <c r="B30" s="45"/>
      <c r="C30" s="5"/>
      <c r="E30" s="46"/>
      <c r="F30" s="47"/>
      <c r="G30" s="48"/>
      <c r="H30" s="45"/>
      <c r="I30" s="47"/>
      <c r="J30" s="48"/>
      <c r="K30" s="48"/>
      <c r="L30" s="48"/>
      <c r="M30" s="48"/>
      <c r="P30" s="49"/>
      <c r="Q30" s="46"/>
      <c r="R30" s="48"/>
      <c r="S30" s="48"/>
      <c r="U30" s="48"/>
      <c r="V30" s="48"/>
      <c r="W30" s="5"/>
      <c r="Y30" s="46"/>
      <c r="Z30" s="47"/>
      <c r="AA30" s="47"/>
      <c r="AB30" s="45"/>
      <c r="AC30" s="47"/>
      <c r="AD30" s="47"/>
      <c r="AE30" s="46"/>
      <c r="AF30" s="48"/>
      <c r="AG30" s="48"/>
      <c r="AJ30" s="49"/>
      <c r="AK30" s="46"/>
      <c r="AM30" s="48"/>
      <c r="AO30" s="48"/>
      <c r="AP30" s="48"/>
      <c r="AQ30" s="5"/>
      <c r="AS30" s="46"/>
      <c r="AT30" s="47"/>
      <c r="AU30" s="47"/>
      <c r="AV30" s="45"/>
      <c r="AW30" s="47"/>
      <c r="AX30" s="47"/>
      <c r="AY30" s="46"/>
      <c r="AZ30" s="48"/>
      <c r="BA30" s="48"/>
      <c r="BD30" s="49"/>
      <c r="BE30" s="46"/>
      <c r="BF30" s="48"/>
      <c r="BG30" s="48"/>
      <c r="BI30" s="48"/>
      <c r="BJ30" s="48"/>
      <c r="BK30" s="5"/>
      <c r="BM30" s="46"/>
      <c r="BN30" s="47"/>
      <c r="BO30" s="47"/>
      <c r="BP30" s="45"/>
      <c r="BQ30" s="47"/>
      <c r="BR30" s="47"/>
      <c r="BS30" s="46"/>
      <c r="BT30" s="48"/>
      <c r="BU30" s="48"/>
      <c r="BX30" s="49"/>
      <c r="BY30" s="46"/>
      <c r="BZ30" s="48"/>
      <c r="CA30" s="48"/>
      <c r="CC30" s="48"/>
      <c r="CD30" s="48"/>
      <c r="CE30" s="46"/>
      <c r="CG30" s="46"/>
      <c r="CH30" s="47"/>
      <c r="CI30" s="47"/>
      <c r="CJ30" s="45"/>
      <c r="CK30" s="47"/>
      <c r="CL30" s="47"/>
      <c r="CM30" s="46"/>
      <c r="CN30" s="48"/>
      <c r="CO30" s="48"/>
      <c r="CR30" s="49"/>
      <c r="CS30" s="46"/>
      <c r="CT30" s="48"/>
      <c r="CU30" s="48"/>
      <c r="CW30" s="48"/>
      <c r="CX30" s="48"/>
      <c r="CY30" s="5"/>
      <c r="DA30" s="46"/>
      <c r="DB30" s="47"/>
      <c r="DC30" s="47"/>
      <c r="DD30" s="45"/>
      <c r="DE30" s="47"/>
      <c r="DF30" s="47"/>
      <c r="DG30" s="46"/>
      <c r="DH30" s="48"/>
      <c r="DI30" s="48"/>
      <c r="DL30" s="49"/>
      <c r="DM30" s="46"/>
      <c r="DN30" s="48"/>
      <c r="DO30" s="48"/>
      <c r="DQ30" s="48"/>
      <c r="DR30" s="48"/>
      <c r="DS30" s="5"/>
      <c r="DU30" s="46"/>
      <c r="DV30" s="47"/>
      <c r="DW30" s="47"/>
      <c r="DX30" s="45"/>
      <c r="DY30" s="47"/>
      <c r="DZ30" s="47"/>
      <c r="EA30" s="46"/>
      <c r="EC30" s="50"/>
      <c r="EF30" s="49"/>
      <c r="EG30" s="46"/>
      <c r="EH30" s="48"/>
      <c r="EI30" s="48"/>
      <c r="EK30" s="48"/>
      <c r="EL30" s="48"/>
      <c r="EM30" s="5"/>
      <c r="EO30" s="46"/>
      <c r="EP30" s="47"/>
      <c r="EQ30" s="47"/>
      <c r="ER30" s="45"/>
      <c r="ES30" s="47"/>
      <c r="ET30" s="47"/>
      <c r="EU30" s="46"/>
      <c r="EV30" s="48"/>
      <c r="EW30" s="48"/>
      <c r="EZ30" s="49"/>
      <c r="FA30" s="46"/>
      <c r="FB30" s="48"/>
      <c r="FC30" s="48"/>
      <c r="FE30" s="48"/>
      <c r="FF30" s="48"/>
      <c r="FG30" s="5"/>
      <c r="FI30" s="46"/>
      <c r="FJ30" s="47"/>
      <c r="FK30" s="47"/>
      <c r="FL30" s="45"/>
      <c r="FM30" s="47"/>
      <c r="FN30" s="47"/>
      <c r="FO30" s="46"/>
      <c r="FP30" s="48"/>
      <c r="FQ30" s="48"/>
      <c r="FT30" s="49"/>
      <c r="FU30" s="46"/>
      <c r="FV30" s="48"/>
      <c r="FW30" s="48"/>
      <c r="FY30" s="48"/>
      <c r="FZ30" s="48"/>
      <c r="GA30" s="59"/>
      <c r="GB30" s="53"/>
      <c r="GC30" s="53"/>
      <c r="GD30" s="54"/>
      <c r="GE30" s="46"/>
      <c r="GF30" s="46"/>
      <c r="GG30" s="47"/>
      <c r="GH30" s="46"/>
      <c r="GI30" s="56"/>
      <c r="GJ30" s="45"/>
      <c r="GK30" s="45"/>
      <c r="GL30" s="45"/>
      <c r="GM30" s="45"/>
      <c r="GN30" s="57"/>
      <c r="GO30" s="45"/>
      <c r="GP30" s="45"/>
      <c r="GQ30" s="45"/>
      <c r="GR30" s="45"/>
      <c r="GS30" s="45"/>
      <c r="GT30" s="45"/>
      <c r="GU30" s="59"/>
      <c r="GV30" s="53"/>
      <c r="GW30" s="53"/>
      <c r="GX30" s="54"/>
      <c r="GY30" s="46"/>
      <c r="GZ30" s="46"/>
      <c r="HA30" s="47"/>
      <c r="HB30" s="46"/>
      <c r="HC30" s="56"/>
      <c r="HD30" s="45"/>
      <c r="HE30" s="45"/>
      <c r="HF30" s="45"/>
      <c r="HG30" s="45"/>
      <c r="HH30" s="57"/>
      <c r="HI30" s="45"/>
      <c r="HJ30" s="45"/>
      <c r="HK30" s="45"/>
      <c r="HL30" s="45"/>
      <c r="HM30" s="45"/>
      <c r="HN30" s="45"/>
      <c r="HO30" s="59"/>
      <c r="HP30" s="53"/>
      <c r="HQ30" s="53"/>
      <c r="HR30" s="54"/>
      <c r="HS30" s="46"/>
      <c r="HT30" s="46"/>
      <c r="HU30" s="47"/>
      <c r="HV30" s="46"/>
      <c r="HW30" s="56"/>
      <c r="HX30" s="45"/>
      <c r="HY30" s="45"/>
      <c r="HZ30" s="45"/>
      <c r="IA30" s="45"/>
      <c r="IB30" s="57"/>
      <c r="IC30" s="45"/>
      <c r="ID30" s="45"/>
      <c r="IE30" s="45"/>
      <c r="IF30" s="45"/>
      <c r="IG30" s="45"/>
      <c r="IH30" s="45"/>
      <c r="II30" s="59"/>
      <c r="IJ30" s="53"/>
      <c r="IK30" s="53"/>
      <c r="IL30" s="54"/>
      <c r="IM30" s="46"/>
      <c r="IN30" s="46"/>
      <c r="IO30" s="47"/>
      <c r="IP30" s="46"/>
      <c r="IQ30" s="56"/>
      <c r="IR30" s="45"/>
      <c r="IS30" s="45"/>
      <c r="IT30" s="45"/>
      <c r="IU30" s="45"/>
      <c r="IV30" s="57"/>
      <c r="IW30" s="45"/>
      <c r="IX30" s="45"/>
      <c r="IY30" s="45"/>
      <c r="IZ30" s="45"/>
      <c r="JA30" s="45"/>
      <c r="JB30" s="45"/>
    </row>
    <row r="31" spans="1:262" s="6" customFormat="1" ht="13.5" customHeight="1">
      <c r="A31" s="44"/>
      <c r="B31" s="45"/>
      <c r="C31" s="5"/>
      <c r="E31" s="46"/>
      <c r="F31" s="47"/>
      <c r="G31" s="48"/>
      <c r="H31" s="45"/>
      <c r="I31" s="47"/>
      <c r="J31" s="48"/>
      <c r="K31" s="48"/>
      <c r="L31" s="48"/>
      <c r="M31" s="48"/>
      <c r="P31" s="49"/>
      <c r="Q31" s="46"/>
      <c r="R31" s="48"/>
      <c r="S31" s="48"/>
      <c r="U31" s="48"/>
      <c r="V31" s="48"/>
      <c r="W31" s="5"/>
      <c r="Y31" s="46"/>
      <c r="Z31" s="47"/>
      <c r="AA31" s="47"/>
      <c r="AB31" s="45"/>
      <c r="AC31" s="47"/>
      <c r="AD31" s="47"/>
      <c r="AE31" s="46"/>
      <c r="AF31" s="48"/>
      <c r="AG31" s="48"/>
      <c r="AJ31" s="49"/>
      <c r="AK31" s="46"/>
      <c r="AM31" s="48"/>
      <c r="AO31" s="48"/>
      <c r="AP31" s="48"/>
      <c r="AQ31" s="5"/>
      <c r="AS31" s="46"/>
      <c r="AT31" s="47"/>
      <c r="AU31" s="47"/>
      <c r="AV31" s="45"/>
      <c r="AW31" s="47"/>
      <c r="AX31" s="47"/>
      <c r="AY31" s="46"/>
      <c r="AZ31" s="48"/>
      <c r="BA31" s="48"/>
      <c r="BD31" s="49"/>
      <c r="BE31" s="46"/>
      <c r="BF31" s="48"/>
      <c r="BG31" s="48"/>
      <c r="BI31" s="48"/>
      <c r="BJ31" s="48"/>
      <c r="BK31" s="5"/>
      <c r="BM31" s="46"/>
      <c r="BN31" s="47"/>
      <c r="BO31" s="47"/>
      <c r="BP31" s="45"/>
      <c r="BQ31" s="47"/>
      <c r="BR31" s="47"/>
      <c r="BS31" s="46"/>
      <c r="BT31" s="48"/>
      <c r="BU31" s="48"/>
      <c r="BX31" s="49"/>
      <c r="BY31" s="46"/>
      <c r="BZ31" s="48"/>
      <c r="CA31" s="48"/>
      <c r="CC31" s="48"/>
      <c r="CD31" s="48"/>
      <c r="CE31" s="46"/>
      <c r="CG31" s="46"/>
      <c r="CH31" s="47"/>
      <c r="CI31" s="47"/>
      <c r="CJ31" s="45"/>
      <c r="CK31" s="47"/>
      <c r="CL31" s="47"/>
      <c r="CM31" s="46"/>
      <c r="CN31" s="48"/>
      <c r="CO31" s="48"/>
      <c r="CR31" s="49"/>
      <c r="CS31" s="46"/>
      <c r="CT31" s="48"/>
      <c r="CU31" s="48"/>
      <c r="CW31" s="48"/>
      <c r="CX31" s="48"/>
      <c r="CY31" s="5"/>
      <c r="DA31" s="46"/>
      <c r="DB31" s="47"/>
      <c r="DC31" s="47"/>
      <c r="DD31" s="45"/>
      <c r="DE31" s="47"/>
      <c r="DF31" s="47"/>
      <c r="DG31" s="46"/>
      <c r="DH31" s="48"/>
      <c r="DI31" s="48"/>
      <c r="DL31" s="49"/>
      <c r="DM31" s="46"/>
      <c r="DN31" s="48"/>
      <c r="DO31" s="48"/>
      <c r="DQ31" s="48"/>
      <c r="DR31" s="48"/>
      <c r="DS31" s="5"/>
      <c r="DU31" s="46"/>
      <c r="DV31" s="47"/>
      <c r="DW31" s="47"/>
      <c r="DX31" s="45"/>
      <c r="DY31" s="47"/>
      <c r="DZ31" s="47"/>
      <c r="EA31" s="46"/>
      <c r="EC31" s="50"/>
      <c r="EF31" s="49"/>
      <c r="EG31" s="46"/>
      <c r="EH31" s="48"/>
      <c r="EI31" s="48"/>
      <c r="EK31" s="48"/>
      <c r="EL31" s="48"/>
      <c r="EM31" s="5"/>
      <c r="EO31" s="46"/>
      <c r="EP31" s="47"/>
      <c r="EQ31" s="47"/>
      <c r="ER31" s="45"/>
      <c r="ES31" s="47"/>
      <c r="ET31" s="47"/>
      <c r="EU31" s="46"/>
      <c r="EV31" s="48"/>
      <c r="EW31" s="48"/>
      <c r="EZ31" s="49"/>
      <c r="FA31" s="46"/>
      <c r="FB31" s="48"/>
      <c r="FC31" s="48"/>
      <c r="FE31" s="48"/>
      <c r="FF31" s="48"/>
      <c r="FG31" s="5"/>
      <c r="FI31" s="46"/>
      <c r="FJ31" s="47"/>
      <c r="FK31" s="47"/>
      <c r="FL31" s="45"/>
      <c r="FM31" s="47"/>
      <c r="FN31" s="47"/>
      <c r="FO31" s="46"/>
      <c r="FP31" s="48"/>
      <c r="FQ31" s="48"/>
      <c r="FT31" s="49"/>
      <c r="FU31" s="46"/>
      <c r="FV31" s="48"/>
      <c r="FW31" s="48"/>
      <c r="FY31" s="48"/>
      <c r="FZ31" s="48"/>
      <c r="GA31" s="59"/>
      <c r="GB31" s="53"/>
      <c r="GC31" s="53"/>
      <c r="GD31" s="54"/>
      <c r="GE31" s="46"/>
      <c r="GF31" s="46"/>
      <c r="GG31" s="47"/>
      <c r="GH31" s="46"/>
      <c r="GI31" s="56"/>
      <c r="GJ31" s="45"/>
      <c r="GK31" s="45"/>
      <c r="GL31" s="45"/>
      <c r="GM31" s="45"/>
      <c r="GN31" s="57"/>
      <c r="GO31" s="45"/>
      <c r="GP31" s="45"/>
      <c r="GQ31" s="45"/>
      <c r="GR31" s="45"/>
      <c r="GS31" s="45"/>
      <c r="GT31" s="45"/>
      <c r="GU31" s="59"/>
      <c r="GV31" s="53"/>
      <c r="GW31" s="53"/>
      <c r="GX31" s="54"/>
      <c r="GY31" s="46"/>
      <c r="GZ31" s="46"/>
      <c r="HA31" s="47"/>
      <c r="HB31" s="46"/>
      <c r="HC31" s="56"/>
      <c r="HD31" s="45"/>
      <c r="HE31" s="45"/>
      <c r="HF31" s="45"/>
      <c r="HG31" s="45"/>
      <c r="HH31" s="57"/>
      <c r="HI31" s="45"/>
      <c r="HJ31" s="45"/>
      <c r="HK31" s="45"/>
      <c r="HL31" s="45"/>
      <c r="HM31" s="45"/>
      <c r="HN31" s="45"/>
      <c r="HO31" s="59"/>
      <c r="HP31" s="53"/>
      <c r="HQ31" s="53"/>
      <c r="HR31" s="54"/>
      <c r="HS31" s="46"/>
      <c r="HT31" s="46"/>
      <c r="HU31" s="47"/>
      <c r="HV31" s="46"/>
      <c r="HW31" s="56"/>
      <c r="HX31" s="45"/>
      <c r="HY31" s="45"/>
      <c r="HZ31" s="45"/>
      <c r="IA31" s="45"/>
      <c r="IB31" s="57"/>
      <c r="IC31" s="45"/>
      <c r="ID31" s="45"/>
      <c r="IE31" s="45"/>
      <c r="IF31" s="45"/>
      <c r="IG31" s="45"/>
      <c r="IH31" s="45"/>
      <c r="II31" s="59"/>
      <c r="IJ31" s="53"/>
      <c r="IK31" s="53"/>
      <c r="IL31" s="54"/>
      <c r="IM31" s="46"/>
      <c r="IN31" s="46"/>
      <c r="IO31" s="47"/>
      <c r="IP31" s="46"/>
      <c r="IQ31" s="56"/>
      <c r="IR31" s="45"/>
      <c r="IS31" s="45"/>
      <c r="IT31" s="45"/>
      <c r="IU31" s="45"/>
      <c r="IV31" s="57"/>
      <c r="IW31" s="45"/>
      <c r="IX31" s="45"/>
      <c r="IY31" s="45"/>
      <c r="IZ31" s="45"/>
      <c r="JA31" s="45"/>
      <c r="JB31" s="45"/>
    </row>
    <row r="32" spans="1:262" s="6" customFormat="1" ht="13.5" customHeight="1">
      <c r="A32" s="44"/>
      <c r="B32" s="45"/>
      <c r="C32" s="5"/>
      <c r="E32" s="46"/>
      <c r="F32" s="47"/>
      <c r="G32" s="48"/>
      <c r="H32" s="45"/>
      <c r="I32" s="47"/>
      <c r="J32" s="48"/>
      <c r="K32" s="48"/>
      <c r="L32" s="48"/>
      <c r="M32" s="48"/>
      <c r="P32" s="49"/>
      <c r="Q32" s="46"/>
      <c r="R32" s="48"/>
      <c r="S32" s="48"/>
      <c r="U32" s="48"/>
      <c r="V32" s="48"/>
      <c r="W32" s="5"/>
      <c r="Y32" s="46"/>
      <c r="Z32" s="47"/>
      <c r="AA32" s="47"/>
      <c r="AB32" s="45"/>
      <c r="AC32" s="47"/>
      <c r="AD32" s="47"/>
      <c r="AE32" s="46"/>
      <c r="AF32" s="48"/>
      <c r="AG32" s="48"/>
      <c r="AJ32" s="49"/>
      <c r="AK32" s="46"/>
      <c r="AM32" s="48"/>
      <c r="AO32" s="48"/>
      <c r="AP32" s="48"/>
      <c r="AQ32" s="5"/>
      <c r="AS32" s="46"/>
      <c r="AT32" s="47"/>
      <c r="AU32" s="47"/>
      <c r="AV32" s="45"/>
      <c r="AW32" s="47"/>
      <c r="AX32" s="47"/>
      <c r="AY32" s="46"/>
      <c r="AZ32" s="48"/>
      <c r="BA32" s="48"/>
      <c r="BD32" s="49"/>
      <c r="BE32" s="46"/>
      <c r="BF32" s="48"/>
      <c r="BG32" s="48"/>
      <c r="BI32" s="48"/>
      <c r="BJ32" s="48"/>
      <c r="BK32" s="5"/>
      <c r="BM32" s="46"/>
      <c r="BN32" s="47"/>
      <c r="BO32" s="47"/>
      <c r="BP32" s="45"/>
      <c r="BQ32" s="47"/>
      <c r="BR32" s="47"/>
      <c r="BS32" s="46"/>
      <c r="BT32" s="48"/>
      <c r="BU32" s="48"/>
      <c r="BX32" s="49"/>
      <c r="BY32" s="46"/>
      <c r="BZ32" s="48"/>
      <c r="CA32" s="48"/>
      <c r="CC32" s="48"/>
      <c r="CD32" s="48"/>
      <c r="CE32" s="46"/>
      <c r="CG32" s="46"/>
      <c r="CH32" s="47"/>
      <c r="CI32" s="47"/>
      <c r="CJ32" s="45"/>
      <c r="CK32" s="47"/>
      <c r="CL32" s="47"/>
      <c r="CM32" s="46"/>
      <c r="CN32" s="48"/>
      <c r="CO32" s="48"/>
      <c r="CR32" s="49"/>
      <c r="CS32" s="46"/>
      <c r="CT32" s="48"/>
      <c r="CU32" s="48"/>
      <c r="CW32" s="48"/>
      <c r="CX32" s="48"/>
      <c r="CY32" s="5"/>
      <c r="DA32" s="46"/>
      <c r="DB32" s="47"/>
      <c r="DC32" s="47"/>
      <c r="DD32" s="45"/>
      <c r="DE32" s="47"/>
      <c r="DF32" s="47"/>
      <c r="DG32" s="46"/>
      <c r="DH32" s="48"/>
      <c r="DI32" s="48"/>
      <c r="DL32" s="49"/>
      <c r="DM32" s="46"/>
      <c r="DN32" s="48"/>
      <c r="DO32" s="48"/>
      <c r="DQ32" s="48"/>
      <c r="DR32" s="48"/>
      <c r="DS32" s="5"/>
      <c r="DU32" s="46"/>
      <c r="DV32" s="47"/>
      <c r="DW32" s="47"/>
      <c r="DX32" s="45"/>
      <c r="DY32" s="47"/>
      <c r="DZ32" s="47"/>
      <c r="EA32" s="46"/>
      <c r="EC32" s="50"/>
      <c r="EF32" s="49"/>
      <c r="EG32" s="46"/>
      <c r="EH32" s="48"/>
      <c r="EI32" s="48"/>
      <c r="EK32" s="48"/>
      <c r="EL32" s="48"/>
      <c r="EM32" s="5"/>
      <c r="EO32" s="46"/>
      <c r="EP32" s="47"/>
      <c r="EQ32" s="47"/>
      <c r="ER32" s="45"/>
      <c r="ES32" s="47"/>
      <c r="ET32" s="47"/>
      <c r="EU32" s="46"/>
      <c r="EV32" s="48"/>
      <c r="EW32" s="48"/>
      <c r="EZ32" s="49"/>
      <c r="FA32" s="46"/>
      <c r="FB32" s="48"/>
      <c r="FC32" s="48"/>
      <c r="FE32" s="48"/>
      <c r="FF32" s="48"/>
      <c r="FG32" s="5"/>
      <c r="FI32" s="46"/>
      <c r="FJ32" s="47"/>
      <c r="FK32" s="47"/>
      <c r="FL32" s="45"/>
      <c r="FM32" s="47"/>
      <c r="FN32" s="47"/>
      <c r="FO32" s="46"/>
      <c r="FP32" s="48"/>
      <c r="FQ32" s="48"/>
      <c r="FT32" s="49"/>
      <c r="FU32" s="46"/>
      <c r="FV32" s="48"/>
      <c r="FW32" s="48"/>
      <c r="FY32" s="48"/>
      <c r="FZ32" s="48"/>
      <c r="GA32" s="59"/>
      <c r="GB32" s="53"/>
      <c r="GC32" s="53"/>
      <c r="GD32" s="54"/>
      <c r="GE32" s="45"/>
      <c r="GF32" s="55"/>
      <c r="GG32" s="54"/>
      <c r="GH32" s="45"/>
      <c r="GI32" s="56"/>
      <c r="GJ32" s="45"/>
      <c r="GK32" s="45"/>
      <c r="GL32" s="45"/>
      <c r="GM32" s="45"/>
      <c r="GN32" s="57"/>
      <c r="GO32" s="45"/>
      <c r="GP32" s="45"/>
      <c r="GQ32" s="45"/>
      <c r="GR32" s="45"/>
      <c r="GS32" s="45"/>
      <c r="GT32" s="45"/>
      <c r="GU32" s="59"/>
      <c r="GV32" s="53"/>
      <c r="GW32" s="53"/>
      <c r="GX32" s="54"/>
      <c r="GY32" s="45"/>
      <c r="GZ32" s="55"/>
      <c r="HA32" s="54"/>
      <c r="HB32" s="45"/>
      <c r="HC32" s="56"/>
      <c r="HD32" s="45"/>
      <c r="HE32" s="45"/>
      <c r="HF32" s="45"/>
      <c r="HG32" s="45"/>
      <c r="HH32" s="57"/>
      <c r="HI32" s="45"/>
      <c r="HJ32" s="45"/>
      <c r="HK32" s="45"/>
      <c r="HL32" s="45"/>
      <c r="HM32" s="45"/>
      <c r="HN32" s="45"/>
      <c r="HO32" s="59"/>
      <c r="HP32" s="53"/>
      <c r="HQ32" s="53"/>
      <c r="HR32" s="54"/>
      <c r="HS32" s="45"/>
      <c r="HT32" s="55"/>
      <c r="HU32" s="54"/>
      <c r="HV32" s="45"/>
      <c r="HW32" s="56"/>
      <c r="HX32" s="45"/>
      <c r="HY32" s="45"/>
      <c r="HZ32" s="45"/>
      <c r="IA32" s="45"/>
      <c r="IB32" s="57"/>
      <c r="IC32" s="45"/>
      <c r="ID32" s="45"/>
      <c r="IE32" s="45"/>
      <c r="IF32" s="45"/>
      <c r="IG32" s="45"/>
      <c r="IH32" s="45"/>
      <c r="II32" s="59"/>
      <c r="IJ32" s="53"/>
      <c r="IK32" s="53"/>
      <c r="IL32" s="54"/>
      <c r="IM32" s="45"/>
      <c r="IN32" s="55"/>
      <c r="IO32" s="54"/>
      <c r="IP32" s="45"/>
      <c r="IQ32" s="56"/>
      <c r="IR32" s="45"/>
      <c r="IS32" s="45"/>
      <c r="IT32" s="45"/>
      <c r="IU32" s="45"/>
      <c r="IV32" s="57"/>
      <c r="IW32" s="45"/>
      <c r="IX32" s="45"/>
      <c r="IY32" s="45"/>
      <c r="IZ32" s="45"/>
      <c r="JA32" s="45"/>
      <c r="JB32" s="45"/>
    </row>
    <row r="33" spans="1:262" s="6" customFormat="1" ht="13.5" customHeight="1">
      <c r="A33" s="44"/>
      <c r="B33" s="45"/>
      <c r="C33" s="5"/>
      <c r="E33" s="46"/>
      <c r="F33" s="47"/>
      <c r="G33" s="48"/>
      <c r="H33" s="45"/>
      <c r="I33" s="47"/>
      <c r="J33" s="48"/>
      <c r="K33" s="48"/>
      <c r="L33" s="48"/>
      <c r="M33" s="48"/>
      <c r="P33" s="49"/>
      <c r="Q33" s="46"/>
      <c r="R33" s="48"/>
      <c r="S33" s="48"/>
      <c r="U33" s="48"/>
      <c r="V33" s="48"/>
      <c r="W33" s="5"/>
      <c r="Y33" s="46"/>
      <c r="Z33" s="47"/>
      <c r="AA33" s="47"/>
      <c r="AB33" s="45"/>
      <c r="AC33" s="47"/>
      <c r="AD33" s="47"/>
      <c r="AE33" s="46"/>
      <c r="AF33" s="48"/>
      <c r="AG33" s="48"/>
      <c r="AJ33" s="49"/>
      <c r="AK33" s="46"/>
      <c r="AM33" s="48"/>
      <c r="AO33" s="48"/>
      <c r="AP33" s="48"/>
      <c r="AQ33" s="5"/>
      <c r="AS33" s="46"/>
      <c r="AT33" s="47"/>
      <c r="AU33" s="47"/>
      <c r="AV33" s="45"/>
      <c r="AW33" s="47"/>
      <c r="AX33" s="47"/>
      <c r="AY33" s="46"/>
      <c r="AZ33" s="48"/>
      <c r="BA33" s="48"/>
      <c r="BD33" s="49"/>
      <c r="BE33" s="46"/>
      <c r="BF33" s="48"/>
      <c r="BG33" s="48"/>
      <c r="BI33" s="48"/>
      <c r="BJ33" s="48"/>
      <c r="BK33" s="5"/>
      <c r="BM33" s="46"/>
      <c r="BN33" s="47"/>
      <c r="BO33" s="47"/>
      <c r="BP33" s="45"/>
      <c r="BQ33" s="47"/>
      <c r="BR33" s="47"/>
      <c r="BS33" s="46"/>
      <c r="BT33" s="48"/>
      <c r="BU33" s="48"/>
      <c r="BX33" s="49"/>
      <c r="BY33" s="46"/>
      <c r="BZ33" s="48"/>
      <c r="CA33" s="48"/>
      <c r="CC33" s="48"/>
      <c r="CD33" s="48"/>
      <c r="CE33" s="46"/>
      <c r="CG33" s="46"/>
      <c r="CH33" s="47"/>
      <c r="CI33" s="47"/>
      <c r="CJ33" s="45"/>
      <c r="CK33" s="47"/>
      <c r="CL33" s="47"/>
      <c r="CM33" s="46"/>
      <c r="CN33" s="48"/>
      <c r="CO33" s="48"/>
      <c r="CR33" s="49"/>
      <c r="CS33" s="46"/>
      <c r="CT33" s="48"/>
      <c r="CU33" s="48"/>
      <c r="CW33" s="48"/>
      <c r="CX33" s="48"/>
      <c r="CY33" s="5"/>
      <c r="DA33" s="46"/>
      <c r="DB33" s="47"/>
      <c r="DC33" s="47"/>
      <c r="DD33" s="45"/>
      <c r="DE33" s="47"/>
      <c r="DF33" s="47"/>
      <c r="DG33" s="46"/>
      <c r="DH33" s="48"/>
      <c r="DI33" s="48"/>
      <c r="DL33" s="49"/>
      <c r="DM33" s="46"/>
      <c r="DN33" s="48"/>
      <c r="DO33" s="48"/>
      <c r="DQ33" s="48"/>
      <c r="DR33" s="48"/>
      <c r="DS33" s="5"/>
      <c r="DU33" s="46"/>
      <c r="DV33" s="47"/>
      <c r="DW33" s="47"/>
      <c r="DX33" s="45"/>
      <c r="DY33" s="47"/>
      <c r="DZ33" s="47"/>
      <c r="EA33" s="46"/>
      <c r="EC33" s="50"/>
      <c r="EF33" s="49"/>
      <c r="EG33" s="46"/>
      <c r="EH33" s="48"/>
      <c r="EI33" s="48"/>
      <c r="EK33" s="48"/>
      <c r="EL33" s="48"/>
      <c r="EM33" s="5"/>
      <c r="EO33" s="46"/>
      <c r="EP33" s="47"/>
      <c r="EQ33" s="47"/>
      <c r="ER33" s="45"/>
      <c r="ES33" s="47"/>
      <c r="ET33" s="47"/>
      <c r="EU33" s="46"/>
      <c r="EV33" s="48"/>
      <c r="EW33" s="48"/>
      <c r="EZ33" s="49"/>
      <c r="FA33" s="46"/>
      <c r="FB33" s="48"/>
      <c r="FC33" s="48"/>
      <c r="FE33" s="48"/>
      <c r="FF33" s="48"/>
      <c r="FG33" s="5"/>
      <c r="FI33" s="46"/>
      <c r="FJ33" s="47"/>
      <c r="FK33" s="47"/>
      <c r="FL33" s="45"/>
      <c r="FM33" s="47"/>
      <c r="FN33" s="47"/>
      <c r="FO33" s="46"/>
      <c r="FP33" s="48"/>
      <c r="FQ33" s="48"/>
      <c r="FT33" s="49"/>
      <c r="FU33" s="46"/>
      <c r="FV33" s="48"/>
      <c r="FW33" s="48"/>
      <c r="FY33" s="48"/>
      <c r="FZ33" s="48"/>
      <c r="GA33" s="59"/>
      <c r="GB33" s="53"/>
      <c r="GC33" s="53"/>
      <c r="GD33" s="54"/>
      <c r="GE33" s="45"/>
      <c r="GF33" s="55"/>
      <c r="GG33" s="54"/>
      <c r="GH33" s="45"/>
      <c r="GI33" s="56"/>
      <c r="GJ33" s="45"/>
      <c r="GK33" s="45"/>
      <c r="GL33" s="45"/>
      <c r="GM33" s="45"/>
      <c r="GN33" s="57"/>
      <c r="GO33" s="45"/>
      <c r="GP33" s="45"/>
      <c r="GQ33" s="45"/>
      <c r="GR33" s="45"/>
      <c r="GS33" s="45"/>
      <c r="GT33" s="45"/>
      <c r="GU33" s="59"/>
      <c r="GV33" s="53"/>
      <c r="GW33" s="53"/>
      <c r="GX33" s="54"/>
      <c r="GY33" s="45"/>
      <c r="GZ33" s="55"/>
      <c r="HA33" s="54"/>
      <c r="HB33" s="45"/>
      <c r="HC33" s="56"/>
      <c r="HD33" s="45"/>
      <c r="HE33" s="45"/>
      <c r="HF33" s="45"/>
      <c r="HG33" s="45"/>
      <c r="HH33" s="57"/>
      <c r="HI33" s="45"/>
      <c r="HJ33" s="45"/>
      <c r="HK33" s="45"/>
      <c r="HL33" s="45"/>
      <c r="HM33" s="45"/>
      <c r="HN33" s="45"/>
      <c r="HO33" s="59"/>
      <c r="HP33" s="53"/>
      <c r="HQ33" s="53"/>
      <c r="HR33" s="54"/>
      <c r="HS33" s="45"/>
      <c r="HT33" s="55"/>
      <c r="HU33" s="54"/>
      <c r="HV33" s="45"/>
      <c r="HW33" s="56"/>
      <c r="HX33" s="45"/>
      <c r="HY33" s="45"/>
      <c r="HZ33" s="45"/>
      <c r="IA33" s="45"/>
      <c r="IB33" s="57"/>
      <c r="IC33" s="45"/>
      <c r="ID33" s="45"/>
      <c r="IE33" s="45"/>
      <c r="IF33" s="45"/>
      <c r="IG33" s="45"/>
      <c r="IH33" s="45"/>
      <c r="II33" s="59"/>
      <c r="IJ33" s="53"/>
      <c r="IK33" s="53"/>
      <c r="IL33" s="54"/>
      <c r="IM33" s="45"/>
      <c r="IN33" s="55"/>
      <c r="IO33" s="54"/>
      <c r="IP33" s="45"/>
      <c r="IQ33" s="56"/>
      <c r="IR33" s="45"/>
      <c r="IS33" s="45"/>
      <c r="IT33" s="45"/>
      <c r="IU33" s="45"/>
      <c r="IV33" s="57"/>
      <c r="IW33" s="45"/>
      <c r="IX33" s="45"/>
      <c r="IY33" s="45"/>
      <c r="IZ33" s="45"/>
      <c r="JA33" s="45"/>
      <c r="JB33" s="45"/>
    </row>
    <row r="34" spans="1:262" s="6" customFormat="1" ht="13.5" customHeight="1">
      <c r="A34" s="44"/>
      <c r="B34" s="45"/>
      <c r="C34" s="5"/>
      <c r="E34" s="46"/>
      <c r="F34" s="47"/>
      <c r="G34" s="48"/>
      <c r="H34" s="45"/>
      <c r="I34" s="47"/>
      <c r="J34" s="48"/>
      <c r="K34" s="48"/>
      <c r="L34" s="48"/>
      <c r="M34" s="48"/>
      <c r="P34" s="49"/>
      <c r="Q34" s="46"/>
      <c r="R34" s="48"/>
      <c r="S34" s="48"/>
      <c r="U34" s="48"/>
      <c r="V34" s="48"/>
      <c r="W34" s="5"/>
      <c r="Y34" s="46"/>
      <c r="Z34" s="47"/>
      <c r="AA34" s="47"/>
      <c r="AB34" s="45"/>
      <c r="AC34" s="47"/>
      <c r="AD34" s="47"/>
      <c r="AE34" s="46"/>
      <c r="AF34" s="48"/>
      <c r="AG34" s="48"/>
      <c r="AJ34" s="49"/>
      <c r="AK34" s="46"/>
      <c r="AM34" s="48"/>
      <c r="AO34" s="48"/>
      <c r="AP34" s="48"/>
      <c r="AQ34" s="5"/>
      <c r="AS34" s="46"/>
      <c r="AT34" s="47"/>
      <c r="AU34" s="47"/>
      <c r="AV34" s="45"/>
      <c r="AW34" s="47"/>
      <c r="AX34" s="47"/>
      <c r="AY34" s="46"/>
      <c r="AZ34" s="48"/>
      <c r="BA34" s="48"/>
      <c r="BD34" s="49"/>
      <c r="BE34" s="46"/>
      <c r="BF34" s="48"/>
      <c r="BG34" s="48"/>
      <c r="BI34" s="48"/>
      <c r="BJ34" s="48"/>
      <c r="BK34" s="5"/>
      <c r="BM34" s="46"/>
      <c r="BN34" s="47"/>
      <c r="BO34" s="47"/>
      <c r="BP34" s="45"/>
      <c r="BQ34" s="47"/>
      <c r="BR34" s="47"/>
      <c r="BS34" s="46"/>
      <c r="BT34" s="48"/>
      <c r="BU34" s="48"/>
      <c r="BX34" s="49"/>
      <c r="BY34" s="46"/>
      <c r="BZ34" s="48"/>
      <c r="CA34" s="48"/>
      <c r="CC34" s="48"/>
      <c r="CD34" s="48"/>
      <c r="CE34" s="46"/>
      <c r="CG34" s="46"/>
      <c r="CH34" s="47"/>
      <c r="CI34" s="47"/>
      <c r="CJ34" s="45"/>
      <c r="CK34" s="47"/>
      <c r="CL34" s="47"/>
      <c r="CM34" s="46"/>
      <c r="CN34" s="48"/>
      <c r="CO34" s="48"/>
      <c r="CR34" s="49"/>
      <c r="CS34" s="46"/>
      <c r="CT34" s="48"/>
      <c r="CU34" s="48"/>
      <c r="CW34" s="48"/>
      <c r="CX34" s="48"/>
      <c r="CY34" s="5"/>
      <c r="DA34" s="46"/>
      <c r="DB34" s="47"/>
      <c r="DC34" s="47"/>
      <c r="DD34" s="45"/>
      <c r="DE34" s="47"/>
      <c r="DF34" s="47"/>
      <c r="DG34" s="46"/>
      <c r="DH34" s="48"/>
      <c r="DI34" s="48"/>
      <c r="DL34" s="49"/>
      <c r="DM34" s="46"/>
      <c r="DN34" s="48"/>
      <c r="DO34" s="48"/>
      <c r="DQ34" s="48"/>
      <c r="DR34" s="48"/>
      <c r="DS34" s="5"/>
      <c r="DU34" s="46"/>
      <c r="DV34" s="47"/>
      <c r="DW34" s="47"/>
      <c r="DX34" s="45"/>
      <c r="DY34" s="47"/>
      <c r="DZ34" s="47"/>
      <c r="EA34" s="46"/>
      <c r="EC34" s="50"/>
      <c r="EF34" s="49"/>
      <c r="EG34" s="46"/>
      <c r="EH34" s="48"/>
      <c r="EI34" s="48"/>
      <c r="EK34" s="48"/>
      <c r="EL34" s="48"/>
      <c r="EM34" s="5"/>
      <c r="EO34" s="46"/>
      <c r="EP34" s="47"/>
      <c r="EQ34" s="47"/>
      <c r="ER34" s="45"/>
      <c r="ES34" s="47"/>
      <c r="ET34" s="47"/>
      <c r="EU34" s="46"/>
      <c r="EV34" s="48"/>
      <c r="EW34" s="48"/>
      <c r="EZ34" s="49"/>
      <c r="FA34" s="46"/>
      <c r="FB34" s="48"/>
      <c r="FC34" s="48"/>
      <c r="FE34" s="48"/>
      <c r="FF34" s="48"/>
      <c r="FG34" s="5"/>
      <c r="FI34" s="46"/>
      <c r="FJ34" s="47"/>
      <c r="FK34" s="47"/>
      <c r="FL34" s="45"/>
      <c r="FM34" s="47"/>
      <c r="FN34" s="47"/>
      <c r="FO34" s="46"/>
      <c r="FP34" s="48"/>
      <c r="FQ34" s="48"/>
      <c r="FT34" s="49"/>
      <c r="FU34" s="46"/>
      <c r="FV34" s="48"/>
      <c r="FW34" s="48"/>
      <c r="FY34" s="48"/>
      <c r="FZ34" s="48"/>
      <c r="GA34" s="59"/>
      <c r="GB34" s="53"/>
      <c r="GC34" s="53"/>
      <c r="GD34" s="54"/>
      <c r="GE34" s="45"/>
      <c r="GF34" s="55"/>
      <c r="GG34" s="54"/>
      <c r="GH34" s="45"/>
      <c r="GI34" s="56"/>
      <c r="GJ34" s="45"/>
      <c r="GK34" s="45"/>
      <c r="GL34" s="45"/>
      <c r="GM34" s="45"/>
      <c r="GN34" s="57"/>
      <c r="GO34" s="45"/>
      <c r="GP34" s="45"/>
      <c r="GQ34" s="45"/>
      <c r="GR34" s="45"/>
      <c r="GS34" s="45"/>
      <c r="GT34" s="45"/>
      <c r="GU34" s="59"/>
      <c r="GV34" s="53"/>
      <c r="GW34" s="53"/>
      <c r="GX34" s="54"/>
      <c r="GY34" s="45"/>
      <c r="GZ34" s="55"/>
      <c r="HA34" s="54"/>
      <c r="HB34" s="45"/>
      <c r="HC34" s="56"/>
      <c r="HD34" s="45"/>
      <c r="HE34" s="45"/>
      <c r="HF34" s="45"/>
      <c r="HG34" s="45"/>
      <c r="HH34" s="57"/>
      <c r="HI34" s="45"/>
      <c r="HJ34" s="45"/>
      <c r="HK34" s="45"/>
      <c r="HL34" s="45"/>
      <c r="HM34" s="45"/>
      <c r="HN34" s="45"/>
      <c r="HO34" s="59"/>
      <c r="HP34" s="53"/>
      <c r="HQ34" s="53"/>
      <c r="HR34" s="54"/>
      <c r="HS34" s="45"/>
      <c r="HT34" s="55"/>
      <c r="HU34" s="54"/>
      <c r="HV34" s="45"/>
      <c r="HW34" s="56"/>
      <c r="HX34" s="45"/>
      <c r="HY34" s="45"/>
      <c r="HZ34" s="45"/>
      <c r="IA34" s="45"/>
      <c r="IB34" s="57"/>
      <c r="IC34" s="45"/>
      <c r="ID34" s="45"/>
      <c r="IE34" s="45"/>
      <c r="IF34" s="45"/>
      <c r="IG34" s="45"/>
      <c r="IH34" s="45"/>
      <c r="II34" s="59"/>
      <c r="IJ34" s="53"/>
      <c r="IK34" s="53"/>
      <c r="IL34" s="54"/>
      <c r="IM34" s="45"/>
      <c r="IN34" s="55"/>
      <c r="IO34" s="54"/>
      <c r="IP34" s="45"/>
      <c r="IQ34" s="56"/>
      <c r="IR34" s="45"/>
      <c r="IS34" s="45"/>
      <c r="IT34" s="45"/>
      <c r="IU34" s="45"/>
      <c r="IV34" s="57"/>
      <c r="IW34" s="45"/>
      <c r="IX34" s="45"/>
      <c r="IY34" s="45"/>
      <c r="IZ34" s="45"/>
      <c r="JA34" s="45"/>
      <c r="JB34" s="45"/>
    </row>
    <row r="35" spans="1:262" s="6" customFormat="1" ht="13.5" customHeight="1">
      <c r="A35" s="44"/>
      <c r="B35" s="45"/>
      <c r="C35" s="5"/>
      <c r="E35" s="46"/>
      <c r="F35" s="47"/>
      <c r="G35" s="48"/>
      <c r="H35" s="45"/>
      <c r="I35" s="47"/>
      <c r="J35" s="48"/>
      <c r="K35" s="48"/>
      <c r="L35" s="48"/>
      <c r="M35" s="48"/>
      <c r="P35" s="49"/>
      <c r="Q35" s="46"/>
      <c r="R35" s="48"/>
      <c r="S35" s="48"/>
      <c r="U35" s="48"/>
      <c r="V35" s="48"/>
      <c r="W35" s="5"/>
      <c r="Y35" s="46"/>
      <c r="Z35" s="47"/>
      <c r="AA35" s="47"/>
      <c r="AB35" s="45"/>
      <c r="AC35" s="47"/>
      <c r="AD35" s="47"/>
      <c r="AE35" s="46"/>
      <c r="AF35" s="48"/>
      <c r="AG35" s="48"/>
      <c r="AJ35" s="49"/>
      <c r="AK35" s="46"/>
      <c r="AM35" s="48"/>
      <c r="AO35" s="48"/>
      <c r="AP35" s="48"/>
      <c r="AQ35" s="5"/>
      <c r="AS35" s="46"/>
      <c r="AT35" s="47"/>
      <c r="AU35" s="47"/>
      <c r="AV35" s="45"/>
      <c r="AW35" s="47"/>
      <c r="AX35" s="47"/>
      <c r="AY35" s="46"/>
      <c r="AZ35" s="48"/>
      <c r="BA35" s="48"/>
      <c r="BD35" s="49"/>
      <c r="BE35" s="46"/>
      <c r="BF35" s="48"/>
      <c r="BG35" s="48"/>
      <c r="BI35" s="48"/>
      <c r="BJ35" s="48"/>
      <c r="BK35" s="5"/>
      <c r="BM35" s="46"/>
      <c r="BN35" s="47"/>
      <c r="BO35" s="47"/>
      <c r="BP35" s="45"/>
      <c r="BQ35" s="47"/>
      <c r="BR35" s="47"/>
      <c r="BS35" s="46"/>
      <c r="BT35" s="48"/>
      <c r="BU35" s="48"/>
      <c r="BX35" s="49"/>
      <c r="BY35" s="46"/>
      <c r="BZ35" s="48"/>
      <c r="CA35" s="48"/>
      <c r="CC35" s="48"/>
      <c r="CD35" s="48"/>
      <c r="CE35" s="46"/>
      <c r="CG35" s="46"/>
      <c r="CH35" s="47"/>
      <c r="CI35" s="47"/>
      <c r="CJ35" s="45"/>
      <c r="CK35" s="47"/>
      <c r="CL35" s="47"/>
      <c r="CM35" s="46"/>
      <c r="CN35" s="48"/>
      <c r="CO35" s="48"/>
      <c r="CR35" s="49"/>
      <c r="CS35" s="46"/>
      <c r="CT35" s="48"/>
      <c r="CU35" s="48"/>
      <c r="CW35" s="48"/>
      <c r="CX35" s="48"/>
      <c r="CY35" s="5"/>
      <c r="DA35" s="46"/>
      <c r="DB35" s="47"/>
      <c r="DC35" s="47"/>
      <c r="DD35" s="45"/>
      <c r="DE35" s="47"/>
      <c r="DF35" s="47"/>
      <c r="DG35" s="46"/>
      <c r="DH35" s="48"/>
      <c r="DI35" s="48"/>
      <c r="DL35" s="49"/>
      <c r="DM35" s="46"/>
      <c r="DN35" s="48"/>
      <c r="DO35" s="48"/>
      <c r="DQ35" s="48"/>
      <c r="DR35" s="48"/>
      <c r="DS35" s="5"/>
      <c r="DU35" s="46"/>
      <c r="DV35" s="47"/>
      <c r="DW35" s="47"/>
      <c r="DX35" s="45"/>
      <c r="DY35" s="47"/>
      <c r="DZ35" s="47"/>
      <c r="EA35" s="46"/>
      <c r="EC35" s="50"/>
      <c r="EF35" s="49"/>
      <c r="EG35" s="46"/>
      <c r="EH35" s="48"/>
      <c r="EI35" s="48"/>
      <c r="EK35" s="48"/>
      <c r="EL35" s="48"/>
      <c r="EM35" s="5"/>
      <c r="EO35" s="46"/>
      <c r="EP35" s="47"/>
      <c r="EQ35" s="47"/>
      <c r="ER35" s="45"/>
      <c r="ES35" s="47"/>
      <c r="ET35" s="47"/>
      <c r="EU35" s="46"/>
      <c r="EV35" s="48"/>
      <c r="EW35" s="48"/>
      <c r="EZ35" s="49"/>
      <c r="FA35" s="46"/>
      <c r="FB35" s="48"/>
      <c r="FC35" s="48"/>
      <c r="FE35" s="48"/>
      <c r="FF35" s="48"/>
      <c r="FG35" s="5"/>
      <c r="FI35" s="46"/>
      <c r="FJ35" s="47"/>
      <c r="FK35" s="47"/>
      <c r="FL35" s="45"/>
      <c r="FM35" s="47"/>
      <c r="FN35" s="47"/>
      <c r="FO35" s="46"/>
      <c r="FP35" s="48"/>
      <c r="FQ35" s="48"/>
      <c r="FT35" s="49"/>
      <c r="FU35" s="46"/>
      <c r="FV35" s="48"/>
      <c r="FW35" s="48"/>
      <c r="FY35" s="48"/>
      <c r="FZ35" s="48"/>
      <c r="GA35" s="59"/>
      <c r="GB35" s="53"/>
      <c r="GC35" s="53"/>
      <c r="GD35" s="54"/>
      <c r="GE35" s="45"/>
      <c r="GF35" s="55"/>
      <c r="GG35" s="54"/>
      <c r="GH35" s="45"/>
      <c r="GI35" s="56"/>
      <c r="GJ35" s="45"/>
      <c r="GK35" s="45"/>
      <c r="GL35" s="45"/>
      <c r="GM35" s="45"/>
      <c r="GN35" s="57"/>
      <c r="GO35" s="45"/>
      <c r="GP35" s="45"/>
      <c r="GQ35" s="45"/>
      <c r="GR35" s="45"/>
      <c r="GS35" s="45"/>
      <c r="GT35" s="45"/>
      <c r="GU35" s="59"/>
      <c r="GV35" s="53"/>
      <c r="GW35" s="53"/>
      <c r="GX35" s="54"/>
      <c r="GY35" s="45"/>
      <c r="GZ35" s="55"/>
      <c r="HA35" s="54"/>
      <c r="HB35" s="45"/>
      <c r="HC35" s="56"/>
      <c r="HD35" s="45"/>
      <c r="HE35" s="45"/>
      <c r="HF35" s="45"/>
      <c r="HG35" s="45"/>
      <c r="HH35" s="57"/>
      <c r="HI35" s="45"/>
      <c r="HJ35" s="45"/>
      <c r="HK35" s="45"/>
      <c r="HL35" s="45"/>
      <c r="HM35" s="45"/>
      <c r="HN35" s="45"/>
      <c r="HO35" s="59"/>
      <c r="HP35" s="53"/>
      <c r="HQ35" s="53"/>
      <c r="HR35" s="54"/>
      <c r="HS35" s="45"/>
      <c r="HT35" s="55"/>
      <c r="HU35" s="54"/>
      <c r="HV35" s="45"/>
      <c r="HW35" s="56"/>
      <c r="HX35" s="45"/>
      <c r="HY35" s="45"/>
      <c r="HZ35" s="45"/>
      <c r="IA35" s="45"/>
      <c r="IB35" s="57"/>
      <c r="IC35" s="45"/>
      <c r="ID35" s="45"/>
      <c r="IE35" s="45"/>
      <c r="IF35" s="45"/>
      <c r="IG35" s="45"/>
      <c r="IH35" s="45"/>
      <c r="II35" s="59"/>
      <c r="IJ35" s="53"/>
      <c r="IK35" s="53"/>
      <c r="IL35" s="54"/>
      <c r="IM35" s="45"/>
      <c r="IN35" s="55"/>
      <c r="IO35" s="54"/>
      <c r="IP35" s="45"/>
      <c r="IQ35" s="56"/>
      <c r="IR35" s="45"/>
      <c r="IS35" s="45"/>
      <c r="IT35" s="45"/>
      <c r="IU35" s="45"/>
      <c r="IV35" s="57"/>
      <c r="IW35" s="45"/>
      <c r="IX35" s="45"/>
      <c r="IY35" s="45"/>
      <c r="IZ35" s="45"/>
      <c r="JA35" s="45"/>
      <c r="JB35" s="45"/>
    </row>
    <row r="36" spans="1:262" s="6" customFormat="1" ht="13.5" customHeight="1">
      <c r="A36" s="44"/>
      <c r="B36" s="45"/>
      <c r="C36" s="5"/>
      <c r="E36" s="46"/>
      <c r="F36" s="47"/>
      <c r="G36" s="48"/>
      <c r="H36" s="45"/>
      <c r="I36" s="47"/>
      <c r="J36" s="48"/>
      <c r="K36" s="48"/>
      <c r="L36" s="48"/>
      <c r="M36" s="48"/>
      <c r="P36" s="49"/>
      <c r="Q36" s="46"/>
      <c r="R36" s="48"/>
      <c r="S36" s="48"/>
      <c r="U36" s="48"/>
      <c r="V36" s="48"/>
      <c r="W36" s="5"/>
      <c r="Y36" s="46"/>
      <c r="Z36" s="47"/>
      <c r="AA36" s="47"/>
      <c r="AB36" s="45"/>
      <c r="AC36" s="47"/>
      <c r="AD36" s="47"/>
      <c r="AE36" s="46"/>
      <c r="AF36" s="48"/>
      <c r="AG36" s="48"/>
      <c r="AJ36" s="49"/>
      <c r="AK36" s="46"/>
      <c r="AM36" s="48"/>
      <c r="AO36" s="48"/>
      <c r="AP36" s="48"/>
      <c r="AQ36" s="5"/>
      <c r="AS36" s="46"/>
      <c r="AT36" s="47"/>
      <c r="AU36" s="47"/>
      <c r="AV36" s="45"/>
      <c r="AW36" s="47"/>
      <c r="AX36" s="47"/>
      <c r="AY36" s="46"/>
      <c r="AZ36" s="48"/>
      <c r="BA36" s="48"/>
      <c r="BD36" s="49"/>
      <c r="BE36" s="46"/>
      <c r="BF36" s="48"/>
      <c r="BG36" s="48"/>
      <c r="BI36" s="48"/>
      <c r="BJ36" s="48"/>
      <c r="BK36" s="5"/>
      <c r="BM36" s="46"/>
      <c r="BN36" s="47"/>
      <c r="BO36" s="47"/>
      <c r="BP36" s="45"/>
      <c r="BQ36" s="47"/>
      <c r="BR36" s="47"/>
      <c r="BS36" s="46"/>
      <c r="BT36" s="48"/>
      <c r="BU36" s="48"/>
      <c r="BX36" s="49"/>
      <c r="BY36" s="46"/>
      <c r="BZ36" s="48"/>
      <c r="CA36" s="48"/>
      <c r="CC36" s="48"/>
      <c r="CD36" s="48"/>
      <c r="CE36" s="46"/>
      <c r="CG36" s="46"/>
      <c r="CH36" s="47"/>
      <c r="CI36" s="47"/>
      <c r="CJ36" s="45"/>
      <c r="CK36" s="47"/>
      <c r="CL36" s="47"/>
      <c r="CM36" s="46"/>
      <c r="CN36" s="48"/>
      <c r="CO36" s="48"/>
      <c r="CR36" s="49"/>
      <c r="CS36" s="46"/>
      <c r="CT36" s="48"/>
      <c r="CU36" s="48"/>
      <c r="CW36" s="48"/>
      <c r="CX36" s="48"/>
      <c r="CY36" s="5"/>
      <c r="DA36" s="46"/>
      <c r="DB36" s="47"/>
      <c r="DC36" s="47"/>
      <c r="DD36" s="45"/>
      <c r="DE36" s="47"/>
      <c r="DF36" s="47"/>
      <c r="DG36" s="46"/>
      <c r="DH36" s="48"/>
      <c r="DI36" s="48"/>
      <c r="DL36" s="49"/>
      <c r="DM36" s="46"/>
      <c r="DN36" s="48"/>
      <c r="DO36" s="48"/>
      <c r="DQ36" s="48"/>
      <c r="DR36" s="48"/>
      <c r="DS36" s="5"/>
      <c r="DU36" s="46"/>
      <c r="DV36" s="47"/>
      <c r="DW36" s="47"/>
      <c r="DX36" s="45"/>
      <c r="DY36" s="47"/>
      <c r="DZ36" s="47"/>
      <c r="EA36" s="46"/>
      <c r="EC36" s="50"/>
      <c r="EF36" s="49"/>
      <c r="EG36" s="46"/>
      <c r="EH36" s="48"/>
      <c r="EI36" s="48"/>
      <c r="EK36" s="48"/>
      <c r="EL36" s="48"/>
      <c r="EM36" s="5"/>
      <c r="EO36" s="46"/>
      <c r="EP36" s="47"/>
      <c r="EQ36" s="47"/>
      <c r="ER36" s="45"/>
      <c r="ES36" s="47"/>
      <c r="ET36" s="47"/>
      <c r="EU36" s="46"/>
      <c r="EV36" s="48"/>
      <c r="EW36" s="48"/>
      <c r="EZ36" s="49"/>
      <c r="FA36" s="46"/>
      <c r="FB36" s="48"/>
      <c r="FC36" s="48"/>
      <c r="FE36" s="48"/>
      <c r="FF36" s="48"/>
      <c r="FG36" s="5"/>
      <c r="FI36" s="46"/>
      <c r="FJ36" s="47"/>
      <c r="FK36" s="47"/>
      <c r="FL36" s="45"/>
      <c r="FM36" s="47"/>
      <c r="FN36" s="47"/>
      <c r="FO36" s="46"/>
      <c r="FP36" s="48"/>
      <c r="FQ36" s="48"/>
      <c r="FT36" s="49"/>
      <c r="FU36" s="46"/>
      <c r="FV36" s="48"/>
      <c r="FW36" s="48"/>
      <c r="FY36" s="48"/>
      <c r="FZ36" s="48"/>
      <c r="GA36" s="59"/>
      <c r="GB36" s="53"/>
      <c r="GC36" s="53"/>
      <c r="GD36" s="54"/>
      <c r="GE36" s="45"/>
      <c r="GF36" s="55"/>
      <c r="GG36" s="54"/>
      <c r="GH36" s="45"/>
      <c r="GI36" s="56"/>
      <c r="GJ36" s="45"/>
      <c r="GK36" s="45"/>
      <c r="GL36" s="45"/>
      <c r="GM36" s="45"/>
      <c r="GN36" s="57"/>
      <c r="GO36" s="45"/>
      <c r="GP36" s="45"/>
      <c r="GQ36" s="45"/>
      <c r="GR36" s="45"/>
      <c r="GS36" s="45"/>
      <c r="GT36" s="45"/>
      <c r="GU36" s="59"/>
      <c r="GV36" s="53"/>
      <c r="GW36" s="53"/>
      <c r="GX36" s="54"/>
      <c r="GY36" s="45"/>
      <c r="GZ36" s="55"/>
      <c r="HA36" s="54"/>
      <c r="HB36" s="45"/>
      <c r="HC36" s="56"/>
      <c r="HD36" s="45"/>
      <c r="HE36" s="45"/>
      <c r="HF36" s="45"/>
      <c r="HG36" s="45"/>
      <c r="HH36" s="57"/>
      <c r="HI36" s="45"/>
      <c r="HJ36" s="45"/>
      <c r="HK36" s="45"/>
      <c r="HL36" s="45"/>
      <c r="HM36" s="45"/>
      <c r="HN36" s="45"/>
      <c r="HO36" s="59"/>
      <c r="HP36" s="53"/>
      <c r="HQ36" s="53"/>
      <c r="HR36" s="54"/>
      <c r="HS36" s="45"/>
      <c r="HT36" s="55"/>
      <c r="HU36" s="54"/>
      <c r="HV36" s="45"/>
      <c r="HW36" s="56"/>
      <c r="HX36" s="45"/>
      <c r="HY36" s="45"/>
      <c r="HZ36" s="45"/>
      <c r="IA36" s="45"/>
      <c r="IB36" s="57"/>
      <c r="IC36" s="45"/>
      <c r="ID36" s="45"/>
      <c r="IE36" s="45"/>
      <c r="IF36" s="45"/>
      <c r="IG36" s="45"/>
      <c r="IH36" s="45"/>
      <c r="II36" s="59"/>
      <c r="IJ36" s="53"/>
      <c r="IK36" s="53"/>
      <c r="IL36" s="54"/>
      <c r="IM36" s="45"/>
      <c r="IN36" s="55"/>
      <c r="IO36" s="54"/>
      <c r="IP36" s="45"/>
      <c r="IQ36" s="56"/>
      <c r="IR36" s="45"/>
      <c r="IS36" s="45"/>
      <c r="IT36" s="45"/>
      <c r="IU36" s="45"/>
      <c r="IV36" s="57"/>
      <c r="IW36" s="45"/>
      <c r="IX36" s="45"/>
      <c r="IY36" s="45"/>
      <c r="IZ36" s="45"/>
      <c r="JA36" s="45"/>
      <c r="JB36" s="45"/>
    </row>
    <row r="37" spans="1:262" s="6" customFormat="1" ht="13.5" customHeight="1">
      <c r="A37" s="44"/>
      <c r="B37" s="45"/>
      <c r="C37" s="5"/>
      <c r="E37" s="46"/>
      <c r="F37" s="47"/>
      <c r="G37" s="48"/>
      <c r="H37" s="45"/>
      <c r="I37" s="47"/>
      <c r="J37" s="48"/>
      <c r="K37" s="46"/>
      <c r="L37" s="48"/>
      <c r="M37" s="48"/>
      <c r="P37" s="49"/>
      <c r="Q37" s="46"/>
      <c r="R37" s="48"/>
      <c r="S37" s="48"/>
      <c r="U37" s="48"/>
      <c r="V37" s="48"/>
      <c r="W37" s="5"/>
      <c r="Y37" s="46"/>
      <c r="Z37" s="47"/>
      <c r="AA37" s="47"/>
      <c r="AB37" s="45"/>
      <c r="AC37" s="47"/>
      <c r="AD37" s="47"/>
      <c r="AE37" s="46"/>
      <c r="AF37" s="48"/>
      <c r="AG37" s="48"/>
      <c r="AJ37" s="49"/>
      <c r="AK37" s="46"/>
      <c r="AM37" s="48"/>
      <c r="AO37" s="48"/>
      <c r="AP37" s="48"/>
      <c r="AQ37" s="5"/>
      <c r="AS37" s="46"/>
      <c r="AT37" s="47"/>
      <c r="AU37" s="47"/>
      <c r="AV37" s="45"/>
      <c r="AW37" s="47"/>
      <c r="AX37" s="47"/>
      <c r="AY37" s="46"/>
      <c r="AZ37" s="48"/>
      <c r="BA37" s="48"/>
      <c r="BD37" s="49"/>
      <c r="BE37" s="46"/>
      <c r="BF37" s="48"/>
      <c r="BG37" s="48"/>
      <c r="BI37" s="48"/>
      <c r="BJ37" s="48"/>
      <c r="BK37" s="5"/>
      <c r="BM37" s="46"/>
      <c r="BN37" s="47"/>
      <c r="BO37" s="47"/>
      <c r="BP37" s="45"/>
      <c r="BQ37" s="47"/>
      <c r="BR37" s="47"/>
      <c r="BS37" s="46"/>
      <c r="BT37" s="48"/>
      <c r="BU37" s="48"/>
      <c r="BX37" s="49"/>
      <c r="BY37" s="46"/>
      <c r="BZ37" s="48"/>
      <c r="CA37" s="48"/>
      <c r="CC37" s="48"/>
      <c r="CD37" s="48"/>
      <c r="CE37" s="46"/>
      <c r="CG37" s="46"/>
      <c r="CH37" s="47"/>
      <c r="CI37" s="47"/>
      <c r="CJ37" s="45"/>
      <c r="CK37" s="47"/>
      <c r="CL37" s="47"/>
      <c r="CM37" s="46"/>
      <c r="CN37" s="48"/>
      <c r="CO37" s="48"/>
      <c r="CR37" s="49"/>
      <c r="CS37" s="46"/>
      <c r="CT37" s="48"/>
      <c r="CU37" s="48"/>
      <c r="CW37" s="48"/>
      <c r="CX37" s="48"/>
      <c r="CY37" s="5"/>
      <c r="DA37" s="46"/>
      <c r="DB37" s="47"/>
      <c r="DC37" s="47"/>
      <c r="DD37" s="45"/>
      <c r="DE37" s="47"/>
      <c r="DF37" s="47"/>
      <c r="DG37" s="46"/>
      <c r="DH37" s="48"/>
      <c r="DI37" s="48"/>
      <c r="DL37" s="49"/>
      <c r="DM37" s="46"/>
      <c r="DN37" s="48"/>
      <c r="DO37" s="48"/>
      <c r="DQ37" s="48"/>
      <c r="DR37" s="48"/>
      <c r="DS37" s="5"/>
      <c r="DU37" s="46"/>
      <c r="DV37" s="47"/>
      <c r="DW37" s="47"/>
      <c r="DX37" s="45"/>
      <c r="DY37" s="47"/>
      <c r="DZ37" s="47"/>
      <c r="EA37" s="46"/>
      <c r="EC37" s="50"/>
      <c r="EF37" s="49"/>
      <c r="EG37" s="46"/>
      <c r="EH37" s="48"/>
      <c r="EI37" s="48"/>
      <c r="EK37" s="48"/>
      <c r="EL37" s="48"/>
      <c r="EM37" s="5"/>
      <c r="EO37" s="46"/>
      <c r="EP37" s="47"/>
      <c r="EQ37" s="47"/>
      <c r="ER37" s="45"/>
      <c r="ES37" s="47"/>
      <c r="ET37" s="47"/>
      <c r="EU37" s="46"/>
      <c r="EV37" s="48"/>
      <c r="EW37" s="48"/>
      <c r="EZ37" s="49"/>
      <c r="FA37" s="46"/>
      <c r="FB37" s="48"/>
      <c r="FC37" s="48"/>
      <c r="FE37" s="48"/>
      <c r="FF37" s="48"/>
      <c r="FG37" s="5"/>
      <c r="FI37" s="46"/>
      <c r="FJ37" s="47"/>
      <c r="FK37" s="47"/>
      <c r="FL37" s="45"/>
      <c r="FM37" s="47"/>
      <c r="FN37" s="47"/>
      <c r="FO37" s="46"/>
      <c r="FP37" s="48"/>
      <c r="FQ37" s="48"/>
      <c r="FT37" s="49"/>
      <c r="FU37" s="46"/>
      <c r="FV37" s="48"/>
      <c r="FW37" s="48"/>
      <c r="FY37" s="48"/>
      <c r="FZ37" s="48"/>
      <c r="GA37" s="59"/>
      <c r="GB37" s="53"/>
      <c r="GC37" s="53"/>
      <c r="GD37" s="54"/>
      <c r="GE37" s="45"/>
      <c r="GF37" s="55"/>
      <c r="GG37" s="54"/>
      <c r="GH37" s="45"/>
      <c r="GI37" s="56"/>
      <c r="GJ37" s="45"/>
      <c r="GK37" s="45"/>
      <c r="GL37" s="45"/>
      <c r="GM37" s="45"/>
      <c r="GN37" s="57"/>
      <c r="GO37" s="45"/>
      <c r="GP37" s="45"/>
      <c r="GQ37" s="45"/>
      <c r="GR37" s="45"/>
      <c r="GS37" s="45"/>
      <c r="GT37" s="45"/>
      <c r="GU37" s="59"/>
      <c r="GV37" s="53"/>
      <c r="GW37" s="53"/>
      <c r="GX37" s="54"/>
      <c r="GY37" s="45"/>
      <c r="GZ37" s="55"/>
      <c r="HA37" s="54"/>
      <c r="HB37" s="45"/>
      <c r="HC37" s="56"/>
      <c r="HD37" s="45"/>
      <c r="HE37" s="45"/>
      <c r="HF37" s="45"/>
      <c r="HG37" s="45"/>
      <c r="HH37" s="57"/>
      <c r="HI37" s="45"/>
      <c r="HJ37" s="45"/>
      <c r="HK37" s="45"/>
      <c r="HL37" s="45"/>
      <c r="HM37" s="45"/>
      <c r="HN37" s="45"/>
      <c r="HO37" s="59"/>
      <c r="HP37" s="53"/>
      <c r="HQ37" s="53"/>
      <c r="HR37" s="54"/>
      <c r="HS37" s="45"/>
      <c r="HT37" s="55"/>
      <c r="HU37" s="54"/>
      <c r="HV37" s="45"/>
      <c r="HW37" s="56"/>
      <c r="HX37" s="45"/>
      <c r="HY37" s="45"/>
      <c r="HZ37" s="45"/>
      <c r="IA37" s="45"/>
      <c r="IB37" s="57"/>
      <c r="IC37" s="45"/>
      <c r="ID37" s="45"/>
      <c r="IE37" s="45"/>
      <c r="IF37" s="45"/>
      <c r="IG37" s="45"/>
      <c r="IH37" s="45"/>
      <c r="II37" s="59"/>
      <c r="IJ37" s="53"/>
      <c r="IK37" s="53"/>
      <c r="IL37" s="54"/>
      <c r="IM37" s="45"/>
      <c r="IN37" s="55"/>
      <c r="IO37" s="54"/>
      <c r="IP37" s="45"/>
      <c r="IQ37" s="56"/>
      <c r="IR37" s="45"/>
      <c r="IS37" s="45"/>
      <c r="IT37" s="45"/>
      <c r="IU37" s="45"/>
      <c r="IV37" s="57"/>
      <c r="IW37" s="45"/>
      <c r="IX37" s="45"/>
      <c r="IY37" s="45"/>
      <c r="IZ37" s="45"/>
      <c r="JA37" s="45"/>
      <c r="JB37" s="45"/>
    </row>
    <row r="38" spans="1:262" s="6" customFormat="1" ht="13.5" customHeight="1">
      <c r="A38" s="44"/>
      <c r="B38" s="45"/>
      <c r="C38" s="5"/>
      <c r="E38" s="46"/>
      <c r="F38" s="47"/>
      <c r="G38" s="48"/>
      <c r="H38" s="45"/>
      <c r="I38" s="47"/>
      <c r="J38" s="48"/>
      <c r="K38" s="46"/>
      <c r="L38" s="48"/>
      <c r="M38" s="48"/>
      <c r="P38" s="49"/>
      <c r="Q38" s="46"/>
      <c r="R38" s="48"/>
      <c r="S38" s="48"/>
      <c r="U38" s="48"/>
      <c r="V38" s="48"/>
      <c r="W38" s="5"/>
      <c r="Y38" s="46"/>
      <c r="Z38" s="47"/>
      <c r="AA38" s="47"/>
      <c r="AB38" s="45"/>
      <c r="AC38" s="47"/>
      <c r="AD38" s="47"/>
      <c r="AE38" s="46"/>
      <c r="AF38" s="48"/>
      <c r="AG38" s="48"/>
      <c r="AJ38" s="49"/>
      <c r="AK38" s="46"/>
      <c r="AM38" s="48"/>
      <c r="AO38" s="48"/>
      <c r="AP38" s="48"/>
      <c r="AQ38" s="5"/>
      <c r="AS38" s="46"/>
      <c r="AT38" s="47"/>
      <c r="AU38" s="47"/>
      <c r="AV38" s="45"/>
      <c r="AW38" s="47"/>
      <c r="AX38" s="47"/>
      <c r="AY38" s="46"/>
      <c r="AZ38" s="48"/>
      <c r="BA38" s="48"/>
      <c r="BD38" s="49"/>
      <c r="BE38" s="46"/>
      <c r="BF38" s="48"/>
      <c r="BG38" s="48"/>
      <c r="BI38" s="48"/>
      <c r="BJ38" s="48"/>
      <c r="BK38" s="5"/>
      <c r="BM38" s="46"/>
      <c r="BN38" s="47"/>
      <c r="BO38" s="47"/>
      <c r="BP38" s="45"/>
      <c r="BQ38" s="47"/>
      <c r="BR38" s="47"/>
      <c r="BS38" s="46"/>
      <c r="BT38" s="48"/>
      <c r="BU38" s="48"/>
      <c r="BX38" s="49"/>
      <c r="BY38" s="46"/>
      <c r="BZ38" s="48"/>
      <c r="CA38" s="48"/>
      <c r="CC38" s="48"/>
      <c r="CD38" s="48"/>
      <c r="CE38" s="46"/>
      <c r="CG38" s="46"/>
      <c r="CH38" s="47"/>
      <c r="CI38" s="47"/>
      <c r="CJ38" s="45"/>
      <c r="CK38" s="47"/>
      <c r="CL38" s="47"/>
      <c r="CM38" s="46"/>
      <c r="CN38" s="48"/>
      <c r="CO38" s="48"/>
      <c r="CR38" s="49"/>
      <c r="CS38" s="46"/>
      <c r="CT38" s="48"/>
      <c r="CU38" s="48"/>
      <c r="CW38" s="48"/>
      <c r="CX38" s="48"/>
      <c r="CY38" s="5"/>
      <c r="DA38" s="46"/>
      <c r="DB38" s="47"/>
      <c r="DC38" s="47"/>
      <c r="DD38" s="45"/>
      <c r="DE38" s="47"/>
      <c r="DF38" s="47"/>
      <c r="DG38" s="46"/>
      <c r="DH38" s="48"/>
      <c r="DI38" s="48"/>
      <c r="DL38" s="49"/>
      <c r="DM38" s="46"/>
      <c r="DN38" s="48"/>
      <c r="DO38" s="48"/>
      <c r="DQ38" s="48"/>
      <c r="DR38" s="48"/>
      <c r="DS38" s="5"/>
      <c r="DU38" s="46"/>
      <c r="DV38" s="47"/>
      <c r="DW38" s="47"/>
      <c r="DX38" s="45"/>
      <c r="DY38" s="47"/>
      <c r="DZ38" s="47"/>
      <c r="EA38" s="46"/>
      <c r="EC38" s="50"/>
      <c r="EF38" s="49"/>
      <c r="EG38" s="46"/>
      <c r="EH38" s="48"/>
      <c r="EI38" s="48"/>
      <c r="EK38" s="48"/>
      <c r="EL38" s="48"/>
      <c r="EM38" s="5"/>
      <c r="EO38" s="46"/>
      <c r="EP38" s="47"/>
      <c r="EQ38" s="47"/>
      <c r="ER38" s="45"/>
      <c r="ES38" s="47"/>
      <c r="ET38" s="47"/>
      <c r="EU38" s="46"/>
      <c r="EV38" s="48"/>
      <c r="EW38" s="48"/>
      <c r="EZ38" s="49"/>
      <c r="FA38" s="46"/>
      <c r="FB38" s="48"/>
      <c r="FC38" s="48"/>
      <c r="FE38" s="48"/>
      <c r="FF38" s="48"/>
      <c r="FG38" s="5"/>
      <c r="FI38" s="46"/>
      <c r="FJ38" s="47"/>
      <c r="FK38" s="47"/>
      <c r="FL38" s="45"/>
      <c r="FM38" s="47"/>
      <c r="FN38" s="47"/>
      <c r="FO38" s="46"/>
      <c r="FP38" s="48"/>
      <c r="FQ38" s="48"/>
      <c r="FT38" s="49"/>
      <c r="FU38" s="46"/>
      <c r="FV38" s="48"/>
      <c r="FW38" s="48"/>
      <c r="FY38" s="48"/>
      <c r="FZ38" s="48"/>
      <c r="GA38" s="59"/>
      <c r="GB38" s="53"/>
      <c r="GC38" s="53"/>
      <c r="GD38" s="54"/>
      <c r="GE38" s="45"/>
      <c r="GF38" s="55"/>
      <c r="GG38" s="54"/>
      <c r="GH38" s="45"/>
      <c r="GI38" s="56"/>
      <c r="GJ38" s="45"/>
      <c r="GK38" s="45"/>
      <c r="GL38" s="45"/>
      <c r="GM38" s="45"/>
      <c r="GN38" s="57"/>
      <c r="GO38" s="45"/>
      <c r="GP38" s="45"/>
      <c r="GQ38" s="45"/>
      <c r="GR38" s="45"/>
      <c r="GS38" s="45"/>
      <c r="GT38" s="45"/>
      <c r="GU38" s="59"/>
      <c r="GV38" s="53"/>
      <c r="GW38" s="53"/>
      <c r="GX38" s="54"/>
      <c r="GY38" s="45"/>
      <c r="GZ38" s="55"/>
      <c r="HA38" s="54"/>
      <c r="HB38" s="45"/>
      <c r="HC38" s="56"/>
      <c r="HD38" s="45"/>
      <c r="HE38" s="45"/>
      <c r="HF38" s="45"/>
      <c r="HG38" s="45"/>
      <c r="HH38" s="57"/>
      <c r="HI38" s="45"/>
      <c r="HJ38" s="45"/>
      <c r="HK38" s="45"/>
      <c r="HL38" s="45"/>
      <c r="HM38" s="45"/>
      <c r="HN38" s="45"/>
      <c r="HO38" s="59"/>
      <c r="HP38" s="53"/>
      <c r="HQ38" s="53"/>
      <c r="HR38" s="54"/>
      <c r="HS38" s="45"/>
      <c r="HT38" s="55"/>
      <c r="HU38" s="54"/>
      <c r="HV38" s="45"/>
      <c r="HW38" s="56"/>
      <c r="HX38" s="45"/>
      <c r="HY38" s="45"/>
      <c r="HZ38" s="45"/>
      <c r="IA38" s="45"/>
      <c r="IB38" s="57"/>
      <c r="IC38" s="45"/>
      <c r="ID38" s="45"/>
      <c r="IE38" s="45"/>
      <c r="IF38" s="45"/>
      <c r="IG38" s="45"/>
      <c r="IH38" s="45"/>
      <c r="II38" s="59"/>
      <c r="IJ38" s="53"/>
      <c r="IK38" s="53"/>
      <c r="IL38" s="54"/>
      <c r="IM38" s="45"/>
      <c r="IN38" s="55"/>
      <c r="IO38" s="54"/>
      <c r="IP38" s="45"/>
      <c r="IQ38" s="56"/>
      <c r="IR38" s="45"/>
      <c r="IS38" s="45"/>
      <c r="IT38" s="45"/>
      <c r="IU38" s="45"/>
      <c r="IV38" s="57"/>
      <c r="IW38" s="45"/>
      <c r="IX38" s="45"/>
      <c r="IY38" s="45"/>
      <c r="IZ38" s="45"/>
      <c r="JA38" s="45"/>
      <c r="JB38" s="45"/>
    </row>
    <row r="39" spans="1:262" s="6" customFormat="1" ht="13.5" customHeight="1">
      <c r="A39" s="44"/>
      <c r="B39" s="45"/>
      <c r="C39" s="5"/>
      <c r="E39" s="46"/>
      <c r="F39" s="47"/>
      <c r="G39" s="48"/>
      <c r="H39" s="45"/>
      <c r="I39" s="47"/>
      <c r="J39" s="48"/>
      <c r="K39" s="46"/>
      <c r="L39" s="48"/>
      <c r="M39" s="48"/>
      <c r="P39" s="49"/>
      <c r="Q39" s="46"/>
      <c r="R39" s="48"/>
      <c r="S39" s="48"/>
      <c r="U39" s="48"/>
      <c r="V39" s="48"/>
      <c r="W39" s="5"/>
      <c r="Y39" s="46"/>
      <c r="Z39" s="47"/>
      <c r="AA39" s="47"/>
      <c r="AB39" s="45"/>
      <c r="AC39" s="47"/>
      <c r="AD39" s="47"/>
      <c r="AE39" s="46"/>
      <c r="AF39" s="48"/>
      <c r="AG39" s="48"/>
      <c r="AJ39" s="49"/>
      <c r="AK39" s="46"/>
      <c r="AM39" s="48"/>
      <c r="AO39" s="48"/>
      <c r="AP39" s="48"/>
      <c r="AQ39" s="5"/>
      <c r="AS39" s="46"/>
      <c r="AT39" s="47"/>
      <c r="AU39" s="47"/>
      <c r="AV39" s="45"/>
      <c r="AW39" s="47"/>
      <c r="AX39" s="47"/>
      <c r="AY39" s="46"/>
      <c r="AZ39" s="48"/>
      <c r="BA39" s="48"/>
      <c r="BD39" s="49"/>
      <c r="BE39" s="46"/>
      <c r="BF39" s="48"/>
      <c r="BG39" s="48"/>
      <c r="BI39" s="48"/>
      <c r="BJ39" s="48"/>
      <c r="BK39" s="5"/>
      <c r="BM39" s="46"/>
      <c r="BN39" s="47"/>
      <c r="BO39" s="47"/>
      <c r="BP39" s="45"/>
      <c r="BQ39" s="47"/>
      <c r="BR39" s="47"/>
      <c r="BS39" s="46"/>
      <c r="BT39" s="48"/>
      <c r="BU39" s="48"/>
      <c r="BX39" s="49"/>
      <c r="BY39" s="46"/>
      <c r="BZ39" s="48"/>
      <c r="CA39" s="48"/>
      <c r="CC39" s="48"/>
      <c r="CD39" s="48"/>
      <c r="CE39" s="46"/>
      <c r="CG39" s="46"/>
      <c r="CH39" s="47"/>
      <c r="CI39" s="47"/>
      <c r="CJ39" s="45"/>
      <c r="CK39" s="47"/>
      <c r="CL39" s="47"/>
      <c r="CM39" s="46"/>
      <c r="CN39" s="48"/>
      <c r="CO39" s="48"/>
      <c r="CR39" s="49"/>
      <c r="CS39" s="46"/>
      <c r="CT39" s="48"/>
      <c r="CU39" s="48"/>
      <c r="CW39" s="48"/>
      <c r="CX39" s="48"/>
      <c r="CY39" s="5"/>
      <c r="DA39" s="46"/>
      <c r="DB39" s="47"/>
      <c r="DC39" s="47"/>
      <c r="DD39" s="45"/>
      <c r="DE39" s="47"/>
      <c r="DF39" s="47"/>
      <c r="DG39" s="46"/>
      <c r="DH39" s="48"/>
      <c r="DI39" s="48"/>
      <c r="DL39" s="49"/>
      <c r="DM39" s="46"/>
      <c r="DN39" s="48"/>
      <c r="DO39" s="48"/>
      <c r="DQ39" s="48"/>
      <c r="DR39" s="48"/>
      <c r="DS39" s="5"/>
      <c r="DU39" s="46"/>
      <c r="DV39" s="47"/>
      <c r="DW39" s="47"/>
      <c r="DX39" s="45"/>
      <c r="DY39" s="47"/>
      <c r="DZ39" s="47"/>
      <c r="EA39" s="46"/>
      <c r="EC39" s="50"/>
      <c r="EF39" s="49"/>
      <c r="EG39" s="46"/>
      <c r="EH39" s="48"/>
      <c r="EI39" s="48"/>
      <c r="EK39" s="48"/>
      <c r="EL39" s="48"/>
      <c r="EM39" s="5"/>
      <c r="EO39" s="46"/>
      <c r="EP39" s="47"/>
      <c r="EQ39" s="47"/>
      <c r="ER39" s="45"/>
      <c r="ES39" s="47"/>
      <c r="ET39" s="47"/>
      <c r="EU39" s="46"/>
      <c r="EV39" s="48"/>
      <c r="EW39" s="48"/>
      <c r="EZ39" s="49"/>
      <c r="FA39" s="46"/>
      <c r="FB39" s="48"/>
      <c r="FC39" s="48"/>
      <c r="FE39" s="48"/>
      <c r="FF39" s="48"/>
      <c r="FG39" s="5"/>
      <c r="FI39" s="46"/>
      <c r="FJ39" s="47"/>
      <c r="FK39" s="47"/>
      <c r="FL39" s="45"/>
      <c r="FM39" s="47"/>
      <c r="FN39" s="47"/>
      <c r="FO39" s="46"/>
      <c r="FP39" s="48"/>
      <c r="FQ39" s="48"/>
      <c r="FT39" s="49"/>
      <c r="FU39" s="46"/>
      <c r="FV39" s="48"/>
      <c r="FW39" s="48"/>
      <c r="FY39" s="48"/>
      <c r="FZ39" s="48"/>
      <c r="GA39" s="59"/>
      <c r="GB39" s="53"/>
      <c r="GC39" s="53"/>
      <c r="GD39" s="54"/>
      <c r="GE39" s="45"/>
      <c r="GF39" s="55"/>
      <c r="GG39" s="54"/>
      <c r="GH39" s="45"/>
      <c r="GI39" s="56"/>
      <c r="GJ39" s="45"/>
      <c r="GK39" s="45"/>
      <c r="GL39" s="45"/>
      <c r="GM39" s="45"/>
      <c r="GN39" s="57"/>
      <c r="GO39" s="45"/>
      <c r="GP39" s="45"/>
      <c r="GQ39" s="45"/>
      <c r="GR39" s="45"/>
      <c r="GS39" s="45"/>
      <c r="GT39" s="45"/>
      <c r="GU39" s="59"/>
      <c r="GV39" s="53"/>
      <c r="GW39" s="53"/>
      <c r="GX39" s="54"/>
      <c r="GY39" s="45"/>
      <c r="GZ39" s="55"/>
      <c r="HA39" s="54"/>
      <c r="HB39" s="45"/>
      <c r="HC39" s="56"/>
      <c r="HD39" s="45"/>
      <c r="HE39" s="45"/>
      <c r="HF39" s="45"/>
      <c r="HG39" s="45"/>
      <c r="HH39" s="57"/>
      <c r="HI39" s="45"/>
      <c r="HJ39" s="45"/>
      <c r="HK39" s="45"/>
      <c r="HL39" s="45"/>
      <c r="HM39" s="45"/>
      <c r="HN39" s="45"/>
      <c r="HO39" s="59"/>
      <c r="HP39" s="53"/>
      <c r="HQ39" s="53"/>
      <c r="HR39" s="54"/>
      <c r="HS39" s="45"/>
      <c r="HT39" s="55"/>
      <c r="HU39" s="54"/>
      <c r="HV39" s="45"/>
      <c r="HW39" s="56"/>
      <c r="HX39" s="45"/>
      <c r="HY39" s="45"/>
      <c r="HZ39" s="45"/>
      <c r="IA39" s="45"/>
      <c r="IB39" s="57"/>
      <c r="IC39" s="45"/>
      <c r="ID39" s="45"/>
      <c r="IE39" s="45"/>
      <c r="IF39" s="45"/>
      <c r="IG39" s="45"/>
      <c r="IH39" s="45"/>
      <c r="II39" s="59"/>
      <c r="IJ39" s="53"/>
      <c r="IK39" s="53"/>
      <c r="IL39" s="54"/>
      <c r="IM39" s="45"/>
      <c r="IN39" s="55"/>
      <c r="IO39" s="54"/>
      <c r="IP39" s="45"/>
      <c r="IQ39" s="56"/>
      <c r="IR39" s="45"/>
      <c r="IS39" s="45"/>
      <c r="IT39" s="45"/>
      <c r="IU39" s="45"/>
      <c r="IV39" s="57"/>
      <c r="IW39" s="45"/>
      <c r="IX39" s="45"/>
      <c r="IY39" s="45"/>
      <c r="IZ39" s="45"/>
      <c r="JA39" s="45"/>
      <c r="JB39" s="45"/>
    </row>
    <row r="40" spans="1:262" s="6" customFormat="1" ht="13.5" customHeight="1">
      <c r="A40" s="44"/>
      <c r="B40" s="45"/>
      <c r="C40" s="5"/>
      <c r="E40" s="46"/>
      <c r="F40" s="47"/>
      <c r="G40" s="48"/>
      <c r="H40" s="45"/>
      <c r="I40" s="47"/>
      <c r="J40" s="48"/>
      <c r="K40" s="46"/>
      <c r="L40" s="48"/>
      <c r="M40" s="48"/>
      <c r="P40" s="49"/>
      <c r="Q40" s="46"/>
      <c r="R40" s="48"/>
      <c r="S40" s="48"/>
      <c r="U40" s="48"/>
      <c r="V40" s="48"/>
      <c r="W40" s="5"/>
      <c r="Y40" s="46"/>
      <c r="Z40" s="47"/>
      <c r="AA40" s="47"/>
      <c r="AB40" s="45"/>
      <c r="AC40" s="47"/>
      <c r="AD40" s="47"/>
      <c r="AE40" s="46"/>
      <c r="AF40" s="48"/>
      <c r="AG40" s="48"/>
      <c r="AJ40" s="49"/>
      <c r="AK40" s="46"/>
      <c r="AM40" s="48"/>
      <c r="AO40" s="48"/>
      <c r="AP40" s="48"/>
      <c r="AQ40" s="5"/>
      <c r="AS40" s="46"/>
      <c r="AT40" s="47"/>
      <c r="AU40" s="47"/>
      <c r="AV40" s="45"/>
      <c r="AW40" s="47"/>
      <c r="AX40" s="47"/>
      <c r="AY40" s="46"/>
      <c r="AZ40" s="48"/>
      <c r="BA40" s="48"/>
      <c r="BD40" s="49"/>
      <c r="BE40" s="46"/>
      <c r="BF40" s="48"/>
      <c r="BG40" s="48"/>
      <c r="BI40" s="48"/>
      <c r="BJ40" s="48"/>
      <c r="BK40" s="5"/>
      <c r="BM40" s="46"/>
      <c r="BN40" s="47"/>
      <c r="BO40" s="47"/>
      <c r="BP40" s="45"/>
      <c r="BQ40" s="47"/>
      <c r="BR40" s="47"/>
      <c r="BS40" s="46"/>
      <c r="BT40" s="48"/>
      <c r="BU40" s="48"/>
      <c r="BX40" s="49"/>
      <c r="BY40" s="46"/>
      <c r="BZ40" s="48"/>
      <c r="CA40" s="48"/>
      <c r="CC40" s="48"/>
      <c r="CD40" s="48"/>
      <c r="CE40" s="46"/>
      <c r="CG40" s="46"/>
      <c r="CH40" s="47"/>
      <c r="CI40" s="47"/>
      <c r="CJ40" s="45"/>
      <c r="CK40" s="47"/>
      <c r="CL40" s="47"/>
      <c r="CM40" s="46"/>
      <c r="CN40" s="48"/>
      <c r="CO40" s="48"/>
      <c r="CR40" s="49"/>
      <c r="CS40" s="46"/>
      <c r="CT40" s="48"/>
      <c r="CU40" s="48"/>
      <c r="CW40" s="48"/>
      <c r="CX40" s="48"/>
      <c r="CY40" s="5"/>
      <c r="DA40" s="46"/>
      <c r="DB40" s="47"/>
      <c r="DC40" s="47"/>
      <c r="DD40" s="45"/>
      <c r="DE40" s="47"/>
      <c r="DF40" s="47"/>
      <c r="DG40" s="46"/>
      <c r="DH40" s="48"/>
      <c r="DI40" s="48"/>
      <c r="DL40" s="49"/>
      <c r="DM40" s="46"/>
      <c r="DN40" s="48"/>
      <c r="DO40" s="48"/>
      <c r="DQ40" s="48"/>
      <c r="DR40" s="48"/>
      <c r="DS40" s="5"/>
      <c r="DU40" s="46"/>
      <c r="DV40" s="47"/>
      <c r="DW40" s="47"/>
      <c r="DX40" s="45"/>
      <c r="DY40" s="47"/>
      <c r="DZ40" s="47"/>
      <c r="EA40" s="46"/>
      <c r="EC40" s="50"/>
      <c r="EF40" s="49"/>
      <c r="EG40" s="46"/>
      <c r="EH40" s="48"/>
      <c r="EI40" s="48"/>
      <c r="EK40" s="48"/>
      <c r="EL40" s="48"/>
      <c r="EM40" s="5"/>
      <c r="EO40" s="46"/>
      <c r="EP40" s="47"/>
      <c r="EQ40" s="47"/>
      <c r="ER40" s="45"/>
      <c r="ES40" s="47"/>
      <c r="ET40" s="47"/>
      <c r="EU40" s="46"/>
      <c r="EV40" s="48"/>
      <c r="EW40" s="48"/>
      <c r="EZ40" s="49"/>
      <c r="FA40" s="46"/>
      <c r="FB40" s="48"/>
      <c r="FC40" s="48"/>
      <c r="FE40" s="48"/>
      <c r="FF40" s="48"/>
      <c r="FG40" s="5"/>
      <c r="FI40" s="46"/>
      <c r="FJ40" s="47"/>
      <c r="FK40" s="47"/>
      <c r="FL40" s="45"/>
      <c r="FM40" s="47"/>
      <c r="FN40" s="47"/>
      <c r="FO40" s="46"/>
      <c r="FP40" s="48"/>
      <c r="FQ40" s="48"/>
      <c r="FT40" s="49"/>
      <c r="FU40" s="46"/>
      <c r="FV40" s="48"/>
      <c r="FW40" s="48"/>
      <c r="FY40" s="48"/>
      <c r="FZ40" s="48"/>
      <c r="GA40" s="59"/>
      <c r="GB40" s="53"/>
      <c r="GC40" s="53"/>
      <c r="GD40" s="54"/>
      <c r="GE40" s="45"/>
      <c r="GF40" s="55"/>
      <c r="GG40" s="54"/>
      <c r="GH40" s="45"/>
      <c r="GI40" s="56"/>
      <c r="GJ40" s="45"/>
      <c r="GK40" s="45"/>
      <c r="GL40" s="45"/>
      <c r="GM40" s="45"/>
      <c r="GN40" s="57"/>
      <c r="GO40" s="45"/>
      <c r="GP40" s="45"/>
      <c r="GQ40" s="45"/>
      <c r="GR40" s="45"/>
      <c r="GS40" s="45"/>
      <c r="GT40" s="45"/>
      <c r="GU40" s="59"/>
      <c r="GV40" s="53"/>
      <c r="GW40" s="53"/>
      <c r="GX40" s="54"/>
      <c r="GY40" s="45"/>
      <c r="GZ40" s="55"/>
      <c r="HA40" s="54"/>
      <c r="HB40" s="45"/>
      <c r="HC40" s="56"/>
      <c r="HD40" s="45"/>
      <c r="HE40" s="45"/>
      <c r="HF40" s="45"/>
      <c r="HG40" s="45"/>
      <c r="HH40" s="57"/>
      <c r="HI40" s="45"/>
      <c r="HJ40" s="45"/>
      <c r="HK40" s="45"/>
      <c r="HL40" s="45"/>
      <c r="HM40" s="45"/>
      <c r="HN40" s="45"/>
      <c r="HO40" s="59"/>
      <c r="HP40" s="53"/>
      <c r="HQ40" s="53"/>
      <c r="HR40" s="54"/>
      <c r="HS40" s="45"/>
      <c r="HT40" s="55"/>
      <c r="HU40" s="54"/>
      <c r="HV40" s="45"/>
      <c r="HW40" s="56"/>
      <c r="HX40" s="45"/>
      <c r="HY40" s="45"/>
      <c r="HZ40" s="45"/>
      <c r="IA40" s="45"/>
      <c r="IB40" s="57"/>
      <c r="IC40" s="45"/>
      <c r="ID40" s="45"/>
      <c r="IE40" s="45"/>
      <c r="IF40" s="45"/>
      <c r="IG40" s="45"/>
      <c r="IH40" s="45"/>
      <c r="II40" s="59"/>
      <c r="IJ40" s="53"/>
      <c r="IK40" s="53"/>
      <c r="IL40" s="54"/>
      <c r="IM40" s="45"/>
      <c r="IN40" s="55"/>
      <c r="IO40" s="54"/>
      <c r="IP40" s="45"/>
      <c r="IQ40" s="56"/>
      <c r="IR40" s="45"/>
      <c r="IS40" s="45"/>
      <c r="IT40" s="45"/>
      <c r="IU40" s="45"/>
      <c r="IV40" s="57"/>
      <c r="IW40" s="45"/>
      <c r="IX40" s="45"/>
      <c r="IY40" s="45"/>
      <c r="IZ40" s="45"/>
      <c r="JA40" s="45"/>
      <c r="JB40" s="45"/>
    </row>
    <row r="41" spans="1:262" s="6" customFormat="1" ht="13.5" customHeight="1">
      <c r="A41" s="44"/>
      <c r="B41" s="45"/>
      <c r="C41" s="5"/>
      <c r="E41" s="46"/>
      <c r="F41" s="47"/>
      <c r="G41" s="48"/>
      <c r="H41" s="45"/>
      <c r="I41" s="47"/>
      <c r="J41" s="48"/>
      <c r="K41" s="46"/>
      <c r="L41" s="48"/>
      <c r="M41" s="48"/>
      <c r="P41" s="49"/>
      <c r="Q41" s="46"/>
      <c r="R41" s="48"/>
      <c r="S41" s="48"/>
      <c r="U41" s="48"/>
      <c r="V41" s="48"/>
      <c r="W41" s="5"/>
      <c r="Y41" s="46"/>
      <c r="Z41" s="47"/>
      <c r="AA41" s="47"/>
      <c r="AB41" s="45"/>
      <c r="AC41" s="47"/>
      <c r="AD41" s="47"/>
      <c r="AE41" s="46"/>
      <c r="AF41" s="48"/>
      <c r="AG41" s="48"/>
      <c r="AJ41" s="49"/>
      <c r="AK41" s="46"/>
      <c r="AM41" s="48"/>
      <c r="AO41" s="48"/>
      <c r="AP41" s="48"/>
      <c r="AQ41" s="5"/>
      <c r="AS41" s="46"/>
      <c r="AT41" s="47"/>
      <c r="AU41" s="47"/>
      <c r="AV41" s="45"/>
      <c r="AW41" s="47"/>
      <c r="AX41" s="47"/>
      <c r="AY41" s="46"/>
      <c r="AZ41" s="48"/>
      <c r="BA41" s="48"/>
      <c r="BD41" s="49"/>
      <c r="BE41" s="46"/>
      <c r="BF41" s="48"/>
      <c r="BG41" s="48"/>
      <c r="BI41" s="48"/>
      <c r="BJ41" s="48"/>
      <c r="BK41" s="5"/>
      <c r="BM41" s="46"/>
      <c r="BN41" s="47"/>
      <c r="BO41" s="47"/>
      <c r="BP41" s="45"/>
      <c r="BQ41" s="47"/>
      <c r="BR41" s="47"/>
      <c r="BS41" s="46"/>
      <c r="BT41" s="48"/>
      <c r="BU41" s="48"/>
      <c r="BX41" s="49"/>
      <c r="BY41" s="46"/>
      <c r="BZ41" s="48"/>
      <c r="CA41" s="48"/>
      <c r="CC41" s="48"/>
      <c r="CD41" s="48"/>
      <c r="CE41" s="46"/>
      <c r="CG41" s="46"/>
      <c r="CH41" s="47"/>
      <c r="CI41" s="47"/>
      <c r="CJ41" s="45"/>
      <c r="CK41" s="47"/>
      <c r="CL41" s="47"/>
      <c r="CM41" s="46"/>
      <c r="CN41" s="48"/>
      <c r="CO41" s="48"/>
      <c r="CR41" s="49"/>
      <c r="CS41" s="46"/>
      <c r="CT41" s="48"/>
      <c r="CU41" s="48"/>
      <c r="CW41" s="48"/>
      <c r="CX41" s="48"/>
      <c r="CY41" s="5"/>
      <c r="DA41" s="46"/>
      <c r="DB41" s="47"/>
      <c r="DC41" s="47"/>
      <c r="DD41" s="45"/>
      <c r="DE41" s="47"/>
      <c r="DF41" s="47"/>
      <c r="DG41" s="46"/>
      <c r="DH41" s="48"/>
      <c r="DI41" s="48"/>
      <c r="DL41" s="49"/>
      <c r="DM41" s="46"/>
      <c r="DN41" s="48"/>
      <c r="DO41" s="48"/>
      <c r="DQ41" s="48"/>
      <c r="DR41" s="48"/>
      <c r="DS41" s="5"/>
      <c r="DU41" s="46"/>
      <c r="DV41" s="47"/>
      <c r="DW41" s="47"/>
      <c r="DX41" s="45"/>
      <c r="DY41" s="47"/>
      <c r="DZ41" s="47"/>
      <c r="EA41" s="46"/>
      <c r="EC41" s="50"/>
      <c r="EF41" s="49"/>
      <c r="EG41" s="46"/>
      <c r="EH41" s="48"/>
      <c r="EI41" s="48"/>
      <c r="EK41" s="48"/>
      <c r="EL41" s="48"/>
      <c r="EM41" s="5"/>
      <c r="EO41" s="46"/>
      <c r="EP41" s="47"/>
      <c r="EQ41" s="47"/>
      <c r="ER41" s="45"/>
      <c r="ES41" s="47"/>
      <c r="ET41" s="47"/>
      <c r="EU41" s="46"/>
      <c r="EV41" s="48"/>
      <c r="EW41" s="48"/>
      <c r="EZ41" s="49"/>
      <c r="FA41" s="46"/>
      <c r="FB41" s="48"/>
      <c r="FC41" s="48"/>
      <c r="FE41" s="48"/>
      <c r="FF41" s="48"/>
      <c r="FG41" s="5"/>
      <c r="FI41" s="46"/>
      <c r="FJ41" s="47"/>
      <c r="FK41" s="47"/>
      <c r="FL41" s="45"/>
      <c r="FM41" s="47"/>
      <c r="FN41" s="47"/>
      <c r="FO41" s="46"/>
      <c r="FP41" s="48"/>
      <c r="FQ41" s="48"/>
      <c r="FT41" s="49"/>
      <c r="FU41" s="46"/>
      <c r="FV41" s="48"/>
      <c r="FW41" s="48"/>
      <c r="FY41" s="48"/>
      <c r="FZ41" s="48"/>
      <c r="GA41" s="59"/>
      <c r="GB41" s="53"/>
      <c r="GC41" s="53"/>
      <c r="GD41" s="54"/>
      <c r="GE41" s="45"/>
      <c r="GF41" s="55"/>
      <c r="GG41" s="54"/>
      <c r="GH41" s="45"/>
      <c r="GI41" s="56"/>
      <c r="GJ41" s="45"/>
      <c r="GK41" s="45"/>
      <c r="GL41" s="45"/>
      <c r="GM41" s="45"/>
      <c r="GN41" s="57"/>
      <c r="GO41" s="45"/>
      <c r="GP41" s="45"/>
      <c r="GQ41" s="45"/>
      <c r="GR41" s="45"/>
      <c r="GS41" s="45"/>
      <c r="GT41" s="45"/>
      <c r="GU41" s="59"/>
      <c r="GV41" s="53"/>
      <c r="GW41" s="53"/>
      <c r="GX41" s="54"/>
      <c r="GY41" s="45"/>
      <c r="GZ41" s="55"/>
      <c r="HA41" s="54"/>
      <c r="HB41" s="45"/>
      <c r="HC41" s="56"/>
      <c r="HD41" s="45"/>
      <c r="HE41" s="45"/>
      <c r="HF41" s="45"/>
      <c r="HG41" s="45"/>
      <c r="HH41" s="57"/>
      <c r="HI41" s="45"/>
      <c r="HJ41" s="45"/>
      <c r="HK41" s="45"/>
      <c r="HL41" s="45"/>
      <c r="HM41" s="45"/>
      <c r="HN41" s="45"/>
      <c r="HO41" s="59"/>
      <c r="HP41" s="53"/>
      <c r="HQ41" s="53"/>
      <c r="HR41" s="54"/>
      <c r="HS41" s="45"/>
      <c r="HT41" s="55"/>
      <c r="HU41" s="54"/>
      <c r="HV41" s="45"/>
      <c r="HW41" s="56"/>
      <c r="HX41" s="45"/>
      <c r="HY41" s="45"/>
      <c r="HZ41" s="45"/>
      <c r="IA41" s="45"/>
      <c r="IB41" s="57"/>
      <c r="IC41" s="45"/>
      <c r="ID41" s="45"/>
      <c r="IE41" s="45"/>
      <c r="IF41" s="45"/>
      <c r="IG41" s="45"/>
      <c r="IH41" s="45"/>
      <c r="II41" s="59"/>
      <c r="IJ41" s="53"/>
      <c r="IK41" s="53"/>
      <c r="IL41" s="54"/>
      <c r="IM41" s="45"/>
      <c r="IN41" s="55"/>
      <c r="IO41" s="54"/>
      <c r="IP41" s="45"/>
      <c r="IQ41" s="56"/>
      <c r="IR41" s="45"/>
      <c r="IS41" s="45"/>
      <c r="IT41" s="45"/>
      <c r="IU41" s="45"/>
      <c r="IV41" s="57"/>
      <c r="IW41" s="45"/>
      <c r="IX41" s="45"/>
      <c r="IY41" s="45"/>
      <c r="IZ41" s="45"/>
      <c r="JA41" s="45"/>
      <c r="JB41" s="45"/>
    </row>
    <row r="42" spans="1:262" s="6" customFormat="1" ht="13.5" customHeight="1">
      <c r="A42" s="44"/>
      <c r="B42" s="45"/>
      <c r="C42" s="5"/>
      <c r="E42" s="46"/>
      <c r="F42" s="47"/>
      <c r="G42" s="48"/>
      <c r="H42" s="45"/>
      <c r="I42" s="47"/>
      <c r="J42" s="48"/>
      <c r="K42" s="46"/>
      <c r="L42" s="48"/>
      <c r="M42" s="48"/>
      <c r="P42" s="49"/>
      <c r="Q42" s="46"/>
      <c r="R42" s="48"/>
      <c r="S42" s="48"/>
      <c r="U42" s="48"/>
      <c r="V42" s="48"/>
      <c r="W42" s="5"/>
      <c r="Y42" s="46"/>
      <c r="Z42" s="47"/>
      <c r="AA42" s="47"/>
      <c r="AB42" s="45"/>
      <c r="AC42" s="47"/>
      <c r="AD42" s="47"/>
      <c r="AE42" s="46"/>
      <c r="AF42" s="48"/>
      <c r="AG42" s="48"/>
      <c r="AJ42" s="49"/>
      <c r="AK42" s="46"/>
      <c r="AM42" s="48"/>
      <c r="AO42" s="48"/>
      <c r="AP42" s="48"/>
      <c r="AQ42" s="5"/>
      <c r="AS42" s="46"/>
      <c r="AT42" s="47"/>
      <c r="AU42" s="47"/>
      <c r="AV42" s="45"/>
      <c r="AW42" s="47"/>
      <c r="AX42" s="47"/>
      <c r="AY42" s="46"/>
      <c r="AZ42" s="48"/>
      <c r="BA42" s="48"/>
      <c r="BD42" s="49"/>
      <c r="BE42" s="46"/>
      <c r="BF42" s="48"/>
      <c r="BG42" s="48"/>
      <c r="BI42" s="48"/>
      <c r="BJ42" s="48"/>
      <c r="BK42" s="5"/>
      <c r="BM42" s="46"/>
      <c r="BN42" s="47"/>
      <c r="BO42" s="47"/>
      <c r="BP42" s="45"/>
      <c r="BQ42" s="47"/>
      <c r="BR42" s="47"/>
      <c r="BS42" s="46"/>
      <c r="BT42" s="48"/>
      <c r="BU42" s="48"/>
      <c r="BX42" s="49"/>
      <c r="BY42" s="46"/>
      <c r="BZ42" s="48"/>
      <c r="CA42" s="48"/>
      <c r="CC42" s="48"/>
      <c r="CD42" s="48"/>
      <c r="CE42" s="46"/>
      <c r="CG42" s="46"/>
      <c r="CH42" s="47"/>
      <c r="CI42" s="47"/>
      <c r="CJ42" s="45"/>
      <c r="CK42" s="47"/>
      <c r="CL42" s="47"/>
      <c r="CM42" s="46"/>
      <c r="CN42" s="48"/>
      <c r="CO42" s="48"/>
      <c r="CR42" s="49"/>
      <c r="CS42" s="46"/>
      <c r="CT42" s="48"/>
      <c r="CU42" s="48"/>
      <c r="CW42" s="48"/>
      <c r="CX42" s="48"/>
      <c r="CY42" s="5"/>
      <c r="DA42" s="46"/>
      <c r="DB42" s="47"/>
      <c r="DC42" s="47"/>
      <c r="DD42" s="45"/>
      <c r="DE42" s="47"/>
      <c r="DF42" s="47"/>
      <c r="DG42" s="46"/>
      <c r="DH42" s="48"/>
      <c r="DI42" s="48"/>
      <c r="DL42" s="49"/>
      <c r="DM42" s="46"/>
      <c r="DN42" s="48"/>
      <c r="DO42" s="48"/>
      <c r="DQ42" s="48"/>
      <c r="DR42" s="48"/>
      <c r="DS42" s="5"/>
      <c r="DU42" s="46"/>
      <c r="DV42" s="47"/>
      <c r="DW42" s="47"/>
      <c r="DX42" s="45"/>
      <c r="DY42" s="47"/>
      <c r="DZ42" s="47"/>
      <c r="EA42" s="46"/>
      <c r="EC42" s="50"/>
      <c r="EF42" s="49"/>
      <c r="EG42" s="46"/>
      <c r="EH42" s="48"/>
      <c r="EI42" s="48"/>
      <c r="EK42" s="48"/>
      <c r="EL42" s="48"/>
      <c r="EM42" s="5"/>
      <c r="EO42" s="46"/>
      <c r="EP42" s="47"/>
      <c r="EQ42" s="47"/>
      <c r="ER42" s="45"/>
      <c r="ES42" s="47"/>
      <c r="ET42" s="47"/>
      <c r="EU42" s="46"/>
      <c r="EV42" s="48"/>
      <c r="EW42" s="48"/>
      <c r="EZ42" s="49"/>
      <c r="FA42" s="46"/>
      <c r="FB42" s="48"/>
      <c r="FC42" s="48"/>
      <c r="FE42" s="48"/>
      <c r="FF42" s="48"/>
      <c r="FG42" s="5"/>
      <c r="FI42" s="46"/>
      <c r="FJ42" s="47"/>
      <c r="FK42" s="47"/>
      <c r="FL42" s="45"/>
      <c r="FM42" s="47"/>
      <c r="FN42" s="47"/>
      <c r="FO42" s="46"/>
      <c r="FP42" s="48"/>
      <c r="FQ42" s="48"/>
      <c r="FT42" s="49"/>
      <c r="FU42" s="46"/>
      <c r="FV42" s="48"/>
      <c r="FW42" s="48"/>
      <c r="FY42" s="48"/>
      <c r="FZ42" s="48"/>
      <c r="GA42" s="59"/>
      <c r="GB42" s="53"/>
      <c r="GC42" s="53"/>
      <c r="GD42" s="54"/>
      <c r="GE42" s="45"/>
      <c r="GF42" s="55"/>
      <c r="GG42" s="54"/>
      <c r="GH42" s="45"/>
      <c r="GI42" s="56"/>
      <c r="GJ42" s="45"/>
      <c r="GK42" s="45"/>
      <c r="GL42" s="45"/>
      <c r="GM42" s="45"/>
      <c r="GN42" s="57"/>
      <c r="GO42" s="45"/>
      <c r="GP42" s="45"/>
      <c r="GQ42" s="45"/>
      <c r="GR42" s="45"/>
      <c r="GS42" s="45"/>
      <c r="GT42" s="45"/>
      <c r="GU42" s="59"/>
      <c r="GV42" s="53"/>
      <c r="GW42" s="53"/>
      <c r="GX42" s="54"/>
      <c r="GY42" s="45"/>
      <c r="GZ42" s="55"/>
      <c r="HA42" s="54"/>
      <c r="HB42" s="45"/>
      <c r="HC42" s="56"/>
      <c r="HD42" s="45"/>
      <c r="HE42" s="45"/>
      <c r="HF42" s="45"/>
      <c r="HG42" s="45"/>
      <c r="HH42" s="57"/>
      <c r="HI42" s="45"/>
      <c r="HJ42" s="45"/>
      <c r="HK42" s="45"/>
      <c r="HL42" s="45"/>
      <c r="HM42" s="45"/>
      <c r="HN42" s="45"/>
      <c r="HO42" s="59"/>
      <c r="HP42" s="53"/>
      <c r="HQ42" s="53"/>
      <c r="HR42" s="54"/>
      <c r="HS42" s="45"/>
      <c r="HT42" s="55"/>
      <c r="HU42" s="54"/>
      <c r="HV42" s="45"/>
      <c r="HW42" s="56"/>
      <c r="HX42" s="45"/>
      <c r="HY42" s="45"/>
      <c r="HZ42" s="45"/>
      <c r="IA42" s="45"/>
      <c r="IB42" s="57"/>
      <c r="IC42" s="45"/>
      <c r="ID42" s="45"/>
      <c r="IE42" s="45"/>
      <c r="IF42" s="45"/>
      <c r="IG42" s="45"/>
      <c r="IH42" s="45"/>
      <c r="II42" s="59"/>
      <c r="IJ42" s="53"/>
      <c r="IK42" s="53"/>
      <c r="IL42" s="54"/>
      <c r="IM42" s="45"/>
      <c r="IN42" s="55"/>
      <c r="IO42" s="54"/>
      <c r="IP42" s="45"/>
      <c r="IQ42" s="56"/>
      <c r="IR42" s="45"/>
      <c r="IS42" s="45"/>
      <c r="IT42" s="45"/>
      <c r="IU42" s="45"/>
      <c r="IV42" s="57"/>
      <c r="IW42" s="45"/>
      <c r="IX42" s="45"/>
      <c r="IY42" s="45"/>
      <c r="IZ42" s="45"/>
      <c r="JA42" s="45"/>
      <c r="JB42" s="45"/>
    </row>
    <row r="43" spans="1:262" s="6" customFormat="1" ht="13.5" customHeight="1">
      <c r="A43" s="44"/>
      <c r="B43" s="45"/>
      <c r="C43" s="5"/>
      <c r="E43" s="46"/>
      <c r="F43" s="47"/>
      <c r="G43" s="48"/>
      <c r="H43" s="45"/>
      <c r="I43" s="47"/>
      <c r="J43" s="48"/>
      <c r="K43" s="46"/>
      <c r="L43" s="48"/>
      <c r="M43" s="48"/>
      <c r="P43" s="49"/>
      <c r="Q43" s="46"/>
      <c r="R43" s="48"/>
      <c r="S43" s="48"/>
      <c r="U43" s="48"/>
      <c r="V43" s="48"/>
      <c r="W43" s="5"/>
      <c r="Y43" s="46"/>
      <c r="Z43" s="47"/>
      <c r="AA43" s="47"/>
      <c r="AB43" s="45"/>
      <c r="AC43" s="47"/>
      <c r="AD43" s="47"/>
      <c r="AE43" s="46"/>
      <c r="AF43" s="48"/>
      <c r="AG43" s="48"/>
      <c r="AJ43" s="49"/>
      <c r="AK43" s="46"/>
      <c r="AM43" s="48"/>
      <c r="AO43" s="48"/>
      <c r="AP43" s="48"/>
      <c r="AQ43" s="5"/>
      <c r="AS43" s="46"/>
      <c r="AT43" s="47"/>
      <c r="AU43" s="47"/>
      <c r="AV43" s="45"/>
      <c r="AW43" s="47"/>
      <c r="AX43" s="47"/>
      <c r="AY43" s="46"/>
      <c r="AZ43" s="48"/>
      <c r="BA43" s="48"/>
      <c r="BD43" s="49"/>
      <c r="BE43" s="46"/>
      <c r="BF43" s="48"/>
      <c r="BG43" s="48"/>
      <c r="BI43" s="48"/>
      <c r="BJ43" s="48"/>
      <c r="BK43" s="5"/>
      <c r="BM43" s="46"/>
      <c r="BN43" s="47"/>
      <c r="BO43" s="47"/>
      <c r="BP43" s="45"/>
      <c r="BQ43" s="47"/>
      <c r="BR43" s="47"/>
      <c r="BS43" s="46"/>
      <c r="BT43" s="48"/>
      <c r="BU43" s="48"/>
      <c r="BX43" s="49"/>
      <c r="BY43" s="46"/>
      <c r="BZ43" s="48"/>
      <c r="CA43" s="48"/>
      <c r="CC43" s="48"/>
      <c r="CD43" s="48"/>
      <c r="CE43" s="46"/>
      <c r="CG43" s="46"/>
      <c r="CH43" s="47"/>
      <c r="CI43" s="47"/>
      <c r="CJ43" s="45"/>
      <c r="CK43" s="47"/>
      <c r="CL43" s="47"/>
      <c r="CM43" s="46"/>
      <c r="CN43" s="48"/>
      <c r="CO43" s="48"/>
      <c r="CR43" s="49"/>
      <c r="CS43" s="46"/>
      <c r="CT43" s="48"/>
      <c r="CU43" s="48"/>
      <c r="CW43" s="48"/>
      <c r="CX43" s="48"/>
      <c r="CY43" s="5"/>
      <c r="DA43" s="46"/>
      <c r="DB43" s="47"/>
      <c r="DC43" s="47"/>
      <c r="DD43" s="45"/>
      <c r="DE43" s="47"/>
      <c r="DF43" s="47"/>
      <c r="DG43" s="46"/>
      <c r="DH43" s="48"/>
      <c r="DI43" s="48"/>
      <c r="DL43" s="49"/>
      <c r="DM43" s="46"/>
      <c r="DN43" s="48"/>
      <c r="DO43" s="48"/>
      <c r="DQ43" s="48"/>
      <c r="DR43" s="48"/>
      <c r="DS43" s="5"/>
      <c r="DU43" s="46"/>
      <c r="DV43" s="47"/>
      <c r="DW43" s="47"/>
      <c r="DX43" s="45"/>
      <c r="DY43" s="47"/>
      <c r="DZ43" s="47"/>
      <c r="EA43" s="46"/>
      <c r="EC43" s="50"/>
      <c r="EF43" s="49"/>
      <c r="EG43" s="46"/>
      <c r="EH43" s="48"/>
      <c r="EI43" s="48"/>
      <c r="EK43" s="48"/>
      <c r="EL43" s="48"/>
      <c r="EM43" s="5"/>
      <c r="EO43" s="46"/>
      <c r="EP43" s="47"/>
      <c r="EQ43" s="47"/>
      <c r="ER43" s="45"/>
      <c r="ES43" s="47"/>
      <c r="ET43" s="47"/>
      <c r="EU43" s="46"/>
      <c r="EV43" s="48"/>
      <c r="EW43" s="48"/>
      <c r="EZ43" s="49"/>
      <c r="FA43" s="46"/>
      <c r="FB43" s="48"/>
      <c r="FC43" s="48"/>
      <c r="FE43" s="48"/>
      <c r="FF43" s="48"/>
      <c r="FG43" s="5"/>
      <c r="FI43" s="46"/>
      <c r="FJ43" s="47"/>
      <c r="FK43" s="47"/>
      <c r="FL43" s="45"/>
      <c r="FM43" s="47"/>
      <c r="FN43" s="47"/>
      <c r="FO43" s="46"/>
      <c r="FP43" s="48"/>
      <c r="FQ43" s="48"/>
      <c r="FT43" s="49"/>
      <c r="FU43" s="46"/>
      <c r="FV43" s="48"/>
      <c r="FW43" s="48"/>
      <c r="FY43" s="48"/>
      <c r="FZ43" s="48"/>
      <c r="GA43" s="59"/>
      <c r="GB43" s="53"/>
      <c r="GC43" s="53"/>
      <c r="GD43" s="54"/>
      <c r="GE43" s="46"/>
      <c r="GF43" s="46"/>
      <c r="GG43" s="47"/>
      <c r="GH43" s="46"/>
      <c r="GI43" s="56"/>
      <c r="GJ43" s="45"/>
      <c r="GK43" s="45"/>
      <c r="GL43" s="45"/>
      <c r="GM43" s="45"/>
      <c r="GN43" s="57"/>
      <c r="GO43" s="45"/>
      <c r="GP43" s="45"/>
      <c r="GQ43" s="45"/>
      <c r="GR43" s="45"/>
      <c r="GS43" s="45"/>
      <c r="GT43" s="45"/>
      <c r="GU43" s="59"/>
      <c r="GV43" s="53"/>
      <c r="GW43" s="53"/>
      <c r="GX43" s="54"/>
      <c r="GY43" s="46"/>
      <c r="GZ43" s="46"/>
      <c r="HA43" s="47"/>
      <c r="HB43" s="46"/>
      <c r="HC43" s="56"/>
      <c r="HD43" s="45"/>
      <c r="HE43" s="45"/>
      <c r="HF43" s="45"/>
      <c r="HG43" s="45"/>
      <c r="HH43" s="57"/>
      <c r="HI43" s="45"/>
      <c r="HJ43" s="45"/>
      <c r="HK43" s="45"/>
      <c r="HL43" s="45"/>
      <c r="HM43" s="45"/>
      <c r="HN43" s="45"/>
      <c r="HO43" s="59"/>
      <c r="HP43" s="53"/>
      <c r="HQ43" s="53"/>
      <c r="HR43" s="54"/>
      <c r="HS43" s="46"/>
      <c r="HT43" s="46"/>
      <c r="HU43" s="47"/>
      <c r="HV43" s="46"/>
      <c r="HW43" s="56"/>
      <c r="HX43" s="45"/>
      <c r="HY43" s="45"/>
      <c r="HZ43" s="45"/>
      <c r="IA43" s="45"/>
      <c r="IB43" s="57"/>
      <c r="IC43" s="45"/>
      <c r="ID43" s="45"/>
      <c r="IE43" s="45"/>
      <c r="IF43" s="45"/>
      <c r="IG43" s="45"/>
      <c r="IH43" s="45"/>
      <c r="II43" s="59"/>
      <c r="IJ43" s="53"/>
      <c r="IK43" s="53"/>
      <c r="IL43" s="54"/>
      <c r="IM43" s="46"/>
      <c r="IN43" s="46"/>
      <c r="IO43" s="47"/>
      <c r="IP43" s="46"/>
      <c r="IQ43" s="56"/>
      <c r="IR43" s="45"/>
      <c r="IS43" s="45"/>
      <c r="IT43" s="45"/>
      <c r="IU43" s="45"/>
      <c r="IV43" s="57"/>
      <c r="IW43" s="45"/>
      <c r="IX43" s="45"/>
      <c r="IY43" s="45"/>
      <c r="IZ43" s="45"/>
      <c r="JA43" s="45"/>
      <c r="JB43" s="45"/>
    </row>
    <row r="44" spans="1:262" s="6" customFormat="1" ht="13.5" customHeight="1">
      <c r="A44" s="44"/>
      <c r="B44" s="45"/>
      <c r="C44" s="5"/>
      <c r="E44" s="46"/>
      <c r="F44" s="47"/>
      <c r="G44" s="48"/>
      <c r="H44" s="45"/>
      <c r="I44" s="47"/>
      <c r="J44" s="48"/>
      <c r="K44" s="46"/>
      <c r="L44" s="48"/>
      <c r="M44" s="48"/>
      <c r="P44" s="49"/>
      <c r="Q44" s="46"/>
      <c r="R44" s="48"/>
      <c r="S44" s="48"/>
      <c r="U44" s="48"/>
      <c r="V44" s="48"/>
      <c r="W44" s="5"/>
      <c r="Y44" s="46"/>
      <c r="Z44" s="47"/>
      <c r="AA44" s="47"/>
      <c r="AB44" s="45"/>
      <c r="AC44" s="47"/>
      <c r="AD44" s="47"/>
      <c r="AE44" s="46"/>
      <c r="AF44" s="48"/>
      <c r="AG44" s="48"/>
      <c r="AJ44" s="49"/>
      <c r="AK44" s="46"/>
      <c r="AM44" s="48"/>
      <c r="AO44" s="48"/>
      <c r="AP44" s="48"/>
      <c r="AQ44" s="5"/>
      <c r="AS44" s="46"/>
      <c r="AT44" s="47"/>
      <c r="AU44" s="47"/>
      <c r="AV44" s="45"/>
      <c r="AW44" s="47"/>
      <c r="AX44" s="47"/>
      <c r="AY44" s="46"/>
      <c r="AZ44" s="48"/>
      <c r="BA44" s="48"/>
      <c r="BD44" s="49"/>
      <c r="BE44" s="46"/>
      <c r="BF44" s="48"/>
      <c r="BG44" s="48"/>
      <c r="BI44" s="48"/>
      <c r="BJ44" s="48"/>
      <c r="BK44" s="5"/>
      <c r="BM44" s="46"/>
      <c r="BN44" s="47"/>
      <c r="BO44" s="47"/>
      <c r="BP44" s="45"/>
      <c r="BQ44" s="47"/>
      <c r="BR44" s="47"/>
      <c r="BS44" s="46"/>
      <c r="BT44" s="48"/>
      <c r="BU44" s="48"/>
      <c r="BX44" s="49"/>
      <c r="BY44" s="46"/>
      <c r="BZ44" s="48"/>
      <c r="CA44" s="48"/>
      <c r="CC44" s="48"/>
      <c r="CD44" s="48"/>
      <c r="CE44" s="46"/>
      <c r="CG44" s="46"/>
      <c r="CH44" s="47"/>
      <c r="CI44" s="47"/>
      <c r="CJ44" s="45"/>
      <c r="CK44" s="47"/>
      <c r="CL44" s="47"/>
      <c r="CM44" s="46"/>
      <c r="CN44" s="48"/>
      <c r="CO44" s="48"/>
      <c r="CR44" s="49"/>
      <c r="CS44" s="46"/>
      <c r="CT44" s="48"/>
      <c r="CU44" s="48"/>
      <c r="CW44" s="48"/>
      <c r="CX44" s="48"/>
      <c r="CY44" s="5"/>
      <c r="DA44" s="46"/>
      <c r="DB44" s="47"/>
      <c r="DC44" s="47"/>
      <c r="DD44" s="45"/>
      <c r="DE44" s="47"/>
      <c r="DF44" s="47"/>
      <c r="DG44" s="46"/>
      <c r="DH44" s="48"/>
      <c r="DI44" s="48"/>
      <c r="DL44" s="49"/>
      <c r="DM44" s="46"/>
      <c r="DN44" s="48"/>
      <c r="DO44" s="48"/>
      <c r="DQ44" s="48"/>
      <c r="DR44" s="48"/>
      <c r="DS44" s="5"/>
      <c r="DU44" s="46"/>
      <c r="DV44" s="47"/>
      <c r="DW44" s="47"/>
      <c r="DX44" s="45"/>
      <c r="DY44" s="47"/>
      <c r="DZ44" s="47"/>
      <c r="EA44" s="46"/>
      <c r="EC44" s="50"/>
      <c r="EF44" s="49"/>
      <c r="EG44" s="46"/>
      <c r="EH44" s="48"/>
      <c r="EI44" s="48"/>
      <c r="EK44" s="48"/>
      <c r="EL44" s="48"/>
      <c r="EM44" s="5"/>
      <c r="EO44" s="46"/>
      <c r="EP44" s="47"/>
      <c r="EQ44" s="47"/>
      <c r="ER44" s="45"/>
      <c r="ES44" s="47"/>
      <c r="ET44" s="47"/>
      <c r="EU44" s="46"/>
      <c r="EV44" s="48"/>
      <c r="EW44" s="48"/>
      <c r="EZ44" s="49"/>
      <c r="FA44" s="46"/>
      <c r="FB44" s="48"/>
      <c r="FC44" s="48"/>
      <c r="FE44" s="48"/>
      <c r="FF44" s="48"/>
      <c r="FG44" s="5"/>
      <c r="FI44" s="46"/>
      <c r="FJ44" s="47"/>
      <c r="FK44" s="47"/>
      <c r="FL44" s="45"/>
      <c r="FM44" s="47"/>
      <c r="FN44" s="47"/>
      <c r="FO44" s="46"/>
      <c r="FP44" s="48"/>
      <c r="FQ44" s="48"/>
      <c r="FT44" s="49"/>
      <c r="FU44" s="46"/>
      <c r="FV44" s="48"/>
      <c r="FW44" s="48"/>
      <c r="FY44" s="48"/>
      <c r="FZ44" s="48"/>
      <c r="GA44" s="59"/>
      <c r="GB44" s="53"/>
      <c r="GC44" s="53"/>
      <c r="GD44" s="54"/>
      <c r="GE44" s="45"/>
      <c r="GF44" s="55"/>
      <c r="GG44" s="54"/>
      <c r="GH44" s="45"/>
      <c r="GI44" s="56"/>
      <c r="GJ44" s="45"/>
      <c r="GK44" s="45"/>
      <c r="GL44" s="45"/>
      <c r="GM44" s="45"/>
      <c r="GN44" s="57"/>
      <c r="GO44" s="45"/>
      <c r="GP44" s="45"/>
      <c r="GQ44" s="45"/>
      <c r="GR44" s="45"/>
      <c r="GS44" s="45"/>
      <c r="GT44" s="45"/>
      <c r="GU44" s="59"/>
      <c r="GV44" s="53"/>
      <c r="GW44" s="53"/>
      <c r="GX44" s="54"/>
      <c r="GY44" s="45"/>
      <c r="GZ44" s="55"/>
      <c r="HA44" s="54"/>
      <c r="HB44" s="45"/>
      <c r="HC44" s="56"/>
      <c r="HD44" s="45"/>
      <c r="HE44" s="45"/>
      <c r="HF44" s="45"/>
      <c r="HG44" s="45"/>
      <c r="HH44" s="57"/>
      <c r="HI44" s="45"/>
      <c r="HJ44" s="45"/>
      <c r="HK44" s="45"/>
      <c r="HL44" s="45"/>
      <c r="HM44" s="45"/>
      <c r="HN44" s="45"/>
      <c r="HO44" s="59"/>
      <c r="HP44" s="53"/>
      <c r="HQ44" s="53"/>
      <c r="HR44" s="54"/>
      <c r="HS44" s="45"/>
      <c r="HT44" s="55"/>
      <c r="HU44" s="54"/>
      <c r="HV44" s="45"/>
      <c r="HW44" s="56"/>
      <c r="HX44" s="45"/>
      <c r="HY44" s="45"/>
      <c r="HZ44" s="45"/>
      <c r="IA44" s="45"/>
      <c r="IB44" s="57"/>
      <c r="IC44" s="45"/>
      <c r="ID44" s="45"/>
      <c r="IE44" s="45"/>
      <c r="IF44" s="45"/>
      <c r="IG44" s="45"/>
      <c r="IH44" s="45"/>
      <c r="II44" s="59"/>
      <c r="IJ44" s="53"/>
      <c r="IK44" s="53"/>
      <c r="IL44" s="54"/>
      <c r="IM44" s="45"/>
      <c r="IN44" s="55"/>
      <c r="IO44" s="54"/>
      <c r="IP44" s="45"/>
      <c r="IQ44" s="56"/>
      <c r="IR44" s="45"/>
      <c r="IS44" s="45"/>
      <c r="IT44" s="45"/>
      <c r="IU44" s="45"/>
      <c r="IV44" s="57"/>
      <c r="IW44" s="45"/>
      <c r="IX44" s="45"/>
      <c r="IY44" s="45"/>
      <c r="IZ44" s="45"/>
      <c r="JA44" s="45"/>
      <c r="JB44" s="45"/>
    </row>
    <row r="45" spans="1:262" s="6" customFormat="1" ht="13.5" customHeight="1">
      <c r="A45" s="44"/>
      <c r="B45" s="45"/>
      <c r="C45" s="5"/>
      <c r="E45" s="46"/>
      <c r="F45" s="47"/>
      <c r="G45" s="48"/>
      <c r="H45" s="45"/>
      <c r="I45" s="47"/>
      <c r="J45" s="48"/>
      <c r="K45" s="46"/>
      <c r="L45" s="48"/>
      <c r="M45" s="48"/>
      <c r="P45" s="49"/>
      <c r="Q45" s="46"/>
      <c r="R45" s="48"/>
      <c r="S45" s="48"/>
      <c r="U45" s="48"/>
      <c r="V45" s="48"/>
      <c r="W45" s="5"/>
      <c r="Y45" s="46"/>
      <c r="Z45" s="47"/>
      <c r="AA45" s="47"/>
      <c r="AB45" s="45"/>
      <c r="AC45" s="47"/>
      <c r="AD45" s="47"/>
      <c r="AE45" s="46"/>
      <c r="AF45" s="48"/>
      <c r="AG45" s="48"/>
      <c r="AJ45" s="49"/>
      <c r="AK45" s="46"/>
      <c r="AM45" s="48"/>
      <c r="AO45" s="48"/>
      <c r="AP45" s="48"/>
      <c r="AQ45" s="5"/>
      <c r="AS45" s="46"/>
      <c r="AT45" s="47"/>
      <c r="AU45" s="47"/>
      <c r="AV45" s="45"/>
      <c r="AW45" s="47"/>
      <c r="AX45" s="47"/>
      <c r="AY45" s="46"/>
      <c r="AZ45" s="48"/>
      <c r="BA45" s="48"/>
      <c r="BD45" s="49"/>
      <c r="BE45" s="46"/>
      <c r="BF45" s="48"/>
      <c r="BG45" s="48"/>
      <c r="BI45" s="48"/>
      <c r="BJ45" s="48"/>
      <c r="BK45" s="5"/>
      <c r="BM45" s="46"/>
      <c r="BN45" s="47"/>
      <c r="BO45" s="47"/>
      <c r="BP45" s="45"/>
      <c r="BQ45" s="47"/>
      <c r="BR45" s="47"/>
      <c r="BS45" s="46"/>
      <c r="BT45" s="48"/>
      <c r="BU45" s="48"/>
      <c r="BX45" s="49"/>
      <c r="BY45" s="46"/>
      <c r="BZ45" s="48"/>
      <c r="CA45" s="48"/>
      <c r="CC45" s="48"/>
      <c r="CD45" s="48"/>
      <c r="CE45" s="46"/>
      <c r="CG45" s="46"/>
      <c r="CH45" s="47"/>
      <c r="CI45" s="47"/>
      <c r="CJ45" s="45"/>
      <c r="CK45" s="47"/>
      <c r="CL45" s="47"/>
      <c r="CM45" s="46"/>
      <c r="CN45" s="48"/>
      <c r="CO45" s="48"/>
      <c r="CR45" s="49"/>
      <c r="CS45" s="46"/>
      <c r="CT45" s="48"/>
      <c r="CU45" s="48"/>
      <c r="CW45" s="48"/>
      <c r="CX45" s="48"/>
      <c r="CY45" s="5"/>
      <c r="DA45" s="46"/>
      <c r="DB45" s="47"/>
      <c r="DC45" s="47"/>
      <c r="DD45" s="45"/>
      <c r="DE45" s="47"/>
      <c r="DF45" s="47"/>
      <c r="DG45" s="46"/>
      <c r="DH45" s="48"/>
      <c r="DI45" s="48"/>
      <c r="DL45" s="49"/>
      <c r="DM45" s="46"/>
      <c r="DN45" s="48"/>
      <c r="DO45" s="48"/>
      <c r="DQ45" s="48"/>
      <c r="DR45" s="48"/>
      <c r="DS45" s="5"/>
      <c r="DU45" s="46"/>
      <c r="DV45" s="47"/>
      <c r="DW45" s="47"/>
      <c r="DX45" s="45"/>
      <c r="DY45" s="47"/>
      <c r="DZ45" s="47"/>
      <c r="EA45" s="46"/>
      <c r="EC45" s="50"/>
      <c r="EF45" s="49"/>
      <c r="EG45" s="46"/>
      <c r="EH45" s="48"/>
      <c r="EI45" s="48"/>
      <c r="EK45" s="48"/>
      <c r="EL45" s="48"/>
      <c r="EM45" s="5"/>
      <c r="EO45" s="46"/>
      <c r="EP45" s="47"/>
      <c r="EQ45" s="47"/>
      <c r="ER45" s="45"/>
      <c r="ES45" s="47"/>
      <c r="ET45" s="47"/>
      <c r="EU45" s="46"/>
      <c r="EV45" s="48"/>
      <c r="EW45" s="48"/>
      <c r="EZ45" s="49"/>
      <c r="FA45" s="46"/>
      <c r="FB45" s="48"/>
      <c r="FC45" s="48"/>
      <c r="FE45" s="48"/>
      <c r="FF45" s="48"/>
      <c r="FG45" s="5"/>
      <c r="FI45" s="46"/>
      <c r="FJ45" s="47"/>
      <c r="FK45" s="47"/>
      <c r="FL45" s="45"/>
      <c r="FM45" s="47"/>
      <c r="FN45" s="47"/>
      <c r="FO45" s="46"/>
      <c r="FP45" s="48"/>
      <c r="FQ45" s="48"/>
      <c r="FT45" s="49"/>
      <c r="FU45" s="46"/>
      <c r="FV45" s="48"/>
      <c r="FW45" s="48"/>
      <c r="FY45" s="48"/>
      <c r="FZ45" s="48"/>
      <c r="GA45" s="59"/>
      <c r="GB45" s="53"/>
      <c r="GC45" s="53"/>
      <c r="GD45" s="54"/>
      <c r="GE45" s="45"/>
      <c r="GF45" s="55"/>
      <c r="GG45" s="54"/>
      <c r="GH45" s="45"/>
      <c r="GI45" s="56"/>
      <c r="GJ45" s="45"/>
      <c r="GK45" s="45"/>
      <c r="GL45" s="45"/>
      <c r="GM45" s="45"/>
      <c r="GN45" s="57"/>
      <c r="GO45" s="45"/>
      <c r="GP45" s="45"/>
      <c r="GQ45" s="45"/>
      <c r="GR45" s="45"/>
      <c r="GS45" s="45"/>
      <c r="GT45" s="45"/>
      <c r="GU45" s="59"/>
      <c r="GV45" s="53"/>
      <c r="GW45" s="53"/>
      <c r="GX45" s="54"/>
      <c r="GY45" s="45"/>
      <c r="GZ45" s="55"/>
      <c r="HA45" s="54"/>
      <c r="HB45" s="45"/>
      <c r="HC45" s="56"/>
      <c r="HD45" s="45"/>
      <c r="HE45" s="45"/>
      <c r="HF45" s="45"/>
      <c r="HG45" s="45"/>
      <c r="HH45" s="57"/>
      <c r="HI45" s="45"/>
      <c r="HJ45" s="45"/>
      <c r="HK45" s="45"/>
      <c r="HL45" s="45"/>
      <c r="HM45" s="45"/>
      <c r="HN45" s="45"/>
      <c r="HO45" s="59"/>
      <c r="HP45" s="53"/>
      <c r="HQ45" s="53"/>
      <c r="HR45" s="54"/>
      <c r="HS45" s="45"/>
      <c r="HT45" s="55"/>
      <c r="HU45" s="54"/>
      <c r="HV45" s="45"/>
      <c r="HW45" s="56"/>
      <c r="HX45" s="45"/>
      <c r="HY45" s="45"/>
      <c r="HZ45" s="45"/>
      <c r="IA45" s="45"/>
      <c r="IB45" s="57"/>
      <c r="IC45" s="45"/>
      <c r="ID45" s="45"/>
      <c r="IE45" s="45"/>
      <c r="IF45" s="45"/>
      <c r="IG45" s="45"/>
      <c r="IH45" s="45"/>
      <c r="II45" s="59"/>
      <c r="IJ45" s="53"/>
      <c r="IK45" s="53"/>
      <c r="IL45" s="54"/>
      <c r="IM45" s="45"/>
      <c r="IN45" s="55"/>
      <c r="IO45" s="54"/>
      <c r="IP45" s="45"/>
      <c r="IQ45" s="56"/>
      <c r="IR45" s="45"/>
      <c r="IS45" s="45"/>
      <c r="IT45" s="45"/>
      <c r="IU45" s="45"/>
      <c r="IV45" s="57"/>
      <c r="IW45" s="45"/>
      <c r="IX45" s="45"/>
      <c r="IY45" s="45"/>
      <c r="IZ45" s="45"/>
      <c r="JA45" s="45"/>
      <c r="JB45" s="45"/>
    </row>
    <row r="46" spans="1:262" s="6" customFormat="1" ht="13.5" customHeight="1">
      <c r="A46" s="44"/>
      <c r="B46" s="45"/>
      <c r="C46" s="5"/>
      <c r="E46" s="46"/>
      <c r="F46" s="47"/>
      <c r="G46" s="48"/>
      <c r="H46" s="45"/>
      <c r="I46" s="47"/>
      <c r="J46" s="48"/>
      <c r="K46" s="46"/>
      <c r="L46" s="48"/>
      <c r="M46" s="48"/>
      <c r="P46" s="49"/>
      <c r="Q46" s="46"/>
      <c r="R46" s="48"/>
      <c r="S46" s="48"/>
      <c r="U46" s="48"/>
      <c r="V46" s="48"/>
      <c r="W46" s="5"/>
      <c r="Y46" s="46"/>
      <c r="Z46" s="47"/>
      <c r="AA46" s="47"/>
      <c r="AB46" s="45"/>
      <c r="AC46" s="47"/>
      <c r="AD46" s="47"/>
      <c r="AE46" s="46"/>
      <c r="AF46" s="48"/>
      <c r="AG46" s="48"/>
      <c r="AJ46" s="49"/>
      <c r="AK46" s="46"/>
      <c r="AM46" s="48"/>
      <c r="AO46" s="48"/>
      <c r="AP46" s="48"/>
      <c r="AQ46" s="5"/>
      <c r="AS46" s="46"/>
      <c r="AT46" s="47"/>
      <c r="AU46" s="47"/>
      <c r="AV46" s="45"/>
      <c r="AW46" s="47"/>
      <c r="AX46" s="47"/>
      <c r="AY46" s="46"/>
      <c r="AZ46" s="48"/>
      <c r="BA46" s="48"/>
      <c r="BD46" s="49"/>
      <c r="BE46" s="46"/>
      <c r="BF46" s="48"/>
      <c r="BG46" s="48"/>
      <c r="BI46" s="48"/>
      <c r="BJ46" s="48"/>
      <c r="BK46" s="5"/>
      <c r="BM46" s="46"/>
      <c r="BN46" s="47"/>
      <c r="BO46" s="47"/>
      <c r="BP46" s="45"/>
      <c r="BQ46" s="47"/>
      <c r="BR46" s="47"/>
      <c r="BS46" s="46"/>
      <c r="BT46" s="48"/>
      <c r="BU46" s="48"/>
      <c r="BX46" s="49"/>
      <c r="BY46" s="46"/>
      <c r="BZ46" s="48"/>
      <c r="CA46" s="48"/>
      <c r="CC46" s="48"/>
      <c r="CD46" s="48"/>
      <c r="CE46" s="46"/>
      <c r="CG46" s="46"/>
      <c r="CH46" s="47"/>
      <c r="CI46" s="47"/>
      <c r="CJ46" s="45"/>
      <c r="CK46" s="47"/>
      <c r="CL46" s="47"/>
      <c r="CM46" s="46"/>
      <c r="CN46" s="48"/>
      <c r="CO46" s="48"/>
      <c r="CR46" s="49"/>
      <c r="CS46" s="46"/>
      <c r="CT46" s="48"/>
      <c r="CU46" s="48"/>
      <c r="CW46" s="48"/>
      <c r="CX46" s="48"/>
      <c r="CY46" s="5"/>
      <c r="DA46" s="46"/>
      <c r="DB46" s="47"/>
      <c r="DC46" s="47"/>
      <c r="DD46" s="45"/>
      <c r="DE46" s="47"/>
      <c r="DF46" s="47"/>
      <c r="DG46" s="46"/>
      <c r="DH46" s="48"/>
      <c r="DI46" s="48"/>
      <c r="DL46" s="49"/>
      <c r="DM46" s="46"/>
      <c r="DN46" s="48"/>
      <c r="DO46" s="48"/>
      <c r="DQ46" s="48"/>
      <c r="DR46" s="48"/>
      <c r="DS46" s="5"/>
      <c r="DU46" s="46"/>
      <c r="DV46" s="47"/>
      <c r="DW46" s="47"/>
      <c r="DX46" s="45"/>
      <c r="DY46" s="47"/>
      <c r="DZ46" s="47"/>
      <c r="EA46" s="46"/>
      <c r="EC46" s="50"/>
      <c r="EF46" s="49"/>
      <c r="EG46" s="46"/>
      <c r="EH46" s="48"/>
      <c r="EI46" s="48"/>
      <c r="EK46" s="48"/>
      <c r="EL46" s="48"/>
      <c r="EM46" s="5"/>
      <c r="EO46" s="46"/>
      <c r="EP46" s="47"/>
      <c r="EQ46" s="47"/>
      <c r="ER46" s="45"/>
      <c r="ES46" s="47"/>
      <c r="ET46" s="47"/>
      <c r="EU46" s="46"/>
      <c r="EV46" s="48"/>
      <c r="EW46" s="48"/>
      <c r="EZ46" s="49"/>
      <c r="FA46" s="46"/>
      <c r="FB46" s="48"/>
      <c r="FC46" s="48"/>
      <c r="FE46" s="48"/>
      <c r="FF46" s="48"/>
      <c r="FG46" s="5"/>
      <c r="FI46" s="46"/>
      <c r="FJ46" s="47"/>
      <c r="FK46" s="47"/>
      <c r="FL46" s="45"/>
      <c r="FM46" s="47"/>
      <c r="FN46" s="47"/>
      <c r="FO46" s="46"/>
      <c r="FP46" s="48"/>
      <c r="FQ46" s="48"/>
      <c r="FT46" s="49"/>
      <c r="FU46" s="46"/>
      <c r="FV46" s="48"/>
      <c r="FW46" s="48"/>
      <c r="FY46" s="48"/>
      <c r="FZ46" s="48"/>
      <c r="GA46" s="59"/>
      <c r="GB46" s="53"/>
      <c r="GC46" s="53"/>
      <c r="GD46" s="54"/>
      <c r="GE46" s="45"/>
      <c r="GF46" s="55"/>
      <c r="GG46" s="54"/>
      <c r="GH46" s="45"/>
      <c r="GI46" s="56"/>
      <c r="GJ46" s="45"/>
      <c r="GK46" s="45"/>
      <c r="GL46" s="45"/>
      <c r="GM46" s="45"/>
      <c r="GN46" s="57"/>
      <c r="GO46" s="45"/>
      <c r="GP46" s="45"/>
      <c r="GQ46" s="45"/>
      <c r="GR46" s="45"/>
      <c r="GS46" s="45"/>
      <c r="GT46" s="45"/>
      <c r="GU46" s="59"/>
      <c r="GV46" s="53"/>
      <c r="GW46" s="53"/>
      <c r="GX46" s="54"/>
      <c r="GY46" s="45"/>
      <c r="GZ46" s="55"/>
      <c r="HA46" s="54"/>
      <c r="HB46" s="45"/>
      <c r="HC46" s="56"/>
      <c r="HD46" s="45"/>
      <c r="HE46" s="45"/>
      <c r="HF46" s="45"/>
      <c r="HG46" s="45"/>
      <c r="HH46" s="57"/>
      <c r="HI46" s="45"/>
      <c r="HJ46" s="45"/>
      <c r="HK46" s="45"/>
      <c r="HL46" s="45"/>
      <c r="HM46" s="45"/>
      <c r="HN46" s="45"/>
      <c r="HO46" s="59"/>
      <c r="HP46" s="53"/>
      <c r="HQ46" s="53"/>
      <c r="HR46" s="54"/>
      <c r="HS46" s="45"/>
      <c r="HT46" s="55"/>
      <c r="HU46" s="54"/>
      <c r="HV46" s="45"/>
      <c r="HW46" s="56"/>
      <c r="HX46" s="45"/>
      <c r="HY46" s="45"/>
      <c r="HZ46" s="45"/>
      <c r="IA46" s="45"/>
      <c r="IB46" s="57"/>
      <c r="IC46" s="45"/>
      <c r="ID46" s="45"/>
      <c r="IE46" s="45"/>
      <c r="IF46" s="45"/>
      <c r="IG46" s="45"/>
      <c r="IH46" s="45"/>
      <c r="II46" s="59"/>
      <c r="IJ46" s="53"/>
      <c r="IK46" s="53"/>
      <c r="IL46" s="54"/>
      <c r="IM46" s="45"/>
      <c r="IN46" s="55"/>
      <c r="IO46" s="54"/>
      <c r="IP46" s="45"/>
      <c r="IQ46" s="56"/>
      <c r="IR46" s="45"/>
      <c r="IS46" s="45"/>
      <c r="IT46" s="45"/>
      <c r="IU46" s="45"/>
      <c r="IV46" s="57"/>
      <c r="IW46" s="45"/>
      <c r="IX46" s="45"/>
      <c r="IY46" s="45"/>
      <c r="IZ46" s="45"/>
      <c r="JA46" s="45"/>
      <c r="JB46" s="45"/>
    </row>
    <row r="47" spans="1:262" s="6" customFormat="1" ht="13.5" customHeight="1">
      <c r="A47" s="44"/>
      <c r="B47" s="45"/>
      <c r="C47" s="5"/>
      <c r="E47" s="46"/>
      <c r="F47" s="47"/>
      <c r="G47" s="48"/>
      <c r="H47" s="45"/>
      <c r="I47" s="47"/>
      <c r="J47" s="48"/>
      <c r="K47" s="46"/>
      <c r="L47" s="48"/>
      <c r="M47" s="48"/>
      <c r="P47" s="49"/>
      <c r="Q47" s="46"/>
      <c r="R47" s="48"/>
      <c r="S47" s="48"/>
      <c r="U47" s="48"/>
      <c r="V47" s="48"/>
      <c r="W47" s="5"/>
      <c r="Y47" s="46"/>
      <c r="Z47" s="47"/>
      <c r="AA47" s="47"/>
      <c r="AB47" s="45"/>
      <c r="AC47" s="47"/>
      <c r="AD47" s="47"/>
      <c r="AE47" s="46"/>
      <c r="AF47" s="48"/>
      <c r="AG47" s="48"/>
      <c r="AJ47" s="49"/>
      <c r="AK47" s="46"/>
      <c r="AM47" s="48"/>
      <c r="AO47" s="48"/>
      <c r="AP47" s="48"/>
      <c r="AQ47" s="5"/>
      <c r="AS47" s="46"/>
      <c r="AT47" s="47"/>
      <c r="AU47" s="47"/>
      <c r="AV47" s="45"/>
      <c r="AW47" s="47"/>
      <c r="AX47" s="47"/>
      <c r="AY47" s="46"/>
      <c r="AZ47" s="48"/>
      <c r="BA47" s="48"/>
      <c r="BD47" s="49"/>
      <c r="BE47" s="46"/>
      <c r="BF47" s="48"/>
      <c r="BG47" s="48"/>
      <c r="BI47" s="48"/>
      <c r="BJ47" s="48"/>
      <c r="BK47" s="5"/>
      <c r="BM47" s="46"/>
      <c r="BN47" s="47"/>
      <c r="BO47" s="47"/>
      <c r="BP47" s="45"/>
      <c r="BQ47" s="47"/>
      <c r="BR47" s="47"/>
      <c r="BS47" s="46"/>
      <c r="BT47" s="48"/>
      <c r="BU47" s="48"/>
      <c r="BX47" s="49"/>
      <c r="BY47" s="46"/>
      <c r="BZ47" s="48"/>
      <c r="CA47" s="48"/>
      <c r="CC47" s="48"/>
      <c r="CD47" s="48"/>
      <c r="CE47" s="46"/>
      <c r="CG47" s="46"/>
      <c r="CH47" s="47"/>
      <c r="CI47" s="47"/>
      <c r="CJ47" s="45"/>
      <c r="CK47" s="47"/>
      <c r="CL47" s="47"/>
      <c r="CM47" s="46"/>
      <c r="CN47" s="48"/>
      <c r="CO47" s="48"/>
      <c r="CR47" s="49"/>
      <c r="CS47" s="46"/>
      <c r="CT47" s="48"/>
      <c r="CU47" s="48"/>
      <c r="CW47" s="48"/>
      <c r="CX47" s="48"/>
      <c r="CY47" s="5"/>
      <c r="DA47" s="46"/>
      <c r="DB47" s="47"/>
      <c r="DC47" s="47"/>
      <c r="DD47" s="45"/>
      <c r="DE47" s="47"/>
      <c r="DF47" s="47"/>
      <c r="DG47" s="46"/>
      <c r="DH47" s="48"/>
      <c r="DI47" s="48"/>
      <c r="DL47" s="49"/>
      <c r="DM47" s="46"/>
      <c r="DN47" s="48"/>
      <c r="DO47" s="48"/>
      <c r="DQ47" s="48"/>
      <c r="DR47" s="48"/>
      <c r="DS47" s="5"/>
      <c r="DU47" s="46"/>
      <c r="DV47" s="47"/>
      <c r="DW47" s="47"/>
      <c r="DX47" s="45"/>
      <c r="DY47" s="47"/>
      <c r="DZ47" s="47"/>
      <c r="EA47" s="46"/>
      <c r="EC47" s="50"/>
      <c r="EF47" s="49"/>
      <c r="EG47" s="46"/>
      <c r="EH47" s="48"/>
      <c r="EI47" s="48"/>
      <c r="EK47" s="48"/>
      <c r="EL47" s="48"/>
      <c r="EM47" s="5"/>
      <c r="EO47" s="46"/>
      <c r="EP47" s="47"/>
      <c r="EQ47" s="47"/>
      <c r="ER47" s="45"/>
      <c r="ES47" s="47"/>
      <c r="ET47" s="47"/>
      <c r="EU47" s="46"/>
      <c r="EV47" s="48"/>
      <c r="EW47" s="48"/>
      <c r="EZ47" s="49"/>
      <c r="FA47" s="46"/>
      <c r="FB47" s="48"/>
      <c r="FC47" s="48"/>
      <c r="FE47" s="48"/>
      <c r="FF47" s="48"/>
      <c r="FG47" s="5"/>
      <c r="FI47" s="46"/>
      <c r="FJ47" s="47"/>
      <c r="FK47" s="47"/>
      <c r="FL47" s="45"/>
      <c r="FM47" s="47"/>
      <c r="FN47" s="47"/>
      <c r="FO47" s="46"/>
      <c r="FP47" s="48"/>
      <c r="FQ47" s="48"/>
      <c r="FT47" s="49"/>
      <c r="FU47" s="46"/>
      <c r="FV47" s="48"/>
      <c r="FW47" s="48"/>
      <c r="FY47" s="48"/>
      <c r="FZ47" s="48"/>
      <c r="GA47" s="59"/>
      <c r="GB47" s="53"/>
      <c r="GC47" s="53"/>
      <c r="GD47" s="54"/>
      <c r="GE47" s="45"/>
      <c r="GF47" s="55"/>
      <c r="GG47" s="54"/>
      <c r="GH47" s="45"/>
      <c r="GI47" s="56"/>
      <c r="GJ47" s="45"/>
      <c r="GK47" s="45"/>
      <c r="GL47" s="45"/>
      <c r="GM47" s="45"/>
      <c r="GN47" s="57"/>
      <c r="GO47" s="45"/>
      <c r="GP47" s="45"/>
      <c r="GQ47" s="45"/>
      <c r="GR47" s="45"/>
      <c r="GS47" s="45"/>
      <c r="GT47" s="45"/>
      <c r="GU47" s="59"/>
      <c r="GV47" s="53"/>
      <c r="GW47" s="53"/>
      <c r="GX47" s="54"/>
      <c r="GY47" s="45"/>
      <c r="GZ47" s="55"/>
      <c r="HA47" s="54"/>
      <c r="HB47" s="45"/>
      <c r="HC47" s="56"/>
      <c r="HD47" s="45"/>
      <c r="HE47" s="45"/>
      <c r="HF47" s="45"/>
      <c r="HG47" s="45"/>
      <c r="HH47" s="57"/>
      <c r="HI47" s="45"/>
      <c r="HJ47" s="45"/>
      <c r="HK47" s="45"/>
      <c r="HL47" s="45"/>
      <c r="HM47" s="45"/>
      <c r="HN47" s="45"/>
      <c r="HO47" s="59"/>
      <c r="HP47" s="53"/>
      <c r="HQ47" s="53"/>
      <c r="HR47" s="54"/>
      <c r="HS47" s="45"/>
      <c r="HT47" s="55"/>
      <c r="HU47" s="54"/>
      <c r="HV47" s="45"/>
      <c r="HW47" s="56"/>
      <c r="HX47" s="45"/>
      <c r="HY47" s="45"/>
      <c r="HZ47" s="45"/>
      <c r="IA47" s="45"/>
      <c r="IB47" s="57"/>
      <c r="IC47" s="45"/>
      <c r="ID47" s="45"/>
      <c r="IE47" s="45"/>
      <c r="IF47" s="45"/>
      <c r="IG47" s="45"/>
      <c r="IH47" s="45"/>
      <c r="II47" s="59"/>
      <c r="IJ47" s="53"/>
      <c r="IK47" s="53"/>
      <c r="IL47" s="54"/>
      <c r="IM47" s="45"/>
      <c r="IN47" s="55"/>
      <c r="IO47" s="54"/>
      <c r="IP47" s="45"/>
      <c r="IQ47" s="56"/>
      <c r="IR47" s="45"/>
      <c r="IS47" s="45"/>
      <c r="IT47" s="45"/>
      <c r="IU47" s="45"/>
      <c r="IV47" s="57"/>
      <c r="IW47" s="45"/>
      <c r="IX47" s="45"/>
      <c r="IY47" s="45"/>
      <c r="IZ47" s="45"/>
      <c r="JA47" s="45"/>
      <c r="JB47" s="45"/>
    </row>
    <row r="48" spans="1:262" s="6" customFormat="1" ht="13.5" customHeight="1">
      <c r="A48" s="44"/>
      <c r="B48" s="45"/>
      <c r="C48" s="5"/>
      <c r="E48" s="46"/>
      <c r="F48" s="47"/>
      <c r="G48" s="48"/>
      <c r="H48" s="45"/>
      <c r="I48" s="47"/>
      <c r="J48" s="48"/>
      <c r="K48" s="46"/>
      <c r="L48" s="48"/>
      <c r="M48" s="48"/>
      <c r="P48" s="49"/>
      <c r="Q48" s="46"/>
      <c r="R48" s="48"/>
      <c r="S48" s="48"/>
      <c r="U48" s="48"/>
      <c r="V48" s="48"/>
      <c r="W48" s="5"/>
      <c r="Y48" s="46"/>
      <c r="Z48" s="47"/>
      <c r="AA48" s="47"/>
      <c r="AB48" s="45"/>
      <c r="AC48" s="47"/>
      <c r="AD48" s="47"/>
      <c r="AE48" s="46"/>
      <c r="AF48" s="48"/>
      <c r="AG48" s="48"/>
      <c r="AJ48" s="49"/>
      <c r="AK48" s="46"/>
      <c r="AM48" s="48"/>
      <c r="AO48" s="48"/>
      <c r="AP48" s="48"/>
      <c r="AQ48" s="5"/>
      <c r="AS48" s="46"/>
      <c r="AT48" s="47"/>
      <c r="AU48" s="47"/>
      <c r="AV48" s="45"/>
      <c r="AW48" s="47"/>
      <c r="AX48" s="47"/>
      <c r="AY48" s="46"/>
      <c r="AZ48" s="48"/>
      <c r="BA48" s="48"/>
      <c r="BD48" s="49"/>
      <c r="BE48" s="46"/>
      <c r="BF48" s="48"/>
      <c r="BG48" s="48"/>
      <c r="BI48" s="48"/>
      <c r="BJ48" s="48"/>
      <c r="BK48" s="5"/>
      <c r="BM48" s="46"/>
      <c r="BN48" s="47"/>
      <c r="BO48" s="47"/>
      <c r="BP48" s="45"/>
      <c r="BQ48" s="47"/>
      <c r="BR48" s="47"/>
      <c r="BS48" s="46"/>
      <c r="BT48" s="48"/>
      <c r="BU48" s="48"/>
      <c r="BX48" s="49"/>
      <c r="BY48" s="46"/>
      <c r="BZ48" s="48"/>
      <c r="CA48" s="48"/>
      <c r="CC48" s="48"/>
      <c r="CD48" s="48"/>
      <c r="CE48" s="46"/>
      <c r="CG48" s="46"/>
      <c r="CH48" s="47"/>
      <c r="CI48" s="47"/>
      <c r="CJ48" s="45"/>
      <c r="CK48" s="47"/>
      <c r="CL48" s="47"/>
      <c r="CM48" s="46"/>
      <c r="CN48" s="48"/>
      <c r="CO48" s="48"/>
      <c r="CR48" s="49"/>
      <c r="CS48" s="46"/>
      <c r="CT48" s="48"/>
      <c r="CU48" s="48"/>
      <c r="CW48" s="48"/>
      <c r="CX48" s="48"/>
      <c r="CY48" s="5"/>
      <c r="DA48" s="46"/>
      <c r="DB48" s="47"/>
      <c r="DC48" s="47"/>
      <c r="DD48" s="45"/>
      <c r="DE48" s="47"/>
      <c r="DF48" s="47"/>
      <c r="DG48" s="46"/>
      <c r="DH48" s="48"/>
      <c r="DI48" s="48"/>
      <c r="DL48" s="49"/>
      <c r="DM48" s="46"/>
      <c r="DN48" s="48"/>
      <c r="DO48" s="48"/>
      <c r="DQ48" s="48"/>
      <c r="DR48" s="48"/>
      <c r="DS48" s="5"/>
      <c r="DU48" s="46"/>
      <c r="DV48" s="47"/>
      <c r="DW48" s="47"/>
      <c r="DX48" s="45"/>
      <c r="DY48" s="47"/>
      <c r="DZ48" s="47"/>
      <c r="EA48" s="46"/>
      <c r="EC48" s="50"/>
      <c r="EF48" s="49"/>
      <c r="EG48" s="46"/>
      <c r="EH48" s="48"/>
      <c r="EI48" s="48"/>
      <c r="EK48" s="48"/>
      <c r="EL48" s="48"/>
      <c r="EM48" s="5"/>
      <c r="EO48" s="46"/>
      <c r="EP48" s="47"/>
      <c r="EQ48" s="47"/>
      <c r="ER48" s="45"/>
      <c r="ES48" s="47"/>
      <c r="ET48" s="47"/>
      <c r="EU48" s="46"/>
      <c r="EV48" s="48"/>
      <c r="EW48" s="48"/>
      <c r="EZ48" s="49"/>
      <c r="FA48" s="46"/>
      <c r="FB48" s="48"/>
      <c r="FC48" s="48"/>
      <c r="FE48" s="48"/>
      <c r="FF48" s="48"/>
      <c r="FG48" s="5"/>
      <c r="FI48" s="46"/>
      <c r="FJ48" s="47"/>
      <c r="FK48" s="47"/>
      <c r="FL48" s="45"/>
      <c r="FM48" s="47"/>
      <c r="FN48" s="47"/>
      <c r="FO48" s="46"/>
      <c r="FP48" s="48"/>
      <c r="FQ48" s="48"/>
      <c r="FT48" s="49"/>
      <c r="FU48" s="46"/>
      <c r="FV48" s="48"/>
      <c r="FW48" s="48"/>
      <c r="FY48" s="48"/>
      <c r="FZ48" s="48"/>
      <c r="GA48" s="59"/>
      <c r="GB48" s="53"/>
      <c r="GC48" s="53"/>
      <c r="GD48" s="54"/>
      <c r="GE48" s="45"/>
      <c r="GF48" s="55"/>
      <c r="GG48" s="54"/>
      <c r="GH48" s="45"/>
      <c r="GI48" s="56"/>
      <c r="GJ48" s="45"/>
      <c r="GK48" s="45"/>
      <c r="GL48" s="45"/>
      <c r="GM48" s="45"/>
      <c r="GN48" s="57"/>
      <c r="GO48" s="45"/>
      <c r="GP48" s="45"/>
      <c r="GQ48" s="45"/>
      <c r="GR48" s="45"/>
      <c r="GS48" s="45"/>
      <c r="GT48" s="45"/>
      <c r="GU48" s="59"/>
      <c r="GV48" s="53"/>
      <c r="GW48" s="53"/>
      <c r="GX48" s="54"/>
      <c r="GY48" s="45"/>
      <c r="GZ48" s="55"/>
      <c r="HA48" s="54"/>
      <c r="HB48" s="45"/>
      <c r="HC48" s="56"/>
      <c r="HD48" s="45"/>
      <c r="HE48" s="45"/>
      <c r="HF48" s="45"/>
      <c r="HG48" s="45"/>
      <c r="HH48" s="57"/>
      <c r="HI48" s="45"/>
      <c r="HJ48" s="45"/>
      <c r="HK48" s="45"/>
      <c r="HL48" s="45"/>
      <c r="HM48" s="45"/>
      <c r="HN48" s="45"/>
      <c r="HO48" s="59"/>
      <c r="HP48" s="53"/>
      <c r="HQ48" s="53"/>
      <c r="HR48" s="54"/>
      <c r="HS48" s="45"/>
      <c r="HT48" s="55"/>
      <c r="HU48" s="54"/>
      <c r="HV48" s="45"/>
      <c r="HW48" s="56"/>
      <c r="HX48" s="45"/>
      <c r="HY48" s="45"/>
      <c r="HZ48" s="45"/>
      <c r="IA48" s="45"/>
      <c r="IB48" s="57"/>
      <c r="IC48" s="45"/>
      <c r="ID48" s="45"/>
      <c r="IE48" s="45"/>
      <c r="IF48" s="45"/>
      <c r="IG48" s="45"/>
      <c r="IH48" s="45"/>
      <c r="II48" s="59"/>
      <c r="IJ48" s="53"/>
      <c r="IK48" s="53"/>
      <c r="IL48" s="54"/>
      <c r="IM48" s="45"/>
      <c r="IN48" s="55"/>
      <c r="IO48" s="54"/>
      <c r="IP48" s="45"/>
      <c r="IQ48" s="56"/>
      <c r="IR48" s="45"/>
      <c r="IS48" s="45"/>
      <c r="IT48" s="45"/>
      <c r="IU48" s="45"/>
      <c r="IV48" s="57"/>
      <c r="IW48" s="45"/>
      <c r="IX48" s="45"/>
      <c r="IY48" s="45"/>
      <c r="IZ48" s="45"/>
      <c r="JA48" s="45"/>
      <c r="JB48" s="45"/>
    </row>
    <row r="49" spans="1:262" s="6" customFormat="1" ht="13.5" customHeight="1">
      <c r="A49" s="44"/>
      <c r="B49" s="45"/>
      <c r="C49" s="5"/>
      <c r="E49" s="46"/>
      <c r="F49" s="47"/>
      <c r="G49" s="48"/>
      <c r="H49" s="45"/>
      <c r="I49" s="47"/>
      <c r="J49" s="48"/>
      <c r="K49" s="46"/>
      <c r="L49" s="48"/>
      <c r="M49" s="48"/>
      <c r="P49" s="49"/>
      <c r="Q49" s="46"/>
      <c r="R49" s="48"/>
      <c r="S49" s="48"/>
      <c r="U49" s="48"/>
      <c r="V49" s="48"/>
      <c r="W49" s="5"/>
      <c r="Y49" s="46"/>
      <c r="Z49" s="47"/>
      <c r="AA49" s="47"/>
      <c r="AB49" s="45"/>
      <c r="AC49" s="47"/>
      <c r="AD49" s="47"/>
      <c r="AE49" s="46"/>
      <c r="AF49" s="48"/>
      <c r="AG49" s="48"/>
      <c r="AJ49" s="49"/>
      <c r="AK49" s="46"/>
      <c r="AM49" s="48"/>
      <c r="AO49" s="48"/>
      <c r="AP49" s="48"/>
      <c r="AQ49" s="5"/>
      <c r="AS49" s="46"/>
      <c r="AT49" s="47"/>
      <c r="AU49" s="47"/>
      <c r="AV49" s="45"/>
      <c r="AW49" s="47"/>
      <c r="AX49" s="47"/>
      <c r="AY49" s="46"/>
      <c r="AZ49" s="48"/>
      <c r="BA49" s="48"/>
      <c r="BD49" s="49"/>
      <c r="BE49" s="46"/>
      <c r="BF49" s="48"/>
      <c r="BG49" s="48"/>
      <c r="BI49" s="48"/>
      <c r="BJ49" s="48"/>
      <c r="BK49" s="5"/>
      <c r="BM49" s="46"/>
      <c r="BN49" s="47"/>
      <c r="BO49" s="47"/>
      <c r="BP49" s="45"/>
      <c r="BQ49" s="47"/>
      <c r="BR49" s="47"/>
      <c r="BS49" s="46"/>
      <c r="BT49" s="48"/>
      <c r="BU49" s="48"/>
      <c r="BX49" s="49"/>
      <c r="BY49" s="46"/>
      <c r="BZ49" s="48"/>
      <c r="CA49" s="48"/>
      <c r="CC49" s="48"/>
      <c r="CD49" s="48"/>
      <c r="CE49" s="46"/>
      <c r="CG49" s="46"/>
      <c r="CH49" s="47"/>
      <c r="CI49" s="47"/>
      <c r="CJ49" s="45"/>
      <c r="CK49" s="47"/>
      <c r="CL49" s="47"/>
      <c r="CM49" s="46"/>
      <c r="CN49" s="48"/>
      <c r="CO49" s="48"/>
      <c r="CR49" s="49"/>
      <c r="CS49" s="46"/>
      <c r="CT49" s="48"/>
      <c r="CU49" s="48"/>
      <c r="CW49" s="48"/>
      <c r="CX49" s="48"/>
      <c r="CY49" s="5"/>
      <c r="DA49" s="46"/>
      <c r="DB49" s="47"/>
      <c r="DC49" s="47"/>
      <c r="DD49" s="45"/>
      <c r="DE49" s="47"/>
      <c r="DF49" s="47"/>
      <c r="DG49" s="46"/>
      <c r="DH49" s="48"/>
      <c r="DI49" s="48"/>
      <c r="DL49" s="49"/>
      <c r="DM49" s="46"/>
      <c r="DN49" s="48"/>
      <c r="DO49" s="48"/>
      <c r="DQ49" s="48"/>
      <c r="DR49" s="48"/>
      <c r="DS49" s="5"/>
      <c r="DU49" s="46"/>
      <c r="DV49" s="47"/>
      <c r="DW49" s="47"/>
      <c r="DX49" s="45"/>
      <c r="DY49" s="47"/>
      <c r="DZ49" s="47"/>
      <c r="EA49" s="46"/>
      <c r="EC49" s="50"/>
      <c r="EF49" s="49"/>
      <c r="EG49" s="46"/>
      <c r="EH49" s="48"/>
      <c r="EI49" s="48"/>
      <c r="EK49" s="48"/>
      <c r="EL49" s="48"/>
      <c r="EM49" s="5"/>
      <c r="EO49" s="46"/>
      <c r="EP49" s="47"/>
      <c r="EQ49" s="47"/>
      <c r="ER49" s="45"/>
      <c r="ES49" s="47"/>
      <c r="ET49" s="47"/>
      <c r="EU49" s="46"/>
      <c r="EV49" s="48"/>
      <c r="EW49" s="48"/>
      <c r="EZ49" s="49"/>
      <c r="FA49" s="46"/>
      <c r="FB49" s="48"/>
      <c r="FC49" s="48"/>
      <c r="FE49" s="48"/>
      <c r="FF49" s="48"/>
      <c r="FG49" s="5"/>
      <c r="FI49" s="46"/>
      <c r="FJ49" s="47"/>
      <c r="FK49" s="47"/>
      <c r="FL49" s="45"/>
      <c r="FM49" s="47"/>
      <c r="FN49" s="47"/>
      <c r="FO49" s="46"/>
      <c r="FP49" s="48"/>
      <c r="FQ49" s="48"/>
      <c r="FT49" s="49"/>
      <c r="FU49" s="46"/>
      <c r="FV49" s="48"/>
      <c r="FW49" s="48"/>
      <c r="FY49" s="48"/>
      <c r="FZ49" s="48"/>
      <c r="GA49" s="59"/>
      <c r="GB49" s="53"/>
      <c r="GC49" s="53"/>
      <c r="GD49" s="54"/>
      <c r="GE49" s="45"/>
      <c r="GF49" s="55"/>
      <c r="GG49" s="54"/>
      <c r="GH49" s="45"/>
      <c r="GI49" s="56"/>
      <c r="GJ49" s="45"/>
      <c r="GK49" s="45"/>
      <c r="GL49" s="45"/>
      <c r="GM49" s="45"/>
      <c r="GN49" s="57"/>
      <c r="GO49" s="45"/>
      <c r="GP49" s="45"/>
      <c r="GQ49" s="45"/>
      <c r="GR49" s="45"/>
      <c r="GS49" s="45"/>
      <c r="GT49" s="45"/>
      <c r="GU49" s="59"/>
      <c r="GV49" s="53"/>
      <c r="GW49" s="53"/>
      <c r="GX49" s="54"/>
      <c r="GY49" s="45"/>
      <c r="GZ49" s="55"/>
      <c r="HA49" s="54"/>
      <c r="HB49" s="45"/>
      <c r="HC49" s="56"/>
      <c r="HD49" s="45"/>
      <c r="HE49" s="45"/>
      <c r="HF49" s="45"/>
      <c r="HG49" s="45"/>
      <c r="HH49" s="57"/>
      <c r="HI49" s="45"/>
      <c r="HJ49" s="45"/>
      <c r="HK49" s="45"/>
      <c r="HL49" s="45"/>
      <c r="HM49" s="45"/>
      <c r="HN49" s="45"/>
      <c r="HO49" s="59"/>
      <c r="HP49" s="53"/>
      <c r="HQ49" s="53"/>
      <c r="HR49" s="54"/>
      <c r="HS49" s="45"/>
      <c r="HT49" s="55"/>
      <c r="HU49" s="54"/>
      <c r="HV49" s="45"/>
      <c r="HW49" s="56"/>
      <c r="HX49" s="45"/>
      <c r="HY49" s="45"/>
      <c r="HZ49" s="45"/>
      <c r="IA49" s="45"/>
      <c r="IB49" s="57"/>
      <c r="IC49" s="45"/>
      <c r="ID49" s="45"/>
      <c r="IE49" s="45"/>
      <c r="IF49" s="45"/>
      <c r="IG49" s="45"/>
      <c r="IH49" s="45"/>
      <c r="II49" s="59"/>
      <c r="IJ49" s="53"/>
      <c r="IK49" s="53"/>
      <c r="IL49" s="54"/>
      <c r="IM49" s="45"/>
      <c r="IN49" s="55"/>
      <c r="IO49" s="54"/>
      <c r="IP49" s="45"/>
      <c r="IQ49" s="56"/>
      <c r="IR49" s="45"/>
      <c r="IS49" s="45"/>
      <c r="IT49" s="45"/>
      <c r="IU49" s="45"/>
      <c r="IV49" s="57"/>
      <c r="IW49" s="45"/>
      <c r="IX49" s="45"/>
      <c r="IY49" s="45"/>
      <c r="IZ49" s="45"/>
      <c r="JA49" s="45"/>
      <c r="JB49" s="45"/>
    </row>
    <row r="50" spans="1:262" s="6" customFormat="1" ht="13.5" customHeight="1">
      <c r="A50" s="44"/>
      <c r="B50" s="45"/>
      <c r="C50" s="5"/>
      <c r="E50" s="46"/>
      <c r="F50" s="47"/>
      <c r="G50" s="48"/>
      <c r="H50" s="45"/>
      <c r="I50" s="47"/>
      <c r="J50" s="48"/>
      <c r="K50" s="46"/>
      <c r="L50" s="48"/>
      <c r="M50" s="48"/>
      <c r="P50" s="49"/>
      <c r="Q50" s="46"/>
      <c r="R50" s="48"/>
      <c r="S50" s="48"/>
      <c r="U50" s="48"/>
      <c r="V50" s="48"/>
      <c r="W50" s="5"/>
      <c r="Y50" s="46"/>
      <c r="Z50" s="47"/>
      <c r="AA50" s="47"/>
      <c r="AB50" s="45"/>
      <c r="AC50" s="47"/>
      <c r="AD50" s="47"/>
      <c r="AE50" s="46"/>
      <c r="AF50" s="48"/>
      <c r="AG50" s="48"/>
      <c r="AJ50" s="49"/>
      <c r="AK50" s="46"/>
      <c r="AM50" s="48"/>
      <c r="AO50" s="48"/>
      <c r="AP50" s="48"/>
      <c r="AQ50" s="5"/>
      <c r="AS50" s="46"/>
      <c r="AT50" s="47"/>
      <c r="AU50" s="47"/>
      <c r="AV50" s="45"/>
      <c r="AW50" s="47"/>
      <c r="AX50" s="47"/>
      <c r="AY50" s="46"/>
      <c r="AZ50" s="48"/>
      <c r="BA50" s="48"/>
      <c r="BD50" s="49"/>
      <c r="BE50" s="46"/>
      <c r="BF50" s="48"/>
      <c r="BG50" s="48"/>
      <c r="BI50" s="48"/>
      <c r="BJ50" s="48"/>
      <c r="BK50" s="5"/>
      <c r="BM50" s="46"/>
      <c r="BN50" s="47"/>
      <c r="BO50" s="47"/>
      <c r="BP50" s="45"/>
      <c r="BQ50" s="47"/>
      <c r="BR50" s="47"/>
      <c r="BS50" s="46"/>
      <c r="BT50" s="48"/>
      <c r="BU50" s="48"/>
      <c r="BX50" s="49"/>
      <c r="BY50" s="46"/>
      <c r="BZ50" s="48"/>
      <c r="CA50" s="48"/>
      <c r="CC50" s="48"/>
      <c r="CD50" s="48"/>
      <c r="CE50" s="46"/>
      <c r="CG50" s="46"/>
      <c r="CH50" s="47"/>
      <c r="CI50" s="47"/>
      <c r="CJ50" s="45"/>
      <c r="CK50" s="47"/>
      <c r="CL50" s="47"/>
      <c r="CM50" s="46"/>
      <c r="CN50" s="48"/>
      <c r="CO50" s="48"/>
      <c r="CR50" s="49"/>
      <c r="CS50" s="46"/>
      <c r="CT50" s="48"/>
      <c r="CU50" s="48"/>
      <c r="CW50" s="48"/>
      <c r="CX50" s="48"/>
      <c r="CY50" s="5"/>
      <c r="DA50" s="46"/>
      <c r="DB50" s="47"/>
      <c r="DC50" s="47"/>
      <c r="DD50" s="45"/>
      <c r="DE50" s="47"/>
      <c r="DF50" s="47"/>
      <c r="DG50" s="46"/>
      <c r="DH50" s="48"/>
      <c r="DI50" s="48"/>
      <c r="DL50" s="49"/>
      <c r="DM50" s="46"/>
      <c r="DN50" s="48"/>
      <c r="DO50" s="48"/>
      <c r="DQ50" s="48"/>
      <c r="DR50" s="48"/>
      <c r="DS50" s="5"/>
      <c r="DU50" s="46"/>
      <c r="DV50" s="47"/>
      <c r="DW50" s="47"/>
      <c r="DX50" s="45"/>
      <c r="DY50" s="47"/>
      <c r="DZ50" s="47"/>
      <c r="EA50" s="46"/>
      <c r="EC50" s="50"/>
      <c r="EF50" s="49"/>
      <c r="EG50" s="46"/>
      <c r="EH50" s="48"/>
      <c r="EI50" s="48"/>
      <c r="EK50" s="48"/>
      <c r="EL50" s="48"/>
      <c r="EM50" s="5"/>
      <c r="EO50" s="46"/>
      <c r="EP50" s="47"/>
      <c r="EQ50" s="47"/>
      <c r="ER50" s="45"/>
      <c r="ES50" s="47"/>
      <c r="ET50" s="47"/>
      <c r="EU50" s="46"/>
      <c r="EV50" s="48"/>
      <c r="EW50" s="48"/>
      <c r="EZ50" s="49"/>
      <c r="FA50" s="46"/>
      <c r="FB50" s="48"/>
      <c r="FC50" s="48"/>
      <c r="FE50" s="48"/>
      <c r="FF50" s="48"/>
      <c r="FG50" s="5"/>
      <c r="FI50" s="46"/>
      <c r="FJ50" s="47"/>
      <c r="FK50" s="47"/>
      <c r="FL50" s="45"/>
      <c r="FM50" s="47"/>
      <c r="FN50" s="47"/>
      <c r="FO50" s="46"/>
      <c r="FP50" s="48"/>
      <c r="FQ50" s="48"/>
      <c r="FT50" s="49"/>
      <c r="FU50" s="46"/>
      <c r="FV50" s="48"/>
      <c r="FW50" s="48"/>
      <c r="FY50" s="48"/>
      <c r="FZ50" s="48"/>
      <c r="GA50" s="59"/>
      <c r="GB50" s="53"/>
      <c r="GC50" s="53"/>
      <c r="GD50" s="54"/>
      <c r="GE50" s="45"/>
      <c r="GF50" s="55"/>
      <c r="GG50" s="54"/>
      <c r="GH50" s="45"/>
      <c r="GI50" s="56"/>
      <c r="GJ50" s="45"/>
      <c r="GK50" s="45"/>
      <c r="GL50" s="45"/>
      <c r="GM50" s="45"/>
      <c r="GN50" s="57"/>
      <c r="GO50" s="45"/>
      <c r="GP50" s="45"/>
      <c r="GQ50" s="45"/>
      <c r="GR50" s="45"/>
      <c r="GS50" s="45"/>
      <c r="GT50" s="45"/>
      <c r="GU50" s="59"/>
      <c r="GV50" s="53"/>
      <c r="GW50" s="53"/>
      <c r="GX50" s="54"/>
      <c r="GY50" s="45"/>
      <c r="GZ50" s="55"/>
      <c r="HA50" s="54"/>
      <c r="HB50" s="45"/>
      <c r="HC50" s="56"/>
      <c r="HD50" s="45"/>
      <c r="HE50" s="45"/>
      <c r="HF50" s="45"/>
      <c r="HG50" s="45"/>
      <c r="HH50" s="57"/>
      <c r="HI50" s="45"/>
      <c r="HJ50" s="45"/>
      <c r="HK50" s="45"/>
      <c r="HL50" s="45"/>
      <c r="HM50" s="45"/>
      <c r="HN50" s="45"/>
      <c r="HO50" s="59"/>
      <c r="HP50" s="53"/>
      <c r="HQ50" s="53"/>
      <c r="HR50" s="54"/>
      <c r="HS50" s="45"/>
      <c r="HT50" s="55"/>
      <c r="HU50" s="54"/>
      <c r="HV50" s="45"/>
      <c r="HW50" s="56"/>
      <c r="HX50" s="45"/>
      <c r="HY50" s="45"/>
      <c r="HZ50" s="45"/>
      <c r="IA50" s="45"/>
      <c r="IB50" s="57"/>
      <c r="IC50" s="45"/>
      <c r="ID50" s="45"/>
      <c r="IE50" s="45"/>
      <c r="IF50" s="45"/>
      <c r="IG50" s="45"/>
      <c r="IH50" s="45"/>
      <c r="II50" s="59"/>
      <c r="IJ50" s="53"/>
      <c r="IK50" s="53"/>
      <c r="IL50" s="54"/>
      <c r="IM50" s="45"/>
      <c r="IN50" s="55"/>
      <c r="IO50" s="54"/>
      <c r="IP50" s="45"/>
      <c r="IQ50" s="56"/>
      <c r="IR50" s="45"/>
      <c r="IS50" s="45"/>
      <c r="IT50" s="45"/>
      <c r="IU50" s="45"/>
      <c r="IV50" s="57"/>
      <c r="IW50" s="45"/>
      <c r="IX50" s="45"/>
      <c r="IY50" s="45"/>
      <c r="IZ50" s="45"/>
      <c r="JA50" s="45"/>
      <c r="JB50" s="45"/>
    </row>
    <row r="51" spans="1:262" s="6" customFormat="1" ht="13.5" customHeight="1">
      <c r="A51" s="44"/>
      <c r="B51" s="45"/>
      <c r="C51" s="5"/>
      <c r="E51" s="46"/>
      <c r="F51" s="47"/>
      <c r="G51" s="48"/>
      <c r="H51" s="45"/>
      <c r="I51" s="47"/>
      <c r="J51" s="48"/>
      <c r="K51" s="46"/>
      <c r="L51" s="48"/>
      <c r="M51" s="48"/>
      <c r="P51" s="49"/>
      <c r="Q51" s="46"/>
      <c r="R51" s="48"/>
      <c r="S51" s="48"/>
      <c r="U51" s="48"/>
      <c r="V51" s="48"/>
      <c r="W51" s="5"/>
      <c r="Y51" s="46"/>
      <c r="Z51" s="47"/>
      <c r="AA51" s="47"/>
      <c r="AB51" s="45"/>
      <c r="AC51" s="47"/>
      <c r="AD51" s="47"/>
      <c r="AE51" s="46"/>
      <c r="AF51" s="48"/>
      <c r="AG51" s="48"/>
      <c r="AJ51" s="49"/>
      <c r="AK51" s="46"/>
      <c r="AM51" s="48"/>
      <c r="AO51" s="48"/>
      <c r="AP51" s="48"/>
      <c r="AQ51" s="5"/>
      <c r="AS51" s="46"/>
      <c r="AT51" s="47"/>
      <c r="AU51" s="47"/>
      <c r="AV51" s="45"/>
      <c r="AW51" s="47"/>
      <c r="AX51" s="47"/>
      <c r="AY51" s="46"/>
      <c r="AZ51" s="48"/>
      <c r="BA51" s="48"/>
      <c r="BD51" s="49"/>
      <c r="BE51" s="46"/>
      <c r="BF51" s="48"/>
      <c r="BG51" s="48"/>
      <c r="BI51" s="48"/>
      <c r="BJ51" s="48"/>
      <c r="BK51" s="5"/>
      <c r="BM51" s="46"/>
      <c r="BN51" s="47"/>
      <c r="BO51" s="47"/>
      <c r="BP51" s="45"/>
      <c r="BQ51" s="47"/>
      <c r="BR51" s="47"/>
      <c r="BS51" s="46"/>
      <c r="BT51" s="48"/>
      <c r="BU51" s="48"/>
      <c r="BX51" s="49"/>
      <c r="BY51" s="46"/>
      <c r="BZ51" s="48"/>
      <c r="CA51" s="48"/>
      <c r="CC51" s="48"/>
      <c r="CD51" s="48"/>
      <c r="CE51" s="46"/>
      <c r="CG51" s="46"/>
      <c r="CH51" s="47"/>
      <c r="CI51" s="47"/>
      <c r="CJ51" s="45"/>
      <c r="CK51" s="47"/>
      <c r="CL51" s="47"/>
      <c r="CM51" s="46"/>
      <c r="CN51" s="48"/>
      <c r="CO51" s="48"/>
      <c r="CR51" s="49"/>
      <c r="CS51" s="46"/>
      <c r="CT51" s="48"/>
      <c r="CU51" s="48"/>
      <c r="CW51" s="48"/>
      <c r="CX51" s="48"/>
      <c r="CY51" s="5"/>
      <c r="DA51" s="46"/>
      <c r="DB51" s="47"/>
      <c r="DC51" s="47"/>
      <c r="DD51" s="45"/>
      <c r="DE51" s="47"/>
      <c r="DF51" s="47"/>
      <c r="DG51" s="46"/>
      <c r="DH51" s="48"/>
      <c r="DI51" s="48"/>
      <c r="DL51" s="49"/>
      <c r="DM51" s="46"/>
      <c r="DN51" s="48"/>
      <c r="DO51" s="48"/>
      <c r="DQ51" s="48"/>
      <c r="DR51" s="48"/>
      <c r="DS51" s="5"/>
      <c r="DU51" s="46"/>
      <c r="DV51" s="47"/>
      <c r="DW51" s="47"/>
      <c r="DX51" s="45"/>
      <c r="DY51" s="47"/>
      <c r="DZ51" s="47"/>
      <c r="EA51" s="46"/>
      <c r="EC51" s="50"/>
      <c r="EF51" s="49"/>
      <c r="EG51" s="46"/>
      <c r="EH51" s="48"/>
      <c r="EI51" s="48"/>
      <c r="EK51" s="48"/>
      <c r="EL51" s="48"/>
      <c r="EM51" s="5"/>
      <c r="EO51" s="46"/>
      <c r="EP51" s="47"/>
      <c r="EQ51" s="47"/>
      <c r="ER51" s="45"/>
      <c r="ES51" s="47"/>
      <c r="ET51" s="47"/>
      <c r="EU51" s="46"/>
      <c r="EV51" s="48"/>
      <c r="EW51" s="48"/>
      <c r="EZ51" s="49"/>
      <c r="FA51" s="46"/>
      <c r="FB51" s="48"/>
      <c r="FC51" s="48"/>
      <c r="FE51" s="48"/>
      <c r="FF51" s="48"/>
      <c r="FG51" s="5"/>
      <c r="FI51" s="46"/>
      <c r="FJ51" s="47"/>
      <c r="FK51" s="47"/>
      <c r="FL51" s="45"/>
      <c r="FM51" s="47"/>
      <c r="FN51" s="47"/>
      <c r="FO51" s="46"/>
      <c r="FP51" s="48"/>
      <c r="FQ51" s="48"/>
      <c r="FT51" s="49"/>
      <c r="FU51" s="46"/>
      <c r="FV51" s="48"/>
      <c r="FW51" s="48"/>
      <c r="FY51" s="48"/>
      <c r="FZ51" s="48"/>
      <c r="GA51" s="59"/>
      <c r="GB51" s="53"/>
      <c r="GC51" s="53"/>
      <c r="GD51" s="54"/>
      <c r="GE51" s="45"/>
      <c r="GF51" s="55"/>
      <c r="GG51" s="54"/>
      <c r="GH51" s="45"/>
      <c r="GI51" s="56"/>
      <c r="GJ51" s="45"/>
      <c r="GK51" s="45"/>
      <c r="GL51" s="45"/>
      <c r="GM51" s="45"/>
      <c r="GN51" s="57"/>
      <c r="GO51" s="45"/>
      <c r="GP51" s="45"/>
      <c r="GQ51" s="45"/>
      <c r="GR51" s="45"/>
      <c r="GS51" s="45"/>
      <c r="GT51" s="45"/>
      <c r="GU51" s="59"/>
      <c r="GV51" s="53"/>
      <c r="GW51" s="53"/>
      <c r="GX51" s="54"/>
      <c r="GY51" s="45"/>
      <c r="GZ51" s="55"/>
      <c r="HA51" s="54"/>
      <c r="HB51" s="45"/>
      <c r="HC51" s="56"/>
      <c r="HD51" s="45"/>
      <c r="HE51" s="45"/>
      <c r="HF51" s="45"/>
      <c r="HG51" s="45"/>
      <c r="HH51" s="57"/>
      <c r="HI51" s="45"/>
      <c r="HJ51" s="45"/>
      <c r="HK51" s="45"/>
      <c r="HL51" s="45"/>
      <c r="HM51" s="45"/>
      <c r="HN51" s="45"/>
      <c r="HO51" s="59"/>
      <c r="HP51" s="53"/>
      <c r="HQ51" s="53"/>
      <c r="HR51" s="54"/>
      <c r="HS51" s="45"/>
      <c r="HT51" s="55"/>
      <c r="HU51" s="54"/>
      <c r="HV51" s="45"/>
      <c r="HW51" s="56"/>
      <c r="HX51" s="45"/>
      <c r="HY51" s="45"/>
      <c r="HZ51" s="45"/>
      <c r="IA51" s="45"/>
      <c r="IB51" s="57"/>
      <c r="IC51" s="45"/>
      <c r="ID51" s="45"/>
      <c r="IE51" s="45"/>
      <c r="IF51" s="45"/>
      <c r="IG51" s="45"/>
      <c r="IH51" s="45"/>
      <c r="II51" s="59"/>
      <c r="IJ51" s="53"/>
      <c r="IK51" s="53"/>
      <c r="IL51" s="54"/>
      <c r="IM51" s="45"/>
      <c r="IN51" s="55"/>
      <c r="IO51" s="54"/>
      <c r="IP51" s="45"/>
      <c r="IQ51" s="56"/>
      <c r="IR51" s="45"/>
      <c r="IS51" s="45"/>
      <c r="IT51" s="45"/>
      <c r="IU51" s="45"/>
      <c r="IV51" s="57"/>
      <c r="IW51" s="45"/>
      <c r="IX51" s="45"/>
      <c r="IY51" s="45"/>
      <c r="IZ51" s="45"/>
      <c r="JA51" s="45"/>
      <c r="JB51" s="45"/>
    </row>
    <row r="52" spans="1:262" s="6" customFormat="1" ht="13.5" customHeight="1">
      <c r="A52" s="44"/>
      <c r="B52" s="45"/>
      <c r="C52" s="5"/>
      <c r="E52" s="46"/>
      <c r="F52" s="47"/>
      <c r="G52" s="48"/>
      <c r="H52" s="45"/>
      <c r="I52" s="47"/>
      <c r="J52" s="48"/>
      <c r="K52" s="46"/>
      <c r="L52" s="48"/>
      <c r="M52" s="48"/>
      <c r="P52" s="49"/>
      <c r="Q52" s="46"/>
      <c r="R52" s="48"/>
      <c r="S52" s="48"/>
      <c r="U52" s="48"/>
      <c r="V52" s="48"/>
      <c r="W52" s="5"/>
      <c r="Y52" s="46"/>
      <c r="Z52" s="47"/>
      <c r="AA52" s="47"/>
      <c r="AB52" s="45"/>
      <c r="AC52" s="47"/>
      <c r="AD52" s="47"/>
      <c r="AE52" s="46"/>
      <c r="AF52" s="48"/>
      <c r="AG52" s="48"/>
      <c r="AJ52" s="49"/>
      <c r="AK52" s="46"/>
      <c r="AM52" s="48"/>
      <c r="AO52" s="48"/>
      <c r="AP52" s="48"/>
      <c r="AQ52" s="5"/>
      <c r="AS52" s="46"/>
      <c r="AT52" s="47"/>
      <c r="AU52" s="47"/>
      <c r="AV52" s="45"/>
      <c r="AW52" s="47"/>
      <c r="AX52" s="47"/>
      <c r="AY52" s="46"/>
      <c r="AZ52" s="48"/>
      <c r="BA52" s="48"/>
      <c r="BD52" s="49"/>
      <c r="BE52" s="46"/>
      <c r="BF52" s="48"/>
      <c r="BG52" s="48"/>
      <c r="BI52" s="48"/>
      <c r="BJ52" s="48"/>
      <c r="BK52" s="5"/>
      <c r="BM52" s="46"/>
      <c r="BN52" s="47"/>
      <c r="BO52" s="47"/>
      <c r="BP52" s="45"/>
      <c r="BQ52" s="47"/>
      <c r="BR52" s="47"/>
      <c r="BS52" s="46"/>
      <c r="BT52" s="48"/>
      <c r="BU52" s="48"/>
      <c r="BX52" s="49"/>
      <c r="BY52" s="46"/>
      <c r="BZ52" s="48"/>
      <c r="CA52" s="48"/>
      <c r="CC52" s="48"/>
      <c r="CD52" s="48"/>
      <c r="CE52" s="46"/>
      <c r="CG52" s="46"/>
      <c r="CH52" s="47"/>
      <c r="CI52" s="47"/>
      <c r="CJ52" s="45"/>
      <c r="CK52" s="47"/>
      <c r="CL52" s="47"/>
      <c r="CM52" s="46"/>
      <c r="CN52" s="48"/>
      <c r="CO52" s="48"/>
      <c r="CR52" s="49"/>
      <c r="CS52" s="46"/>
      <c r="CT52" s="48"/>
      <c r="CU52" s="48"/>
      <c r="CW52" s="48"/>
      <c r="CX52" s="48"/>
      <c r="CY52" s="5"/>
      <c r="DA52" s="46"/>
      <c r="DB52" s="47"/>
      <c r="DC52" s="47"/>
      <c r="DD52" s="45"/>
      <c r="DE52" s="47"/>
      <c r="DF52" s="47"/>
      <c r="DG52" s="46"/>
      <c r="DH52" s="48"/>
      <c r="DI52" s="48"/>
      <c r="DL52" s="49"/>
      <c r="DM52" s="46"/>
      <c r="DN52" s="48"/>
      <c r="DO52" s="48"/>
      <c r="DQ52" s="48"/>
      <c r="DR52" s="48"/>
      <c r="DS52" s="5"/>
      <c r="DU52" s="46"/>
      <c r="DV52" s="47"/>
      <c r="DW52" s="47"/>
      <c r="DX52" s="45"/>
      <c r="DY52" s="47"/>
      <c r="DZ52" s="47"/>
      <c r="EA52" s="46"/>
      <c r="EC52" s="50"/>
      <c r="EF52" s="49"/>
      <c r="EG52" s="46"/>
      <c r="EH52" s="48"/>
      <c r="EI52" s="48"/>
      <c r="EK52" s="48"/>
      <c r="EL52" s="48"/>
      <c r="EM52" s="5"/>
      <c r="EO52" s="46"/>
      <c r="EP52" s="47"/>
      <c r="EQ52" s="47"/>
      <c r="ER52" s="45"/>
      <c r="ES52" s="47"/>
      <c r="ET52" s="47"/>
      <c r="EU52" s="46"/>
      <c r="EV52" s="48"/>
      <c r="EW52" s="48"/>
      <c r="EZ52" s="49"/>
      <c r="FA52" s="46"/>
      <c r="FB52" s="48"/>
      <c r="FC52" s="48"/>
      <c r="FE52" s="48"/>
      <c r="FF52" s="48"/>
      <c r="FG52" s="5"/>
      <c r="FI52" s="46"/>
      <c r="FJ52" s="47"/>
      <c r="FK52" s="47"/>
      <c r="FL52" s="45"/>
      <c r="FM52" s="47"/>
      <c r="FN52" s="47"/>
      <c r="FO52" s="46"/>
      <c r="FP52" s="48"/>
      <c r="FQ52" s="48"/>
      <c r="FT52" s="49"/>
      <c r="FU52" s="46"/>
      <c r="FV52" s="48"/>
      <c r="FW52" s="48"/>
      <c r="FY52" s="48"/>
      <c r="FZ52" s="48"/>
      <c r="GA52" s="59"/>
      <c r="GB52" s="53"/>
      <c r="GC52" s="53"/>
      <c r="GD52" s="54"/>
      <c r="GE52" s="45"/>
      <c r="GF52" s="55"/>
      <c r="GG52" s="54"/>
      <c r="GH52" s="45"/>
      <c r="GI52" s="56"/>
      <c r="GJ52" s="45"/>
      <c r="GK52" s="45"/>
      <c r="GL52" s="45"/>
      <c r="GM52" s="45"/>
      <c r="GN52" s="57"/>
      <c r="GO52" s="45"/>
      <c r="GP52" s="45"/>
      <c r="GQ52" s="45"/>
      <c r="GR52" s="45"/>
      <c r="GS52" s="45"/>
      <c r="GT52" s="45"/>
      <c r="GU52" s="59"/>
      <c r="GV52" s="53"/>
      <c r="GW52" s="53"/>
      <c r="GX52" s="54"/>
      <c r="GY52" s="45"/>
      <c r="GZ52" s="55"/>
      <c r="HA52" s="54"/>
      <c r="HB52" s="45"/>
      <c r="HC52" s="56"/>
      <c r="HD52" s="45"/>
      <c r="HE52" s="45"/>
      <c r="HF52" s="45"/>
      <c r="HG52" s="45"/>
      <c r="HH52" s="57"/>
      <c r="HI52" s="45"/>
      <c r="HJ52" s="45"/>
      <c r="HK52" s="45"/>
      <c r="HL52" s="45"/>
      <c r="HM52" s="45"/>
      <c r="HN52" s="45"/>
      <c r="HO52" s="59"/>
      <c r="HP52" s="53"/>
      <c r="HQ52" s="53"/>
      <c r="HR52" s="54"/>
      <c r="HS52" s="45"/>
      <c r="HT52" s="55"/>
      <c r="HU52" s="54"/>
      <c r="HV52" s="45"/>
      <c r="HW52" s="56"/>
      <c r="HX52" s="45"/>
      <c r="HY52" s="45"/>
      <c r="HZ52" s="45"/>
      <c r="IA52" s="45"/>
      <c r="IB52" s="57"/>
      <c r="IC52" s="45"/>
      <c r="ID52" s="45"/>
      <c r="IE52" s="45"/>
      <c r="IF52" s="45"/>
      <c r="IG52" s="45"/>
      <c r="IH52" s="45"/>
      <c r="II52" s="59"/>
      <c r="IJ52" s="53"/>
      <c r="IK52" s="53"/>
      <c r="IL52" s="54"/>
      <c r="IM52" s="45"/>
      <c r="IN52" s="55"/>
      <c r="IO52" s="54"/>
      <c r="IP52" s="45"/>
      <c r="IQ52" s="56"/>
      <c r="IR52" s="45"/>
      <c r="IS52" s="45"/>
      <c r="IT52" s="45"/>
      <c r="IU52" s="45"/>
      <c r="IV52" s="57"/>
      <c r="IW52" s="45"/>
      <c r="IX52" s="45"/>
      <c r="IY52" s="45"/>
      <c r="IZ52" s="45"/>
      <c r="JA52" s="45"/>
      <c r="JB52" s="45"/>
    </row>
    <row r="53" spans="1:262" s="6" customFormat="1" ht="13.5" customHeight="1">
      <c r="A53" s="44"/>
      <c r="B53" s="45"/>
      <c r="C53" s="5"/>
      <c r="E53" s="46"/>
      <c r="F53" s="47"/>
      <c r="G53" s="48"/>
      <c r="H53" s="45"/>
      <c r="I53" s="47"/>
      <c r="J53" s="48"/>
      <c r="K53" s="46"/>
      <c r="L53" s="48"/>
      <c r="M53" s="48"/>
      <c r="P53" s="49"/>
      <c r="Q53" s="46"/>
      <c r="R53" s="48"/>
      <c r="S53" s="48"/>
      <c r="U53" s="48"/>
      <c r="V53" s="48"/>
      <c r="W53" s="5"/>
      <c r="Y53" s="46"/>
      <c r="Z53" s="47"/>
      <c r="AA53" s="47"/>
      <c r="AB53" s="45"/>
      <c r="AC53" s="47"/>
      <c r="AD53" s="47"/>
      <c r="AE53" s="46"/>
      <c r="AF53" s="48"/>
      <c r="AG53" s="48"/>
      <c r="AJ53" s="49"/>
      <c r="AK53" s="46"/>
      <c r="AM53" s="48"/>
      <c r="AO53" s="48"/>
      <c r="AP53" s="48"/>
      <c r="AQ53" s="5"/>
      <c r="AS53" s="46"/>
      <c r="AT53" s="47"/>
      <c r="AU53" s="47"/>
      <c r="AV53" s="45"/>
      <c r="AW53" s="47"/>
      <c r="AX53" s="47"/>
      <c r="AY53" s="46"/>
      <c r="AZ53" s="48"/>
      <c r="BA53" s="48"/>
      <c r="BD53" s="49"/>
      <c r="BE53" s="46"/>
      <c r="BF53" s="48"/>
      <c r="BG53" s="48"/>
      <c r="BI53" s="48"/>
      <c r="BJ53" s="48"/>
      <c r="BK53" s="5"/>
      <c r="BM53" s="46"/>
      <c r="BN53" s="47"/>
      <c r="BO53" s="47"/>
      <c r="BP53" s="45"/>
      <c r="BQ53" s="47"/>
      <c r="BR53" s="47"/>
      <c r="BS53" s="46"/>
      <c r="BT53" s="48"/>
      <c r="BU53" s="48"/>
      <c r="BX53" s="49"/>
      <c r="BY53" s="46"/>
      <c r="BZ53" s="48"/>
      <c r="CA53" s="48"/>
      <c r="CC53" s="48"/>
      <c r="CD53" s="48"/>
      <c r="CE53" s="46"/>
      <c r="CG53" s="46"/>
      <c r="CH53" s="47"/>
      <c r="CI53" s="47"/>
      <c r="CJ53" s="45"/>
      <c r="CK53" s="47"/>
      <c r="CL53" s="47"/>
      <c r="CM53" s="46"/>
      <c r="CN53" s="48"/>
      <c r="CO53" s="48"/>
      <c r="CR53" s="49"/>
      <c r="CS53" s="46"/>
      <c r="CT53" s="48"/>
      <c r="CU53" s="48"/>
      <c r="CW53" s="48"/>
      <c r="CX53" s="48"/>
      <c r="CY53" s="5"/>
      <c r="DA53" s="46"/>
      <c r="DB53" s="47"/>
      <c r="DC53" s="47"/>
      <c r="DD53" s="45"/>
      <c r="DE53" s="47"/>
      <c r="DF53" s="47"/>
      <c r="DG53" s="46"/>
      <c r="DH53" s="48"/>
      <c r="DI53" s="48"/>
      <c r="DL53" s="49"/>
      <c r="DM53" s="46"/>
      <c r="DN53" s="48"/>
      <c r="DO53" s="48"/>
      <c r="DQ53" s="48"/>
      <c r="DR53" s="48"/>
      <c r="DS53" s="5"/>
      <c r="DU53" s="46"/>
      <c r="DV53" s="47"/>
      <c r="DW53" s="47"/>
      <c r="DX53" s="45"/>
      <c r="DY53" s="47"/>
      <c r="DZ53" s="47"/>
      <c r="EA53" s="46"/>
      <c r="EC53" s="50"/>
      <c r="EF53" s="49"/>
      <c r="EG53" s="46"/>
      <c r="EH53" s="48"/>
      <c r="EI53" s="48"/>
      <c r="EK53" s="48"/>
      <c r="EL53" s="48"/>
      <c r="EM53" s="5"/>
      <c r="EO53" s="46"/>
      <c r="EP53" s="47"/>
      <c r="EQ53" s="47"/>
      <c r="ER53" s="45"/>
      <c r="ES53" s="47"/>
      <c r="ET53" s="47"/>
      <c r="EU53" s="46"/>
      <c r="EV53" s="48"/>
      <c r="EW53" s="48"/>
      <c r="EZ53" s="49"/>
      <c r="FA53" s="46"/>
      <c r="FB53" s="48"/>
      <c r="FC53" s="48"/>
      <c r="FE53" s="48"/>
      <c r="FF53" s="48"/>
      <c r="FG53" s="5"/>
      <c r="FI53" s="46"/>
      <c r="FJ53" s="47"/>
      <c r="FK53" s="47"/>
      <c r="FL53" s="45"/>
      <c r="FM53" s="47"/>
      <c r="FN53" s="47"/>
      <c r="FO53" s="46"/>
      <c r="FP53" s="48"/>
      <c r="FQ53" s="48"/>
      <c r="FT53" s="49"/>
      <c r="FU53" s="46"/>
      <c r="FV53" s="48"/>
      <c r="FW53" s="48"/>
      <c r="FY53" s="48"/>
      <c r="FZ53" s="48"/>
      <c r="GA53" s="59"/>
      <c r="GB53" s="53"/>
      <c r="GC53" s="53"/>
      <c r="GD53" s="60"/>
      <c r="GE53" s="45"/>
      <c r="GF53" s="53"/>
      <c r="GG53" s="54"/>
      <c r="GH53" s="45"/>
      <c r="GI53" s="56"/>
      <c r="GJ53" s="45"/>
      <c r="GK53" s="45"/>
      <c r="GL53" s="45"/>
      <c r="GM53" s="45"/>
      <c r="GN53" s="57"/>
      <c r="GO53" s="45"/>
      <c r="GP53" s="45"/>
      <c r="GQ53" s="45"/>
      <c r="GR53" s="45"/>
      <c r="GS53" s="45"/>
      <c r="GT53" s="45"/>
      <c r="GU53" s="59"/>
      <c r="GV53" s="53"/>
      <c r="GW53" s="53"/>
      <c r="GX53" s="60"/>
      <c r="GY53" s="45"/>
      <c r="GZ53" s="53"/>
      <c r="HA53" s="54"/>
      <c r="HB53" s="45"/>
      <c r="HC53" s="56"/>
      <c r="HD53" s="45"/>
      <c r="HE53" s="45"/>
      <c r="HF53" s="45"/>
      <c r="HG53" s="45"/>
      <c r="HH53" s="57"/>
      <c r="HI53" s="45"/>
      <c r="HJ53" s="45"/>
      <c r="HK53" s="45"/>
      <c r="HL53" s="45"/>
      <c r="HM53" s="45"/>
      <c r="HN53" s="45"/>
      <c r="HO53" s="59"/>
      <c r="HP53" s="53"/>
      <c r="HQ53" s="53"/>
      <c r="HR53" s="60"/>
      <c r="HS53" s="45"/>
      <c r="HT53" s="53"/>
      <c r="HU53" s="54"/>
      <c r="HV53" s="45"/>
      <c r="HW53" s="56"/>
      <c r="HX53" s="45"/>
      <c r="HY53" s="45"/>
      <c r="HZ53" s="45"/>
      <c r="IA53" s="45"/>
      <c r="IB53" s="57"/>
      <c r="IC53" s="45"/>
      <c r="ID53" s="45"/>
      <c r="IE53" s="45"/>
      <c r="IF53" s="45"/>
      <c r="IG53" s="45"/>
      <c r="IH53" s="45"/>
      <c r="II53" s="59"/>
      <c r="IJ53" s="53"/>
      <c r="IK53" s="53"/>
      <c r="IL53" s="60"/>
      <c r="IM53" s="45"/>
      <c r="IN53" s="53"/>
      <c r="IO53" s="54"/>
      <c r="IP53" s="45"/>
      <c r="IQ53" s="56"/>
      <c r="IR53" s="45"/>
      <c r="IS53" s="45"/>
      <c r="IT53" s="45"/>
      <c r="IU53" s="45"/>
      <c r="IV53" s="57"/>
      <c r="IW53" s="45"/>
      <c r="IX53" s="45"/>
      <c r="IY53" s="45"/>
      <c r="IZ53" s="45"/>
      <c r="JA53" s="45"/>
      <c r="JB53" s="45"/>
    </row>
    <row r="54" spans="1:262" s="6" customFormat="1" ht="13.5" customHeight="1">
      <c r="A54" s="44"/>
      <c r="B54" s="45"/>
      <c r="C54" s="5"/>
      <c r="E54" s="46"/>
      <c r="F54" s="47"/>
      <c r="G54" s="48"/>
      <c r="H54" s="45"/>
      <c r="I54" s="47"/>
      <c r="J54" s="48"/>
      <c r="K54" s="46"/>
      <c r="L54" s="48"/>
      <c r="M54" s="48"/>
      <c r="P54" s="49"/>
      <c r="Q54" s="46"/>
      <c r="R54" s="48"/>
      <c r="S54" s="48"/>
      <c r="U54" s="48"/>
      <c r="V54" s="48"/>
      <c r="W54" s="5"/>
      <c r="Y54" s="46"/>
      <c r="Z54" s="47"/>
      <c r="AA54" s="47"/>
      <c r="AB54" s="45"/>
      <c r="AC54" s="47"/>
      <c r="AD54" s="47"/>
      <c r="AE54" s="46"/>
      <c r="AF54" s="48"/>
      <c r="AG54" s="48"/>
      <c r="AJ54" s="49"/>
      <c r="AK54" s="46"/>
      <c r="AM54" s="48"/>
      <c r="AO54" s="48"/>
      <c r="AP54" s="48"/>
      <c r="AQ54" s="5"/>
      <c r="AS54" s="46"/>
      <c r="AT54" s="47"/>
      <c r="AU54" s="47"/>
      <c r="AV54" s="45"/>
      <c r="AW54" s="47"/>
      <c r="AX54" s="47"/>
      <c r="AY54" s="46"/>
      <c r="AZ54" s="48"/>
      <c r="BA54" s="48"/>
      <c r="BD54" s="49"/>
      <c r="BE54" s="46"/>
      <c r="BF54" s="48"/>
      <c r="BG54" s="48"/>
      <c r="BI54" s="48"/>
      <c r="BJ54" s="48"/>
      <c r="BK54" s="5"/>
      <c r="BM54" s="46"/>
      <c r="BN54" s="47"/>
      <c r="BO54" s="47"/>
      <c r="BP54" s="45"/>
      <c r="BQ54" s="47"/>
      <c r="BR54" s="47"/>
      <c r="BS54" s="46"/>
      <c r="BT54" s="48"/>
      <c r="BU54" s="48"/>
      <c r="BX54" s="49"/>
      <c r="BY54" s="46"/>
      <c r="BZ54" s="48"/>
      <c r="CA54" s="48"/>
      <c r="CC54" s="48"/>
      <c r="CD54" s="48"/>
      <c r="CE54" s="46"/>
      <c r="CG54" s="46"/>
      <c r="CH54" s="47"/>
      <c r="CI54" s="47"/>
      <c r="CJ54" s="45"/>
      <c r="CK54" s="47"/>
      <c r="CL54" s="47"/>
      <c r="CM54" s="46"/>
      <c r="CN54" s="48"/>
      <c r="CO54" s="48"/>
      <c r="CR54" s="49"/>
      <c r="CS54" s="46"/>
      <c r="CT54" s="48"/>
      <c r="CU54" s="48"/>
      <c r="CW54" s="48"/>
      <c r="CX54" s="48"/>
      <c r="CY54" s="5"/>
      <c r="DA54" s="46"/>
      <c r="DB54" s="47"/>
      <c r="DC54" s="47"/>
      <c r="DD54" s="45"/>
      <c r="DE54" s="47"/>
      <c r="DF54" s="47"/>
      <c r="DG54" s="46"/>
      <c r="DH54" s="48"/>
      <c r="DI54" s="48"/>
      <c r="DL54" s="49"/>
      <c r="DM54" s="46"/>
      <c r="DN54" s="48"/>
      <c r="DO54" s="48"/>
      <c r="DQ54" s="48"/>
      <c r="DR54" s="48"/>
      <c r="DS54" s="5"/>
      <c r="DU54" s="46"/>
      <c r="DV54" s="47"/>
      <c r="DW54" s="47"/>
      <c r="DX54" s="45"/>
      <c r="DY54" s="47"/>
      <c r="DZ54" s="47"/>
      <c r="EA54" s="46"/>
      <c r="EC54" s="50"/>
      <c r="EF54" s="49"/>
      <c r="EG54" s="46"/>
      <c r="EH54" s="48"/>
      <c r="EI54" s="48"/>
      <c r="EK54" s="48"/>
      <c r="EL54" s="48"/>
      <c r="EM54" s="5"/>
      <c r="EO54" s="46"/>
      <c r="EP54" s="47"/>
      <c r="EQ54" s="47"/>
      <c r="ER54" s="45"/>
      <c r="ES54" s="47"/>
      <c r="ET54" s="47"/>
      <c r="EU54" s="46"/>
      <c r="EV54" s="48"/>
      <c r="EW54" s="48"/>
      <c r="EZ54" s="49"/>
      <c r="FA54" s="46"/>
      <c r="FB54" s="48"/>
      <c r="FC54" s="48"/>
      <c r="FE54" s="48"/>
      <c r="FF54" s="48"/>
      <c r="FG54" s="5"/>
      <c r="FI54" s="46"/>
      <c r="FJ54" s="47"/>
      <c r="FK54" s="47"/>
      <c r="FL54" s="45"/>
      <c r="FM54" s="47"/>
      <c r="FN54" s="47"/>
      <c r="FO54" s="46"/>
      <c r="FP54" s="48"/>
      <c r="FQ54" s="48"/>
      <c r="FT54" s="49"/>
      <c r="FU54" s="46"/>
      <c r="FV54" s="48"/>
      <c r="FW54" s="48"/>
      <c r="FY54" s="48"/>
      <c r="FZ54" s="48"/>
      <c r="GA54" s="59"/>
      <c r="GB54" s="53"/>
      <c r="GC54" s="53"/>
      <c r="GD54" s="60"/>
      <c r="GE54" s="45"/>
      <c r="GF54" s="53"/>
      <c r="GG54" s="54"/>
      <c r="GH54" s="45"/>
      <c r="GI54" s="56"/>
      <c r="GJ54" s="45"/>
      <c r="GK54" s="45"/>
      <c r="GL54" s="45"/>
      <c r="GM54" s="45"/>
      <c r="GN54" s="57"/>
      <c r="GO54" s="45"/>
      <c r="GP54" s="45"/>
      <c r="GQ54" s="45"/>
      <c r="GR54" s="45"/>
      <c r="GS54" s="45"/>
      <c r="GT54" s="45"/>
      <c r="GU54" s="59"/>
      <c r="GV54" s="53"/>
      <c r="GW54" s="53"/>
      <c r="GX54" s="60"/>
      <c r="GY54" s="45"/>
      <c r="GZ54" s="53"/>
      <c r="HA54" s="54"/>
      <c r="HB54" s="45"/>
      <c r="HC54" s="56"/>
      <c r="HD54" s="45"/>
      <c r="HE54" s="45"/>
      <c r="HF54" s="45"/>
      <c r="HG54" s="45"/>
      <c r="HH54" s="57"/>
      <c r="HI54" s="45"/>
      <c r="HJ54" s="45"/>
      <c r="HK54" s="45"/>
      <c r="HL54" s="45"/>
      <c r="HM54" s="45"/>
      <c r="HN54" s="45"/>
      <c r="HO54" s="59"/>
      <c r="HP54" s="53"/>
      <c r="HQ54" s="53"/>
      <c r="HR54" s="60"/>
      <c r="HS54" s="45"/>
      <c r="HT54" s="53"/>
      <c r="HU54" s="54"/>
      <c r="HV54" s="45"/>
      <c r="HW54" s="56"/>
      <c r="HX54" s="45"/>
      <c r="HY54" s="45"/>
      <c r="HZ54" s="45"/>
      <c r="IA54" s="45"/>
      <c r="IB54" s="57"/>
      <c r="IC54" s="45"/>
      <c r="ID54" s="45"/>
      <c r="IE54" s="45"/>
      <c r="IF54" s="45"/>
      <c r="IG54" s="45"/>
      <c r="IH54" s="45"/>
      <c r="II54" s="59"/>
      <c r="IJ54" s="53"/>
      <c r="IK54" s="53"/>
      <c r="IL54" s="60"/>
      <c r="IM54" s="45"/>
      <c r="IN54" s="53"/>
      <c r="IO54" s="54"/>
      <c r="IP54" s="45"/>
      <c r="IQ54" s="56"/>
      <c r="IR54" s="45"/>
      <c r="IS54" s="45"/>
      <c r="IT54" s="45"/>
      <c r="IU54" s="45"/>
      <c r="IV54" s="57"/>
      <c r="IW54" s="45"/>
      <c r="IX54" s="45"/>
      <c r="IY54" s="45"/>
      <c r="IZ54" s="45"/>
      <c r="JA54" s="45"/>
      <c r="JB54" s="45"/>
    </row>
    <row r="55" spans="1:262" s="6" customFormat="1" ht="13.5" customHeight="1">
      <c r="A55" s="44"/>
      <c r="B55" s="45"/>
      <c r="C55" s="5"/>
      <c r="E55" s="46"/>
      <c r="F55" s="47"/>
      <c r="G55" s="48"/>
      <c r="H55" s="45"/>
      <c r="I55" s="47"/>
      <c r="J55" s="48"/>
      <c r="K55" s="46"/>
      <c r="L55" s="48"/>
      <c r="M55" s="48"/>
      <c r="P55" s="49"/>
      <c r="Q55" s="46"/>
      <c r="R55" s="48"/>
      <c r="S55" s="48"/>
      <c r="U55" s="48"/>
      <c r="V55" s="48"/>
      <c r="W55" s="5"/>
      <c r="Y55" s="46"/>
      <c r="Z55" s="47"/>
      <c r="AA55" s="47"/>
      <c r="AB55" s="45"/>
      <c r="AC55" s="47"/>
      <c r="AD55" s="47"/>
      <c r="AE55" s="46"/>
      <c r="AF55" s="48"/>
      <c r="AG55" s="48"/>
      <c r="AJ55" s="49"/>
      <c r="AK55" s="46"/>
      <c r="AM55" s="48"/>
      <c r="AO55" s="48"/>
      <c r="AP55" s="48"/>
      <c r="AQ55" s="5"/>
      <c r="AS55" s="46"/>
      <c r="AT55" s="47"/>
      <c r="AU55" s="47"/>
      <c r="AV55" s="45"/>
      <c r="AW55" s="47"/>
      <c r="AX55" s="47"/>
      <c r="AY55" s="46"/>
      <c r="AZ55" s="48"/>
      <c r="BA55" s="48"/>
      <c r="BD55" s="49"/>
      <c r="BE55" s="46"/>
      <c r="BF55" s="48"/>
      <c r="BG55" s="48"/>
      <c r="BI55" s="48"/>
      <c r="BJ55" s="48"/>
      <c r="BK55" s="5"/>
      <c r="BM55" s="46"/>
      <c r="BN55" s="47"/>
      <c r="BO55" s="47"/>
      <c r="BP55" s="45"/>
      <c r="BQ55" s="47"/>
      <c r="BR55" s="47"/>
      <c r="BS55" s="46"/>
      <c r="BT55" s="48"/>
      <c r="BU55" s="48"/>
      <c r="BX55" s="49"/>
      <c r="BY55" s="46"/>
      <c r="BZ55" s="48"/>
      <c r="CA55" s="48"/>
      <c r="CC55" s="48"/>
      <c r="CD55" s="48"/>
      <c r="CE55" s="46"/>
      <c r="CG55" s="46"/>
      <c r="CH55" s="47"/>
      <c r="CI55" s="47"/>
      <c r="CJ55" s="45"/>
      <c r="CK55" s="47"/>
      <c r="CL55" s="47"/>
      <c r="CM55" s="46"/>
      <c r="CN55" s="48"/>
      <c r="CO55" s="48"/>
      <c r="CR55" s="49"/>
      <c r="CS55" s="46"/>
      <c r="CT55" s="48"/>
      <c r="CU55" s="48"/>
      <c r="CW55" s="48"/>
      <c r="CX55" s="48"/>
      <c r="CY55" s="5"/>
      <c r="DA55" s="46"/>
      <c r="DB55" s="47"/>
      <c r="DC55" s="47"/>
      <c r="DD55" s="45"/>
      <c r="DE55" s="47"/>
      <c r="DF55" s="47"/>
      <c r="DG55" s="46"/>
      <c r="DH55" s="48"/>
      <c r="DI55" s="48"/>
      <c r="DL55" s="49"/>
      <c r="DM55" s="46"/>
      <c r="DN55" s="48"/>
      <c r="DO55" s="48"/>
      <c r="DQ55" s="48"/>
      <c r="DR55" s="48"/>
      <c r="DS55" s="5"/>
      <c r="DU55" s="46"/>
      <c r="DV55" s="47"/>
      <c r="DW55" s="47"/>
      <c r="DX55" s="45"/>
      <c r="DY55" s="47"/>
      <c r="DZ55" s="47"/>
      <c r="EA55" s="46"/>
      <c r="EC55" s="50"/>
      <c r="EF55" s="49"/>
      <c r="EG55" s="46"/>
      <c r="EH55" s="48"/>
      <c r="EI55" s="48"/>
      <c r="EK55" s="48"/>
      <c r="EL55" s="48"/>
      <c r="EM55" s="5"/>
      <c r="EO55" s="46"/>
      <c r="EP55" s="47"/>
      <c r="EQ55" s="47"/>
      <c r="ER55" s="45"/>
      <c r="ES55" s="47"/>
      <c r="ET55" s="47"/>
      <c r="EU55" s="46"/>
      <c r="EV55" s="48"/>
      <c r="EW55" s="48"/>
      <c r="EZ55" s="49"/>
      <c r="FA55" s="46"/>
      <c r="FB55" s="48"/>
      <c r="FC55" s="48"/>
      <c r="FE55" s="48"/>
      <c r="FF55" s="48"/>
      <c r="FG55" s="5"/>
      <c r="FI55" s="46"/>
      <c r="FJ55" s="47"/>
      <c r="FK55" s="47"/>
      <c r="FL55" s="45"/>
      <c r="FM55" s="47"/>
      <c r="FN55" s="47"/>
      <c r="FO55" s="46"/>
      <c r="FP55" s="48"/>
      <c r="FQ55" s="48"/>
      <c r="FT55" s="49"/>
      <c r="FU55" s="46"/>
      <c r="FV55" s="48"/>
      <c r="FW55" s="48"/>
      <c r="FY55" s="48"/>
      <c r="FZ55" s="48"/>
      <c r="GA55" s="61"/>
      <c r="GB55" s="53"/>
      <c r="GC55" s="54"/>
      <c r="GD55" s="55"/>
      <c r="GE55" s="54"/>
      <c r="GF55" s="53"/>
      <c r="GG55" s="54"/>
      <c r="GH55" s="54"/>
      <c r="GI55" s="62"/>
      <c r="GJ55" s="54"/>
      <c r="GN55" s="49"/>
      <c r="GS55" s="55"/>
      <c r="GT55" s="54"/>
      <c r="GU55" s="61"/>
      <c r="GV55" s="53"/>
      <c r="GW55" s="54"/>
      <c r="GX55" s="55"/>
      <c r="GY55" s="54"/>
      <c r="GZ55" s="53"/>
      <c r="HA55" s="54"/>
      <c r="HB55" s="54"/>
      <c r="HC55" s="62"/>
      <c r="HD55" s="54"/>
      <c r="HH55" s="49"/>
      <c r="HM55" s="55"/>
      <c r="HN55" s="54"/>
      <c r="HO55" s="61"/>
      <c r="HP55" s="53"/>
      <c r="HQ55" s="54"/>
      <c r="HR55" s="55"/>
      <c r="HS55" s="54"/>
      <c r="HT55" s="53"/>
      <c r="HU55" s="54"/>
      <c r="HV55" s="54"/>
      <c r="HW55" s="62"/>
      <c r="HX55" s="54"/>
      <c r="IB55" s="49"/>
      <c r="IG55" s="55"/>
      <c r="IH55" s="54"/>
      <c r="II55" s="61"/>
      <c r="IJ55" s="53"/>
      <c r="IK55" s="54"/>
      <c r="IL55" s="55"/>
      <c r="IM55" s="54"/>
      <c r="IN55" s="53"/>
      <c r="IO55" s="54"/>
      <c r="IP55" s="54"/>
      <c r="IQ55" s="62"/>
      <c r="IR55" s="54"/>
      <c r="IV55" s="49"/>
      <c r="JA55" s="55"/>
      <c r="JB55" s="54"/>
    </row>
    <row r="56" spans="1:262" s="6" customFormat="1" ht="13.5" customHeight="1">
      <c r="A56" s="44"/>
      <c r="B56" s="45"/>
      <c r="C56" s="5"/>
      <c r="E56" s="46"/>
      <c r="F56" s="47"/>
      <c r="G56" s="48"/>
      <c r="H56" s="45"/>
      <c r="I56" s="47"/>
      <c r="J56" s="48"/>
      <c r="K56" s="46"/>
      <c r="L56" s="48"/>
      <c r="M56" s="48"/>
      <c r="P56" s="49"/>
      <c r="Q56" s="46"/>
      <c r="R56" s="48"/>
      <c r="S56" s="48"/>
      <c r="U56" s="48"/>
      <c r="V56" s="48"/>
      <c r="W56" s="5"/>
      <c r="Y56" s="46"/>
      <c r="Z56" s="47"/>
      <c r="AA56" s="47"/>
      <c r="AB56" s="45"/>
      <c r="AC56" s="47"/>
      <c r="AD56" s="47"/>
      <c r="AE56" s="46"/>
      <c r="AF56" s="48"/>
      <c r="AG56" s="48"/>
      <c r="AJ56" s="49"/>
      <c r="AK56" s="46"/>
      <c r="AM56" s="48"/>
      <c r="AO56" s="48"/>
      <c r="AP56" s="48"/>
      <c r="AQ56" s="5"/>
      <c r="AS56" s="46"/>
      <c r="AT56" s="47"/>
      <c r="AU56" s="47"/>
      <c r="AV56" s="45"/>
      <c r="AW56" s="47"/>
      <c r="AX56" s="47"/>
      <c r="AY56" s="46"/>
      <c r="AZ56" s="48"/>
      <c r="BA56" s="48"/>
      <c r="BD56" s="49"/>
      <c r="BE56" s="46"/>
      <c r="BF56" s="48"/>
      <c r="BG56" s="48"/>
      <c r="BI56" s="48"/>
      <c r="BJ56" s="48"/>
      <c r="BK56" s="5"/>
      <c r="BM56" s="46"/>
      <c r="BN56" s="47"/>
      <c r="BO56" s="47"/>
      <c r="BP56" s="45"/>
      <c r="BQ56" s="47"/>
      <c r="BR56" s="47"/>
      <c r="BS56" s="46"/>
      <c r="BT56" s="48"/>
      <c r="BU56" s="48"/>
      <c r="BX56" s="49"/>
      <c r="BY56" s="46"/>
      <c r="BZ56" s="48"/>
      <c r="CA56" s="48"/>
      <c r="CC56" s="48"/>
      <c r="CD56" s="48"/>
      <c r="CE56" s="46"/>
      <c r="CG56" s="46"/>
      <c r="CH56" s="47"/>
      <c r="CI56" s="47"/>
      <c r="CJ56" s="45"/>
      <c r="CK56" s="47"/>
      <c r="CL56" s="47"/>
      <c r="CM56" s="46"/>
      <c r="CN56" s="48"/>
      <c r="CO56" s="48"/>
      <c r="CR56" s="49"/>
      <c r="CS56" s="46"/>
      <c r="CT56" s="48"/>
      <c r="CU56" s="48"/>
      <c r="CW56" s="48"/>
      <c r="CX56" s="48"/>
      <c r="CY56" s="5"/>
      <c r="DA56" s="46"/>
      <c r="DB56" s="47"/>
      <c r="DC56" s="47"/>
      <c r="DD56" s="45"/>
      <c r="DE56" s="47"/>
      <c r="DF56" s="47"/>
      <c r="DG56" s="46"/>
      <c r="DH56" s="48"/>
      <c r="DI56" s="48"/>
      <c r="DL56" s="49"/>
      <c r="DM56" s="46"/>
      <c r="DN56" s="48"/>
      <c r="DO56" s="48"/>
      <c r="DQ56" s="48"/>
      <c r="DR56" s="48"/>
      <c r="DS56" s="5"/>
      <c r="DU56" s="46"/>
      <c r="DV56" s="47"/>
      <c r="DW56" s="47"/>
      <c r="DX56" s="45"/>
      <c r="DY56" s="47"/>
      <c r="DZ56" s="47"/>
      <c r="EA56" s="46"/>
      <c r="EC56" s="50"/>
      <c r="EF56" s="49"/>
      <c r="EG56" s="46"/>
      <c r="EH56" s="48"/>
      <c r="EI56" s="48"/>
      <c r="EK56" s="48"/>
      <c r="EL56" s="48"/>
      <c r="EM56" s="5"/>
      <c r="EO56" s="46"/>
      <c r="EP56" s="47"/>
      <c r="EQ56" s="47"/>
      <c r="ER56" s="45"/>
      <c r="ES56" s="47"/>
      <c r="ET56" s="47"/>
      <c r="EU56" s="46"/>
      <c r="EV56" s="48"/>
      <c r="EW56" s="48"/>
      <c r="EZ56" s="49"/>
      <c r="FA56" s="46"/>
      <c r="FB56" s="48"/>
      <c r="FC56" s="48"/>
      <c r="FE56" s="48"/>
      <c r="FF56" s="48"/>
      <c r="FG56" s="5"/>
      <c r="FI56" s="46"/>
      <c r="FJ56" s="47"/>
      <c r="FK56" s="47"/>
      <c r="FL56" s="45"/>
      <c r="FM56" s="47"/>
      <c r="FN56" s="47"/>
      <c r="FO56" s="46"/>
      <c r="FP56" s="48"/>
      <c r="FQ56" s="48"/>
      <c r="FT56" s="49"/>
      <c r="FU56" s="46"/>
      <c r="FV56" s="48"/>
      <c r="FW56" s="48"/>
      <c r="FY56" s="48"/>
      <c r="FZ56" s="48"/>
      <c r="GA56" s="59"/>
      <c r="GB56" s="53"/>
      <c r="GC56" s="53"/>
      <c r="GD56" s="60"/>
      <c r="GE56" s="45"/>
      <c r="GF56" s="53"/>
      <c r="GG56" s="54"/>
      <c r="GH56" s="45"/>
      <c r="GI56" s="56"/>
      <c r="GJ56" s="45"/>
      <c r="GK56" s="45"/>
      <c r="GL56" s="45"/>
      <c r="GM56" s="45"/>
      <c r="GN56" s="57"/>
      <c r="GO56" s="45"/>
      <c r="GP56" s="45"/>
      <c r="GQ56" s="45"/>
      <c r="GR56" s="45"/>
      <c r="GS56" s="45"/>
      <c r="GT56" s="45"/>
      <c r="GU56" s="59"/>
      <c r="GV56" s="53"/>
      <c r="GW56" s="53"/>
      <c r="GX56" s="60"/>
      <c r="GY56" s="45"/>
      <c r="GZ56" s="53"/>
      <c r="HA56" s="54"/>
      <c r="HB56" s="45"/>
      <c r="HC56" s="56"/>
      <c r="HD56" s="45"/>
      <c r="HE56" s="45"/>
      <c r="HF56" s="45"/>
      <c r="HG56" s="45"/>
      <c r="HH56" s="57"/>
      <c r="HI56" s="45"/>
      <c r="HJ56" s="45"/>
      <c r="HK56" s="45"/>
      <c r="HL56" s="45"/>
      <c r="HM56" s="45"/>
      <c r="HN56" s="45"/>
      <c r="HO56" s="59"/>
      <c r="HP56" s="53"/>
      <c r="HQ56" s="53"/>
      <c r="HR56" s="60"/>
      <c r="HS56" s="45"/>
      <c r="HT56" s="53"/>
      <c r="HU56" s="54"/>
      <c r="HV56" s="45"/>
      <c r="HW56" s="56"/>
      <c r="HX56" s="45"/>
      <c r="HY56" s="45"/>
      <c r="HZ56" s="45"/>
      <c r="IA56" s="45"/>
      <c r="IB56" s="57"/>
      <c r="IC56" s="45"/>
      <c r="ID56" s="45"/>
      <c r="IE56" s="45"/>
      <c r="IF56" s="45"/>
      <c r="IG56" s="45"/>
      <c r="IH56" s="45"/>
      <c r="II56" s="59"/>
      <c r="IJ56" s="53"/>
      <c r="IK56" s="53"/>
      <c r="IL56" s="60"/>
      <c r="IM56" s="45"/>
      <c r="IN56" s="53"/>
      <c r="IO56" s="54"/>
      <c r="IP56" s="45"/>
      <c r="IQ56" s="56"/>
      <c r="IR56" s="45"/>
      <c r="IS56" s="45"/>
      <c r="IT56" s="45"/>
      <c r="IU56" s="45"/>
      <c r="IV56" s="57"/>
      <c r="IW56" s="45"/>
      <c r="IX56" s="45"/>
      <c r="IY56" s="45"/>
      <c r="IZ56" s="45"/>
      <c r="JA56" s="45"/>
      <c r="JB56" s="45"/>
    </row>
    <row r="57" spans="1:262" s="6" customFormat="1" ht="13.5" customHeight="1">
      <c r="A57" s="44"/>
      <c r="B57" s="45"/>
      <c r="C57" s="5"/>
      <c r="E57" s="46"/>
      <c r="F57" s="47"/>
      <c r="G57" s="48"/>
      <c r="H57" s="45"/>
      <c r="I57" s="47"/>
      <c r="J57" s="48"/>
      <c r="K57" s="46"/>
      <c r="L57" s="48"/>
      <c r="M57" s="48"/>
      <c r="P57" s="49"/>
      <c r="Q57" s="46"/>
      <c r="R57" s="48"/>
      <c r="S57" s="48"/>
      <c r="U57" s="48"/>
      <c r="V57" s="48"/>
      <c r="W57" s="5"/>
      <c r="Y57" s="46"/>
      <c r="Z57" s="47"/>
      <c r="AA57" s="47"/>
      <c r="AB57" s="45"/>
      <c r="AC57" s="47"/>
      <c r="AD57" s="47"/>
      <c r="AE57" s="46"/>
      <c r="AF57" s="48"/>
      <c r="AG57" s="48"/>
      <c r="AJ57" s="49"/>
      <c r="AK57" s="46"/>
      <c r="AM57" s="48"/>
      <c r="AO57" s="48"/>
      <c r="AP57" s="48"/>
      <c r="AQ57" s="5"/>
      <c r="AS57" s="46"/>
      <c r="AT57" s="47"/>
      <c r="AU57" s="47"/>
      <c r="AV57" s="45"/>
      <c r="AW57" s="47"/>
      <c r="AX57" s="47"/>
      <c r="AY57" s="46"/>
      <c r="AZ57" s="48"/>
      <c r="BA57" s="48"/>
      <c r="BD57" s="49"/>
      <c r="BE57" s="46"/>
      <c r="BF57" s="48"/>
      <c r="BG57" s="48"/>
      <c r="BI57" s="48"/>
      <c r="BJ57" s="48"/>
      <c r="BK57" s="5"/>
      <c r="BM57" s="46"/>
      <c r="BN57" s="47"/>
      <c r="BO57" s="47"/>
      <c r="BP57" s="45"/>
      <c r="BQ57" s="47"/>
      <c r="BR57" s="47"/>
      <c r="BS57" s="46"/>
      <c r="BT57" s="48"/>
      <c r="BU57" s="48"/>
      <c r="BX57" s="49"/>
      <c r="BY57" s="46"/>
      <c r="BZ57" s="48"/>
      <c r="CA57" s="48"/>
      <c r="CC57" s="48"/>
      <c r="CD57" s="48"/>
      <c r="CE57" s="46"/>
      <c r="CG57" s="46"/>
      <c r="CH57" s="47"/>
      <c r="CI57" s="47"/>
      <c r="CJ57" s="45"/>
      <c r="CK57" s="47"/>
      <c r="CL57" s="47"/>
      <c r="CM57" s="46"/>
      <c r="CN57" s="48"/>
      <c r="CO57" s="48"/>
      <c r="CR57" s="49"/>
      <c r="CS57" s="46"/>
      <c r="CT57" s="48"/>
      <c r="CU57" s="48"/>
      <c r="CW57" s="48"/>
      <c r="CX57" s="48"/>
      <c r="CY57" s="5"/>
      <c r="DA57" s="46"/>
      <c r="DB57" s="47"/>
      <c r="DC57" s="47"/>
      <c r="DD57" s="45"/>
      <c r="DE57" s="47"/>
      <c r="DF57" s="47"/>
      <c r="DG57" s="46"/>
      <c r="DH57" s="48"/>
      <c r="DI57" s="48"/>
      <c r="DL57" s="49"/>
      <c r="DM57" s="46"/>
      <c r="DN57" s="48"/>
      <c r="DO57" s="48"/>
      <c r="DQ57" s="48"/>
      <c r="DR57" s="48"/>
      <c r="DS57" s="5"/>
      <c r="DU57" s="46"/>
      <c r="DV57" s="47"/>
      <c r="DW57" s="47"/>
      <c r="DX57" s="45"/>
      <c r="DY57" s="47"/>
      <c r="DZ57" s="47"/>
      <c r="EA57" s="46"/>
      <c r="EC57" s="50"/>
      <c r="EF57" s="49"/>
      <c r="EG57" s="46"/>
      <c r="EH57" s="48"/>
      <c r="EI57" s="48"/>
      <c r="EK57" s="48"/>
      <c r="EL57" s="48"/>
      <c r="EM57" s="5"/>
      <c r="EO57" s="46"/>
      <c r="EP57" s="47"/>
      <c r="EQ57" s="47"/>
      <c r="ER57" s="45"/>
      <c r="ES57" s="47"/>
      <c r="ET57" s="47"/>
      <c r="EU57" s="46"/>
      <c r="EV57" s="48"/>
      <c r="EW57" s="48"/>
      <c r="EZ57" s="49"/>
      <c r="FA57" s="46"/>
      <c r="FB57" s="48"/>
      <c r="FC57" s="48"/>
      <c r="FE57" s="48"/>
      <c r="FF57" s="48"/>
      <c r="FG57" s="5"/>
      <c r="FI57" s="46"/>
      <c r="FJ57" s="47"/>
      <c r="FK57" s="47"/>
      <c r="FL57" s="45"/>
      <c r="FM57" s="47"/>
      <c r="FN57" s="47"/>
      <c r="FO57" s="46"/>
      <c r="FP57" s="48"/>
      <c r="FQ57" s="48"/>
      <c r="FT57" s="49"/>
      <c r="FU57" s="46"/>
      <c r="FV57" s="48"/>
      <c r="FW57" s="48"/>
      <c r="FY57" s="48"/>
      <c r="FZ57" s="48"/>
      <c r="GA57" s="59"/>
      <c r="GB57" s="53"/>
      <c r="GC57" s="53"/>
      <c r="GD57" s="60"/>
      <c r="GE57" s="60"/>
      <c r="GF57" s="53"/>
      <c r="GG57" s="54"/>
      <c r="GH57" s="45"/>
      <c r="GI57" s="56"/>
      <c r="GJ57" s="45"/>
      <c r="GK57" s="45"/>
      <c r="GL57" s="45"/>
      <c r="GM57" s="45"/>
      <c r="GN57" s="57"/>
      <c r="GO57" s="45"/>
      <c r="GP57" s="45"/>
      <c r="GQ57" s="45"/>
      <c r="GR57" s="45"/>
      <c r="GS57" s="45"/>
      <c r="GT57" s="45"/>
      <c r="GU57" s="59"/>
      <c r="GV57" s="53"/>
      <c r="GW57" s="53"/>
      <c r="GX57" s="60"/>
      <c r="GY57" s="60"/>
      <c r="GZ57" s="53"/>
      <c r="HA57" s="54"/>
      <c r="HB57" s="45"/>
      <c r="HC57" s="56"/>
      <c r="HD57" s="45"/>
      <c r="HE57" s="45"/>
      <c r="HF57" s="45"/>
      <c r="HG57" s="45"/>
      <c r="HH57" s="57"/>
      <c r="HI57" s="45"/>
      <c r="HJ57" s="45"/>
      <c r="HK57" s="45"/>
      <c r="HL57" s="45"/>
      <c r="HM57" s="45"/>
      <c r="HN57" s="45"/>
      <c r="HO57" s="59"/>
      <c r="HP57" s="53"/>
      <c r="HQ57" s="53"/>
      <c r="HR57" s="60"/>
      <c r="HS57" s="60"/>
      <c r="HT57" s="53"/>
      <c r="HU57" s="54"/>
      <c r="HV57" s="45"/>
      <c r="HW57" s="56"/>
      <c r="HX57" s="45"/>
      <c r="HY57" s="45"/>
      <c r="HZ57" s="45"/>
      <c r="IA57" s="45"/>
      <c r="IB57" s="57"/>
      <c r="IC57" s="45"/>
      <c r="ID57" s="45"/>
      <c r="IE57" s="45"/>
      <c r="IF57" s="45"/>
      <c r="IG57" s="45"/>
      <c r="IH57" s="45"/>
      <c r="II57" s="59"/>
      <c r="IJ57" s="53"/>
      <c r="IK57" s="53"/>
      <c r="IL57" s="60"/>
      <c r="IM57" s="60"/>
      <c r="IN57" s="53"/>
      <c r="IO57" s="54"/>
      <c r="IP57" s="45"/>
      <c r="IQ57" s="56"/>
      <c r="IR57" s="45"/>
      <c r="IS57" s="45"/>
      <c r="IT57" s="45"/>
      <c r="IU57" s="45"/>
      <c r="IV57" s="57"/>
      <c r="IW57" s="45"/>
      <c r="IX57" s="45"/>
      <c r="IY57" s="45"/>
      <c r="IZ57" s="45"/>
      <c r="JA57" s="45"/>
      <c r="JB57" s="45"/>
    </row>
    <row r="58" spans="1:262" s="6" customFormat="1" ht="13.5" customHeight="1">
      <c r="A58" s="63"/>
      <c r="B58" s="45"/>
      <c r="C58" s="5"/>
      <c r="E58" s="46"/>
      <c r="F58" s="47"/>
      <c r="G58" s="48"/>
      <c r="H58" s="45"/>
      <c r="I58" s="47"/>
      <c r="J58" s="48"/>
      <c r="K58" s="46"/>
      <c r="L58" s="48"/>
      <c r="M58" s="48"/>
      <c r="P58" s="49"/>
      <c r="Q58" s="46"/>
      <c r="R58" s="48"/>
      <c r="S58" s="48"/>
      <c r="U58" s="48"/>
      <c r="V58" s="48"/>
      <c r="W58" s="5"/>
      <c r="Y58" s="46"/>
      <c r="Z58" s="47"/>
      <c r="AA58" s="47"/>
      <c r="AB58" s="45"/>
      <c r="AC58" s="47"/>
      <c r="AD58" s="47"/>
      <c r="AE58" s="46"/>
      <c r="AF58" s="48"/>
      <c r="AG58" s="48"/>
      <c r="AJ58" s="49"/>
      <c r="AK58" s="46"/>
      <c r="AM58" s="48"/>
      <c r="AO58" s="48"/>
      <c r="AP58" s="48"/>
      <c r="AQ58" s="5"/>
      <c r="AS58" s="46"/>
      <c r="AT58" s="47"/>
      <c r="AU58" s="47"/>
      <c r="AV58" s="45"/>
      <c r="AW58" s="47"/>
      <c r="AX58" s="47"/>
      <c r="AY58" s="46"/>
      <c r="AZ58" s="48"/>
      <c r="BA58" s="48"/>
      <c r="BD58" s="49"/>
      <c r="BE58" s="46"/>
      <c r="BF58" s="48"/>
      <c r="BG58" s="48"/>
      <c r="BI58" s="48"/>
      <c r="BJ58" s="48"/>
      <c r="BK58" s="5"/>
      <c r="BM58" s="46"/>
      <c r="BN58" s="47"/>
      <c r="BO58" s="47"/>
      <c r="BP58" s="45"/>
      <c r="BQ58" s="47"/>
      <c r="BR58" s="47"/>
      <c r="BS58" s="46"/>
      <c r="BT58" s="48"/>
      <c r="BU58" s="48"/>
      <c r="BX58" s="49"/>
      <c r="BY58" s="46"/>
      <c r="BZ58" s="48"/>
      <c r="CA58" s="48"/>
      <c r="CC58" s="48"/>
      <c r="CD58" s="48"/>
      <c r="CE58" s="46"/>
      <c r="CG58" s="46"/>
      <c r="CH58" s="47"/>
      <c r="CI58" s="47"/>
      <c r="CJ58" s="45"/>
      <c r="CK58" s="47"/>
      <c r="CL58" s="47"/>
      <c r="CM58" s="46"/>
      <c r="CN58" s="48"/>
      <c r="CO58" s="48"/>
      <c r="CR58" s="49"/>
      <c r="CS58" s="46"/>
      <c r="CT58" s="48"/>
      <c r="CU58" s="48"/>
      <c r="CW58" s="48"/>
      <c r="CX58" s="48"/>
      <c r="CY58" s="5"/>
      <c r="DA58" s="46"/>
      <c r="DB58" s="47"/>
      <c r="DC58" s="47"/>
      <c r="DD58" s="45"/>
      <c r="DE58" s="47"/>
      <c r="DF58" s="47"/>
      <c r="DG58" s="46"/>
      <c r="DH58" s="48"/>
      <c r="DI58" s="48"/>
      <c r="DL58" s="49"/>
      <c r="DM58" s="46"/>
      <c r="DN58" s="48"/>
      <c r="DO58" s="48"/>
      <c r="DQ58" s="48"/>
      <c r="DR58" s="48"/>
      <c r="DS58" s="5"/>
      <c r="DU58" s="46"/>
      <c r="DV58" s="47"/>
      <c r="DW58" s="47"/>
      <c r="DX58" s="45"/>
      <c r="DY58" s="47"/>
      <c r="DZ58" s="47"/>
      <c r="EA58" s="46"/>
      <c r="EC58" s="50"/>
      <c r="EF58" s="49"/>
      <c r="EG58" s="46"/>
      <c r="EH58" s="48"/>
      <c r="EI58" s="48"/>
      <c r="EK58" s="48"/>
      <c r="EL58" s="48"/>
      <c r="EM58" s="5"/>
      <c r="EO58" s="46"/>
      <c r="EP58" s="47"/>
      <c r="EQ58" s="47"/>
      <c r="ER58" s="45"/>
      <c r="ES58" s="47"/>
      <c r="ET58" s="47"/>
      <c r="EU58" s="46"/>
      <c r="EV58" s="48"/>
      <c r="EW58" s="48"/>
      <c r="EZ58" s="49"/>
      <c r="FA58" s="46"/>
      <c r="FB58" s="48"/>
      <c r="FC58" s="48"/>
      <c r="FE58" s="48"/>
      <c r="FF58" s="48"/>
      <c r="FG58" s="5"/>
      <c r="FI58" s="46"/>
      <c r="FJ58" s="47"/>
      <c r="FK58" s="47"/>
      <c r="FL58" s="45"/>
      <c r="FM58" s="47"/>
      <c r="FN58" s="47"/>
      <c r="FO58" s="46"/>
      <c r="FP58" s="48"/>
      <c r="FQ58" s="48"/>
      <c r="FT58" s="49"/>
      <c r="FU58" s="46"/>
      <c r="FV58" s="48"/>
      <c r="FW58" s="48"/>
      <c r="FY58" s="48"/>
      <c r="FZ58" s="48"/>
      <c r="GA58" s="5"/>
      <c r="GG58" s="48"/>
      <c r="GI58" s="51"/>
      <c r="GN58" s="49"/>
      <c r="GU58" s="5"/>
      <c r="HA58" s="48"/>
      <c r="HC58" s="51"/>
      <c r="HH58" s="49"/>
      <c r="HO58" s="5"/>
      <c r="HU58" s="48"/>
      <c r="HW58" s="51"/>
      <c r="IB58" s="49"/>
      <c r="II58" s="5"/>
      <c r="IO58" s="48"/>
      <c r="IQ58" s="51"/>
      <c r="IV58" s="49"/>
    </row>
    <row r="59" spans="1:262" s="6" customFormat="1" ht="13.5" customHeight="1">
      <c r="A59" s="63"/>
      <c r="B59" s="45"/>
      <c r="C59" s="5"/>
      <c r="E59" s="46"/>
      <c r="F59" s="47"/>
      <c r="G59" s="48"/>
      <c r="H59" s="45"/>
      <c r="I59" s="47"/>
      <c r="J59" s="48"/>
      <c r="K59" s="46"/>
      <c r="L59" s="48"/>
      <c r="M59" s="48"/>
      <c r="P59" s="49"/>
      <c r="Q59" s="46"/>
      <c r="R59" s="48"/>
      <c r="S59" s="48"/>
      <c r="U59" s="48"/>
      <c r="V59" s="48"/>
      <c r="W59" s="5"/>
      <c r="Y59" s="46"/>
      <c r="Z59" s="47"/>
      <c r="AA59" s="47"/>
      <c r="AB59" s="45"/>
      <c r="AC59" s="47"/>
      <c r="AD59" s="47"/>
      <c r="AE59" s="46"/>
      <c r="AF59" s="48"/>
      <c r="AG59" s="48"/>
      <c r="AJ59" s="49"/>
      <c r="AK59" s="46"/>
      <c r="AM59" s="48"/>
      <c r="AO59" s="48"/>
      <c r="AP59" s="48"/>
      <c r="AQ59" s="5"/>
      <c r="AS59" s="46"/>
      <c r="AT59" s="47"/>
      <c r="AU59" s="47"/>
      <c r="AV59" s="45"/>
      <c r="AW59" s="47"/>
      <c r="AX59" s="47"/>
      <c r="AY59" s="46"/>
      <c r="AZ59" s="48"/>
      <c r="BA59" s="48"/>
      <c r="BD59" s="49"/>
      <c r="BE59" s="46"/>
      <c r="BF59" s="48"/>
      <c r="BG59" s="48"/>
      <c r="BI59" s="48"/>
      <c r="BJ59" s="48"/>
      <c r="BK59" s="5"/>
      <c r="BM59" s="46"/>
      <c r="BN59" s="47"/>
      <c r="BO59" s="47"/>
      <c r="BP59" s="45"/>
      <c r="BQ59" s="47"/>
      <c r="BR59" s="47"/>
      <c r="BS59" s="46"/>
      <c r="BT59" s="48"/>
      <c r="BU59" s="48"/>
      <c r="BX59" s="49"/>
      <c r="BY59" s="46"/>
      <c r="BZ59" s="48"/>
      <c r="CA59" s="48"/>
      <c r="CC59" s="48"/>
      <c r="CD59" s="48"/>
      <c r="CE59" s="46"/>
      <c r="CG59" s="46"/>
      <c r="CH59" s="47"/>
      <c r="CI59" s="47"/>
      <c r="CJ59" s="45"/>
      <c r="CK59" s="47"/>
      <c r="CL59" s="47"/>
      <c r="CM59" s="46"/>
      <c r="CN59" s="48"/>
      <c r="CO59" s="48"/>
      <c r="CR59" s="49"/>
      <c r="CS59" s="46"/>
      <c r="CT59" s="48"/>
      <c r="CU59" s="48"/>
      <c r="CW59" s="48"/>
      <c r="CX59" s="48"/>
      <c r="CY59" s="5"/>
      <c r="DA59" s="46"/>
      <c r="DB59" s="47"/>
      <c r="DC59" s="47"/>
      <c r="DD59" s="45"/>
      <c r="DE59" s="47"/>
      <c r="DF59" s="47"/>
      <c r="DG59" s="46"/>
      <c r="DH59" s="48"/>
      <c r="DI59" s="48"/>
      <c r="DL59" s="49"/>
      <c r="DM59" s="46"/>
      <c r="DN59" s="48"/>
      <c r="DO59" s="48"/>
      <c r="DQ59" s="48"/>
      <c r="DR59" s="48"/>
      <c r="DS59" s="5"/>
      <c r="DU59" s="46"/>
      <c r="DV59" s="47"/>
      <c r="DW59" s="47"/>
      <c r="DX59" s="45"/>
      <c r="DY59" s="47"/>
      <c r="DZ59" s="47"/>
      <c r="EA59" s="46"/>
      <c r="EC59" s="50"/>
      <c r="EF59" s="49"/>
      <c r="EG59" s="46"/>
      <c r="EH59" s="48"/>
      <c r="EI59" s="48"/>
      <c r="EK59" s="48"/>
      <c r="EL59" s="48"/>
      <c r="EM59" s="5"/>
      <c r="EO59" s="46"/>
      <c r="EP59" s="47"/>
      <c r="EQ59" s="47"/>
      <c r="ER59" s="45"/>
      <c r="ES59" s="47"/>
      <c r="ET59" s="47"/>
      <c r="EU59" s="46"/>
      <c r="EV59" s="48"/>
      <c r="EW59" s="48"/>
      <c r="EZ59" s="49"/>
      <c r="FA59" s="46"/>
      <c r="FB59" s="48"/>
      <c r="FC59" s="48"/>
      <c r="FE59" s="48"/>
      <c r="FF59" s="48"/>
      <c r="FG59" s="5"/>
      <c r="FI59" s="46"/>
      <c r="FJ59" s="47"/>
      <c r="FK59" s="47"/>
      <c r="FL59" s="45"/>
      <c r="FM59" s="47"/>
      <c r="FN59" s="47"/>
      <c r="FO59" s="46"/>
      <c r="FP59" s="48"/>
      <c r="FQ59" s="48"/>
      <c r="FT59" s="49"/>
      <c r="FU59" s="46"/>
      <c r="FV59" s="48"/>
      <c r="FW59" s="48"/>
      <c r="FY59" s="48"/>
      <c r="FZ59" s="48"/>
      <c r="GA59" s="5"/>
      <c r="GG59" s="48"/>
      <c r="GI59" s="51"/>
      <c r="GN59" s="49"/>
      <c r="GU59" s="5"/>
      <c r="HA59" s="48"/>
      <c r="HC59" s="51"/>
      <c r="HH59" s="49"/>
      <c r="HO59" s="5"/>
      <c r="HU59" s="48"/>
      <c r="HW59" s="51"/>
      <c r="IB59" s="49"/>
      <c r="II59" s="5"/>
      <c r="IO59" s="48"/>
      <c r="IQ59" s="51"/>
      <c r="IV59" s="49"/>
    </row>
    <row r="60" spans="1:262" s="6" customFormat="1" ht="13.5" customHeight="1">
      <c r="A60" s="63"/>
      <c r="B60" s="45"/>
      <c r="C60" s="5"/>
      <c r="E60" s="46"/>
      <c r="F60" s="47"/>
      <c r="G60" s="48"/>
      <c r="H60" s="45"/>
      <c r="I60" s="47"/>
      <c r="J60" s="48"/>
      <c r="K60" s="46"/>
      <c r="L60" s="48"/>
      <c r="M60" s="48"/>
      <c r="P60" s="49"/>
      <c r="Q60" s="46"/>
      <c r="R60" s="48"/>
      <c r="S60" s="48"/>
      <c r="U60" s="48"/>
      <c r="V60" s="48"/>
      <c r="W60" s="5"/>
      <c r="Y60" s="46"/>
      <c r="Z60" s="47"/>
      <c r="AA60" s="47"/>
      <c r="AB60" s="45"/>
      <c r="AC60" s="47"/>
      <c r="AD60" s="47"/>
      <c r="AE60" s="46"/>
      <c r="AF60" s="48"/>
      <c r="AG60" s="48"/>
      <c r="AJ60" s="49"/>
      <c r="AK60" s="46"/>
      <c r="AM60" s="48"/>
      <c r="AO60" s="48"/>
      <c r="AP60" s="48"/>
      <c r="AQ60" s="5"/>
      <c r="AS60" s="46"/>
      <c r="AT60" s="47"/>
      <c r="AU60" s="47"/>
      <c r="AV60" s="45"/>
      <c r="AW60" s="47"/>
      <c r="AX60" s="47"/>
      <c r="AY60" s="46"/>
      <c r="AZ60" s="48"/>
      <c r="BA60" s="48"/>
      <c r="BD60" s="49"/>
      <c r="BE60" s="46"/>
      <c r="BF60" s="48"/>
      <c r="BG60" s="48"/>
      <c r="BI60" s="48"/>
      <c r="BJ60" s="48"/>
      <c r="BK60" s="5"/>
      <c r="BM60" s="46"/>
      <c r="BN60" s="47"/>
      <c r="BO60" s="47"/>
      <c r="BP60" s="45"/>
      <c r="BQ60" s="47"/>
      <c r="BR60" s="47"/>
      <c r="BS60" s="46"/>
      <c r="BT60" s="48"/>
      <c r="BU60" s="48"/>
      <c r="BX60" s="49"/>
      <c r="BY60" s="46"/>
      <c r="BZ60" s="48"/>
      <c r="CA60" s="48"/>
      <c r="CC60" s="48"/>
      <c r="CD60" s="48"/>
      <c r="CE60" s="46"/>
      <c r="CG60" s="46"/>
      <c r="CH60" s="47"/>
      <c r="CI60" s="47"/>
      <c r="CJ60" s="45"/>
      <c r="CK60" s="47"/>
      <c r="CL60" s="47"/>
      <c r="CM60" s="46"/>
      <c r="CN60" s="48"/>
      <c r="CO60" s="48"/>
      <c r="CR60" s="49"/>
      <c r="CS60" s="46"/>
      <c r="CT60" s="48"/>
      <c r="CU60" s="48"/>
      <c r="CW60" s="48"/>
      <c r="CX60" s="48"/>
      <c r="CY60" s="5"/>
      <c r="DA60" s="46"/>
      <c r="DB60" s="47"/>
      <c r="DC60" s="47"/>
      <c r="DD60" s="45"/>
      <c r="DE60" s="47"/>
      <c r="DF60" s="47"/>
      <c r="DG60" s="46"/>
      <c r="DH60" s="48"/>
      <c r="DI60" s="48"/>
      <c r="DL60" s="49"/>
      <c r="DM60" s="46"/>
      <c r="DN60" s="48"/>
      <c r="DO60" s="48"/>
      <c r="DQ60" s="48"/>
      <c r="DR60" s="48"/>
      <c r="DS60" s="5"/>
      <c r="DU60" s="46"/>
      <c r="DV60" s="47"/>
      <c r="DW60" s="47"/>
      <c r="DX60" s="45"/>
      <c r="DY60" s="47"/>
      <c r="DZ60" s="47"/>
      <c r="EA60" s="46"/>
      <c r="EC60" s="50"/>
      <c r="EF60" s="49"/>
      <c r="EG60" s="46"/>
      <c r="EH60" s="48"/>
      <c r="EI60" s="48"/>
      <c r="EK60" s="48"/>
      <c r="EL60" s="48"/>
      <c r="EM60" s="5"/>
      <c r="EO60" s="46"/>
      <c r="EP60" s="47"/>
      <c r="EQ60" s="47"/>
      <c r="ER60" s="45"/>
      <c r="ES60" s="47"/>
      <c r="ET60" s="47"/>
      <c r="EU60" s="46"/>
      <c r="EV60" s="48"/>
      <c r="EW60" s="48"/>
      <c r="EZ60" s="49"/>
      <c r="FA60" s="46"/>
      <c r="FB60" s="48"/>
      <c r="FC60" s="48"/>
      <c r="FE60" s="48"/>
      <c r="FF60" s="48"/>
      <c r="FG60" s="5"/>
      <c r="FI60" s="46"/>
      <c r="FJ60" s="47"/>
      <c r="FK60" s="47"/>
      <c r="FL60" s="45"/>
      <c r="FM60" s="47"/>
      <c r="FN60" s="47"/>
      <c r="FO60" s="46"/>
      <c r="FP60" s="48"/>
      <c r="FQ60" s="48"/>
      <c r="FT60" s="49"/>
      <c r="FU60" s="46"/>
      <c r="FV60" s="48"/>
      <c r="FW60" s="48"/>
      <c r="FY60" s="48"/>
      <c r="FZ60" s="48"/>
      <c r="GA60" s="5"/>
      <c r="GG60" s="48"/>
      <c r="GI60" s="51"/>
      <c r="GN60" s="49"/>
      <c r="GU60" s="5"/>
      <c r="HA60" s="48"/>
      <c r="HC60" s="51"/>
      <c r="HH60" s="49"/>
      <c r="HO60" s="5"/>
      <c r="HU60" s="48"/>
      <c r="HW60" s="51"/>
      <c r="IB60" s="49"/>
      <c r="II60" s="5"/>
      <c r="IO60" s="48"/>
      <c r="IQ60" s="51"/>
      <c r="IV60" s="49"/>
    </row>
    <row r="61" spans="1:262" s="6" customFormat="1" ht="13.5" customHeight="1">
      <c r="A61" s="63"/>
      <c r="B61" s="45"/>
      <c r="C61" s="5"/>
      <c r="E61" s="46"/>
      <c r="F61" s="47"/>
      <c r="G61" s="48"/>
      <c r="H61" s="45"/>
      <c r="I61" s="47"/>
      <c r="J61" s="48"/>
      <c r="K61" s="46"/>
      <c r="L61" s="48"/>
      <c r="M61" s="48"/>
      <c r="P61" s="49"/>
      <c r="Q61" s="46"/>
      <c r="R61" s="48"/>
      <c r="S61" s="48"/>
      <c r="U61" s="48"/>
      <c r="V61" s="48"/>
      <c r="W61" s="5"/>
      <c r="Y61" s="46"/>
      <c r="Z61" s="47"/>
      <c r="AA61" s="47"/>
      <c r="AB61" s="45"/>
      <c r="AC61" s="47"/>
      <c r="AD61" s="47"/>
      <c r="AE61" s="46"/>
      <c r="AF61" s="48"/>
      <c r="AG61" s="48"/>
      <c r="AJ61" s="49"/>
      <c r="AK61" s="46"/>
      <c r="AM61" s="48"/>
      <c r="AO61" s="48"/>
      <c r="AP61" s="48"/>
      <c r="AQ61" s="5"/>
      <c r="AS61" s="46"/>
      <c r="AT61" s="47"/>
      <c r="AU61" s="47"/>
      <c r="AV61" s="45"/>
      <c r="AW61" s="47"/>
      <c r="AX61" s="47"/>
      <c r="AY61" s="46"/>
      <c r="AZ61" s="48"/>
      <c r="BA61" s="48"/>
      <c r="BD61" s="49"/>
      <c r="BE61" s="46"/>
      <c r="BF61" s="48"/>
      <c r="BG61" s="48"/>
      <c r="BI61" s="48"/>
      <c r="BJ61" s="48"/>
      <c r="BK61" s="5"/>
      <c r="BM61" s="46"/>
      <c r="BN61" s="47"/>
      <c r="BO61" s="47"/>
      <c r="BP61" s="45"/>
      <c r="BQ61" s="47"/>
      <c r="BR61" s="47"/>
      <c r="BS61" s="46"/>
      <c r="BT61" s="48"/>
      <c r="BU61" s="48"/>
      <c r="BX61" s="49"/>
      <c r="BY61" s="46"/>
      <c r="BZ61" s="48"/>
      <c r="CA61" s="48"/>
      <c r="CC61" s="48"/>
      <c r="CD61" s="48"/>
      <c r="CE61" s="46"/>
      <c r="CG61" s="46"/>
      <c r="CH61" s="47"/>
      <c r="CI61" s="47"/>
      <c r="CJ61" s="45"/>
      <c r="CK61" s="47"/>
      <c r="CL61" s="47"/>
      <c r="CM61" s="46"/>
      <c r="CN61" s="48"/>
      <c r="CO61" s="48"/>
      <c r="CR61" s="49"/>
      <c r="CS61" s="46"/>
      <c r="CT61" s="48"/>
      <c r="CU61" s="48"/>
      <c r="CW61" s="48"/>
      <c r="CX61" s="48"/>
      <c r="CY61" s="5"/>
      <c r="DA61" s="46"/>
      <c r="DB61" s="47"/>
      <c r="DC61" s="47"/>
      <c r="DD61" s="45"/>
      <c r="DE61" s="47"/>
      <c r="DF61" s="47"/>
      <c r="DG61" s="46"/>
      <c r="DH61" s="48"/>
      <c r="DI61" s="48"/>
      <c r="DL61" s="49"/>
      <c r="DM61" s="46"/>
      <c r="DN61" s="48"/>
      <c r="DO61" s="48"/>
      <c r="DQ61" s="48"/>
      <c r="DR61" s="48"/>
      <c r="DS61" s="5"/>
      <c r="DU61" s="46"/>
      <c r="DV61" s="47"/>
      <c r="DW61" s="47"/>
      <c r="DX61" s="45"/>
      <c r="DY61" s="47"/>
      <c r="DZ61" s="47"/>
      <c r="EA61" s="46"/>
      <c r="EC61" s="50"/>
      <c r="EF61" s="49"/>
      <c r="EG61" s="46"/>
      <c r="EH61" s="48"/>
      <c r="EI61" s="48"/>
      <c r="EK61" s="48"/>
      <c r="EL61" s="48"/>
      <c r="EM61" s="5"/>
      <c r="EO61" s="46"/>
      <c r="EP61" s="47"/>
      <c r="EQ61" s="47"/>
      <c r="ER61" s="45"/>
      <c r="ES61" s="47"/>
      <c r="ET61" s="47"/>
      <c r="EU61" s="46"/>
      <c r="EV61" s="48"/>
      <c r="EW61" s="48"/>
      <c r="EZ61" s="49"/>
      <c r="FA61" s="46"/>
      <c r="FB61" s="48"/>
      <c r="FC61" s="48"/>
      <c r="FE61" s="48"/>
      <c r="FF61" s="48"/>
      <c r="FG61" s="5"/>
      <c r="FI61" s="46"/>
      <c r="FJ61" s="47"/>
      <c r="FK61" s="47"/>
      <c r="FL61" s="45"/>
      <c r="FM61" s="47"/>
      <c r="FN61" s="47"/>
      <c r="FO61" s="46"/>
      <c r="FP61" s="48"/>
      <c r="FQ61" s="48"/>
      <c r="FT61" s="49"/>
      <c r="FU61" s="46"/>
      <c r="FV61" s="48"/>
      <c r="FW61" s="48"/>
      <c r="FY61" s="48"/>
      <c r="FZ61" s="48"/>
      <c r="GA61" s="5"/>
      <c r="GG61" s="48"/>
      <c r="GI61" s="51"/>
      <c r="GN61" s="49"/>
      <c r="GU61" s="5"/>
      <c r="HA61" s="48"/>
      <c r="HC61" s="51"/>
      <c r="HH61" s="49"/>
      <c r="HO61" s="5"/>
      <c r="HU61" s="48"/>
      <c r="HW61" s="51"/>
      <c r="IB61" s="49"/>
      <c r="II61" s="5"/>
      <c r="IO61" s="48"/>
      <c r="IQ61" s="51"/>
      <c r="IV61" s="49"/>
    </row>
    <row r="62" spans="1:262" s="6" customFormat="1" ht="13.5" customHeight="1">
      <c r="A62" s="63"/>
      <c r="B62" s="45"/>
      <c r="C62" s="5"/>
      <c r="E62" s="46"/>
      <c r="F62" s="47"/>
      <c r="G62" s="48"/>
      <c r="H62" s="45"/>
      <c r="I62" s="47"/>
      <c r="J62" s="48"/>
      <c r="K62" s="46"/>
      <c r="L62" s="48"/>
      <c r="M62" s="48"/>
      <c r="P62" s="49"/>
      <c r="Q62" s="46"/>
      <c r="R62" s="48"/>
      <c r="S62" s="48"/>
      <c r="U62" s="48"/>
      <c r="V62" s="48"/>
      <c r="W62" s="5"/>
      <c r="Y62" s="46"/>
      <c r="Z62" s="47"/>
      <c r="AA62" s="47"/>
      <c r="AB62" s="45"/>
      <c r="AC62" s="47"/>
      <c r="AD62" s="47"/>
      <c r="AE62" s="46"/>
      <c r="AF62" s="48"/>
      <c r="AG62" s="48"/>
      <c r="AJ62" s="49"/>
      <c r="AK62" s="46"/>
      <c r="AM62" s="48"/>
      <c r="AO62" s="48"/>
      <c r="AP62" s="48"/>
      <c r="AQ62" s="5"/>
      <c r="AS62" s="46"/>
      <c r="AT62" s="47"/>
      <c r="AU62" s="47"/>
      <c r="AV62" s="45"/>
      <c r="AW62" s="47"/>
      <c r="AX62" s="47"/>
      <c r="AY62" s="46"/>
      <c r="AZ62" s="48"/>
      <c r="BA62" s="48"/>
      <c r="BD62" s="49"/>
      <c r="BE62" s="46"/>
      <c r="BF62" s="48"/>
      <c r="BG62" s="48"/>
      <c r="BI62" s="48"/>
      <c r="BJ62" s="48"/>
      <c r="BK62" s="5"/>
      <c r="BM62" s="46"/>
      <c r="BN62" s="47"/>
      <c r="BO62" s="47"/>
      <c r="BP62" s="45"/>
      <c r="BQ62" s="47"/>
      <c r="BR62" s="47"/>
      <c r="BS62" s="46"/>
      <c r="BT62" s="48"/>
      <c r="BU62" s="48"/>
      <c r="BX62" s="49"/>
      <c r="BY62" s="46"/>
      <c r="BZ62" s="48"/>
      <c r="CA62" s="48"/>
      <c r="CC62" s="48"/>
      <c r="CD62" s="48"/>
      <c r="CE62" s="46"/>
      <c r="CG62" s="46"/>
      <c r="CH62" s="47"/>
      <c r="CI62" s="47"/>
      <c r="CJ62" s="45"/>
      <c r="CK62" s="47"/>
      <c r="CL62" s="47"/>
      <c r="CM62" s="46"/>
      <c r="CN62" s="48"/>
      <c r="CO62" s="48"/>
      <c r="CR62" s="49"/>
      <c r="CS62" s="46"/>
      <c r="CT62" s="48"/>
      <c r="CU62" s="48"/>
      <c r="CW62" s="48"/>
      <c r="CX62" s="48"/>
      <c r="CY62" s="5"/>
      <c r="DA62" s="46"/>
      <c r="DB62" s="47"/>
      <c r="DC62" s="47"/>
      <c r="DD62" s="45"/>
      <c r="DE62" s="47"/>
      <c r="DF62" s="47"/>
      <c r="DG62" s="46"/>
      <c r="DH62" s="48"/>
      <c r="DI62" s="48"/>
      <c r="DL62" s="49"/>
      <c r="DM62" s="46"/>
      <c r="DN62" s="48"/>
      <c r="DO62" s="48"/>
      <c r="DQ62" s="48"/>
      <c r="DR62" s="48"/>
      <c r="DS62" s="5"/>
      <c r="DU62" s="46"/>
      <c r="DV62" s="47"/>
      <c r="DW62" s="47"/>
      <c r="DX62" s="45"/>
      <c r="DY62" s="47"/>
      <c r="DZ62" s="47"/>
      <c r="EA62" s="46"/>
      <c r="EC62" s="50"/>
      <c r="EF62" s="49"/>
      <c r="EG62" s="46"/>
      <c r="EH62" s="48"/>
      <c r="EI62" s="48"/>
      <c r="EK62" s="48"/>
      <c r="EL62" s="48"/>
      <c r="EM62" s="5"/>
      <c r="EO62" s="46"/>
      <c r="EP62" s="47"/>
      <c r="EQ62" s="47"/>
      <c r="ER62" s="45"/>
      <c r="ES62" s="47"/>
      <c r="ET62" s="47"/>
      <c r="EU62" s="46"/>
      <c r="EV62" s="48"/>
      <c r="EW62" s="48"/>
      <c r="EZ62" s="49"/>
      <c r="FA62" s="46"/>
      <c r="FB62" s="48"/>
      <c r="FC62" s="48"/>
      <c r="FE62" s="48"/>
      <c r="FF62" s="48"/>
      <c r="FG62" s="5"/>
      <c r="FI62" s="46"/>
      <c r="FJ62" s="47"/>
      <c r="FK62" s="47"/>
      <c r="FL62" s="45"/>
      <c r="FM62" s="47"/>
      <c r="FN62" s="47"/>
      <c r="FO62" s="46"/>
      <c r="FP62" s="48"/>
      <c r="FQ62" s="48"/>
      <c r="FT62" s="49"/>
      <c r="FU62" s="46"/>
      <c r="FV62" s="48"/>
      <c r="FW62" s="48"/>
      <c r="FY62" s="48"/>
      <c r="FZ62" s="48"/>
      <c r="GA62" s="5"/>
      <c r="GG62" s="48"/>
      <c r="GI62" s="51"/>
      <c r="GN62" s="49"/>
      <c r="GU62" s="5"/>
      <c r="HA62" s="48"/>
      <c r="HC62" s="51"/>
      <c r="HH62" s="49"/>
      <c r="HO62" s="5"/>
      <c r="HU62" s="48"/>
      <c r="HW62" s="51"/>
      <c r="IB62" s="49"/>
      <c r="II62" s="5"/>
      <c r="IO62" s="48"/>
      <c r="IQ62" s="51"/>
      <c r="IV62" s="49"/>
    </row>
    <row r="63" spans="1:262" s="6" customFormat="1" ht="13.5" customHeight="1">
      <c r="A63" s="63"/>
      <c r="B63" s="45"/>
      <c r="C63" s="5"/>
      <c r="E63" s="46"/>
      <c r="F63" s="47"/>
      <c r="G63" s="48"/>
      <c r="H63" s="45"/>
      <c r="I63" s="47"/>
      <c r="J63" s="48"/>
      <c r="K63" s="46"/>
      <c r="L63" s="48"/>
      <c r="M63" s="48"/>
      <c r="P63" s="49"/>
      <c r="Q63" s="46"/>
      <c r="R63" s="48"/>
      <c r="S63" s="48"/>
      <c r="U63" s="48"/>
      <c r="V63" s="48"/>
      <c r="W63" s="5"/>
      <c r="Y63" s="46"/>
      <c r="Z63" s="47"/>
      <c r="AA63" s="47"/>
      <c r="AB63" s="45"/>
      <c r="AC63" s="47"/>
      <c r="AD63" s="47"/>
      <c r="AE63" s="46"/>
      <c r="AF63" s="48"/>
      <c r="AG63" s="48"/>
      <c r="AJ63" s="49"/>
      <c r="AK63" s="46"/>
      <c r="AM63" s="48"/>
      <c r="AO63" s="48"/>
      <c r="AP63" s="48"/>
      <c r="AQ63" s="5"/>
      <c r="AS63" s="46"/>
      <c r="AT63" s="47"/>
      <c r="AU63" s="47"/>
      <c r="AV63" s="45"/>
      <c r="AW63" s="47"/>
      <c r="AX63" s="47"/>
      <c r="AY63" s="46"/>
      <c r="AZ63" s="48"/>
      <c r="BA63" s="48"/>
      <c r="BD63" s="49"/>
      <c r="BE63" s="46"/>
      <c r="BF63" s="48"/>
      <c r="BG63" s="48"/>
      <c r="BI63" s="48"/>
      <c r="BJ63" s="48"/>
      <c r="BK63" s="5"/>
      <c r="BM63" s="46"/>
      <c r="BN63" s="47"/>
      <c r="BO63" s="47"/>
      <c r="BP63" s="45"/>
      <c r="BQ63" s="47"/>
      <c r="BR63" s="47"/>
      <c r="BS63" s="46"/>
      <c r="BT63" s="48"/>
      <c r="BU63" s="48"/>
      <c r="BX63" s="49"/>
      <c r="BY63" s="46"/>
      <c r="BZ63" s="48"/>
      <c r="CA63" s="48"/>
      <c r="CC63" s="48"/>
      <c r="CD63" s="48"/>
      <c r="CE63" s="46"/>
      <c r="CG63" s="46"/>
      <c r="CH63" s="47"/>
      <c r="CI63" s="47"/>
      <c r="CJ63" s="45"/>
      <c r="CK63" s="47"/>
      <c r="CL63" s="47"/>
      <c r="CM63" s="46"/>
      <c r="CN63" s="48"/>
      <c r="CO63" s="48"/>
      <c r="CR63" s="49"/>
      <c r="CS63" s="46"/>
      <c r="CT63" s="48"/>
      <c r="CU63" s="48"/>
      <c r="CW63" s="48"/>
      <c r="CX63" s="48"/>
      <c r="CY63" s="5"/>
      <c r="DA63" s="46"/>
      <c r="DB63" s="47"/>
      <c r="DC63" s="47"/>
      <c r="DD63" s="45"/>
      <c r="DE63" s="47"/>
      <c r="DF63" s="47"/>
      <c r="DG63" s="46"/>
      <c r="DH63" s="48"/>
      <c r="DI63" s="48"/>
      <c r="DL63" s="49"/>
      <c r="DM63" s="46"/>
      <c r="DN63" s="48"/>
      <c r="DO63" s="48"/>
      <c r="DQ63" s="48"/>
      <c r="DR63" s="48"/>
      <c r="DS63" s="5"/>
      <c r="DU63" s="46"/>
      <c r="DV63" s="47"/>
      <c r="DW63" s="47"/>
      <c r="DX63" s="45"/>
      <c r="DY63" s="47"/>
      <c r="DZ63" s="47"/>
      <c r="EA63" s="46"/>
      <c r="EC63" s="50"/>
      <c r="EF63" s="49"/>
      <c r="EG63" s="46"/>
      <c r="EH63" s="48"/>
      <c r="EI63" s="48"/>
      <c r="EK63" s="48"/>
      <c r="EL63" s="48"/>
      <c r="EM63" s="5"/>
      <c r="EO63" s="46"/>
      <c r="EP63" s="47"/>
      <c r="EQ63" s="47"/>
      <c r="ER63" s="45"/>
      <c r="ES63" s="47"/>
      <c r="ET63" s="47"/>
      <c r="EU63" s="46"/>
      <c r="EV63" s="48"/>
      <c r="EW63" s="48"/>
      <c r="EZ63" s="49"/>
      <c r="FA63" s="46"/>
      <c r="FB63" s="48"/>
      <c r="FC63" s="48"/>
      <c r="FE63" s="48"/>
      <c r="FF63" s="48"/>
      <c r="FG63" s="5"/>
      <c r="FI63" s="46"/>
      <c r="FJ63" s="47"/>
      <c r="FK63" s="47"/>
      <c r="FL63" s="45"/>
      <c r="FM63" s="47"/>
      <c r="FN63" s="47"/>
      <c r="FO63" s="46"/>
      <c r="FP63" s="48"/>
      <c r="FQ63" s="48"/>
      <c r="FT63" s="49"/>
      <c r="FU63" s="46"/>
      <c r="FV63" s="48"/>
      <c r="FW63" s="48"/>
      <c r="FY63" s="48"/>
      <c r="FZ63" s="48"/>
      <c r="GA63" s="5"/>
      <c r="GG63" s="48"/>
      <c r="GI63" s="51"/>
      <c r="GN63" s="49"/>
      <c r="GU63" s="5"/>
      <c r="HA63" s="48"/>
      <c r="HC63" s="51"/>
      <c r="HH63" s="49"/>
      <c r="HO63" s="5"/>
      <c r="HU63" s="48"/>
      <c r="HW63" s="51"/>
      <c r="IB63" s="49"/>
      <c r="II63" s="5"/>
      <c r="IO63" s="48"/>
      <c r="IQ63" s="51"/>
      <c r="IV63" s="49"/>
    </row>
    <row r="64" spans="1:262" s="6" customFormat="1" ht="13.5" customHeight="1">
      <c r="A64" s="63"/>
      <c r="B64" s="45"/>
      <c r="C64" s="5"/>
      <c r="E64" s="46"/>
      <c r="F64" s="47"/>
      <c r="G64" s="48"/>
      <c r="H64" s="45"/>
      <c r="I64" s="47"/>
      <c r="J64" s="48"/>
      <c r="K64" s="46"/>
      <c r="L64" s="48"/>
      <c r="M64" s="48"/>
      <c r="P64" s="49"/>
      <c r="Q64" s="46"/>
      <c r="R64" s="48"/>
      <c r="S64" s="48"/>
      <c r="U64" s="48"/>
      <c r="V64" s="48"/>
      <c r="W64" s="5"/>
      <c r="Y64" s="46"/>
      <c r="Z64" s="47"/>
      <c r="AA64" s="47"/>
      <c r="AB64" s="45"/>
      <c r="AC64" s="47"/>
      <c r="AD64" s="47"/>
      <c r="AE64" s="46"/>
      <c r="AF64" s="48"/>
      <c r="AG64" s="48"/>
      <c r="AJ64" s="49"/>
      <c r="AK64" s="46"/>
      <c r="AM64" s="48"/>
      <c r="AO64" s="48"/>
      <c r="AP64" s="48"/>
      <c r="AQ64" s="5"/>
      <c r="AS64" s="46"/>
      <c r="AT64" s="47"/>
      <c r="AU64" s="47"/>
      <c r="AV64" s="45"/>
      <c r="AW64" s="47"/>
      <c r="AX64" s="47"/>
      <c r="AY64" s="46"/>
      <c r="AZ64" s="48"/>
      <c r="BA64" s="48"/>
      <c r="BD64" s="49"/>
      <c r="BE64" s="46"/>
      <c r="BF64" s="48"/>
      <c r="BG64" s="48"/>
      <c r="BI64" s="48"/>
      <c r="BJ64" s="48"/>
      <c r="BK64" s="5"/>
      <c r="BM64" s="46"/>
      <c r="BN64" s="47"/>
      <c r="BO64" s="47"/>
      <c r="BP64" s="45"/>
      <c r="BQ64" s="47"/>
      <c r="BR64" s="47"/>
      <c r="BS64" s="46"/>
      <c r="BT64" s="48"/>
      <c r="BU64" s="48"/>
      <c r="BX64" s="49"/>
      <c r="BY64" s="46"/>
      <c r="BZ64" s="48"/>
      <c r="CA64" s="48"/>
      <c r="CC64" s="48"/>
      <c r="CD64" s="48"/>
      <c r="CE64" s="46"/>
      <c r="CG64" s="46"/>
      <c r="CH64" s="47"/>
      <c r="CI64" s="47"/>
      <c r="CJ64" s="45"/>
      <c r="CK64" s="47"/>
      <c r="CL64" s="47"/>
      <c r="CM64" s="46"/>
      <c r="CN64" s="48"/>
      <c r="CO64" s="48"/>
      <c r="CR64" s="49"/>
      <c r="CS64" s="46"/>
      <c r="CT64" s="48"/>
      <c r="CU64" s="48"/>
      <c r="CW64" s="48"/>
      <c r="CX64" s="48"/>
      <c r="CY64" s="5"/>
      <c r="DA64" s="46"/>
      <c r="DB64" s="47"/>
      <c r="DC64" s="47"/>
      <c r="DD64" s="45"/>
      <c r="DE64" s="47"/>
      <c r="DF64" s="47"/>
      <c r="DG64" s="46"/>
      <c r="DH64" s="48"/>
      <c r="DI64" s="48"/>
      <c r="DL64" s="49"/>
      <c r="DM64" s="46"/>
      <c r="DN64" s="48"/>
      <c r="DO64" s="48"/>
      <c r="DQ64" s="48"/>
      <c r="DR64" s="48"/>
      <c r="DS64" s="5"/>
      <c r="DU64" s="46"/>
      <c r="DV64" s="47"/>
      <c r="DW64" s="47"/>
      <c r="DX64" s="45"/>
      <c r="DY64" s="47"/>
      <c r="DZ64" s="47"/>
      <c r="EA64" s="46"/>
      <c r="EC64" s="50"/>
      <c r="EF64" s="49"/>
      <c r="EG64" s="46"/>
      <c r="EH64" s="48"/>
      <c r="EI64" s="48"/>
      <c r="EK64" s="48"/>
      <c r="EL64" s="48"/>
      <c r="EM64" s="5"/>
      <c r="EO64" s="46"/>
      <c r="EP64" s="47"/>
      <c r="EQ64" s="47"/>
      <c r="ER64" s="45"/>
      <c r="ES64" s="47"/>
      <c r="ET64" s="47"/>
      <c r="EU64" s="46"/>
      <c r="EV64" s="48"/>
      <c r="EW64" s="48"/>
      <c r="EZ64" s="49"/>
      <c r="FA64" s="46"/>
      <c r="FB64" s="48"/>
      <c r="FC64" s="48"/>
      <c r="FE64" s="48"/>
      <c r="FF64" s="48"/>
      <c r="FG64" s="5"/>
      <c r="FI64" s="46"/>
      <c r="FJ64" s="47"/>
      <c r="FK64" s="47"/>
      <c r="FL64" s="45"/>
      <c r="FM64" s="47"/>
      <c r="FN64" s="47"/>
      <c r="FO64" s="46"/>
      <c r="FP64" s="48"/>
      <c r="FQ64" s="48"/>
      <c r="FT64" s="49"/>
      <c r="FU64" s="46"/>
      <c r="FV64" s="48"/>
      <c r="FW64" s="48"/>
      <c r="FY64" s="48"/>
      <c r="FZ64" s="48"/>
      <c r="GA64" s="5"/>
      <c r="GG64" s="48"/>
      <c r="GI64" s="51"/>
      <c r="GN64" s="49"/>
      <c r="GU64" s="5"/>
      <c r="HA64" s="48"/>
      <c r="HC64" s="51"/>
      <c r="HH64" s="49"/>
      <c r="HO64" s="5"/>
      <c r="HU64" s="48"/>
      <c r="HW64" s="51"/>
      <c r="IB64" s="49"/>
      <c r="II64" s="5"/>
      <c r="IO64" s="48"/>
      <c r="IQ64" s="51"/>
      <c r="IV64" s="49"/>
    </row>
    <row r="65" spans="1:256" s="6" customFormat="1" ht="13.5" customHeight="1">
      <c r="A65" s="63"/>
      <c r="B65" s="45"/>
      <c r="C65" s="5"/>
      <c r="E65" s="46"/>
      <c r="F65" s="47"/>
      <c r="G65" s="48"/>
      <c r="H65" s="45"/>
      <c r="I65" s="47"/>
      <c r="J65" s="48"/>
      <c r="K65" s="46"/>
      <c r="L65" s="48"/>
      <c r="M65" s="48"/>
      <c r="P65" s="49"/>
      <c r="Q65" s="46"/>
      <c r="R65" s="48"/>
      <c r="S65" s="48"/>
      <c r="U65" s="48"/>
      <c r="V65" s="48"/>
      <c r="W65" s="5"/>
      <c r="Y65" s="46"/>
      <c r="Z65" s="47"/>
      <c r="AA65" s="47"/>
      <c r="AB65" s="45"/>
      <c r="AC65" s="47"/>
      <c r="AD65" s="47"/>
      <c r="AE65" s="46"/>
      <c r="AF65" s="48"/>
      <c r="AG65" s="48"/>
      <c r="AJ65" s="49"/>
      <c r="AK65" s="46"/>
      <c r="AM65" s="48"/>
      <c r="AO65" s="48"/>
      <c r="AP65" s="48"/>
      <c r="AQ65" s="5"/>
      <c r="AS65" s="46"/>
      <c r="AT65" s="47"/>
      <c r="AU65" s="47"/>
      <c r="AV65" s="45"/>
      <c r="AW65" s="47"/>
      <c r="AX65" s="47"/>
      <c r="AY65" s="46"/>
      <c r="AZ65" s="48"/>
      <c r="BA65" s="48"/>
      <c r="BD65" s="49"/>
      <c r="BE65" s="46"/>
      <c r="BF65" s="48"/>
      <c r="BG65" s="48"/>
      <c r="BI65" s="48"/>
      <c r="BJ65" s="48"/>
      <c r="BK65" s="5"/>
      <c r="BM65" s="46"/>
      <c r="BN65" s="47"/>
      <c r="BO65" s="47"/>
      <c r="BP65" s="45"/>
      <c r="BQ65" s="47"/>
      <c r="BR65" s="47"/>
      <c r="BS65" s="46"/>
      <c r="BT65" s="48"/>
      <c r="BU65" s="48"/>
      <c r="BX65" s="49"/>
      <c r="BY65" s="46"/>
      <c r="BZ65" s="48"/>
      <c r="CA65" s="48"/>
      <c r="CC65" s="48"/>
      <c r="CD65" s="48"/>
      <c r="CE65" s="46"/>
      <c r="CG65" s="46"/>
      <c r="CH65" s="47"/>
      <c r="CI65" s="47"/>
      <c r="CJ65" s="45"/>
      <c r="CK65" s="47"/>
      <c r="CL65" s="47"/>
      <c r="CM65" s="46"/>
      <c r="CN65" s="48"/>
      <c r="CO65" s="48"/>
      <c r="CR65" s="49"/>
      <c r="CS65" s="46"/>
      <c r="CT65" s="48"/>
      <c r="CU65" s="48"/>
      <c r="CW65" s="48"/>
      <c r="CX65" s="48"/>
      <c r="CY65" s="5"/>
      <c r="DA65" s="46"/>
      <c r="DB65" s="47"/>
      <c r="DC65" s="47"/>
      <c r="DD65" s="45"/>
      <c r="DE65" s="47"/>
      <c r="DF65" s="47"/>
      <c r="DG65" s="46"/>
      <c r="DH65" s="48"/>
      <c r="DI65" s="48"/>
      <c r="DL65" s="49"/>
      <c r="DM65" s="46"/>
      <c r="DN65" s="48"/>
      <c r="DO65" s="48"/>
      <c r="DQ65" s="48"/>
      <c r="DR65" s="48"/>
      <c r="DS65" s="5"/>
      <c r="DU65" s="46"/>
      <c r="DV65" s="47"/>
      <c r="DW65" s="47"/>
      <c r="DX65" s="45"/>
      <c r="DY65" s="47"/>
      <c r="DZ65" s="47"/>
      <c r="EA65" s="46"/>
      <c r="EC65" s="50"/>
      <c r="EF65" s="49"/>
      <c r="EG65" s="46"/>
      <c r="EH65" s="48"/>
      <c r="EI65" s="48"/>
      <c r="EK65" s="48"/>
      <c r="EL65" s="48"/>
      <c r="EM65" s="5"/>
      <c r="EO65" s="46"/>
      <c r="EP65" s="47"/>
      <c r="EQ65" s="47"/>
      <c r="ER65" s="45"/>
      <c r="ES65" s="47"/>
      <c r="ET65" s="47"/>
      <c r="EU65" s="46"/>
      <c r="EV65" s="48"/>
      <c r="EW65" s="48"/>
      <c r="EZ65" s="49"/>
      <c r="FA65" s="46"/>
      <c r="FB65" s="48"/>
      <c r="FC65" s="48"/>
      <c r="FE65" s="48"/>
      <c r="FF65" s="48"/>
      <c r="FG65" s="5"/>
      <c r="FI65" s="46"/>
      <c r="FJ65" s="47"/>
      <c r="FK65" s="47"/>
      <c r="FL65" s="45"/>
      <c r="FM65" s="47"/>
      <c r="FN65" s="47"/>
      <c r="FO65" s="46"/>
      <c r="FP65" s="48"/>
      <c r="FQ65" s="48"/>
      <c r="FT65" s="49"/>
      <c r="FU65" s="46"/>
      <c r="FV65" s="48"/>
      <c r="FW65" s="48"/>
      <c r="FY65" s="48"/>
      <c r="FZ65" s="48"/>
      <c r="GA65" s="5"/>
      <c r="GG65" s="48"/>
      <c r="GI65" s="51"/>
      <c r="GN65" s="49"/>
      <c r="GU65" s="5"/>
      <c r="HA65" s="48"/>
      <c r="HC65" s="51"/>
      <c r="HH65" s="49"/>
      <c r="HO65" s="5"/>
      <c r="HU65" s="48"/>
      <c r="HW65" s="51"/>
      <c r="IB65" s="49"/>
      <c r="II65" s="5"/>
      <c r="IO65" s="48"/>
      <c r="IQ65" s="51"/>
      <c r="IV65" s="49"/>
    </row>
    <row r="66" spans="1:256" s="6" customFormat="1" ht="13.5" customHeight="1">
      <c r="A66" s="63"/>
      <c r="B66" s="45"/>
      <c r="C66" s="5"/>
      <c r="E66" s="46"/>
      <c r="F66" s="47"/>
      <c r="G66" s="48"/>
      <c r="H66" s="45"/>
      <c r="I66" s="47"/>
      <c r="J66" s="48"/>
      <c r="K66" s="46"/>
      <c r="L66" s="48"/>
      <c r="M66" s="48"/>
      <c r="P66" s="49"/>
      <c r="Q66" s="46"/>
      <c r="R66" s="48"/>
      <c r="S66" s="48"/>
      <c r="U66" s="48"/>
      <c r="V66" s="48"/>
      <c r="W66" s="5"/>
      <c r="Y66" s="46"/>
      <c r="Z66" s="47"/>
      <c r="AA66" s="47"/>
      <c r="AB66" s="45"/>
      <c r="AC66" s="47"/>
      <c r="AD66" s="47"/>
      <c r="AE66" s="46"/>
      <c r="AF66" s="48"/>
      <c r="AG66" s="48"/>
      <c r="AJ66" s="49"/>
      <c r="AK66" s="46"/>
      <c r="AM66" s="48"/>
      <c r="AO66" s="48"/>
      <c r="AP66" s="48"/>
      <c r="AQ66" s="5"/>
      <c r="AS66" s="46"/>
      <c r="AT66" s="47"/>
      <c r="AU66" s="47"/>
      <c r="AV66" s="45"/>
      <c r="AW66" s="47"/>
      <c r="AX66" s="47"/>
      <c r="AY66" s="46"/>
      <c r="AZ66" s="48"/>
      <c r="BA66" s="48"/>
      <c r="BD66" s="49"/>
      <c r="BE66" s="46"/>
      <c r="BF66" s="48"/>
      <c r="BG66" s="48"/>
      <c r="BI66" s="48"/>
      <c r="BJ66" s="48"/>
      <c r="BK66" s="5"/>
      <c r="BM66" s="46"/>
      <c r="BN66" s="47"/>
      <c r="BO66" s="47"/>
      <c r="BP66" s="45"/>
      <c r="BQ66" s="47"/>
      <c r="BR66" s="47"/>
      <c r="BS66" s="46"/>
      <c r="BT66" s="48"/>
      <c r="BU66" s="48"/>
      <c r="BX66" s="49"/>
      <c r="BY66" s="46"/>
      <c r="BZ66" s="48"/>
      <c r="CA66" s="48"/>
      <c r="CC66" s="48"/>
      <c r="CD66" s="48"/>
      <c r="CE66" s="46"/>
      <c r="CG66" s="46"/>
      <c r="CH66" s="47"/>
      <c r="CI66" s="47"/>
      <c r="CJ66" s="45"/>
      <c r="CK66" s="47"/>
      <c r="CL66" s="47"/>
      <c r="CM66" s="46"/>
      <c r="CN66" s="48"/>
      <c r="CO66" s="48"/>
      <c r="CR66" s="49"/>
      <c r="CS66" s="46"/>
      <c r="CT66" s="48"/>
      <c r="CU66" s="48"/>
      <c r="CW66" s="48"/>
      <c r="CX66" s="48"/>
      <c r="CY66" s="5"/>
      <c r="DA66" s="46"/>
      <c r="DB66" s="47"/>
      <c r="DC66" s="47"/>
      <c r="DD66" s="45"/>
      <c r="DE66" s="47"/>
      <c r="DF66" s="47"/>
      <c r="DG66" s="46"/>
      <c r="DH66" s="48"/>
      <c r="DI66" s="48"/>
      <c r="DL66" s="49"/>
      <c r="DM66" s="46"/>
      <c r="DN66" s="48"/>
      <c r="DO66" s="48"/>
      <c r="DQ66" s="48"/>
      <c r="DR66" s="48"/>
      <c r="DS66" s="5"/>
      <c r="DU66" s="46"/>
      <c r="DV66" s="47"/>
      <c r="DW66" s="47"/>
      <c r="DX66" s="45"/>
      <c r="DY66" s="47"/>
      <c r="DZ66" s="47"/>
      <c r="EA66" s="46"/>
      <c r="EC66" s="50"/>
      <c r="EF66" s="49"/>
      <c r="EG66" s="46"/>
      <c r="EH66" s="48"/>
      <c r="EI66" s="48"/>
      <c r="EK66" s="48"/>
      <c r="EL66" s="48"/>
      <c r="EM66" s="5"/>
      <c r="EO66" s="46"/>
      <c r="EP66" s="47"/>
      <c r="EQ66" s="47"/>
      <c r="ER66" s="45"/>
      <c r="ES66" s="47"/>
      <c r="ET66" s="47"/>
      <c r="EU66" s="46"/>
      <c r="EV66" s="48"/>
      <c r="EW66" s="48"/>
      <c r="EZ66" s="49"/>
      <c r="FA66" s="46"/>
      <c r="FB66" s="48"/>
      <c r="FC66" s="48"/>
      <c r="FE66" s="48"/>
      <c r="FF66" s="48"/>
      <c r="FG66" s="5"/>
      <c r="FI66" s="46"/>
      <c r="FJ66" s="47"/>
      <c r="FK66" s="47"/>
      <c r="FL66" s="45"/>
      <c r="FM66" s="47"/>
      <c r="FN66" s="47"/>
      <c r="FO66" s="46"/>
      <c r="FP66" s="48"/>
      <c r="FQ66" s="48"/>
      <c r="FT66" s="49"/>
      <c r="FU66" s="46"/>
      <c r="FV66" s="48"/>
      <c r="FW66" s="48"/>
      <c r="FY66" s="48"/>
      <c r="FZ66" s="48"/>
      <c r="GA66" s="5"/>
      <c r="GG66" s="48"/>
      <c r="GI66" s="51"/>
      <c r="GN66" s="49"/>
      <c r="GU66" s="5"/>
      <c r="HA66" s="48"/>
      <c r="HC66" s="51"/>
      <c r="HH66" s="49"/>
      <c r="HO66" s="5"/>
      <c r="HU66" s="48"/>
      <c r="HW66" s="51"/>
      <c r="IB66" s="49"/>
      <c r="II66" s="5"/>
      <c r="IO66" s="48"/>
      <c r="IQ66" s="51"/>
      <c r="IV66" s="49"/>
    </row>
    <row r="67" spans="1:256" s="6" customFormat="1" ht="13.5" customHeight="1">
      <c r="A67" s="63"/>
      <c r="B67" s="45"/>
      <c r="C67" s="5"/>
      <c r="E67" s="46"/>
      <c r="F67" s="47"/>
      <c r="G67" s="48"/>
      <c r="H67" s="45"/>
      <c r="I67" s="47"/>
      <c r="J67" s="48"/>
      <c r="K67" s="46"/>
      <c r="L67" s="48"/>
      <c r="M67" s="48"/>
      <c r="P67" s="49"/>
      <c r="Q67" s="46"/>
      <c r="R67" s="48"/>
      <c r="S67" s="48"/>
      <c r="U67" s="48"/>
      <c r="V67" s="48"/>
      <c r="W67" s="5"/>
      <c r="Y67" s="46"/>
      <c r="Z67" s="47"/>
      <c r="AA67" s="47"/>
      <c r="AB67" s="45"/>
      <c r="AC67" s="47"/>
      <c r="AD67" s="47"/>
      <c r="AE67" s="46"/>
      <c r="AF67" s="48"/>
      <c r="AG67" s="48"/>
      <c r="AJ67" s="49"/>
      <c r="AK67" s="46"/>
      <c r="AM67" s="48"/>
      <c r="AO67" s="48"/>
      <c r="AP67" s="48"/>
      <c r="AQ67" s="5"/>
      <c r="AS67" s="46"/>
      <c r="AT67" s="47"/>
      <c r="AU67" s="47"/>
      <c r="AV67" s="45"/>
      <c r="AW67" s="47"/>
      <c r="AX67" s="47"/>
      <c r="AY67" s="46"/>
      <c r="AZ67" s="48"/>
      <c r="BA67" s="48"/>
      <c r="BD67" s="49"/>
      <c r="BE67" s="46"/>
      <c r="BF67" s="48"/>
      <c r="BG67" s="48"/>
      <c r="BI67" s="48"/>
      <c r="BJ67" s="48"/>
      <c r="BK67" s="5"/>
      <c r="BM67" s="46"/>
      <c r="BN67" s="47"/>
      <c r="BO67" s="47"/>
      <c r="BP67" s="45"/>
      <c r="BQ67" s="47"/>
      <c r="BR67" s="47"/>
      <c r="BS67" s="46"/>
      <c r="BT67" s="48"/>
      <c r="BU67" s="48"/>
      <c r="BX67" s="49"/>
      <c r="BY67" s="46"/>
      <c r="BZ67" s="48"/>
      <c r="CA67" s="48"/>
      <c r="CC67" s="48"/>
      <c r="CD67" s="48"/>
      <c r="CE67" s="46"/>
      <c r="CG67" s="46"/>
      <c r="CH67" s="47"/>
      <c r="CI67" s="47"/>
      <c r="CJ67" s="45"/>
      <c r="CK67" s="47"/>
      <c r="CL67" s="47"/>
      <c r="CM67" s="46"/>
      <c r="CN67" s="48"/>
      <c r="CO67" s="48"/>
      <c r="CR67" s="49"/>
      <c r="CS67" s="46"/>
      <c r="CT67" s="48"/>
      <c r="CU67" s="48"/>
      <c r="CW67" s="48"/>
      <c r="CX67" s="48"/>
      <c r="CY67" s="5"/>
      <c r="DA67" s="46"/>
      <c r="DB67" s="47"/>
      <c r="DC67" s="47"/>
      <c r="DD67" s="45"/>
      <c r="DE67" s="47"/>
      <c r="DF67" s="47"/>
      <c r="DG67" s="46"/>
      <c r="DH67" s="48"/>
      <c r="DI67" s="48"/>
      <c r="DL67" s="49"/>
      <c r="DM67" s="46"/>
      <c r="DN67" s="48"/>
      <c r="DO67" s="48"/>
      <c r="DQ67" s="48"/>
      <c r="DR67" s="48"/>
      <c r="DS67" s="5"/>
      <c r="DU67" s="46"/>
      <c r="DV67" s="47"/>
      <c r="DW67" s="47"/>
      <c r="DX67" s="45"/>
      <c r="DY67" s="47"/>
      <c r="DZ67" s="47"/>
      <c r="EA67" s="46"/>
      <c r="EC67" s="50"/>
      <c r="EF67" s="49"/>
      <c r="EG67" s="46"/>
      <c r="EH67" s="48"/>
      <c r="EI67" s="48"/>
      <c r="EK67" s="48"/>
      <c r="EL67" s="48"/>
      <c r="EM67" s="5"/>
      <c r="EO67" s="46"/>
      <c r="EP67" s="47"/>
      <c r="EQ67" s="47"/>
      <c r="ER67" s="45"/>
      <c r="ES67" s="47"/>
      <c r="ET67" s="47"/>
      <c r="EU67" s="46"/>
      <c r="EV67" s="48"/>
      <c r="EW67" s="48"/>
      <c r="EZ67" s="49"/>
      <c r="FA67" s="46"/>
      <c r="FB67" s="48"/>
      <c r="FC67" s="48"/>
      <c r="FE67" s="48"/>
      <c r="FF67" s="48"/>
      <c r="FG67" s="5"/>
      <c r="FI67" s="46"/>
      <c r="FJ67" s="47"/>
      <c r="FK67" s="47"/>
      <c r="FL67" s="45"/>
      <c r="FM67" s="47"/>
      <c r="FN67" s="47"/>
      <c r="FO67" s="46"/>
      <c r="FP67" s="48"/>
      <c r="FQ67" s="48"/>
      <c r="FT67" s="49"/>
      <c r="FU67" s="46"/>
      <c r="FV67" s="48"/>
      <c r="FW67" s="48"/>
      <c r="FY67" s="48"/>
      <c r="FZ67" s="48"/>
      <c r="GA67" s="5"/>
      <c r="GG67" s="48"/>
      <c r="GI67" s="51"/>
      <c r="GN67" s="49"/>
      <c r="GU67" s="5"/>
      <c r="HA67" s="48"/>
      <c r="HC67" s="51"/>
      <c r="HH67" s="49"/>
      <c r="HO67" s="5"/>
      <c r="HU67" s="48"/>
      <c r="HW67" s="51"/>
      <c r="IB67" s="49"/>
      <c r="II67" s="5"/>
      <c r="IO67" s="48"/>
      <c r="IQ67" s="51"/>
      <c r="IV67" s="49"/>
    </row>
    <row r="68" spans="1:256" s="6" customFormat="1" ht="13.5" customHeight="1">
      <c r="A68" s="63"/>
      <c r="B68" s="45"/>
      <c r="C68" s="5"/>
      <c r="E68" s="46"/>
      <c r="F68" s="47"/>
      <c r="G68" s="48"/>
      <c r="H68" s="45"/>
      <c r="I68" s="47"/>
      <c r="J68" s="48"/>
      <c r="K68" s="46"/>
      <c r="L68" s="48"/>
      <c r="M68" s="48"/>
      <c r="P68" s="49"/>
      <c r="Q68" s="46"/>
      <c r="R68" s="48"/>
      <c r="S68" s="48"/>
      <c r="U68" s="48"/>
      <c r="V68" s="48"/>
      <c r="W68" s="5"/>
      <c r="Y68" s="46"/>
      <c r="Z68" s="47"/>
      <c r="AA68" s="47"/>
      <c r="AB68" s="45"/>
      <c r="AC68" s="47"/>
      <c r="AD68" s="47"/>
      <c r="AE68" s="46"/>
      <c r="AF68" s="48"/>
      <c r="AG68" s="48"/>
      <c r="AJ68" s="49"/>
      <c r="AK68" s="46"/>
      <c r="AM68" s="48"/>
      <c r="AO68" s="48"/>
      <c r="AP68" s="48"/>
      <c r="AQ68" s="5"/>
      <c r="AS68" s="46"/>
      <c r="AT68" s="47"/>
      <c r="AU68" s="47"/>
      <c r="AV68" s="45"/>
      <c r="AW68" s="47"/>
      <c r="AX68" s="47"/>
      <c r="AY68" s="46"/>
      <c r="AZ68" s="48"/>
      <c r="BA68" s="48"/>
      <c r="BD68" s="49"/>
      <c r="BE68" s="46"/>
      <c r="BF68" s="48"/>
      <c r="BG68" s="48"/>
      <c r="BI68" s="48"/>
      <c r="BJ68" s="48"/>
      <c r="BK68" s="5"/>
      <c r="BM68" s="46"/>
      <c r="BN68" s="47"/>
      <c r="BO68" s="47"/>
      <c r="BP68" s="45"/>
      <c r="BQ68" s="47"/>
      <c r="BR68" s="47"/>
      <c r="BS68" s="46"/>
      <c r="BT68" s="48"/>
      <c r="BU68" s="48"/>
      <c r="BX68" s="49"/>
      <c r="BY68" s="46"/>
      <c r="BZ68" s="48"/>
      <c r="CA68" s="48"/>
      <c r="CC68" s="48"/>
      <c r="CD68" s="48"/>
      <c r="CE68" s="46"/>
      <c r="CG68" s="46"/>
      <c r="CH68" s="47"/>
      <c r="CI68" s="47"/>
      <c r="CJ68" s="45"/>
      <c r="CK68" s="47"/>
      <c r="CL68" s="47"/>
      <c r="CM68" s="46"/>
      <c r="CN68" s="48"/>
      <c r="CO68" s="48"/>
      <c r="CR68" s="49"/>
      <c r="CS68" s="46"/>
      <c r="CT68" s="48"/>
      <c r="CU68" s="48"/>
      <c r="CW68" s="48"/>
      <c r="CX68" s="48"/>
      <c r="CY68" s="5"/>
      <c r="DA68" s="46"/>
      <c r="DB68" s="47"/>
      <c r="DC68" s="47"/>
      <c r="DD68" s="45"/>
      <c r="DE68" s="47"/>
      <c r="DF68" s="47"/>
      <c r="DG68" s="46"/>
      <c r="DH68" s="48"/>
      <c r="DI68" s="48"/>
      <c r="DL68" s="49"/>
      <c r="DM68" s="46"/>
      <c r="DN68" s="48"/>
      <c r="DO68" s="48"/>
      <c r="DQ68" s="48"/>
      <c r="DR68" s="48"/>
      <c r="DS68" s="5"/>
      <c r="DU68" s="46"/>
      <c r="DV68" s="47"/>
      <c r="DW68" s="47"/>
      <c r="DX68" s="45"/>
      <c r="DY68" s="47"/>
      <c r="DZ68" s="47"/>
      <c r="EA68" s="46"/>
      <c r="EC68" s="50"/>
      <c r="EF68" s="49"/>
      <c r="EG68" s="46"/>
      <c r="EH68" s="48"/>
      <c r="EI68" s="48"/>
      <c r="EK68" s="48"/>
      <c r="EL68" s="48"/>
      <c r="EM68" s="5"/>
      <c r="EO68" s="46"/>
      <c r="EP68" s="47"/>
      <c r="EQ68" s="47"/>
      <c r="ER68" s="45"/>
      <c r="ES68" s="47"/>
      <c r="ET68" s="47"/>
      <c r="EU68" s="46"/>
      <c r="EV68" s="48"/>
      <c r="EW68" s="48"/>
      <c r="EZ68" s="49"/>
      <c r="FA68" s="46"/>
      <c r="FB68" s="48"/>
      <c r="FC68" s="48"/>
      <c r="FE68" s="48"/>
      <c r="FF68" s="48"/>
      <c r="FG68" s="5"/>
      <c r="FI68" s="46"/>
      <c r="FJ68" s="47"/>
      <c r="FK68" s="47"/>
      <c r="FL68" s="45"/>
      <c r="FM68" s="47"/>
      <c r="FN68" s="47"/>
      <c r="FO68" s="46"/>
      <c r="FP68" s="48"/>
      <c r="FQ68" s="48"/>
      <c r="FT68" s="49"/>
      <c r="FU68" s="46"/>
      <c r="FV68" s="48"/>
      <c r="FW68" s="48"/>
      <c r="FY68" s="48"/>
      <c r="FZ68" s="48"/>
      <c r="GA68" s="5"/>
      <c r="GI68" s="51"/>
      <c r="GN68" s="49"/>
      <c r="GU68" s="5"/>
      <c r="HC68" s="51"/>
      <c r="HH68" s="49"/>
      <c r="HO68" s="5"/>
      <c r="HW68" s="51"/>
      <c r="IB68" s="49"/>
      <c r="II68" s="5"/>
      <c r="IQ68" s="51"/>
      <c r="IV68" s="49"/>
    </row>
    <row r="69" spans="1:256" s="6" customFormat="1" ht="13.5" customHeight="1">
      <c r="A69" s="63"/>
      <c r="B69" s="45"/>
      <c r="C69" s="5"/>
      <c r="E69" s="46"/>
      <c r="F69" s="47"/>
      <c r="G69" s="48"/>
      <c r="H69" s="45"/>
      <c r="I69" s="47"/>
      <c r="J69" s="48"/>
      <c r="K69" s="46"/>
      <c r="L69" s="48"/>
      <c r="M69" s="48"/>
      <c r="P69" s="49"/>
      <c r="Q69" s="46"/>
      <c r="R69" s="48"/>
      <c r="S69" s="48"/>
      <c r="U69" s="48"/>
      <c r="V69" s="48"/>
      <c r="W69" s="5"/>
      <c r="Y69" s="46"/>
      <c r="Z69" s="47"/>
      <c r="AA69" s="47"/>
      <c r="AB69" s="45"/>
      <c r="AC69" s="47"/>
      <c r="AD69" s="47"/>
      <c r="AE69" s="46"/>
      <c r="AF69" s="48"/>
      <c r="AG69" s="48"/>
      <c r="AJ69" s="49"/>
      <c r="AK69" s="46"/>
      <c r="AM69" s="48"/>
      <c r="AO69" s="48"/>
      <c r="AP69" s="48"/>
      <c r="AQ69" s="5"/>
      <c r="AS69" s="46"/>
      <c r="AT69" s="47"/>
      <c r="AU69" s="47"/>
      <c r="AV69" s="45"/>
      <c r="AW69" s="47"/>
      <c r="AX69" s="47"/>
      <c r="AY69" s="46"/>
      <c r="AZ69" s="48"/>
      <c r="BA69" s="48"/>
      <c r="BD69" s="49"/>
      <c r="BE69" s="46"/>
      <c r="BF69" s="48"/>
      <c r="BG69" s="48"/>
      <c r="BI69" s="48"/>
      <c r="BJ69" s="48"/>
      <c r="BK69" s="5"/>
      <c r="BM69" s="46"/>
      <c r="BN69" s="47"/>
      <c r="BO69" s="47"/>
      <c r="BP69" s="45"/>
      <c r="BQ69" s="47"/>
      <c r="BR69" s="47"/>
      <c r="BS69" s="46"/>
      <c r="BT69" s="48"/>
      <c r="BU69" s="48"/>
      <c r="BX69" s="49"/>
      <c r="BY69" s="46"/>
      <c r="BZ69" s="48"/>
      <c r="CA69" s="48"/>
      <c r="CC69" s="48"/>
      <c r="CD69" s="48"/>
      <c r="CE69" s="46"/>
      <c r="CG69" s="46"/>
      <c r="CH69" s="47"/>
      <c r="CI69" s="47"/>
      <c r="CJ69" s="45"/>
      <c r="CK69" s="47"/>
      <c r="CL69" s="47"/>
      <c r="CM69" s="46"/>
      <c r="CN69" s="48"/>
      <c r="CO69" s="48"/>
      <c r="CR69" s="49"/>
      <c r="CS69" s="46"/>
      <c r="CT69" s="48"/>
      <c r="CU69" s="48"/>
      <c r="CW69" s="48"/>
      <c r="CX69" s="48"/>
      <c r="CY69" s="5"/>
      <c r="DA69" s="46"/>
      <c r="DB69" s="47"/>
      <c r="DC69" s="47"/>
      <c r="DD69" s="45"/>
      <c r="DE69" s="47"/>
      <c r="DF69" s="47"/>
      <c r="DG69" s="46"/>
      <c r="DH69" s="48"/>
      <c r="DI69" s="48"/>
      <c r="DL69" s="49"/>
      <c r="DM69" s="46"/>
      <c r="DN69" s="48"/>
      <c r="DO69" s="48"/>
      <c r="DQ69" s="48"/>
      <c r="DR69" s="48"/>
      <c r="DS69" s="5"/>
      <c r="DU69" s="46"/>
      <c r="DV69" s="47"/>
      <c r="DW69" s="47"/>
      <c r="DX69" s="45"/>
      <c r="DY69" s="47"/>
      <c r="DZ69" s="47"/>
      <c r="EA69" s="46"/>
      <c r="EC69" s="50"/>
      <c r="EF69" s="49"/>
      <c r="EG69" s="46"/>
      <c r="EH69" s="48"/>
      <c r="EI69" s="48"/>
      <c r="EK69" s="48"/>
      <c r="EL69" s="48"/>
      <c r="EM69" s="5"/>
      <c r="EO69" s="46"/>
      <c r="EP69" s="47"/>
      <c r="EQ69" s="47"/>
      <c r="ER69" s="45"/>
      <c r="ES69" s="47"/>
      <c r="ET69" s="47"/>
      <c r="EU69" s="46"/>
      <c r="EV69" s="48"/>
      <c r="EW69" s="48"/>
      <c r="EZ69" s="49"/>
      <c r="FA69" s="46"/>
      <c r="FB69" s="48"/>
      <c r="FC69" s="48"/>
      <c r="FE69" s="48"/>
      <c r="FF69" s="48"/>
      <c r="FG69" s="5"/>
      <c r="FI69" s="46"/>
      <c r="FJ69" s="47"/>
      <c r="FK69" s="47"/>
      <c r="FL69" s="45"/>
      <c r="FM69" s="47"/>
      <c r="FN69" s="47"/>
      <c r="FO69" s="46"/>
      <c r="FP69" s="48"/>
      <c r="FQ69" s="48"/>
      <c r="FT69" s="49"/>
      <c r="FU69" s="46"/>
      <c r="FV69" s="48"/>
      <c r="FW69" s="48"/>
      <c r="FY69" s="48"/>
      <c r="FZ69" s="48"/>
      <c r="GA69" s="5"/>
      <c r="GI69" s="51"/>
      <c r="GN69" s="49"/>
      <c r="GU69" s="5"/>
      <c r="HC69" s="51"/>
      <c r="HH69" s="49"/>
      <c r="HO69" s="5"/>
      <c r="HW69" s="51"/>
      <c r="IB69" s="49"/>
      <c r="II69" s="5"/>
      <c r="IQ69" s="51"/>
      <c r="IV69" s="49"/>
    </row>
    <row r="70" spans="1:256" s="6" customFormat="1" ht="13.5" customHeight="1">
      <c r="A70" s="63"/>
      <c r="B70" s="45"/>
      <c r="C70" s="5"/>
      <c r="E70" s="46"/>
      <c r="F70" s="47"/>
      <c r="G70" s="48"/>
      <c r="H70" s="45"/>
      <c r="I70" s="47"/>
      <c r="J70" s="48"/>
      <c r="K70" s="46"/>
      <c r="L70" s="48"/>
      <c r="M70" s="48"/>
      <c r="P70" s="49"/>
      <c r="Q70" s="46"/>
      <c r="R70" s="48"/>
      <c r="S70" s="48"/>
      <c r="U70" s="48"/>
      <c r="V70" s="48"/>
      <c r="W70" s="5"/>
      <c r="Y70" s="46"/>
      <c r="Z70" s="47"/>
      <c r="AA70" s="47"/>
      <c r="AB70" s="45"/>
      <c r="AC70" s="47"/>
      <c r="AD70" s="47"/>
      <c r="AE70" s="46"/>
      <c r="AF70" s="48"/>
      <c r="AG70" s="48"/>
      <c r="AJ70" s="49"/>
      <c r="AK70" s="46"/>
      <c r="AM70" s="48"/>
      <c r="AO70" s="48"/>
      <c r="AP70" s="48"/>
      <c r="AQ70" s="5"/>
      <c r="AS70" s="46"/>
      <c r="AT70" s="47"/>
      <c r="AU70" s="47"/>
      <c r="AV70" s="45"/>
      <c r="AW70" s="47"/>
      <c r="AX70" s="47"/>
      <c r="AY70" s="46"/>
      <c r="AZ70" s="48"/>
      <c r="BA70" s="48"/>
      <c r="BD70" s="49"/>
      <c r="BE70" s="46"/>
      <c r="BF70" s="48"/>
      <c r="BG70" s="48"/>
      <c r="BI70" s="48"/>
      <c r="BJ70" s="48"/>
      <c r="BK70" s="5"/>
      <c r="BM70" s="46"/>
      <c r="BN70" s="47"/>
      <c r="BO70" s="47"/>
      <c r="BP70" s="45"/>
      <c r="BQ70" s="47"/>
      <c r="BR70" s="47"/>
      <c r="BS70" s="46"/>
      <c r="BT70" s="48"/>
      <c r="BU70" s="48"/>
      <c r="BX70" s="49"/>
      <c r="BY70" s="46"/>
      <c r="BZ70" s="48"/>
      <c r="CA70" s="48"/>
      <c r="CC70" s="48"/>
      <c r="CD70" s="48"/>
      <c r="CE70" s="46"/>
      <c r="CG70" s="46"/>
      <c r="CH70" s="47"/>
      <c r="CI70" s="47"/>
      <c r="CJ70" s="45"/>
      <c r="CK70" s="47"/>
      <c r="CL70" s="47"/>
      <c r="CM70" s="46"/>
      <c r="CN70" s="48"/>
      <c r="CO70" s="48"/>
      <c r="CR70" s="49"/>
      <c r="CS70" s="46"/>
      <c r="CT70" s="48"/>
      <c r="CU70" s="48"/>
      <c r="CW70" s="48"/>
      <c r="CX70" s="48"/>
      <c r="CY70" s="5"/>
      <c r="DA70" s="46"/>
      <c r="DB70" s="47"/>
      <c r="DC70" s="47"/>
      <c r="DD70" s="45"/>
      <c r="DE70" s="47"/>
      <c r="DF70" s="47"/>
      <c r="DG70" s="46"/>
      <c r="DH70" s="48"/>
      <c r="DI70" s="48"/>
      <c r="DL70" s="49"/>
      <c r="DM70" s="46"/>
      <c r="DN70" s="48"/>
      <c r="DO70" s="48"/>
      <c r="DQ70" s="48"/>
      <c r="DR70" s="48"/>
      <c r="DS70" s="5"/>
      <c r="DU70" s="46"/>
      <c r="DV70" s="47"/>
      <c r="DW70" s="47"/>
      <c r="DX70" s="45"/>
      <c r="DY70" s="47"/>
      <c r="DZ70" s="47"/>
      <c r="EA70" s="46"/>
      <c r="EC70" s="50"/>
      <c r="EF70" s="49"/>
      <c r="EG70" s="46"/>
      <c r="EH70" s="48"/>
      <c r="EI70" s="48"/>
      <c r="EK70" s="48"/>
      <c r="EL70" s="48"/>
      <c r="EM70" s="5"/>
      <c r="EO70" s="46"/>
      <c r="EP70" s="47"/>
      <c r="EQ70" s="47"/>
      <c r="ER70" s="45"/>
      <c r="ES70" s="47"/>
      <c r="ET70" s="47"/>
      <c r="EU70" s="46"/>
      <c r="EV70" s="48"/>
      <c r="EW70" s="48"/>
      <c r="EZ70" s="49"/>
      <c r="FA70" s="46"/>
      <c r="FB70" s="48"/>
      <c r="FC70" s="48"/>
      <c r="FE70" s="48"/>
      <c r="FF70" s="48"/>
      <c r="FG70" s="5"/>
      <c r="FI70" s="46"/>
      <c r="FJ70" s="47"/>
      <c r="FK70" s="47"/>
      <c r="FL70" s="45"/>
      <c r="FM70" s="47"/>
      <c r="FN70" s="47"/>
      <c r="FO70" s="46"/>
      <c r="FP70" s="48"/>
      <c r="FQ70" s="48"/>
      <c r="FT70" s="49"/>
      <c r="FU70" s="46"/>
      <c r="FV70" s="48"/>
      <c r="FW70" s="48"/>
      <c r="FY70" s="48"/>
      <c r="FZ70" s="48"/>
      <c r="GA70" s="5"/>
      <c r="GI70" s="51"/>
      <c r="GN70" s="49"/>
      <c r="GU70" s="5"/>
      <c r="HC70" s="51"/>
      <c r="HH70" s="49"/>
      <c r="HO70" s="5"/>
      <c r="HW70" s="51"/>
      <c r="IB70" s="49"/>
      <c r="II70" s="5"/>
      <c r="IQ70" s="51"/>
      <c r="IV70" s="49"/>
    </row>
    <row r="71" spans="1:256" s="6" customFormat="1" ht="13.5" customHeight="1">
      <c r="A71" s="63"/>
      <c r="B71" s="45"/>
      <c r="C71" s="5"/>
      <c r="E71" s="46"/>
      <c r="F71" s="47"/>
      <c r="G71" s="48"/>
      <c r="H71" s="45"/>
      <c r="I71" s="47"/>
      <c r="J71" s="48"/>
      <c r="K71" s="46"/>
      <c r="L71" s="48"/>
      <c r="M71" s="48"/>
      <c r="P71" s="49"/>
      <c r="Q71" s="46"/>
      <c r="R71" s="48"/>
      <c r="S71" s="48"/>
      <c r="U71" s="48"/>
      <c r="V71" s="48"/>
      <c r="W71" s="5"/>
      <c r="Y71" s="46"/>
      <c r="Z71" s="47"/>
      <c r="AA71" s="47"/>
      <c r="AB71" s="45"/>
      <c r="AC71" s="47"/>
      <c r="AD71" s="47"/>
      <c r="AE71" s="46"/>
      <c r="AF71" s="48"/>
      <c r="AG71" s="48"/>
      <c r="AJ71" s="49"/>
      <c r="AK71" s="46"/>
      <c r="AM71" s="48"/>
      <c r="AO71" s="48"/>
      <c r="AP71" s="48"/>
      <c r="AQ71" s="5"/>
      <c r="AS71" s="46"/>
      <c r="AT71" s="47"/>
      <c r="AU71" s="47"/>
      <c r="AV71" s="45"/>
      <c r="AW71" s="47"/>
      <c r="AX71" s="47"/>
      <c r="AY71" s="46"/>
      <c r="AZ71" s="48"/>
      <c r="BA71" s="48"/>
      <c r="BD71" s="49"/>
      <c r="BE71" s="46"/>
      <c r="BF71" s="48"/>
      <c r="BG71" s="48"/>
      <c r="BI71" s="48"/>
      <c r="BJ71" s="48"/>
      <c r="BK71" s="5"/>
      <c r="BM71" s="46"/>
      <c r="BN71" s="47"/>
      <c r="BO71" s="47"/>
      <c r="BP71" s="45"/>
      <c r="BQ71" s="47"/>
      <c r="BR71" s="47"/>
      <c r="BS71" s="46"/>
      <c r="BT71" s="48"/>
      <c r="BU71" s="48"/>
      <c r="BX71" s="49"/>
      <c r="BY71" s="46"/>
      <c r="BZ71" s="48"/>
      <c r="CA71" s="48"/>
      <c r="CC71" s="48"/>
      <c r="CD71" s="48"/>
      <c r="CE71" s="46"/>
      <c r="CG71" s="46"/>
      <c r="CH71" s="47"/>
      <c r="CI71" s="47"/>
      <c r="CJ71" s="45"/>
      <c r="CK71" s="47"/>
      <c r="CL71" s="47"/>
      <c r="CM71" s="46"/>
      <c r="CN71" s="48"/>
      <c r="CO71" s="48"/>
      <c r="CR71" s="49"/>
      <c r="CS71" s="46"/>
      <c r="CT71" s="48"/>
      <c r="CU71" s="48"/>
      <c r="CW71" s="48"/>
      <c r="CX71" s="48"/>
      <c r="CY71" s="5"/>
      <c r="DA71" s="46"/>
      <c r="DB71" s="47"/>
      <c r="DC71" s="47"/>
      <c r="DD71" s="45"/>
      <c r="DE71" s="47"/>
      <c r="DF71" s="47"/>
      <c r="DG71" s="46"/>
      <c r="DH71" s="48"/>
      <c r="DI71" s="48"/>
      <c r="DL71" s="49"/>
      <c r="DM71" s="46"/>
      <c r="DN71" s="48"/>
      <c r="DO71" s="48"/>
      <c r="DQ71" s="48"/>
      <c r="DR71" s="48"/>
      <c r="DS71" s="5"/>
      <c r="DU71" s="46"/>
      <c r="DV71" s="47"/>
      <c r="DW71" s="47"/>
      <c r="DX71" s="45"/>
      <c r="DY71" s="47"/>
      <c r="DZ71" s="47"/>
      <c r="EA71" s="46"/>
      <c r="EC71" s="50"/>
      <c r="EF71" s="49"/>
      <c r="EG71" s="46"/>
      <c r="EH71" s="48"/>
      <c r="EI71" s="48"/>
      <c r="EK71" s="48"/>
      <c r="EL71" s="48"/>
      <c r="EM71" s="5"/>
      <c r="EO71" s="46"/>
      <c r="EP71" s="47"/>
      <c r="EQ71" s="47"/>
      <c r="ER71" s="45"/>
      <c r="ES71" s="47"/>
      <c r="ET71" s="47"/>
      <c r="EU71" s="46"/>
      <c r="EV71" s="48"/>
      <c r="EW71" s="48"/>
      <c r="EZ71" s="49"/>
      <c r="FA71" s="46"/>
      <c r="FB71" s="48"/>
      <c r="FC71" s="48"/>
      <c r="FE71" s="48"/>
      <c r="FF71" s="48"/>
      <c r="FG71" s="5"/>
      <c r="FI71" s="46"/>
      <c r="FJ71" s="47"/>
      <c r="FK71" s="47"/>
      <c r="FL71" s="45"/>
      <c r="FM71" s="47"/>
      <c r="FN71" s="47"/>
      <c r="FO71" s="46"/>
      <c r="FP71" s="48"/>
      <c r="FQ71" s="48"/>
      <c r="FT71" s="49"/>
      <c r="FU71" s="46"/>
      <c r="FV71" s="48"/>
      <c r="FW71" s="48"/>
      <c r="FY71" s="48"/>
      <c r="FZ71" s="48"/>
      <c r="GA71" s="5"/>
      <c r="GI71" s="51"/>
      <c r="GN71" s="49"/>
      <c r="GU71" s="5"/>
      <c r="HC71" s="51"/>
      <c r="HH71" s="49"/>
      <c r="HO71" s="5"/>
      <c r="HW71" s="51"/>
      <c r="IB71" s="49"/>
      <c r="II71" s="5"/>
      <c r="IQ71" s="51"/>
      <c r="IV71" s="49"/>
    </row>
    <row r="72" spans="1:256" s="6" customFormat="1" ht="13.5" customHeight="1">
      <c r="A72" s="63"/>
      <c r="B72" s="45"/>
      <c r="C72" s="5"/>
      <c r="E72" s="46"/>
      <c r="F72" s="47"/>
      <c r="G72" s="48"/>
      <c r="H72" s="45"/>
      <c r="I72" s="47"/>
      <c r="J72" s="48"/>
      <c r="K72" s="46"/>
      <c r="L72" s="48"/>
      <c r="M72" s="48"/>
      <c r="P72" s="49"/>
      <c r="Q72" s="46"/>
      <c r="R72" s="48"/>
      <c r="S72" s="48"/>
      <c r="U72" s="48"/>
      <c r="V72" s="48"/>
      <c r="W72" s="5"/>
      <c r="Y72" s="46"/>
      <c r="Z72" s="47"/>
      <c r="AA72" s="47"/>
      <c r="AB72" s="45"/>
      <c r="AC72" s="47"/>
      <c r="AD72" s="47"/>
      <c r="AE72" s="46"/>
      <c r="AF72" s="48"/>
      <c r="AG72" s="48"/>
      <c r="AJ72" s="49"/>
      <c r="AK72" s="46"/>
      <c r="AM72" s="48"/>
      <c r="AO72" s="48"/>
      <c r="AP72" s="48"/>
      <c r="AQ72" s="5"/>
      <c r="AS72" s="46"/>
      <c r="AT72" s="47"/>
      <c r="AU72" s="47"/>
      <c r="AV72" s="45"/>
      <c r="AW72" s="47"/>
      <c r="AX72" s="47"/>
      <c r="AY72" s="46"/>
      <c r="AZ72" s="48"/>
      <c r="BA72" s="48"/>
      <c r="BD72" s="49"/>
      <c r="BE72" s="46"/>
      <c r="BF72" s="48"/>
      <c r="BG72" s="48"/>
      <c r="BI72" s="48"/>
      <c r="BJ72" s="48"/>
      <c r="BK72" s="5"/>
      <c r="BM72" s="46"/>
      <c r="BN72" s="47"/>
      <c r="BO72" s="47"/>
      <c r="BP72" s="45"/>
      <c r="BQ72" s="47"/>
      <c r="BR72" s="47"/>
      <c r="BS72" s="46"/>
      <c r="BT72" s="48"/>
      <c r="BU72" s="48"/>
      <c r="BX72" s="49"/>
      <c r="BY72" s="46"/>
      <c r="BZ72" s="48"/>
      <c r="CA72" s="48"/>
      <c r="CC72" s="48"/>
      <c r="CD72" s="48"/>
      <c r="CE72" s="46"/>
      <c r="CG72" s="46"/>
      <c r="CH72" s="47"/>
      <c r="CI72" s="47"/>
      <c r="CJ72" s="45"/>
      <c r="CK72" s="47"/>
      <c r="CL72" s="47"/>
      <c r="CM72" s="46"/>
      <c r="CN72" s="48"/>
      <c r="CO72" s="48"/>
      <c r="CR72" s="49"/>
      <c r="CS72" s="46"/>
      <c r="CT72" s="48"/>
      <c r="CU72" s="48"/>
      <c r="CW72" s="48"/>
      <c r="CX72" s="48"/>
      <c r="CY72" s="5"/>
      <c r="DA72" s="46"/>
      <c r="DB72" s="47"/>
      <c r="DC72" s="47"/>
      <c r="DD72" s="45"/>
      <c r="DE72" s="47"/>
      <c r="DF72" s="47"/>
      <c r="DG72" s="46"/>
      <c r="DH72" s="48"/>
      <c r="DI72" s="48"/>
      <c r="DL72" s="49"/>
      <c r="DM72" s="46"/>
      <c r="DN72" s="48"/>
      <c r="DO72" s="48"/>
      <c r="DQ72" s="48"/>
      <c r="DR72" s="48"/>
      <c r="DS72" s="5"/>
      <c r="DU72" s="46"/>
      <c r="DV72" s="47"/>
      <c r="DW72" s="47"/>
      <c r="DX72" s="45"/>
      <c r="DY72" s="47"/>
      <c r="DZ72" s="47"/>
      <c r="EA72" s="46"/>
      <c r="EC72" s="50"/>
      <c r="EF72" s="49"/>
      <c r="EG72" s="46"/>
      <c r="EH72" s="48"/>
      <c r="EI72" s="48"/>
      <c r="EK72" s="48"/>
      <c r="EL72" s="48"/>
      <c r="EM72" s="5"/>
      <c r="EO72" s="46"/>
      <c r="EP72" s="47"/>
      <c r="EQ72" s="47"/>
      <c r="ER72" s="45"/>
      <c r="ES72" s="47"/>
      <c r="ET72" s="47"/>
      <c r="EU72" s="46"/>
      <c r="EV72" s="48"/>
      <c r="EW72" s="48"/>
      <c r="EZ72" s="49"/>
      <c r="FA72" s="46"/>
      <c r="FB72" s="48"/>
      <c r="FC72" s="48"/>
      <c r="FE72" s="48"/>
      <c r="FF72" s="48"/>
      <c r="FG72" s="5"/>
      <c r="FI72" s="46"/>
      <c r="FJ72" s="47"/>
      <c r="FK72" s="47"/>
      <c r="FL72" s="45"/>
      <c r="FM72" s="47"/>
      <c r="FN72" s="47"/>
      <c r="FO72" s="46"/>
      <c r="FP72" s="48"/>
      <c r="FQ72" s="48"/>
      <c r="FT72" s="49"/>
      <c r="FU72" s="46"/>
      <c r="FV72" s="48"/>
      <c r="FW72" s="48"/>
      <c r="FY72" s="48"/>
      <c r="FZ72" s="48"/>
      <c r="GA72" s="5"/>
      <c r="GI72" s="51"/>
      <c r="GN72" s="49"/>
      <c r="GU72" s="5"/>
      <c r="HC72" s="51"/>
      <c r="HH72" s="49"/>
      <c r="HO72" s="5"/>
      <c r="HW72" s="51"/>
      <c r="IB72" s="49"/>
      <c r="II72" s="5"/>
      <c r="IQ72" s="51"/>
      <c r="IV72" s="49"/>
    </row>
    <row r="73" spans="1:256" s="6" customFormat="1" ht="13.5" customHeight="1">
      <c r="A73" s="63"/>
      <c r="B73" s="45"/>
      <c r="C73" s="5"/>
      <c r="E73" s="46"/>
      <c r="F73" s="47"/>
      <c r="G73" s="48"/>
      <c r="H73" s="45"/>
      <c r="I73" s="47"/>
      <c r="J73" s="48"/>
      <c r="K73" s="46"/>
      <c r="L73" s="48"/>
      <c r="M73" s="48"/>
      <c r="P73" s="49"/>
      <c r="Q73" s="46"/>
      <c r="R73" s="48"/>
      <c r="S73" s="48"/>
      <c r="U73" s="48"/>
      <c r="V73" s="48"/>
      <c r="W73" s="5"/>
      <c r="Y73" s="46"/>
      <c r="Z73" s="47"/>
      <c r="AA73" s="47"/>
      <c r="AB73" s="45"/>
      <c r="AC73" s="47"/>
      <c r="AD73" s="47"/>
      <c r="AE73" s="46"/>
      <c r="AF73" s="48"/>
      <c r="AG73" s="48"/>
      <c r="AJ73" s="49"/>
      <c r="AK73" s="46"/>
      <c r="AM73" s="48"/>
      <c r="AO73" s="48"/>
      <c r="AP73" s="48"/>
      <c r="AQ73" s="5"/>
      <c r="AS73" s="46"/>
      <c r="AT73" s="47"/>
      <c r="AU73" s="47"/>
      <c r="AV73" s="45"/>
      <c r="AW73" s="47"/>
      <c r="AX73" s="47"/>
      <c r="AY73" s="46"/>
      <c r="AZ73" s="48"/>
      <c r="BA73" s="48"/>
      <c r="BD73" s="49"/>
      <c r="BE73" s="46"/>
      <c r="BF73" s="48"/>
      <c r="BG73" s="48"/>
      <c r="BI73" s="48"/>
      <c r="BJ73" s="48"/>
      <c r="BK73" s="5"/>
      <c r="BM73" s="46"/>
      <c r="BN73" s="47"/>
      <c r="BO73" s="47"/>
      <c r="BP73" s="45"/>
      <c r="BQ73" s="47"/>
      <c r="BR73" s="47"/>
      <c r="BS73" s="46"/>
      <c r="BT73" s="48"/>
      <c r="BU73" s="48"/>
      <c r="BX73" s="49"/>
      <c r="BY73" s="46"/>
      <c r="BZ73" s="48"/>
      <c r="CA73" s="48"/>
      <c r="CC73" s="48"/>
      <c r="CD73" s="48"/>
      <c r="CE73" s="46"/>
      <c r="CG73" s="46"/>
      <c r="CH73" s="47"/>
      <c r="CI73" s="47"/>
      <c r="CJ73" s="45"/>
      <c r="CK73" s="47"/>
      <c r="CL73" s="47"/>
      <c r="CM73" s="46"/>
      <c r="CN73" s="48"/>
      <c r="CO73" s="48"/>
      <c r="CR73" s="49"/>
      <c r="CS73" s="46"/>
      <c r="CT73" s="48"/>
      <c r="CU73" s="48"/>
      <c r="CW73" s="48"/>
      <c r="CX73" s="48"/>
      <c r="CY73" s="5"/>
      <c r="DA73" s="46"/>
      <c r="DB73" s="47"/>
      <c r="DC73" s="47"/>
      <c r="DD73" s="45"/>
      <c r="DE73" s="47"/>
      <c r="DF73" s="47"/>
      <c r="DG73" s="46"/>
      <c r="DH73" s="48"/>
      <c r="DI73" s="48"/>
      <c r="DL73" s="49"/>
      <c r="DM73" s="46"/>
      <c r="DN73" s="48"/>
      <c r="DO73" s="48"/>
      <c r="DQ73" s="48"/>
      <c r="DR73" s="48"/>
      <c r="DS73" s="5"/>
      <c r="DU73" s="46"/>
      <c r="DV73" s="47"/>
      <c r="DW73" s="47"/>
      <c r="DX73" s="45"/>
      <c r="DY73" s="47"/>
      <c r="DZ73" s="47"/>
      <c r="EA73" s="46"/>
      <c r="EC73" s="50"/>
      <c r="EF73" s="49"/>
      <c r="EG73" s="46"/>
      <c r="EH73" s="48"/>
      <c r="EI73" s="48"/>
      <c r="EK73" s="48"/>
      <c r="EL73" s="48"/>
      <c r="EM73" s="5"/>
      <c r="EO73" s="46"/>
      <c r="EP73" s="47"/>
      <c r="EQ73" s="47"/>
      <c r="ER73" s="45"/>
      <c r="ES73" s="47"/>
      <c r="ET73" s="47"/>
      <c r="EU73" s="46"/>
      <c r="EV73" s="48"/>
      <c r="EW73" s="48"/>
      <c r="EZ73" s="49"/>
      <c r="FA73" s="46"/>
      <c r="FB73" s="48"/>
      <c r="FC73" s="48"/>
      <c r="FE73" s="48"/>
      <c r="FF73" s="48"/>
      <c r="FG73" s="5"/>
      <c r="FI73" s="46"/>
      <c r="FJ73" s="47"/>
      <c r="FK73" s="47"/>
      <c r="FL73" s="45"/>
      <c r="FM73" s="47"/>
      <c r="FN73" s="47"/>
      <c r="FO73" s="46"/>
      <c r="FP73" s="48"/>
      <c r="FQ73" s="48"/>
      <c r="FT73" s="49"/>
      <c r="FU73" s="46"/>
      <c r="FV73" s="48"/>
      <c r="FW73" s="48"/>
      <c r="FY73" s="48"/>
      <c r="FZ73" s="48"/>
      <c r="GA73" s="5"/>
      <c r="GI73" s="51"/>
      <c r="GN73" s="49"/>
      <c r="GU73" s="5"/>
      <c r="HC73" s="51"/>
      <c r="HH73" s="49"/>
      <c r="HO73" s="5"/>
      <c r="HW73" s="51"/>
      <c r="IB73" s="49"/>
      <c r="II73" s="5"/>
      <c r="IQ73" s="51"/>
      <c r="IV73" s="49"/>
    </row>
    <row r="74" spans="1:256" s="6" customFormat="1" ht="13.5" customHeight="1">
      <c r="A74" s="63"/>
      <c r="B74" s="45"/>
      <c r="C74" s="5"/>
      <c r="E74" s="46"/>
      <c r="F74" s="47"/>
      <c r="G74" s="48"/>
      <c r="H74" s="45"/>
      <c r="I74" s="47"/>
      <c r="J74" s="48"/>
      <c r="K74" s="46"/>
      <c r="L74" s="48"/>
      <c r="M74" s="48"/>
      <c r="P74" s="49"/>
      <c r="Q74" s="46"/>
      <c r="R74" s="48"/>
      <c r="S74" s="48"/>
      <c r="U74" s="48"/>
      <c r="V74" s="48"/>
      <c r="W74" s="5"/>
      <c r="Y74" s="46"/>
      <c r="Z74" s="47"/>
      <c r="AA74" s="47"/>
      <c r="AB74" s="45"/>
      <c r="AC74" s="47"/>
      <c r="AD74" s="47"/>
      <c r="AE74" s="46"/>
      <c r="AF74" s="48"/>
      <c r="AG74" s="48"/>
      <c r="AJ74" s="49"/>
      <c r="AK74" s="46"/>
      <c r="AM74" s="48"/>
      <c r="AO74" s="48"/>
      <c r="AP74" s="48"/>
      <c r="AQ74" s="5"/>
      <c r="AS74" s="46"/>
      <c r="AT74" s="47"/>
      <c r="AU74" s="47"/>
      <c r="AV74" s="45"/>
      <c r="AW74" s="47"/>
      <c r="AX74" s="47"/>
      <c r="AY74" s="46"/>
      <c r="AZ74" s="48"/>
      <c r="BA74" s="48"/>
      <c r="BD74" s="49"/>
      <c r="BE74" s="46"/>
      <c r="BF74" s="48"/>
      <c r="BG74" s="48"/>
      <c r="BI74" s="48"/>
      <c r="BJ74" s="48"/>
      <c r="BK74" s="5"/>
      <c r="BM74" s="46"/>
      <c r="BN74" s="47"/>
      <c r="BO74" s="47"/>
      <c r="BP74" s="45"/>
      <c r="BQ74" s="47"/>
      <c r="BR74" s="47"/>
      <c r="BS74" s="46"/>
      <c r="BT74" s="48"/>
      <c r="BU74" s="48"/>
      <c r="BX74" s="49"/>
      <c r="BY74" s="46"/>
      <c r="BZ74" s="48"/>
      <c r="CA74" s="48"/>
      <c r="CC74" s="48"/>
      <c r="CD74" s="48"/>
      <c r="CE74" s="46"/>
      <c r="CG74" s="46"/>
      <c r="CH74" s="47"/>
      <c r="CI74" s="47"/>
      <c r="CJ74" s="45"/>
      <c r="CK74" s="47"/>
      <c r="CL74" s="47"/>
      <c r="CM74" s="46"/>
      <c r="CN74" s="48"/>
      <c r="CO74" s="48"/>
      <c r="CR74" s="49"/>
      <c r="CS74" s="46"/>
      <c r="CT74" s="48"/>
      <c r="CU74" s="48"/>
      <c r="CW74" s="48"/>
      <c r="CX74" s="48"/>
      <c r="CY74" s="5"/>
      <c r="DA74" s="46"/>
      <c r="DB74" s="47"/>
      <c r="DC74" s="47"/>
      <c r="DD74" s="45"/>
      <c r="DE74" s="47"/>
      <c r="DF74" s="47"/>
      <c r="DG74" s="46"/>
      <c r="DH74" s="48"/>
      <c r="DI74" s="48"/>
      <c r="DL74" s="49"/>
      <c r="DM74" s="46"/>
      <c r="DN74" s="48"/>
      <c r="DO74" s="48"/>
      <c r="DQ74" s="48"/>
      <c r="DR74" s="48"/>
      <c r="DS74" s="5"/>
      <c r="DU74" s="46"/>
      <c r="DV74" s="47"/>
      <c r="DW74" s="47"/>
      <c r="DX74" s="45"/>
      <c r="DY74" s="47"/>
      <c r="DZ74" s="47"/>
      <c r="EA74" s="46"/>
      <c r="EC74" s="50"/>
      <c r="EF74" s="49"/>
      <c r="EG74" s="46"/>
      <c r="EH74" s="48"/>
      <c r="EI74" s="48"/>
      <c r="EK74" s="48"/>
      <c r="EL74" s="48"/>
      <c r="EM74" s="5"/>
      <c r="EO74" s="46"/>
      <c r="EP74" s="47"/>
      <c r="EQ74" s="47"/>
      <c r="ER74" s="45"/>
      <c r="ES74" s="47"/>
      <c r="ET74" s="47"/>
      <c r="EU74" s="46"/>
      <c r="EV74" s="48"/>
      <c r="EW74" s="48"/>
      <c r="EZ74" s="49"/>
      <c r="FA74" s="46"/>
      <c r="FB74" s="48"/>
      <c r="FC74" s="48"/>
      <c r="FE74" s="48"/>
      <c r="FF74" s="48"/>
      <c r="FG74" s="5"/>
      <c r="FI74" s="46"/>
      <c r="FJ74" s="47"/>
      <c r="FK74" s="47"/>
      <c r="FL74" s="45"/>
      <c r="FM74" s="47"/>
      <c r="FN74" s="47"/>
      <c r="FO74" s="46"/>
      <c r="FP74" s="48"/>
      <c r="FQ74" s="48"/>
      <c r="FT74" s="49"/>
      <c r="FU74" s="46"/>
      <c r="FV74" s="48"/>
      <c r="FW74" s="48"/>
      <c r="FY74" s="48"/>
      <c r="FZ74" s="48"/>
      <c r="GA74" s="5"/>
      <c r="GI74" s="51"/>
      <c r="GN74" s="49"/>
      <c r="GU74" s="5"/>
      <c r="HC74" s="51"/>
      <c r="HH74" s="49"/>
      <c r="HO74" s="5"/>
      <c r="HW74" s="51"/>
      <c r="IB74" s="49"/>
      <c r="II74" s="5"/>
      <c r="IQ74" s="51"/>
      <c r="IV74" s="49"/>
    </row>
    <row r="75" spans="1:256" s="6" customFormat="1" ht="13.5" customHeight="1">
      <c r="A75" s="63"/>
      <c r="B75" s="45"/>
      <c r="C75" s="5"/>
      <c r="E75" s="46"/>
      <c r="F75" s="47"/>
      <c r="G75" s="48"/>
      <c r="H75" s="45"/>
      <c r="I75" s="47"/>
      <c r="J75" s="48"/>
      <c r="K75" s="46"/>
      <c r="L75" s="48"/>
      <c r="M75" s="48"/>
      <c r="P75" s="49"/>
      <c r="Q75" s="46"/>
      <c r="R75" s="48"/>
      <c r="S75" s="48"/>
      <c r="U75" s="48"/>
      <c r="V75" s="48"/>
      <c r="W75" s="5"/>
      <c r="Y75" s="46"/>
      <c r="Z75" s="47"/>
      <c r="AA75" s="47"/>
      <c r="AB75" s="45"/>
      <c r="AC75" s="47"/>
      <c r="AD75" s="47"/>
      <c r="AE75" s="46"/>
      <c r="AF75" s="48"/>
      <c r="AG75" s="48"/>
      <c r="AJ75" s="49"/>
      <c r="AK75" s="46"/>
      <c r="AM75" s="48"/>
      <c r="AO75" s="48"/>
      <c r="AP75" s="48"/>
      <c r="AQ75" s="5"/>
      <c r="AS75" s="46"/>
      <c r="AT75" s="47"/>
      <c r="AU75" s="47"/>
      <c r="AV75" s="45"/>
      <c r="AW75" s="47"/>
      <c r="AX75" s="47"/>
      <c r="AY75" s="46"/>
      <c r="AZ75" s="48"/>
      <c r="BA75" s="48"/>
      <c r="BD75" s="49"/>
      <c r="BE75" s="46"/>
      <c r="BF75" s="48"/>
      <c r="BG75" s="48"/>
      <c r="BI75" s="48"/>
      <c r="BJ75" s="48"/>
      <c r="BK75" s="5"/>
      <c r="BM75" s="46"/>
      <c r="BN75" s="47"/>
      <c r="BO75" s="47"/>
      <c r="BP75" s="45"/>
      <c r="BQ75" s="47"/>
      <c r="BR75" s="47"/>
      <c r="BS75" s="46"/>
      <c r="BT75" s="48"/>
      <c r="BU75" s="48"/>
      <c r="BX75" s="49"/>
      <c r="BY75" s="46"/>
      <c r="BZ75" s="48"/>
      <c r="CA75" s="48"/>
      <c r="CC75" s="48"/>
      <c r="CD75" s="48"/>
      <c r="CE75" s="46"/>
      <c r="CG75" s="46"/>
      <c r="CH75" s="47"/>
      <c r="CI75" s="47"/>
      <c r="CJ75" s="45"/>
      <c r="CK75" s="47"/>
      <c r="CL75" s="47"/>
      <c r="CM75" s="46"/>
      <c r="CN75" s="48"/>
      <c r="CO75" s="48"/>
      <c r="CR75" s="49"/>
      <c r="CS75" s="46"/>
      <c r="CT75" s="48"/>
      <c r="CU75" s="48"/>
      <c r="CW75" s="48"/>
      <c r="CX75" s="48"/>
      <c r="CY75" s="5"/>
      <c r="DA75" s="46"/>
      <c r="DB75" s="47"/>
      <c r="DC75" s="47"/>
      <c r="DD75" s="45"/>
      <c r="DE75" s="47"/>
      <c r="DF75" s="47"/>
      <c r="DG75" s="46"/>
      <c r="DH75" s="48"/>
      <c r="DI75" s="48"/>
      <c r="DL75" s="49"/>
      <c r="DM75" s="46"/>
      <c r="DN75" s="48"/>
      <c r="DO75" s="48"/>
      <c r="DQ75" s="48"/>
      <c r="DR75" s="48"/>
      <c r="DS75" s="5"/>
      <c r="DU75" s="46"/>
      <c r="DV75" s="47"/>
      <c r="DW75" s="47"/>
      <c r="DX75" s="45"/>
      <c r="DY75" s="47"/>
      <c r="DZ75" s="47"/>
      <c r="EA75" s="46"/>
      <c r="EC75" s="50"/>
      <c r="EF75" s="49"/>
      <c r="EG75" s="46"/>
      <c r="EH75" s="48"/>
      <c r="EI75" s="48"/>
      <c r="EK75" s="48"/>
      <c r="EL75" s="48"/>
      <c r="EM75" s="5"/>
      <c r="EO75" s="46"/>
      <c r="EP75" s="47"/>
      <c r="EQ75" s="47"/>
      <c r="ER75" s="45"/>
      <c r="ES75" s="47"/>
      <c r="ET75" s="47"/>
      <c r="EU75" s="46"/>
      <c r="EV75" s="48"/>
      <c r="EW75" s="48"/>
      <c r="EZ75" s="49"/>
      <c r="FA75" s="46"/>
      <c r="FB75" s="48"/>
      <c r="FC75" s="48"/>
      <c r="FE75" s="48"/>
      <c r="FF75" s="48"/>
      <c r="FG75" s="5"/>
      <c r="FI75" s="46"/>
      <c r="FJ75" s="47"/>
      <c r="FK75" s="47"/>
      <c r="FL75" s="45"/>
      <c r="FM75" s="47"/>
      <c r="FN75" s="47"/>
      <c r="FO75" s="46"/>
      <c r="FP75" s="48"/>
      <c r="FQ75" s="48"/>
      <c r="FT75" s="49"/>
      <c r="FU75" s="46"/>
      <c r="FV75" s="48"/>
      <c r="FW75" s="48"/>
      <c r="FY75" s="48"/>
      <c r="FZ75" s="48"/>
      <c r="GA75" s="5"/>
      <c r="GI75" s="51"/>
      <c r="GN75" s="49"/>
      <c r="GU75" s="5"/>
      <c r="HC75" s="51"/>
      <c r="HH75" s="49"/>
      <c r="HO75" s="5"/>
      <c r="HW75" s="51"/>
      <c r="IB75" s="49"/>
      <c r="II75" s="5"/>
      <c r="IQ75" s="51"/>
      <c r="IV75" s="49"/>
    </row>
    <row r="76" spans="1:256" s="6" customFormat="1" ht="13.5" customHeight="1">
      <c r="A76" s="63"/>
      <c r="B76" s="45"/>
      <c r="C76" s="5"/>
      <c r="E76" s="46"/>
      <c r="F76" s="47"/>
      <c r="G76" s="48"/>
      <c r="H76" s="45"/>
      <c r="I76" s="47"/>
      <c r="J76" s="48"/>
      <c r="K76" s="46"/>
      <c r="L76" s="48"/>
      <c r="M76" s="48"/>
      <c r="P76" s="49"/>
      <c r="Q76" s="46"/>
      <c r="R76" s="48"/>
      <c r="S76" s="48"/>
      <c r="U76" s="48"/>
      <c r="V76" s="48"/>
      <c r="W76" s="5"/>
      <c r="Y76" s="46"/>
      <c r="Z76" s="47"/>
      <c r="AA76" s="47"/>
      <c r="AB76" s="45"/>
      <c r="AC76" s="47"/>
      <c r="AD76" s="47"/>
      <c r="AE76" s="46"/>
      <c r="AF76" s="48"/>
      <c r="AG76" s="48"/>
      <c r="AJ76" s="49"/>
      <c r="AK76" s="46"/>
      <c r="AM76" s="48"/>
      <c r="AO76" s="48"/>
      <c r="AP76" s="48"/>
      <c r="AQ76" s="5"/>
      <c r="AS76" s="46"/>
      <c r="AT76" s="47"/>
      <c r="AU76" s="47"/>
      <c r="AV76" s="45"/>
      <c r="AW76" s="47"/>
      <c r="AX76" s="47"/>
      <c r="AY76" s="46"/>
      <c r="AZ76" s="48"/>
      <c r="BA76" s="48"/>
      <c r="BD76" s="49"/>
      <c r="BE76" s="46"/>
      <c r="BF76" s="48"/>
      <c r="BG76" s="48"/>
      <c r="BI76" s="48"/>
      <c r="BJ76" s="48"/>
      <c r="BK76" s="5"/>
      <c r="BM76" s="46"/>
      <c r="BN76" s="47"/>
      <c r="BO76" s="47"/>
      <c r="BP76" s="45"/>
      <c r="BQ76" s="47"/>
      <c r="BR76" s="47"/>
      <c r="BS76" s="46"/>
      <c r="BT76" s="48"/>
      <c r="BU76" s="48"/>
      <c r="BX76" s="49"/>
      <c r="BY76" s="46"/>
      <c r="BZ76" s="48"/>
      <c r="CA76" s="48"/>
      <c r="CC76" s="48"/>
      <c r="CD76" s="48"/>
      <c r="CE76" s="46"/>
      <c r="CG76" s="46"/>
      <c r="CH76" s="47"/>
      <c r="CI76" s="47"/>
      <c r="CJ76" s="45"/>
      <c r="CK76" s="47"/>
      <c r="CL76" s="47"/>
      <c r="CM76" s="46"/>
      <c r="CN76" s="48"/>
      <c r="CO76" s="48"/>
      <c r="CR76" s="49"/>
      <c r="CS76" s="46"/>
      <c r="CT76" s="48"/>
      <c r="CU76" s="48"/>
      <c r="CW76" s="48"/>
      <c r="CX76" s="48"/>
      <c r="CY76" s="5"/>
      <c r="DA76" s="46"/>
      <c r="DB76" s="47"/>
      <c r="DC76" s="47"/>
      <c r="DD76" s="45"/>
      <c r="DE76" s="47"/>
      <c r="DF76" s="47"/>
      <c r="DG76" s="46"/>
      <c r="DH76" s="48"/>
      <c r="DI76" s="48"/>
      <c r="DL76" s="49"/>
      <c r="DM76" s="46"/>
      <c r="DN76" s="48"/>
      <c r="DO76" s="48"/>
      <c r="DQ76" s="48"/>
      <c r="DR76" s="48"/>
      <c r="DS76" s="5"/>
      <c r="DU76" s="46"/>
      <c r="DV76" s="47"/>
      <c r="DW76" s="47"/>
      <c r="DX76" s="45"/>
      <c r="DY76" s="47"/>
      <c r="DZ76" s="47"/>
      <c r="EA76" s="46"/>
      <c r="EC76" s="50"/>
      <c r="EF76" s="49"/>
      <c r="EG76" s="46"/>
      <c r="EH76" s="48"/>
      <c r="EI76" s="48"/>
      <c r="EK76" s="48"/>
      <c r="EL76" s="48"/>
      <c r="EM76" s="5"/>
      <c r="EO76" s="46"/>
      <c r="EP76" s="47"/>
      <c r="EQ76" s="47"/>
      <c r="ER76" s="45"/>
      <c r="ES76" s="47"/>
      <c r="ET76" s="47"/>
      <c r="EU76" s="46"/>
      <c r="EV76" s="48"/>
      <c r="EW76" s="48"/>
      <c r="EZ76" s="49"/>
      <c r="FA76" s="46"/>
      <c r="FB76" s="48"/>
      <c r="FC76" s="48"/>
      <c r="FE76" s="48"/>
      <c r="FF76" s="48"/>
      <c r="FG76" s="5"/>
      <c r="FI76" s="46"/>
      <c r="FJ76" s="47"/>
      <c r="FK76" s="47"/>
      <c r="FL76" s="45"/>
      <c r="FM76" s="47"/>
      <c r="FN76" s="47"/>
      <c r="FO76" s="46"/>
      <c r="FP76" s="48"/>
      <c r="FQ76" s="48"/>
      <c r="FT76" s="49"/>
      <c r="FU76" s="46"/>
      <c r="FV76" s="48"/>
      <c r="FW76" s="48"/>
      <c r="FY76" s="48"/>
      <c r="FZ76" s="48"/>
      <c r="GA76" s="5"/>
      <c r="GI76" s="51"/>
      <c r="GN76" s="49"/>
      <c r="GU76" s="5"/>
      <c r="HC76" s="51"/>
      <c r="HH76" s="49"/>
      <c r="HO76" s="5"/>
      <c r="HW76" s="51"/>
      <c r="IB76" s="49"/>
      <c r="II76" s="5"/>
      <c r="IQ76" s="51"/>
      <c r="IV76" s="49"/>
    </row>
    <row r="77" spans="1:256" s="6" customFormat="1" ht="13.5" customHeight="1">
      <c r="A77" s="63"/>
      <c r="B77" s="45"/>
      <c r="C77" s="5"/>
      <c r="E77" s="46"/>
      <c r="F77" s="47"/>
      <c r="G77" s="48"/>
      <c r="H77" s="45"/>
      <c r="I77" s="47"/>
      <c r="J77" s="48"/>
      <c r="K77" s="46"/>
      <c r="L77" s="48"/>
      <c r="M77" s="48"/>
      <c r="P77" s="49"/>
      <c r="Q77" s="46"/>
      <c r="R77" s="48"/>
      <c r="S77" s="48"/>
      <c r="U77" s="48"/>
      <c r="V77" s="48"/>
      <c r="W77" s="5"/>
      <c r="Y77" s="46"/>
      <c r="Z77" s="47"/>
      <c r="AA77" s="47"/>
      <c r="AB77" s="45"/>
      <c r="AC77" s="47"/>
      <c r="AD77" s="47"/>
      <c r="AE77" s="46"/>
      <c r="AF77" s="48"/>
      <c r="AG77" s="48"/>
      <c r="AJ77" s="49"/>
      <c r="AK77" s="46"/>
      <c r="AM77" s="48"/>
      <c r="AO77" s="48"/>
      <c r="AP77" s="48"/>
      <c r="AQ77" s="5"/>
      <c r="AS77" s="46"/>
      <c r="AT77" s="47"/>
      <c r="AU77" s="47"/>
      <c r="AV77" s="45"/>
      <c r="AW77" s="47"/>
      <c r="AX77" s="47"/>
      <c r="AY77" s="46"/>
      <c r="AZ77" s="48"/>
      <c r="BA77" s="48"/>
      <c r="BD77" s="49"/>
      <c r="BE77" s="46"/>
      <c r="BF77" s="48"/>
      <c r="BG77" s="48"/>
      <c r="BI77" s="48"/>
      <c r="BJ77" s="48"/>
      <c r="BK77" s="5"/>
      <c r="BM77" s="46"/>
      <c r="BN77" s="47"/>
      <c r="BO77" s="47"/>
      <c r="BP77" s="45"/>
      <c r="BQ77" s="47"/>
      <c r="BR77" s="47"/>
      <c r="BS77" s="46"/>
      <c r="BT77" s="48"/>
      <c r="BU77" s="48"/>
      <c r="BX77" s="49"/>
      <c r="BY77" s="46"/>
      <c r="BZ77" s="48"/>
      <c r="CA77" s="48"/>
      <c r="CC77" s="48"/>
      <c r="CD77" s="48"/>
      <c r="CE77" s="46"/>
      <c r="CG77" s="46"/>
      <c r="CH77" s="47"/>
      <c r="CI77" s="47"/>
      <c r="CJ77" s="45"/>
      <c r="CK77" s="47"/>
      <c r="CL77" s="47"/>
      <c r="CM77" s="46"/>
      <c r="CN77" s="48"/>
      <c r="CO77" s="48"/>
      <c r="CR77" s="49"/>
      <c r="CS77" s="46"/>
      <c r="CT77" s="48"/>
      <c r="CU77" s="48"/>
      <c r="CW77" s="48"/>
      <c r="CX77" s="48"/>
      <c r="CY77" s="5"/>
      <c r="DA77" s="46"/>
      <c r="DB77" s="47"/>
      <c r="DC77" s="47"/>
      <c r="DD77" s="45"/>
      <c r="DE77" s="47"/>
      <c r="DF77" s="47"/>
      <c r="DG77" s="46"/>
      <c r="DH77" s="48"/>
      <c r="DI77" s="48"/>
      <c r="DL77" s="49"/>
      <c r="DM77" s="46"/>
      <c r="DN77" s="48"/>
      <c r="DO77" s="48"/>
      <c r="DQ77" s="48"/>
      <c r="DR77" s="48"/>
      <c r="DS77" s="5"/>
      <c r="DU77" s="46"/>
      <c r="DV77" s="47"/>
      <c r="DW77" s="47"/>
      <c r="DX77" s="45"/>
      <c r="DY77" s="47"/>
      <c r="DZ77" s="47"/>
      <c r="EA77" s="46"/>
      <c r="EC77" s="50"/>
      <c r="EF77" s="49"/>
      <c r="EG77" s="46"/>
      <c r="EH77" s="48"/>
      <c r="EI77" s="48"/>
      <c r="EK77" s="48"/>
      <c r="EL77" s="48"/>
      <c r="EM77" s="5"/>
      <c r="EO77" s="46"/>
      <c r="EP77" s="47"/>
      <c r="EQ77" s="47"/>
      <c r="ER77" s="45"/>
      <c r="ES77" s="47"/>
      <c r="ET77" s="47"/>
      <c r="EU77" s="46"/>
      <c r="EV77" s="48"/>
      <c r="EW77" s="48"/>
      <c r="EZ77" s="49"/>
      <c r="FA77" s="46"/>
      <c r="FB77" s="48"/>
      <c r="FC77" s="48"/>
      <c r="FE77" s="48"/>
      <c r="FF77" s="48"/>
      <c r="FG77" s="5"/>
      <c r="FI77" s="46"/>
      <c r="FJ77" s="47"/>
      <c r="FK77" s="47"/>
      <c r="FL77" s="45"/>
      <c r="FM77" s="47"/>
      <c r="FN77" s="47"/>
      <c r="FO77" s="46"/>
      <c r="FP77" s="48"/>
      <c r="FQ77" s="48"/>
      <c r="FT77" s="49"/>
      <c r="FU77" s="46"/>
      <c r="FV77" s="48"/>
      <c r="FW77" s="48"/>
      <c r="FY77" s="48"/>
      <c r="FZ77" s="48"/>
      <c r="GA77" s="5"/>
      <c r="GI77" s="51"/>
      <c r="GN77" s="49"/>
      <c r="GU77" s="5"/>
      <c r="HC77" s="51"/>
      <c r="HH77" s="49"/>
      <c r="HO77" s="5"/>
      <c r="HW77" s="51"/>
      <c r="IB77" s="49"/>
      <c r="II77" s="5"/>
      <c r="IQ77" s="51"/>
      <c r="IV77" s="49"/>
    </row>
    <row r="78" spans="1:256" s="6" customFormat="1" ht="13.5" customHeight="1">
      <c r="A78" s="63"/>
      <c r="B78" s="45"/>
      <c r="C78" s="5"/>
      <c r="E78" s="46"/>
      <c r="F78" s="47"/>
      <c r="G78" s="48"/>
      <c r="H78" s="45"/>
      <c r="I78" s="47"/>
      <c r="J78" s="48"/>
      <c r="K78" s="46"/>
      <c r="L78" s="48"/>
      <c r="M78" s="48"/>
      <c r="P78" s="49"/>
      <c r="Q78" s="46"/>
      <c r="R78" s="48"/>
      <c r="S78" s="48"/>
      <c r="U78" s="48"/>
      <c r="V78" s="48"/>
      <c r="W78" s="5"/>
      <c r="Y78" s="46"/>
      <c r="Z78" s="47"/>
      <c r="AA78" s="47"/>
      <c r="AB78" s="45"/>
      <c r="AC78" s="47"/>
      <c r="AD78" s="47"/>
      <c r="AE78" s="46"/>
      <c r="AF78" s="48"/>
      <c r="AG78" s="48"/>
      <c r="AJ78" s="49"/>
      <c r="AK78" s="46"/>
      <c r="AM78" s="48"/>
      <c r="AO78" s="48"/>
      <c r="AP78" s="48"/>
      <c r="AQ78" s="5"/>
      <c r="AS78" s="46"/>
      <c r="AT78" s="47"/>
      <c r="AU78" s="47"/>
      <c r="AV78" s="45"/>
      <c r="AW78" s="47"/>
      <c r="AX78" s="47"/>
      <c r="AY78" s="46"/>
      <c r="AZ78" s="48"/>
      <c r="BA78" s="48"/>
      <c r="BD78" s="49"/>
      <c r="BE78" s="46"/>
      <c r="BF78" s="48"/>
      <c r="BG78" s="48"/>
      <c r="BI78" s="48"/>
      <c r="BJ78" s="48"/>
      <c r="BK78" s="5"/>
      <c r="BM78" s="46"/>
      <c r="BN78" s="47"/>
      <c r="BO78" s="47"/>
      <c r="BP78" s="45"/>
      <c r="BQ78" s="47"/>
      <c r="BR78" s="47"/>
      <c r="BS78" s="46"/>
      <c r="BT78" s="48"/>
      <c r="BU78" s="48"/>
      <c r="BX78" s="49"/>
      <c r="BY78" s="46"/>
      <c r="BZ78" s="48"/>
      <c r="CA78" s="48"/>
      <c r="CC78" s="48"/>
      <c r="CD78" s="48"/>
      <c r="CE78" s="46"/>
      <c r="CG78" s="46"/>
      <c r="CH78" s="47"/>
      <c r="CI78" s="47"/>
      <c r="CJ78" s="45"/>
      <c r="CK78" s="47"/>
      <c r="CL78" s="47"/>
      <c r="CM78" s="46"/>
      <c r="CN78" s="48"/>
      <c r="CO78" s="48"/>
      <c r="CR78" s="49"/>
      <c r="CS78" s="46"/>
      <c r="CT78" s="48"/>
      <c r="CU78" s="48"/>
      <c r="CW78" s="48"/>
      <c r="CX78" s="48"/>
      <c r="CY78" s="5"/>
      <c r="DA78" s="46"/>
      <c r="DB78" s="47"/>
      <c r="DC78" s="47"/>
      <c r="DD78" s="45"/>
      <c r="DE78" s="47"/>
      <c r="DF78" s="47"/>
      <c r="DG78" s="46"/>
      <c r="DH78" s="48"/>
      <c r="DI78" s="48"/>
      <c r="DL78" s="49"/>
      <c r="DM78" s="46"/>
      <c r="DN78" s="48"/>
      <c r="DO78" s="48"/>
      <c r="DQ78" s="48"/>
      <c r="DR78" s="48"/>
      <c r="DS78" s="5"/>
      <c r="DU78" s="46"/>
      <c r="DV78" s="47"/>
      <c r="DW78" s="47"/>
      <c r="DX78" s="45"/>
      <c r="DY78" s="47"/>
      <c r="DZ78" s="47"/>
      <c r="EA78" s="46"/>
      <c r="EC78" s="50"/>
      <c r="EF78" s="49"/>
      <c r="EG78" s="46"/>
      <c r="EH78" s="48"/>
      <c r="EI78" s="48"/>
      <c r="EK78" s="48"/>
      <c r="EL78" s="48"/>
      <c r="EM78" s="5"/>
      <c r="EO78" s="46"/>
      <c r="EP78" s="47"/>
      <c r="EQ78" s="47"/>
      <c r="ER78" s="45"/>
      <c r="ES78" s="47"/>
      <c r="ET78" s="47"/>
      <c r="EU78" s="46"/>
      <c r="EV78" s="48"/>
      <c r="EW78" s="48"/>
      <c r="EZ78" s="49"/>
      <c r="FA78" s="46"/>
      <c r="FB78" s="48"/>
      <c r="FC78" s="48"/>
      <c r="FE78" s="48"/>
      <c r="FF78" s="48"/>
      <c r="FG78" s="5"/>
      <c r="FI78" s="46"/>
      <c r="FJ78" s="47"/>
      <c r="FK78" s="47"/>
      <c r="FL78" s="45"/>
      <c r="FM78" s="47"/>
      <c r="FN78" s="47"/>
      <c r="FO78" s="46"/>
      <c r="FP78" s="48"/>
      <c r="FQ78" s="48"/>
      <c r="FT78" s="49"/>
      <c r="FU78" s="46"/>
      <c r="FV78" s="48"/>
      <c r="FW78" s="48"/>
      <c r="FY78" s="48"/>
      <c r="FZ78" s="48"/>
      <c r="GA78" s="5"/>
      <c r="GI78" s="51"/>
      <c r="GN78" s="49"/>
      <c r="GU78" s="5"/>
      <c r="HC78" s="51"/>
      <c r="HH78" s="49"/>
      <c r="HO78" s="5"/>
      <c r="HW78" s="51"/>
      <c r="IB78" s="49"/>
      <c r="II78" s="5"/>
      <c r="IQ78" s="51"/>
      <c r="IV78" s="49"/>
    </row>
    <row r="79" spans="1:256" s="6" customFormat="1" ht="13.5" customHeight="1">
      <c r="A79" s="63"/>
      <c r="B79" s="45"/>
      <c r="C79" s="5"/>
      <c r="E79" s="46"/>
      <c r="F79" s="47"/>
      <c r="G79" s="48"/>
      <c r="H79" s="45"/>
      <c r="I79" s="47"/>
      <c r="J79" s="48"/>
      <c r="K79" s="46"/>
      <c r="L79" s="48"/>
      <c r="M79" s="48"/>
      <c r="P79" s="49"/>
      <c r="Q79" s="46"/>
      <c r="R79" s="48"/>
      <c r="S79" s="48"/>
      <c r="U79" s="48"/>
      <c r="V79" s="48"/>
      <c r="W79" s="5"/>
      <c r="Y79" s="46"/>
      <c r="Z79" s="47"/>
      <c r="AA79" s="47"/>
      <c r="AB79" s="45"/>
      <c r="AC79" s="47"/>
      <c r="AD79" s="47"/>
      <c r="AE79" s="46"/>
      <c r="AF79" s="48"/>
      <c r="AG79" s="48"/>
      <c r="AJ79" s="49"/>
      <c r="AK79" s="46"/>
      <c r="AM79" s="48"/>
      <c r="AO79" s="48"/>
      <c r="AP79" s="48"/>
      <c r="AQ79" s="5"/>
      <c r="AS79" s="46"/>
      <c r="AT79" s="47"/>
      <c r="AU79" s="47"/>
      <c r="AV79" s="45"/>
      <c r="AW79" s="47"/>
      <c r="AX79" s="47"/>
      <c r="AY79" s="46"/>
      <c r="AZ79" s="48"/>
      <c r="BA79" s="48"/>
      <c r="BD79" s="49"/>
      <c r="BE79" s="46"/>
      <c r="BF79" s="48"/>
      <c r="BG79" s="48"/>
      <c r="BI79" s="48"/>
      <c r="BJ79" s="48"/>
      <c r="BK79" s="5"/>
      <c r="BM79" s="46"/>
      <c r="BN79" s="47"/>
      <c r="BO79" s="47"/>
      <c r="BP79" s="45"/>
      <c r="BQ79" s="47"/>
      <c r="BR79" s="47"/>
      <c r="BS79" s="46"/>
      <c r="BT79" s="48"/>
      <c r="BU79" s="48"/>
      <c r="BX79" s="49"/>
      <c r="BY79" s="46"/>
      <c r="BZ79" s="48"/>
      <c r="CA79" s="48"/>
      <c r="CC79" s="48"/>
      <c r="CD79" s="48"/>
      <c r="CE79" s="46"/>
      <c r="CG79" s="46"/>
      <c r="CH79" s="47"/>
      <c r="CI79" s="47"/>
      <c r="CJ79" s="45"/>
      <c r="CK79" s="47"/>
      <c r="CL79" s="47"/>
      <c r="CM79" s="46"/>
      <c r="CN79" s="48"/>
      <c r="CO79" s="48"/>
      <c r="CR79" s="49"/>
      <c r="CS79" s="46"/>
      <c r="CT79" s="48"/>
      <c r="CU79" s="48"/>
      <c r="CW79" s="48"/>
      <c r="CX79" s="48"/>
      <c r="CY79" s="5"/>
      <c r="DA79" s="46"/>
      <c r="DB79" s="47"/>
      <c r="DC79" s="47"/>
      <c r="DD79" s="45"/>
      <c r="DE79" s="47"/>
      <c r="DF79" s="47"/>
      <c r="DG79" s="46"/>
      <c r="DH79" s="48"/>
      <c r="DI79" s="48"/>
      <c r="DL79" s="49"/>
      <c r="DM79" s="46"/>
      <c r="DN79" s="48"/>
      <c r="DO79" s="48"/>
      <c r="DQ79" s="48"/>
      <c r="DR79" s="48"/>
      <c r="DS79" s="5"/>
      <c r="DU79" s="46"/>
      <c r="DV79" s="47"/>
      <c r="DW79" s="47"/>
      <c r="DX79" s="45"/>
      <c r="DY79" s="47"/>
      <c r="DZ79" s="47"/>
      <c r="EA79" s="46"/>
      <c r="EC79" s="50"/>
      <c r="EF79" s="49"/>
      <c r="EG79" s="46"/>
      <c r="EH79" s="48"/>
      <c r="EI79" s="48"/>
      <c r="EK79" s="48"/>
      <c r="EL79" s="48"/>
      <c r="EM79" s="5"/>
      <c r="EO79" s="46"/>
      <c r="EP79" s="47"/>
      <c r="EQ79" s="47"/>
      <c r="ER79" s="45"/>
      <c r="ES79" s="47"/>
      <c r="ET79" s="47"/>
      <c r="EU79" s="46"/>
      <c r="EV79" s="48"/>
      <c r="EW79" s="48"/>
      <c r="EZ79" s="49"/>
      <c r="FA79" s="46"/>
      <c r="FB79" s="48"/>
      <c r="FC79" s="48"/>
      <c r="FE79" s="48"/>
      <c r="FF79" s="48"/>
      <c r="FG79" s="5"/>
      <c r="FI79" s="46"/>
      <c r="FJ79" s="47"/>
      <c r="FK79" s="47"/>
      <c r="FL79" s="45"/>
      <c r="FM79" s="47"/>
      <c r="FN79" s="47"/>
      <c r="FO79" s="46"/>
      <c r="FP79" s="48"/>
      <c r="FQ79" s="48"/>
      <c r="FT79" s="49"/>
      <c r="FU79" s="46"/>
      <c r="FV79" s="48"/>
      <c r="FW79" s="48"/>
      <c r="FY79" s="48"/>
      <c r="FZ79" s="48"/>
      <c r="GA79" s="5"/>
      <c r="GI79" s="51"/>
      <c r="GN79" s="49"/>
      <c r="GU79" s="5"/>
      <c r="HC79" s="51"/>
      <c r="HH79" s="49"/>
      <c r="HO79" s="5"/>
      <c r="HW79" s="51"/>
      <c r="IB79" s="49"/>
      <c r="II79" s="5"/>
      <c r="IQ79" s="51"/>
      <c r="IV79" s="49"/>
    </row>
    <row r="80" spans="1:256" s="6" customFormat="1" ht="13.5" customHeight="1">
      <c r="A80" s="63"/>
      <c r="B80" s="45"/>
      <c r="C80" s="5"/>
      <c r="E80" s="46"/>
      <c r="F80" s="47"/>
      <c r="G80" s="48"/>
      <c r="H80" s="45"/>
      <c r="I80" s="47"/>
      <c r="J80" s="48"/>
      <c r="K80" s="46"/>
      <c r="L80" s="48"/>
      <c r="M80" s="48"/>
      <c r="P80" s="49"/>
      <c r="Q80" s="46"/>
      <c r="R80" s="48"/>
      <c r="S80" s="48"/>
      <c r="U80" s="48"/>
      <c r="V80" s="48"/>
      <c r="W80" s="5"/>
      <c r="Y80" s="46"/>
      <c r="Z80" s="47"/>
      <c r="AA80" s="47"/>
      <c r="AB80" s="45"/>
      <c r="AC80" s="47"/>
      <c r="AD80" s="47"/>
      <c r="AE80" s="46"/>
      <c r="AF80" s="48"/>
      <c r="AG80" s="48"/>
      <c r="AJ80" s="49"/>
      <c r="AK80" s="46"/>
      <c r="AM80" s="48"/>
      <c r="AO80" s="48"/>
      <c r="AP80" s="48"/>
      <c r="AQ80" s="5"/>
      <c r="AS80" s="46"/>
      <c r="AT80" s="47"/>
      <c r="AU80" s="47"/>
      <c r="AV80" s="45"/>
      <c r="AW80" s="47"/>
      <c r="AX80" s="47"/>
      <c r="AY80" s="46"/>
      <c r="AZ80" s="48"/>
      <c r="BA80" s="48"/>
      <c r="BD80" s="49"/>
      <c r="BE80" s="46"/>
      <c r="BF80" s="48"/>
      <c r="BG80" s="48"/>
      <c r="BI80" s="48"/>
      <c r="BJ80" s="48"/>
      <c r="BK80" s="5"/>
      <c r="BM80" s="46"/>
      <c r="BN80" s="47"/>
      <c r="BO80" s="47"/>
      <c r="BP80" s="45"/>
      <c r="BQ80" s="47"/>
      <c r="BR80" s="47"/>
      <c r="BS80" s="46"/>
      <c r="BT80" s="48"/>
      <c r="BU80" s="48"/>
      <c r="BX80" s="49"/>
      <c r="BY80" s="46"/>
      <c r="BZ80" s="48"/>
      <c r="CA80" s="48"/>
      <c r="CC80" s="48"/>
      <c r="CD80" s="48"/>
      <c r="CE80" s="46"/>
      <c r="CG80" s="46"/>
      <c r="CH80" s="47"/>
      <c r="CI80" s="47"/>
      <c r="CJ80" s="45"/>
      <c r="CK80" s="47"/>
      <c r="CL80" s="47"/>
      <c r="CM80" s="46"/>
      <c r="CN80" s="48"/>
      <c r="CO80" s="48"/>
      <c r="CR80" s="49"/>
      <c r="CS80" s="46"/>
      <c r="CT80" s="48"/>
      <c r="CU80" s="48"/>
      <c r="CW80" s="48"/>
      <c r="CX80" s="48"/>
      <c r="CY80" s="5"/>
      <c r="DA80" s="46"/>
      <c r="DB80" s="47"/>
      <c r="DC80" s="47"/>
      <c r="DD80" s="45"/>
      <c r="DE80" s="47"/>
      <c r="DF80" s="47"/>
      <c r="DG80" s="46"/>
      <c r="DH80" s="48"/>
      <c r="DI80" s="48"/>
      <c r="DL80" s="49"/>
      <c r="DM80" s="46"/>
      <c r="DN80" s="48"/>
      <c r="DO80" s="48"/>
      <c r="DQ80" s="48"/>
      <c r="DR80" s="48"/>
      <c r="DS80" s="5"/>
      <c r="DU80" s="46"/>
      <c r="DV80" s="47"/>
      <c r="DW80" s="47"/>
      <c r="DX80" s="45"/>
      <c r="DY80" s="47"/>
      <c r="DZ80" s="47"/>
      <c r="EA80" s="46"/>
      <c r="EC80" s="50"/>
      <c r="EF80" s="49"/>
      <c r="EG80" s="46"/>
      <c r="EH80" s="48"/>
      <c r="EI80" s="48"/>
      <c r="EK80" s="48"/>
      <c r="EL80" s="48"/>
      <c r="EM80" s="5"/>
      <c r="EO80" s="46"/>
      <c r="EP80" s="47"/>
      <c r="EQ80" s="47"/>
      <c r="ER80" s="45"/>
      <c r="ES80" s="47"/>
      <c r="ET80" s="47"/>
      <c r="EU80" s="46"/>
      <c r="EV80" s="48"/>
      <c r="EW80" s="48"/>
      <c r="EZ80" s="49"/>
      <c r="FA80" s="46"/>
      <c r="FB80" s="48"/>
      <c r="FC80" s="48"/>
      <c r="FE80" s="48"/>
      <c r="FF80" s="48"/>
      <c r="FG80" s="5"/>
      <c r="FI80" s="46"/>
      <c r="FJ80" s="47"/>
      <c r="FK80" s="47"/>
      <c r="FL80" s="45"/>
      <c r="FM80" s="47"/>
      <c r="FN80" s="47"/>
      <c r="FO80" s="46"/>
      <c r="FP80" s="48"/>
      <c r="FQ80" s="48"/>
      <c r="FT80" s="49"/>
      <c r="FU80" s="46"/>
      <c r="FV80" s="48"/>
      <c r="FW80" s="48"/>
      <c r="FY80" s="48"/>
      <c r="FZ80" s="48"/>
      <c r="GA80" s="5"/>
      <c r="GI80" s="51"/>
      <c r="GN80" s="49"/>
      <c r="GU80" s="5"/>
      <c r="HC80" s="51"/>
      <c r="HH80" s="49"/>
      <c r="HO80" s="5"/>
      <c r="HW80" s="51"/>
      <c r="IB80" s="49"/>
      <c r="II80" s="5"/>
      <c r="IQ80" s="51"/>
      <c r="IV80" s="49"/>
    </row>
    <row r="81" spans="1:256" s="6" customFormat="1" ht="13.5" customHeight="1">
      <c r="A81" s="63"/>
      <c r="B81" s="45"/>
      <c r="C81" s="5"/>
      <c r="E81" s="46"/>
      <c r="F81" s="47"/>
      <c r="G81" s="48"/>
      <c r="H81" s="45"/>
      <c r="I81" s="47"/>
      <c r="J81" s="48"/>
      <c r="K81" s="46"/>
      <c r="L81" s="48"/>
      <c r="M81" s="48"/>
      <c r="P81" s="49"/>
      <c r="Q81" s="46"/>
      <c r="R81" s="48"/>
      <c r="S81" s="48"/>
      <c r="U81" s="48"/>
      <c r="V81" s="48"/>
      <c r="W81" s="5"/>
      <c r="Y81" s="46"/>
      <c r="Z81" s="47"/>
      <c r="AA81" s="47"/>
      <c r="AB81" s="45"/>
      <c r="AC81" s="47"/>
      <c r="AD81" s="47"/>
      <c r="AE81" s="46"/>
      <c r="AF81" s="48"/>
      <c r="AG81" s="48"/>
      <c r="AJ81" s="49"/>
      <c r="AK81" s="46"/>
      <c r="AM81" s="48"/>
      <c r="AO81" s="48"/>
      <c r="AP81" s="48"/>
      <c r="AQ81" s="5"/>
      <c r="AS81" s="46"/>
      <c r="AT81" s="47"/>
      <c r="AU81" s="47"/>
      <c r="AV81" s="45"/>
      <c r="AW81" s="47"/>
      <c r="AX81" s="47"/>
      <c r="AY81" s="46"/>
      <c r="AZ81" s="48"/>
      <c r="BA81" s="48"/>
      <c r="BD81" s="49"/>
      <c r="BE81" s="46"/>
      <c r="BF81" s="48"/>
      <c r="BG81" s="48"/>
      <c r="BI81" s="48"/>
      <c r="BJ81" s="48"/>
      <c r="BK81" s="5"/>
      <c r="BM81" s="46"/>
      <c r="BN81" s="47"/>
      <c r="BO81" s="47"/>
      <c r="BP81" s="45"/>
      <c r="BQ81" s="47"/>
      <c r="BR81" s="47"/>
      <c r="BS81" s="46"/>
      <c r="BT81" s="48"/>
      <c r="BU81" s="48"/>
      <c r="BX81" s="49"/>
      <c r="BY81" s="46"/>
      <c r="BZ81" s="48"/>
      <c r="CA81" s="48"/>
      <c r="CC81" s="48"/>
      <c r="CD81" s="48"/>
      <c r="CE81" s="46"/>
      <c r="CG81" s="46"/>
      <c r="CH81" s="47"/>
      <c r="CI81" s="47"/>
      <c r="CJ81" s="45"/>
      <c r="CK81" s="47"/>
      <c r="CL81" s="47"/>
      <c r="CM81" s="46"/>
      <c r="CN81" s="48"/>
      <c r="CO81" s="48"/>
      <c r="CR81" s="49"/>
      <c r="CS81" s="46"/>
      <c r="CT81" s="48"/>
      <c r="CU81" s="48"/>
      <c r="CW81" s="48"/>
      <c r="CX81" s="48"/>
      <c r="CY81" s="5"/>
      <c r="DA81" s="46"/>
      <c r="DB81" s="47"/>
      <c r="DC81" s="47"/>
      <c r="DD81" s="45"/>
      <c r="DE81" s="47"/>
      <c r="DF81" s="47"/>
      <c r="DG81" s="46"/>
      <c r="DH81" s="48"/>
      <c r="DI81" s="48"/>
      <c r="DL81" s="49"/>
      <c r="DM81" s="46"/>
      <c r="DN81" s="48"/>
      <c r="DO81" s="48"/>
      <c r="DQ81" s="48"/>
      <c r="DR81" s="48"/>
      <c r="DS81" s="5"/>
      <c r="DU81" s="46"/>
      <c r="DV81" s="47"/>
      <c r="DW81" s="47"/>
      <c r="DX81" s="45"/>
      <c r="DY81" s="47"/>
      <c r="DZ81" s="47"/>
      <c r="EA81" s="46"/>
      <c r="EC81" s="50"/>
      <c r="EF81" s="49"/>
      <c r="EG81" s="46"/>
      <c r="EH81" s="48"/>
      <c r="EI81" s="48"/>
      <c r="EK81" s="48"/>
      <c r="EL81" s="48"/>
      <c r="EM81" s="5"/>
      <c r="EO81" s="46"/>
      <c r="EP81" s="47"/>
      <c r="EQ81" s="47"/>
      <c r="ER81" s="45"/>
      <c r="ES81" s="47"/>
      <c r="ET81" s="47"/>
      <c r="EU81" s="46"/>
      <c r="EV81" s="48"/>
      <c r="EW81" s="48"/>
      <c r="EZ81" s="49"/>
      <c r="FA81" s="46"/>
      <c r="FB81" s="48"/>
      <c r="FC81" s="48"/>
      <c r="FE81" s="48"/>
      <c r="FF81" s="48"/>
      <c r="FG81" s="5"/>
      <c r="FI81" s="46"/>
      <c r="FJ81" s="47"/>
      <c r="FK81" s="47"/>
      <c r="FL81" s="45"/>
      <c r="FM81" s="47"/>
      <c r="FN81" s="47"/>
      <c r="FO81" s="46"/>
      <c r="FP81" s="48"/>
      <c r="FQ81" s="48"/>
      <c r="FT81" s="49"/>
      <c r="FU81" s="46"/>
      <c r="FV81" s="48"/>
      <c r="FW81" s="48"/>
      <c r="FY81" s="48"/>
      <c r="FZ81" s="48"/>
      <c r="GA81" s="5"/>
      <c r="GI81" s="51"/>
      <c r="GN81" s="49"/>
      <c r="GU81" s="5"/>
      <c r="HC81" s="51"/>
      <c r="HH81" s="49"/>
      <c r="HO81" s="5"/>
      <c r="HW81" s="51"/>
      <c r="IB81" s="49"/>
      <c r="II81" s="5"/>
      <c r="IQ81" s="51"/>
      <c r="IV81" s="49"/>
    </row>
    <row r="82" spans="1:256" s="6" customFormat="1" ht="13.5" customHeight="1">
      <c r="A82" s="63"/>
      <c r="B82" s="45"/>
      <c r="C82" s="5"/>
      <c r="E82" s="46"/>
      <c r="F82" s="47"/>
      <c r="G82" s="48"/>
      <c r="H82" s="45"/>
      <c r="I82" s="47"/>
      <c r="J82" s="48"/>
      <c r="K82" s="46"/>
      <c r="L82" s="48"/>
      <c r="M82" s="48"/>
      <c r="P82" s="49"/>
      <c r="Q82" s="46"/>
      <c r="R82" s="48"/>
      <c r="S82" s="48"/>
      <c r="U82" s="48"/>
      <c r="V82" s="48"/>
      <c r="W82" s="5"/>
      <c r="Y82" s="46"/>
      <c r="Z82" s="47"/>
      <c r="AA82" s="47"/>
      <c r="AB82" s="45"/>
      <c r="AC82" s="47"/>
      <c r="AD82" s="47"/>
      <c r="AE82" s="46"/>
      <c r="AF82" s="48"/>
      <c r="AG82" s="48"/>
      <c r="AJ82" s="49"/>
      <c r="AK82" s="46"/>
      <c r="AM82" s="48"/>
      <c r="AO82" s="48"/>
      <c r="AP82" s="48"/>
      <c r="AQ82" s="5"/>
      <c r="AS82" s="46"/>
      <c r="AT82" s="47"/>
      <c r="AU82" s="47"/>
      <c r="AV82" s="45"/>
      <c r="AW82" s="47"/>
      <c r="AX82" s="47"/>
      <c r="AY82" s="46"/>
      <c r="AZ82" s="48"/>
      <c r="BA82" s="48"/>
      <c r="BD82" s="49"/>
      <c r="BE82" s="46"/>
      <c r="BF82" s="48"/>
      <c r="BG82" s="48"/>
      <c r="BI82" s="48"/>
      <c r="BJ82" s="48"/>
      <c r="BK82" s="5"/>
      <c r="BM82" s="46"/>
      <c r="BN82" s="47"/>
      <c r="BO82" s="47"/>
      <c r="BP82" s="45"/>
      <c r="BQ82" s="47"/>
      <c r="BR82" s="47"/>
      <c r="BS82" s="46"/>
      <c r="BT82" s="48"/>
      <c r="BU82" s="48"/>
      <c r="BX82" s="49"/>
      <c r="BY82" s="46"/>
      <c r="BZ82" s="48"/>
      <c r="CA82" s="48"/>
      <c r="CC82" s="48"/>
      <c r="CD82" s="48"/>
      <c r="CE82" s="46"/>
      <c r="CG82" s="46"/>
      <c r="CH82" s="47"/>
      <c r="CI82" s="47"/>
      <c r="CJ82" s="45"/>
      <c r="CK82" s="47"/>
      <c r="CL82" s="47"/>
      <c r="CM82" s="46"/>
      <c r="CN82" s="48"/>
      <c r="CO82" s="48"/>
      <c r="CR82" s="49"/>
      <c r="CS82" s="46"/>
      <c r="CT82" s="48"/>
      <c r="CU82" s="48"/>
      <c r="CW82" s="48"/>
      <c r="CX82" s="48"/>
      <c r="CY82" s="5"/>
      <c r="DA82" s="46"/>
      <c r="DB82" s="47"/>
      <c r="DC82" s="47"/>
      <c r="DD82" s="45"/>
      <c r="DE82" s="47"/>
      <c r="DF82" s="47"/>
      <c r="DG82" s="46"/>
      <c r="DH82" s="48"/>
      <c r="DI82" s="48"/>
      <c r="DL82" s="49"/>
      <c r="DM82" s="46"/>
      <c r="DN82" s="48"/>
      <c r="DO82" s="48"/>
      <c r="DQ82" s="48"/>
      <c r="DR82" s="48"/>
      <c r="DS82" s="5"/>
      <c r="DU82" s="46"/>
      <c r="DV82" s="47"/>
      <c r="DW82" s="47"/>
      <c r="DX82" s="45"/>
      <c r="DY82" s="47"/>
      <c r="DZ82" s="47"/>
      <c r="EA82" s="46"/>
      <c r="EC82" s="50"/>
      <c r="EF82" s="49"/>
      <c r="EG82" s="46"/>
      <c r="EH82" s="48"/>
      <c r="EI82" s="48"/>
      <c r="EK82" s="48"/>
      <c r="EL82" s="48"/>
      <c r="EM82" s="5"/>
      <c r="EO82" s="46"/>
      <c r="EP82" s="47"/>
      <c r="EQ82" s="47"/>
      <c r="ER82" s="45"/>
      <c r="ES82" s="47"/>
      <c r="ET82" s="47"/>
      <c r="EU82" s="46"/>
      <c r="EV82" s="48"/>
      <c r="EW82" s="48"/>
      <c r="EZ82" s="49"/>
      <c r="FA82" s="46"/>
      <c r="FB82" s="48"/>
      <c r="FC82" s="48"/>
      <c r="FE82" s="48"/>
      <c r="FF82" s="48"/>
      <c r="FG82" s="5"/>
      <c r="FI82" s="46"/>
      <c r="FJ82" s="47"/>
      <c r="FK82" s="47"/>
      <c r="FL82" s="45"/>
      <c r="FM82" s="47"/>
      <c r="FN82" s="47"/>
      <c r="FO82" s="46"/>
      <c r="FP82" s="48"/>
      <c r="FQ82" s="48"/>
      <c r="FT82" s="49"/>
      <c r="FU82" s="46"/>
      <c r="FV82" s="48"/>
      <c r="FW82" s="48"/>
      <c r="FY82" s="48"/>
      <c r="FZ82" s="48"/>
      <c r="GA82" s="5"/>
      <c r="GI82" s="51"/>
      <c r="GN82" s="49"/>
      <c r="GU82" s="5"/>
      <c r="HC82" s="51"/>
      <c r="HH82" s="49"/>
      <c r="HO82" s="5"/>
      <c r="HW82" s="51"/>
      <c r="IB82" s="49"/>
      <c r="II82" s="5"/>
      <c r="IQ82" s="51"/>
      <c r="IV82" s="49"/>
    </row>
    <row r="83" spans="1:256" s="6" customFormat="1" ht="13.5" customHeight="1">
      <c r="A83" s="63"/>
      <c r="B83" s="45"/>
      <c r="C83" s="5"/>
      <c r="E83" s="46"/>
      <c r="F83" s="47"/>
      <c r="G83" s="48"/>
      <c r="H83" s="45"/>
      <c r="I83" s="47"/>
      <c r="J83" s="48"/>
      <c r="K83" s="46"/>
      <c r="L83" s="48"/>
      <c r="M83" s="48"/>
      <c r="P83" s="49"/>
      <c r="Q83" s="46"/>
      <c r="R83" s="48"/>
      <c r="S83" s="48"/>
      <c r="U83" s="48"/>
      <c r="V83" s="48"/>
      <c r="W83" s="5"/>
      <c r="Y83" s="46"/>
      <c r="Z83" s="47"/>
      <c r="AA83" s="47"/>
      <c r="AB83" s="45"/>
      <c r="AC83" s="47"/>
      <c r="AD83" s="47"/>
      <c r="AE83" s="46"/>
      <c r="AF83" s="48"/>
      <c r="AG83" s="48"/>
      <c r="AJ83" s="49"/>
      <c r="AK83" s="46"/>
      <c r="AM83" s="48"/>
      <c r="AO83" s="48"/>
      <c r="AP83" s="48"/>
      <c r="AQ83" s="5"/>
      <c r="AS83" s="46"/>
      <c r="AT83" s="47"/>
      <c r="AU83" s="47"/>
      <c r="AV83" s="45"/>
      <c r="AW83" s="47"/>
      <c r="AX83" s="47"/>
      <c r="AY83" s="46"/>
      <c r="AZ83" s="48"/>
      <c r="BA83" s="48"/>
      <c r="BD83" s="49"/>
      <c r="BE83" s="46"/>
      <c r="BF83" s="48"/>
      <c r="BG83" s="48"/>
      <c r="BI83" s="48"/>
      <c r="BJ83" s="48"/>
      <c r="BK83" s="5"/>
      <c r="BM83" s="46"/>
      <c r="BN83" s="47"/>
      <c r="BO83" s="47"/>
      <c r="BP83" s="45"/>
      <c r="BQ83" s="47"/>
      <c r="BR83" s="47"/>
      <c r="BS83" s="46"/>
      <c r="BT83" s="48"/>
      <c r="BU83" s="48"/>
      <c r="BX83" s="49"/>
      <c r="BY83" s="46"/>
      <c r="BZ83" s="48"/>
      <c r="CA83" s="48"/>
      <c r="CC83" s="48"/>
      <c r="CD83" s="48"/>
      <c r="CE83" s="46"/>
      <c r="CG83" s="46"/>
      <c r="CH83" s="47"/>
      <c r="CI83" s="47"/>
      <c r="CJ83" s="45"/>
      <c r="CK83" s="47"/>
      <c r="CL83" s="47"/>
      <c r="CM83" s="46"/>
      <c r="CN83" s="48"/>
      <c r="CO83" s="48"/>
      <c r="CR83" s="49"/>
      <c r="CS83" s="46"/>
      <c r="CT83" s="48"/>
      <c r="CU83" s="48"/>
      <c r="CW83" s="48"/>
      <c r="CX83" s="48"/>
      <c r="CY83" s="5"/>
      <c r="DA83" s="46"/>
      <c r="DB83" s="47"/>
      <c r="DC83" s="47"/>
      <c r="DD83" s="45"/>
      <c r="DE83" s="47"/>
      <c r="DF83" s="47"/>
      <c r="DG83" s="46"/>
      <c r="DH83" s="48"/>
      <c r="DI83" s="48"/>
      <c r="DL83" s="49"/>
      <c r="DM83" s="46"/>
      <c r="DN83" s="48"/>
      <c r="DO83" s="48"/>
      <c r="DQ83" s="48"/>
      <c r="DR83" s="48"/>
      <c r="DS83" s="5"/>
      <c r="DU83" s="46"/>
      <c r="DV83" s="47"/>
      <c r="DW83" s="47"/>
      <c r="DX83" s="45"/>
      <c r="DY83" s="47"/>
      <c r="DZ83" s="47"/>
      <c r="EA83" s="46"/>
      <c r="EC83" s="50"/>
      <c r="EF83" s="49"/>
      <c r="EG83" s="46"/>
      <c r="EH83" s="48"/>
      <c r="EI83" s="48"/>
      <c r="EK83" s="48"/>
      <c r="EL83" s="48"/>
      <c r="EM83" s="5"/>
      <c r="EO83" s="46"/>
      <c r="EP83" s="47"/>
      <c r="EQ83" s="47"/>
      <c r="ER83" s="45"/>
      <c r="ES83" s="47"/>
      <c r="ET83" s="47"/>
      <c r="EU83" s="46"/>
      <c r="EV83" s="48"/>
      <c r="EW83" s="48"/>
      <c r="EZ83" s="49"/>
      <c r="FA83" s="46"/>
      <c r="FB83" s="48"/>
      <c r="FC83" s="48"/>
      <c r="FE83" s="48"/>
      <c r="FF83" s="48"/>
      <c r="FG83" s="5"/>
      <c r="FI83" s="46"/>
      <c r="FJ83" s="47"/>
      <c r="FK83" s="47"/>
      <c r="FL83" s="45"/>
      <c r="FM83" s="47"/>
      <c r="FN83" s="47"/>
      <c r="FO83" s="46"/>
      <c r="FP83" s="48"/>
      <c r="FQ83" s="48"/>
      <c r="FT83" s="49"/>
      <c r="FU83" s="46"/>
      <c r="FV83" s="48"/>
      <c r="FW83" s="48"/>
      <c r="FY83" s="48"/>
      <c r="FZ83" s="48"/>
      <c r="GA83" s="5"/>
      <c r="GI83" s="51"/>
      <c r="GN83" s="49"/>
      <c r="GU83" s="5"/>
      <c r="HC83" s="51"/>
      <c r="HH83" s="49"/>
      <c r="HO83" s="5"/>
      <c r="HW83" s="51"/>
      <c r="IB83" s="49"/>
      <c r="II83" s="5"/>
      <c r="IQ83" s="51"/>
      <c r="IV83" s="49"/>
    </row>
    <row r="84" spans="1:256" s="6" customFormat="1" ht="13.5" customHeight="1">
      <c r="A84" s="63"/>
      <c r="B84" s="45"/>
      <c r="C84" s="5"/>
      <c r="E84" s="46"/>
      <c r="F84" s="47"/>
      <c r="G84" s="48"/>
      <c r="H84" s="45"/>
      <c r="I84" s="47"/>
      <c r="J84" s="48"/>
      <c r="K84" s="46"/>
      <c r="L84" s="48"/>
      <c r="M84" s="48"/>
      <c r="P84" s="49"/>
      <c r="Q84" s="46"/>
      <c r="R84" s="48"/>
      <c r="S84" s="48"/>
      <c r="U84" s="48"/>
      <c r="V84" s="48"/>
      <c r="W84" s="5"/>
      <c r="Y84" s="46"/>
      <c r="Z84" s="47"/>
      <c r="AA84" s="47"/>
      <c r="AB84" s="45"/>
      <c r="AC84" s="47"/>
      <c r="AD84" s="47"/>
      <c r="AE84" s="46"/>
      <c r="AF84" s="48"/>
      <c r="AG84" s="48"/>
      <c r="AJ84" s="49"/>
      <c r="AK84" s="46"/>
      <c r="AM84" s="48"/>
      <c r="AO84" s="48"/>
      <c r="AP84" s="48"/>
      <c r="AQ84" s="5"/>
      <c r="AS84" s="46"/>
      <c r="AT84" s="47"/>
      <c r="AU84" s="47"/>
      <c r="AV84" s="45"/>
      <c r="AW84" s="47"/>
      <c r="AX84" s="47"/>
      <c r="AY84" s="46"/>
      <c r="AZ84" s="48"/>
      <c r="BA84" s="48"/>
      <c r="BD84" s="49"/>
      <c r="BE84" s="46"/>
      <c r="BF84" s="48"/>
      <c r="BG84" s="48"/>
      <c r="BI84" s="48"/>
      <c r="BJ84" s="48"/>
      <c r="BK84" s="5"/>
      <c r="BM84" s="46"/>
      <c r="BN84" s="47"/>
      <c r="BO84" s="47"/>
      <c r="BP84" s="45"/>
      <c r="BQ84" s="47"/>
      <c r="BR84" s="47"/>
      <c r="BS84" s="46"/>
      <c r="BT84" s="48"/>
      <c r="BU84" s="48"/>
      <c r="BX84" s="49"/>
      <c r="BY84" s="46"/>
      <c r="BZ84" s="48"/>
      <c r="CA84" s="48"/>
      <c r="CC84" s="48"/>
      <c r="CD84" s="48"/>
      <c r="CE84" s="46"/>
      <c r="CG84" s="46"/>
      <c r="CH84" s="47"/>
      <c r="CI84" s="47"/>
      <c r="CJ84" s="45"/>
      <c r="CK84" s="47"/>
      <c r="CL84" s="47"/>
      <c r="CM84" s="46"/>
      <c r="CN84" s="48"/>
      <c r="CO84" s="48"/>
      <c r="CR84" s="49"/>
      <c r="CS84" s="46"/>
      <c r="CT84" s="48"/>
      <c r="CU84" s="48"/>
      <c r="CW84" s="48"/>
      <c r="CX84" s="48"/>
      <c r="CY84" s="5"/>
      <c r="DA84" s="46"/>
      <c r="DB84" s="47"/>
      <c r="DC84" s="47"/>
      <c r="DD84" s="45"/>
      <c r="DE84" s="47"/>
      <c r="DF84" s="47"/>
      <c r="DG84" s="46"/>
      <c r="DH84" s="48"/>
      <c r="DI84" s="48"/>
      <c r="DL84" s="49"/>
      <c r="DM84" s="46"/>
      <c r="DN84" s="48"/>
      <c r="DO84" s="48"/>
      <c r="DQ84" s="48"/>
      <c r="DR84" s="48"/>
      <c r="DS84" s="5"/>
      <c r="DU84" s="46"/>
      <c r="DV84" s="47"/>
      <c r="DW84" s="47"/>
      <c r="DX84" s="45"/>
      <c r="DY84" s="47"/>
      <c r="DZ84" s="47"/>
      <c r="EA84" s="46"/>
      <c r="EC84" s="50"/>
      <c r="EF84" s="49"/>
      <c r="EG84" s="46"/>
      <c r="EH84" s="48"/>
      <c r="EI84" s="48"/>
      <c r="EK84" s="48"/>
      <c r="EL84" s="48"/>
      <c r="EM84" s="5"/>
      <c r="EO84" s="46"/>
      <c r="EP84" s="47"/>
      <c r="EQ84" s="47"/>
      <c r="ER84" s="45"/>
      <c r="ES84" s="47"/>
      <c r="ET84" s="47"/>
      <c r="EU84" s="46"/>
      <c r="EV84" s="48"/>
      <c r="EW84" s="48"/>
      <c r="EZ84" s="49"/>
      <c r="FA84" s="46"/>
      <c r="FB84" s="48"/>
      <c r="FC84" s="48"/>
      <c r="FE84" s="48"/>
      <c r="FF84" s="48"/>
      <c r="FG84" s="5"/>
      <c r="FI84" s="46"/>
      <c r="FJ84" s="47"/>
      <c r="FK84" s="47"/>
      <c r="FL84" s="45"/>
      <c r="FM84" s="47"/>
      <c r="FN84" s="47"/>
      <c r="FO84" s="46"/>
      <c r="FP84" s="48"/>
      <c r="FQ84" s="48"/>
      <c r="FT84" s="49"/>
      <c r="FU84" s="46"/>
      <c r="FV84" s="48"/>
      <c r="FW84" s="48"/>
      <c r="FY84" s="48"/>
      <c r="FZ84" s="48"/>
      <c r="GA84" s="5"/>
      <c r="GI84" s="51"/>
      <c r="GN84" s="49"/>
      <c r="GU84" s="5"/>
      <c r="HC84" s="51"/>
      <c r="HH84" s="49"/>
      <c r="HO84" s="5"/>
      <c r="HW84" s="51"/>
      <c r="IB84" s="49"/>
      <c r="II84" s="5"/>
      <c r="IQ84" s="51"/>
      <c r="IV84" s="49"/>
    </row>
    <row r="85" spans="1:256" s="6" customFormat="1" ht="13.5" customHeight="1">
      <c r="A85" s="63"/>
      <c r="B85" s="45"/>
      <c r="C85" s="5"/>
      <c r="E85" s="46"/>
      <c r="F85" s="47"/>
      <c r="G85" s="48"/>
      <c r="H85" s="45"/>
      <c r="I85" s="47"/>
      <c r="J85" s="48"/>
      <c r="K85" s="46"/>
      <c r="L85" s="48"/>
      <c r="M85" s="48"/>
      <c r="P85" s="49"/>
      <c r="Q85" s="46"/>
      <c r="R85" s="48"/>
      <c r="S85" s="48"/>
      <c r="U85" s="48"/>
      <c r="V85" s="48"/>
      <c r="W85" s="5"/>
      <c r="Y85" s="46"/>
      <c r="Z85" s="47"/>
      <c r="AA85" s="47"/>
      <c r="AB85" s="45"/>
      <c r="AC85" s="47"/>
      <c r="AD85" s="47"/>
      <c r="AE85" s="46"/>
      <c r="AF85" s="48"/>
      <c r="AG85" s="48"/>
      <c r="AJ85" s="49"/>
      <c r="AK85" s="46"/>
      <c r="AM85" s="48"/>
      <c r="AO85" s="48"/>
      <c r="AP85" s="48"/>
      <c r="AQ85" s="5"/>
      <c r="AS85" s="46"/>
      <c r="AT85" s="47"/>
      <c r="AU85" s="47"/>
      <c r="AV85" s="45"/>
      <c r="AW85" s="47"/>
      <c r="AX85" s="47"/>
      <c r="AY85" s="46"/>
      <c r="AZ85" s="48"/>
      <c r="BA85" s="48"/>
      <c r="BD85" s="49"/>
      <c r="BE85" s="46"/>
      <c r="BF85" s="48"/>
      <c r="BG85" s="48"/>
      <c r="BI85" s="48"/>
      <c r="BJ85" s="48"/>
      <c r="BK85" s="5"/>
      <c r="BM85" s="46"/>
      <c r="BN85" s="47"/>
      <c r="BO85" s="47"/>
      <c r="BP85" s="45"/>
      <c r="BQ85" s="47"/>
      <c r="BR85" s="47"/>
      <c r="BS85" s="46"/>
      <c r="BT85" s="48"/>
      <c r="BU85" s="48"/>
      <c r="BX85" s="49"/>
      <c r="BY85" s="46"/>
      <c r="BZ85" s="48"/>
      <c r="CA85" s="48"/>
      <c r="CC85" s="48"/>
      <c r="CD85" s="48"/>
      <c r="CE85" s="46"/>
      <c r="CG85" s="46"/>
      <c r="CH85" s="47"/>
      <c r="CI85" s="47"/>
      <c r="CJ85" s="45"/>
      <c r="CK85" s="47"/>
      <c r="CL85" s="47"/>
      <c r="CM85" s="46"/>
      <c r="CN85" s="48"/>
      <c r="CO85" s="48"/>
      <c r="CR85" s="49"/>
      <c r="CS85" s="46"/>
      <c r="CT85" s="48"/>
      <c r="CU85" s="48"/>
      <c r="CW85" s="48"/>
      <c r="CX85" s="48"/>
      <c r="CY85" s="5"/>
      <c r="DA85" s="46"/>
      <c r="DB85" s="47"/>
      <c r="DC85" s="47"/>
      <c r="DD85" s="45"/>
      <c r="DE85" s="47"/>
      <c r="DF85" s="47"/>
      <c r="DG85" s="46"/>
      <c r="DH85" s="48"/>
      <c r="DI85" s="48"/>
      <c r="DL85" s="49"/>
      <c r="DM85" s="46"/>
      <c r="DN85" s="48"/>
      <c r="DO85" s="48"/>
      <c r="DQ85" s="48"/>
      <c r="DR85" s="48"/>
      <c r="DS85" s="5"/>
      <c r="DU85" s="46"/>
      <c r="DV85" s="47"/>
      <c r="DW85" s="47"/>
      <c r="DX85" s="45"/>
      <c r="DY85" s="47"/>
      <c r="DZ85" s="47"/>
      <c r="EA85" s="46"/>
      <c r="EC85" s="50"/>
      <c r="EF85" s="49"/>
      <c r="EG85" s="46"/>
      <c r="EH85" s="48"/>
      <c r="EI85" s="48"/>
      <c r="EK85" s="48"/>
      <c r="EL85" s="48"/>
      <c r="EM85" s="5"/>
      <c r="EO85" s="46"/>
      <c r="EP85" s="47"/>
      <c r="EQ85" s="47"/>
      <c r="ER85" s="45"/>
      <c r="ES85" s="47"/>
      <c r="ET85" s="47"/>
      <c r="EU85" s="46"/>
      <c r="EV85" s="48"/>
      <c r="EW85" s="48"/>
      <c r="EZ85" s="49"/>
      <c r="FA85" s="46"/>
      <c r="FB85" s="48"/>
      <c r="FC85" s="48"/>
      <c r="FE85" s="48"/>
      <c r="FF85" s="48"/>
      <c r="FG85" s="5"/>
      <c r="FI85" s="46"/>
      <c r="FJ85" s="47"/>
      <c r="FK85" s="47"/>
      <c r="FL85" s="45"/>
      <c r="FM85" s="47"/>
      <c r="FN85" s="47"/>
      <c r="FO85" s="46"/>
      <c r="FP85" s="48"/>
      <c r="FQ85" s="48"/>
      <c r="FT85" s="49"/>
      <c r="FU85" s="46"/>
      <c r="FV85" s="48"/>
      <c r="FW85" s="48"/>
      <c r="FY85" s="48"/>
      <c r="FZ85" s="48"/>
      <c r="GA85" s="5"/>
      <c r="GI85" s="51"/>
      <c r="GN85" s="49"/>
      <c r="GU85" s="5"/>
      <c r="HC85" s="51"/>
      <c r="HH85" s="49"/>
      <c r="HO85" s="5"/>
      <c r="HW85" s="51"/>
      <c r="IB85" s="49"/>
      <c r="II85" s="5"/>
      <c r="IQ85" s="51"/>
      <c r="IV85" s="49"/>
    </row>
    <row r="86" spans="1:256" s="6" customFormat="1" ht="13.5" customHeight="1">
      <c r="A86" s="63"/>
      <c r="B86" s="45"/>
      <c r="C86" s="5"/>
      <c r="E86" s="46"/>
      <c r="F86" s="47"/>
      <c r="G86" s="48"/>
      <c r="H86" s="45"/>
      <c r="I86" s="47"/>
      <c r="J86" s="48"/>
      <c r="K86" s="46"/>
      <c r="L86" s="48"/>
      <c r="M86" s="48"/>
      <c r="P86" s="49"/>
      <c r="Q86" s="46"/>
      <c r="R86" s="48"/>
      <c r="S86" s="48"/>
      <c r="U86" s="48"/>
      <c r="V86" s="48"/>
      <c r="W86" s="5"/>
      <c r="Y86" s="46"/>
      <c r="Z86" s="47"/>
      <c r="AA86" s="47"/>
      <c r="AB86" s="45"/>
      <c r="AC86" s="47"/>
      <c r="AD86" s="47"/>
      <c r="AE86" s="46"/>
      <c r="AF86" s="48"/>
      <c r="AG86" s="48"/>
      <c r="AJ86" s="49"/>
      <c r="AK86" s="46"/>
      <c r="AM86" s="48"/>
      <c r="AO86" s="48"/>
      <c r="AP86" s="48"/>
      <c r="AQ86" s="5"/>
      <c r="AS86" s="46"/>
      <c r="AT86" s="47"/>
      <c r="AU86" s="47"/>
      <c r="AV86" s="45"/>
      <c r="AW86" s="47"/>
      <c r="AX86" s="47"/>
      <c r="AY86" s="46"/>
      <c r="AZ86" s="48"/>
      <c r="BA86" s="48"/>
      <c r="BD86" s="49"/>
      <c r="BE86" s="46"/>
      <c r="BF86" s="48"/>
      <c r="BG86" s="48"/>
      <c r="BI86" s="48"/>
      <c r="BJ86" s="48"/>
      <c r="BK86" s="5"/>
      <c r="BM86" s="46"/>
      <c r="BN86" s="47"/>
      <c r="BO86" s="47"/>
      <c r="BP86" s="45"/>
      <c r="BQ86" s="47"/>
      <c r="BR86" s="47"/>
      <c r="BS86" s="46"/>
      <c r="BT86" s="48"/>
      <c r="BU86" s="48"/>
      <c r="BX86" s="49"/>
      <c r="BY86" s="46"/>
      <c r="BZ86" s="48"/>
      <c r="CA86" s="48"/>
      <c r="CC86" s="48"/>
      <c r="CD86" s="48"/>
      <c r="CE86" s="46"/>
      <c r="CG86" s="46"/>
      <c r="CH86" s="47"/>
      <c r="CI86" s="47"/>
      <c r="CJ86" s="45"/>
      <c r="CK86" s="47"/>
      <c r="CL86" s="47"/>
      <c r="CM86" s="46"/>
      <c r="CN86" s="48"/>
      <c r="CO86" s="48"/>
      <c r="CR86" s="49"/>
      <c r="CS86" s="46"/>
      <c r="CT86" s="48"/>
      <c r="CU86" s="48"/>
      <c r="CW86" s="48"/>
      <c r="CX86" s="48"/>
      <c r="CY86" s="5"/>
      <c r="DA86" s="46"/>
      <c r="DB86" s="47"/>
      <c r="DC86" s="47"/>
      <c r="DD86" s="45"/>
      <c r="DE86" s="47"/>
      <c r="DF86" s="47"/>
      <c r="DG86" s="46"/>
      <c r="DH86" s="48"/>
      <c r="DI86" s="48"/>
      <c r="DL86" s="49"/>
      <c r="DM86" s="46"/>
      <c r="DN86" s="48"/>
      <c r="DO86" s="48"/>
      <c r="DQ86" s="48"/>
      <c r="DR86" s="48"/>
      <c r="DS86" s="5"/>
      <c r="DU86" s="46"/>
      <c r="DV86" s="47"/>
      <c r="DW86" s="47"/>
      <c r="DX86" s="45"/>
      <c r="DY86" s="47"/>
      <c r="DZ86" s="47"/>
      <c r="EA86" s="46"/>
      <c r="EC86" s="50"/>
      <c r="EF86" s="49"/>
      <c r="EG86" s="46"/>
      <c r="EH86" s="48"/>
      <c r="EI86" s="48"/>
      <c r="EK86" s="48"/>
      <c r="EL86" s="48"/>
      <c r="EM86" s="5"/>
      <c r="EO86" s="46"/>
      <c r="EP86" s="47"/>
      <c r="EQ86" s="47"/>
      <c r="ER86" s="45"/>
      <c r="ES86" s="47"/>
      <c r="ET86" s="47"/>
      <c r="EU86" s="46"/>
      <c r="EV86" s="48"/>
      <c r="EW86" s="48"/>
      <c r="EZ86" s="49"/>
      <c r="FA86" s="46"/>
      <c r="FB86" s="48"/>
      <c r="FC86" s="48"/>
      <c r="FE86" s="48"/>
      <c r="FF86" s="48"/>
      <c r="FG86" s="5"/>
      <c r="FI86" s="46"/>
      <c r="FJ86" s="47"/>
      <c r="FK86" s="47"/>
      <c r="FL86" s="45"/>
      <c r="FM86" s="47"/>
      <c r="FN86" s="47"/>
      <c r="FO86" s="46"/>
      <c r="FP86" s="48"/>
      <c r="FQ86" s="48"/>
      <c r="FT86" s="49"/>
      <c r="FU86" s="46"/>
      <c r="FV86" s="48"/>
      <c r="FW86" s="48"/>
      <c r="FY86" s="48"/>
      <c r="FZ86" s="48"/>
      <c r="GA86" s="5"/>
      <c r="GI86" s="51"/>
      <c r="GN86" s="49"/>
      <c r="GU86" s="5"/>
      <c r="HC86" s="51"/>
      <c r="HH86" s="49"/>
      <c r="HO86" s="5"/>
      <c r="HW86" s="51"/>
      <c r="IB86" s="49"/>
      <c r="II86" s="5"/>
      <c r="IQ86" s="51"/>
      <c r="IV86" s="49"/>
    </row>
    <row r="87" spans="1:256" s="6" customFormat="1" ht="13.5" customHeight="1">
      <c r="A87" s="63"/>
      <c r="B87" s="45"/>
      <c r="C87" s="5"/>
      <c r="E87" s="46"/>
      <c r="F87" s="47"/>
      <c r="G87" s="48"/>
      <c r="H87" s="45"/>
      <c r="I87" s="47"/>
      <c r="J87" s="48"/>
      <c r="K87" s="46"/>
      <c r="L87" s="48"/>
      <c r="M87" s="48"/>
      <c r="P87" s="49"/>
      <c r="Q87" s="46"/>
      <c r="R87" s="48"/>
      <c r="S87" s="48"/>
      <c r="U87" s="48"/>
      <c r="V87" s="48"/>
      <c r="W87" s="5"/>
      <c r="Y87" s="46"/>
      <c r="Z87" s="47"/>
      <c r="AA87" s="47"/>
      <c r="AB87" s="45"/>
      <c r="AC87" s="47"/>
      <c r="AD87" s="47"/>
      <c r="AE87" s="46"/>
      <c r="AF87" s="48"/>
      <c r="AG87" s="48"/>
      <c r="AJ87" s="49"/>
      <c r="AK87" s="46"/>
      <c r="AM87" s="48"/>
      <c r="AO87" s="48"/>
      <c r="AP87" s="48"/>
      <c r="AQ87" s="5"/>
      <c r="AS87" s="46"/>
      <c r="AT87" s="47"/>
      <c r="AU87" s="47"/>
      <c r="AV87" s="45"/>
      <c r="AW87" s="47"/>
      <c r="AX87" s="47"/>
      <c r="AY87" s="46"/>
      <c r="AZ87" s="48"/>
      <c r="BA87" s="48"/>
      <c r="BD87" s="49"/>
      <c r="BE87" s="46"/>
      <c r="BF87" s="48"/>
      <c r="BG87" s="48"/>
      <c r="BI87" s="48"/>
      <c r="BJ87" s="48"/>
      <c r="BK87" s="5"/>
      <c r="BM87" s="46"/>
      <c r="BN87" s="47"/>
      <c r="BO87" s="47"/>
      <c r="BP87" s="45"/>
      <c r="BQ87" s="47"/>
      <c r="BR87" s="47"/>
      <c r="BS87" s="46"/>
      <c r="BT87" s="48"/>
      <c r="BU87" s="48"/>
      <c r="BX87" s="49"/>
      <c r="BY87" s="46"/>
      <c r="BZ87" s="48"/>
      <c r="CA87" s="48"/>
      <c r="CC87" s="48"/>
      <c r="CD87" s="48"/>
      <c r="CE87" s="46"/>
      <c r="CG87" s="46"/>
      <c r="CH87" s="47"/>
      <c r="CI87" s="47"/>
      <c r="CJ87" s="45"/>
      <c r="CK87" s="47"/>
      <c r="CL87" s="47"/>
      <c r="CM87" s="46"/>
      <c r="CN87" s="48"/>
      <c r="CO87" s="48"/>
      <c r="CR87" s="49"/>
      <c r="CS87" s="46"/>
      <c r="CT87" s="48"/>
      <c r="CU87" s="48"/>
      <c r="CW87" s="48"/>
      <c r="CX87" s="48"/>
      <c r="CY87" s="5"/>
      <c r="DA87" s="46"/>
      <c r="DB87" s="47"/>
      <c r="DC87" s="47"/>
      <c r="DD87" s="45"/>
      <c r="DE87" s="47"/>
      <c r="DF87" s="47"/>
      <c r="DG87" s="46"/>
      <c r="DH87" s="48"/>
      <c r="DI87" s="48"/>
      <c r="DL87" s="49"/>
      <c r="DM87" s="46"/>
      <c r="DN87" s="48"/>
      <c r="DO87" s="48"/>
      <c r="DQ87" s="48"/>
      <c r="DR87" s="48"/>
      <c r="DS87" s="5"/>
      <c r="DU87" s="46"/>
      <c r="DV87" s="47"/>
      <c r="DW87" s="47"/>
      <c r="DX87" s="45"/>
      <c r="DY87" s="47"/>
      <c r="DZ87" s="47"/>
      <c r="EA87" s="46"/>
      <c r="EC87" s="50"/>
      <c r="EF87" s="49"/>
      <c r="EG87" s="46"/>
      <c r="EH87" s="48"/>
      <c r="EI87" s="48"/>
      <c r="EK87" s="48"/>
      <c r="EL87" s="48"/>
      <c r="EM87" s="5"/>
      <c r="EO87" s="46"/>
      <c r="EP87" s="47"/>
      <c r="EQ87" s="47"/>
      <c r="ER87" s="45"/>
      <c r="ES87" s="47"/>
      <c r="ET87" s="47"/>
      <c r="EU87" s="46"/>
      <c r="EV87" s="48"/>
      <c r="EW87" s="48"/>
      <c r="EZ87" s="49"/>
      <c r="FA87" s="46"/>
      <c r="FB87" s="48"/>
      <c r="FC87" s="48"/>
      <c r="FE87" s="48"/>
      <c r="FF87" s="48"/>
      <c r="FG87" s="5"/>
      <c r="FI87" s="46"/>
      <c r="FJ87" s="47"/>
      <c r="FK87" s="47"/>
      <c r="FL87" s="45"/>
      <c r="FM87" s="47"/>
      <c r="FN87" s="47"/>
      <c r="FO87" s="46"/>
      <c r="FP87" s="48"/>
      <c r="FQ87" s="48"/>
      <c r="FT87" s="49"/>
      <c r="FU87" s="46"/>
      <c r="FV87" s="48"/>
      <c r="FW87" s="48"/>
      <c r="FY87" s="48"/>
      <c r="FZ87" s="48"/>
      <c r="GA87" s="5"/>
      <c r="GI87" s="51"/>
      <c r="GN87" s="49"/>
      <c r="GU87" s="5"/>
      <c r="HC87" s="51"/>
      <c r="HH87" s="49"/>
      <c r="HO87" s="5"/>
      <c r="HW87" s="51"/>
      <c r="IB87" s="49"/>
      <c r="II87" s="5"/>
      <c r="IQ87" s="51"/>
      <c r="IV87" s="49"/>
    </row>
    <row r="88" spans="1:256" s="45" customFormat="1" ht="13.5" customHeight="1">
      <c r="A88" s="63"/>
      <c r="C88" s="5"/>
      <c r="D88" s="6"/>
      <c r="E88" s="46"/>
      <c r="F88" s="47"/>
      <c r="G88" s="48"/>
      <c r="I88" s="47"/>
      <c r="J88" s="48"/>
      <c r="K88" s="46"/>
      <c r="L88" s="48"/>
      <c r="M88" s="48"/>
      <c r="N88" s="6"/>
      <c r="O88" s="6"/>
      <c r="P88" s="49"/>
      <c r="Q88" s="46"/>
      <c r="R88" s="48"/>
      <c r="S88" s="48"/>
      <c r="T88" s="6"/>
      <c r="U88" s="48"/>
      <c r="V88" s="48"/>
      <c r="W88" s="5"/>
      <c r="X88" s="6"/>
      <c r="Y88" s="46"/>
      <c r="Z88" s="47"/>
      <c r="AA88" s="47"/>
      <c r="AC88" s="47"/>
      <c r="AD88" s="47"/>
      <c r="AE88" s="46"/>
      <c r="AF88" s="48"/>
      <c r="AG88" s="48"/>
      <c r="AH88" s="6"/>
      <c r="AI88" s="6"/>
      <c r="AJ88" s="49"/>
      <c r="AK88" s="46"/>
      <c r="AL88" s="6"/>
      <c r="AM88" s="48"/>
      <c r="AN88" s="6"/>
      <c r="AO88" s="48"/>
      <c r="AP88" s="48"/>
      <c r="AQ88" s="5"/>
      <c r="AR88" s="6"/>
      <c r="AS88" s="46"/>
      <c r="AT88" s="47"/>
      <c r="AU88" s="47"/>
      <c r="AW88" s="47"/>
      <c r="AX88" s="47"/>
      <c r="AY88" s="46"/>
      <c r="AZ88" s="48"/>
      <c r="BA88" s="48"/>
      <c r="BB88" s="6"/>
      <c r="BC88" s="6"/>
      <c r="BD88" s="49"/>
      <c r="BE88" s="46"/>
      <c r="BF88" s="48"/>
      <c r="BG88" s="48"/>
      <c r="BH88" s="6"/>
      <c r="BI88" s="48"/>
      <c r="BJ88" s="48"/>
      <c r="BK88" s="5"/>
      <c r="BL88" s="6"/>
      <c r="BM88" s="46"/>
      <c r="BN88" s="47"/>
      <c r="BO88" s="47"/>
      <c r="BQ88" s="47"/>
      <c r="BR88" s="47"/>
      <c r="BS88" s="46"/>
      <c r="BT88" s="48"/>
      <c r="BU88" s="48"/>
      <c r="BV88" s="6"/>
      <c r="BW88" s="6"/>
      <c r="BX88" s="49"/>
      <c r="BY88" s="46"/>
      <c r="BZ88" s="48"/>
      <c r="CA88" s="48"/>
      <c r="CB88" s="6"/>
      <c r="CC88" s="48"/>
      <c r="CD88" s="48"/>
      <c r="CE88" s="46"/>
      <c r="CF88" s="6"/>
      <c r="CG88" s="46"/>
      <c r="CH88" s="47"/>
      <c r="CI88" s="47"/>
      <c r="CK88" s="47"/>
      <c r="CL88" s="47"/>
      <c r="CM88" s="46"/>
      <c r="CN88" s="48"/>
      <c r="CO88" s="48"/>
      <c r="CP88" s="6"/>
      <c r="CQ88" s="6"/>
      <c r="CR88" s="49"/>
      <c r="CS88" s="46"/>
      <c r="CT88" s="48"/>
      <c r="CU88" s="48"/>
      <c r="CV88" s="6"/>
      <c r="CW88" s="48"/>
      <c r="CX88" s="48"/>
      <c r="CY88" s="5"/>
      <c r="CZ88" s="6"/>
      <c r="DA88" s="46"/>
      <c r="DB88" s="47"/>
      <c r="DC88" s="47"/>
      <c r="DE88" s="47"/>
      <c r="DF88" s="47"/>
      <c r="DG88" s="46"/>
      <c r="DH88" s="48"/>
      <c r="DI88" s="48"/>
      <c r="DJ88" s="6"/>
      <c r="DK88" s="6"/>
      <c r="DL88" s="49"/>
      <c r="DM88" s="46"/>
      <c r="DN88" s="48"/>
      <c r="DO88" s="48"/>
      <c r="DP88" s="6"/>
      <c r="DQ88" s="48"/>
      <c r="DR88" s="48"/>
      <c r="DS88" s="5"/>
      <c r="DT88" s="6"/>
      <c r="DU88" s="46"/>
      <c r="DV88" s="47"/>
      <c r="DW88" s="47"/>
      <c r="DY88" s="47"/>
      <c r="DZ88" s="47"/>
      <c r="EA88" s="46"/>
      <c r="EB88" s="6"/>
      <c r="EC88" s="50"/>
      <c r="ED88" s="6"/>
      <c r="EE88" s="6"/>
      <c r="EF88" s="49"/>
      <c r="EG88" s="46"/>
      <c r="EH88" s="48"/>
      <c r="EI88" s="48"/>
      <c r="EJ88" s="6"/>
      <c r="EK88" s="48"/>
      <c r="EL88" s="48"/>
      <c r="EM88" s="5"/>
      <c r="EN88" s="6"/>
      <c r="EO88" s="46"/>
      <c r="EP88" s="47"/>
      <c r="EQ88" s="47"/>
      <c r="ES88" s="47"/>
      <c r="ET88" s="47"/>
      <c r="EU88" s="46"/>
      <c r="EV88" s="48"/>
      <c r="EW88" s="48"/>
      <c r="EX88" s="6"/>
      <c r="EY88" s="6"/>
      <c r="EZ88" s="49"/>
      <c r="FA88" s="46"/>
      <c r="FB88" s="48"/>
      <c r="FC88" s="48"/>
      <c r="FD88" s="6"/>
      <c r="FE88" s="48"/>
      <c r="FF88" s="48"/>
      <c r="FG88" s="5"/>
      <c r="FH88" s="6"/>
      <c r="FI88" s="46"/>
      <c r="FJ88" s="47"/>
      <c r="FK88" s="47"/>
      <c r="FM88" s="47"/>
      <c r="FN88" s="47"/>
      <c r="FO88" s="46"/>
      <c r="FP88" s="48"/>
      <c r="FQ88" s="48"/>
      <c r="FR88" s="6"/>
      <c r="FS88" s="6"/>
      <c r="FT88" s="49"/>
      <c r="FU88" s="46"/>
      <c r="FV88" s="48"/>
      <c r="FW88" s="48"/>
      <c r="FX88" s="6"/>
      <c r="FY88" s="48"/>
      <c r="FZ88" s="48"/>
      <c r="GA88" s="59"/>
      <c r="GI88" s="56"/>
      <c r="GN88" s="57"/>
      <c r="GU88" s="59"/>
      <c r="HC88" s="56"/>
      <c r="HH88" s="57"/>
      <c r="HO88" s="59"/>
      <c r="HW88" s="56"/>
      <c r="IB88" s="57"/>
      <c r="II88" s="59"/>
      <c r="IQ88" s="56"/>
      <c r="IV88" s="57"/>
    </row>
    <row r="89" spans="1:256" s="45" customFormat="1" ht="13.5" customHeight="1">
      <c r="A89" s="63"/>
      <c r="C89" s="5"/>
      <c r="D89" s="6"/>
      <c r="E89" s="46"/>
      <c r="F89" s="47"/>
      <c r="G89" s="48"/>
      <c r="I89" s="47"/>
      <c r="J89" s="48"/>
      <c r="K89" s="46"/>
      <c r="L89" s="48"/>
      <c r="M89" s="48"/>
      <c r="N89" s="6"/>
      <c r="O89" s="6"/>
      <c r="P89" s="49"/>
      <c r="Q89" s="46"/>
      <c r="R89" s="48"/>
      <c r="S89" s="48"/>
      <c r="T89" s="6"/>
      <c r="U89" s="48"/>
      <c r="V89" s="48"/>
      <c r="W89" s="5"/>
      <c r="X89" s="6"/>
      <c r="Y89" s="46"/>
      <c r="Z89" s="47"/>
      <c r="AA89" s="47"/>
      <c r="AC89" s="47"/>
      <c r="AD89" s="47"/>
      <c r="AE89" s="46"/>
      <c r="AF89" s="48"/>
      <c r="AG89" s="48"/>
      <c r="AH89" s="6"/>
      <c r="AI89" s="6"/>
      <c r="AJ89" s="49"/>
      <c r="AK89" s="46"/>
      <c r="AL89" s="6"/>
      <c r="AM89" s="48"/>
      <c r="AN89" s="6"/>
      <c r="AO89" s="48"/>
      <c r="AP89" s="48"/>
      <c r="AQ89" s="5"/>
      <c r="AR89" s="6"/>
      <c r="AS89" s="46"/>
      <c r="AT89" s="47"/>
      <c r="AU89" s="47"/>
      <c r="AW89" s="47"/>
      <c r="AX89" s="47"/>
      <c r="AY89" s="46"/>
      <c r="AZ89" s="48"/>
      <c r="BA89" s="48"/>
      <c r="BB89" s="6"/>
      <c r="BC89" s="6"/>
      <c r="BD89" s="49"/>
      <c r="BE89" s="46"/>
      <c r="BF89" s="48"/>
      <c r="BG89" s="48"/>
      <c r="BH89" s="6"/>
      <c r="BI89" s="48"/>
      <c r="BJ89" s="48"/>
      <c r="BK89" s="5"/>
      <c r="BL89" s="6"/>
      <c r="BM89" s="46"/>
      <c r="BN89" s="47"/>
      <c r="BO89" s="47"/>
      <c r="BQ89" s="47"/>
      <c r="BR89" s="47"/>
      <c r="BS89" s="46"/>
      <c r="BT89" s="48"/>
      <c r="BU89" s="48"/>
      <c r="BV89" s="6"/>
      <c r="BW89" s="6"/>
      <c r="BX89" s="49"/>
      <c r="BY89" s="46"/>
      <c r="BZ89" s="48"/>
      <c r="CA89" s="48"/>
      <c r="CB89" s="6"/>
      <c r="CC89" s="48"/>
      <c r="CD89" s="48"/>
      <c r="CE89" s="46"/>
      <c r="CF89" s="6"/>
      <c r="CG89" s="46"/>
      <c r="CH89" s="47"/>
      <c r="CI89" s="47"/>
      <c r="CK89" s="47"/>
      <c r="CL89" s="47"/>
      <c r="CM89" s="46"/>
      <c r="CN89" s="48"/>
      <c r="CO89" s="48"/>
      <c r="CP89" s="6"/>
      <c r="CQ89" s="6"/>
      <c r="CR89" s="49"/>
      <c r="CS89" s="46"/>
      <c r="CT89" s="48"/>
      <c r="CU89" s="48"/>
      <c r="CV89" s="6"/>
      <c r="CW89" s="48"/>
      <c r="CX89" s="48"/>
      <c r="CY89" s="5"/>
      <c r="CZ89" s="6"/>
      <c r="DA89" s="46"/>
      <c r="DB89" s="47"/>
      <c r="DC89" s="47"/>
      <c r="DE89" s="47"/>
      <c r="DF89" s="47"/>
      <c r="DG89" s="46"/>
      <c r="DH89" s="48"/>
      <c r="DI89" s="48"/>
      <c r="DJ89" s="6"/>
      <c r="DK89" s="6"/>
      <c r="DL89" s="49"/>
      <c r="DM89" s="46"/>
      <c r="DN89" s="48"/>
      <c r="DO89" s="48"/>
      <c r="DP89" s="6"/>
      <c r="DQ89" s="48"/>
      <c r="DR89" s="48"/>
      <c r="DS89" s="5"/>
      <c r="DT89" s="6"/>
      <c r="DU89" s="46"/>
      <c r="DV89" s="47"/>
      <c r="DW89" s="47"/>
      <c r="DY89" s="47"/>
      <c r="DZ89" s="47"/>
      <c r="EA89" s="46"/>
      <c r="EB89" s="6"/>
      <c r="EC89" s="50"/>
      <c r="ED89" s="6"/>
      <c r="EE89" s="6"/>
      <c r="EF89" s="49"/>
      <c r="EG89" s="46"/>
      <c r="EH89" s="48"/>
      <c r="EI89" s="48"/>
      <c r="EJ89" s="6"/>
      <c r="EK89" s="48"/>
      <c r="EL89" s="48"/>
      <c r="EM89" s="5"/>
      <c r="EN89" s="6"/>
      <c r="EO89" s="46"/>
      <c r="EP89" s="47"/>
      <c r="EQ89" s="47"/>
      <c r="ES89" s="47"/>
      <c r="ET89" s="47"/>
      <c r="EU89" s="46"/>
      <c r="EV89" s="48"/>
      <c r="EW89" s="48"/>
      <c r="EX89" s="6"/>
      <c r="EY89" s="6"/>
      <c r="EZ89" s="49"/>
      <c r="FA89" s="46"/>
      <c r="FB89" s="48"/>
      <c r="FC89" s="48"/>
      <c r="FD89" s="6"/>
      <c r="FE89" s="48"/>
      <c r="FF89" s="48"/>
      <c r="FG89" s="5"/>
      <c r="FH89" s="6"/>
      <c r="FI89" s="46"/>
      <c r="FJ89" s="47"/>
      <c r="FK89" s="47"/>
      <c r="FM89" s="47"/>
      <c r="FN89" s="47"/>
      <c r="FO89" s="46"/>
      <c r="FP89" s="48"/>
      <c r="FQ89" s="48"/>
      <c r="FR89" s="6"/>
      <c r="FS89" s="6"/>
      <c r="FT89" s="49"/>
      <c r="FU89" s="46"/>
      <c r="FV89" s="48"/>
      <c r="FW89" s="48"/>
      <c r="FX89" s="6"/>
      <c r="FY89" s="48"/>
      <c r="FZ89" s="48"/>
      <c r="GA89" s="59"/>
      <c r="GI89" s="56"/>
      <c r="GN89" s="57"/>
      <c r="GU89" s="59"/>
      <c r="HC89" s="56"/>
      <c r="HH89" s="57"/>
      <c r="HO89" s="59"/>
      <c r="HW89" s="56"/>
      <c r="IB89" s="57"/>
      <c r="II89" s="59"/>
      <c r="IQ89" s="56"/>
      <c r="IV89" s="57"/>
    </row>
    <row r="90" spans="1:256" s="45" customFormat="1" ht="13.5" customHeight="1">
      <c r="A90" s="63"/>
      <c r="C90" s="5"/>
      <c r="D90" s="6"/>
      <c r="E90" s="46"/>
      <c r="F90" s="47"/>
      <c r="G90" s="48"/>
      <c r="I90" s="47"/>
      <c r="J90" s="48"/>
      <c r="K90" s="46"/>
      <c r="L90" s="48"/>
      <c r="M90" s="48"/>
      <c r="N90" s="6"/>
      <c r="O90" s="6"/>
      <c r="P90" s="49"/>
      <c r="Q90" s="46"/>
      <c r="R90" s="48"/>
      <c r="S90" s="48"/>
      <c r="T90" s="6"/>
      <c r="U90" s="48"/>
      <c r="V90" s="48"/>
      <c r="W90" s="5"/>
      <c r="X90" s="6"/>
      <c r="Y90" s="46"/>
      <c r="Z90" s="47"/>
      <c r="AA90" s="47"/>
      <c r="AC90" s="47"/>
      <c r="AD90" s="47"/>
      <c r="AE90" s="46"/>
      <c r="AF90" s="48"/>
      <c r="AG90" s="48"/>
      <c r="AH90" s="6"/>
      <c r="AI90" s="6"/>
      <c r="AJ90" s="49"/>
      <c r="AK90" s="46"/>
      <c r="AL90" s="6"/>
      <c r="AM90" s="48"/>
      <c r="AN90" s="6"/>
      <c r="AO90" s="48"/>
      <c r="AP90" s="48"/>
      <c r="AQ90" s="5"/>
      <c r="AR90" s="6"/>
      <c r="AS90" s="46"/>
      <c r="AT90" s="47"/>
      <c r="AU90" s="47"/>
      <c r="AW90" s="47"/>
      <c r="AX90" s="47"/>
      <c r="AY90" s="46"/>
      <c r="AZ90" s="48"/>
      <c r="BA90" s="48"/>
      <c r="BB90" s="6"/>
      <c r="BC90" s="6"/>
      <c r="BD90" s="49"/>
      <c r="BE90" s="46"/>
      <c r="BF90" s="48"/>
      <c r="BG90" s="48"/>
      <c r="BH90" s="6"/>
      <c r="BI90" s="48"/>
      <c r="BJ90" s="48"/>
      <c r="BK90" s="5"/>
      <c r="BL90" s="6"/>
      <c r="BM90" s="46"/>
      <c r="BN90" s="47"/>
      <c r="BO90" s="47"/>
      <c r="BQ90" s="47"/>
      <c r="BR90" s="47"/>
      <c r="BS90" s="46"/>
      <c r="BT90" s="48"/>
      <c r="BU90" s="48"/>
      <c r="BV90" s="6"/>
      <c r="BW90" s="6"/>
      <c r="BX90" s="49"/>
      <c r="BY90" s="46"/>
      <c r="BZ90" s="48"/>
      <c r="CA90" s="48"/>
      <c r="CB90" s="6"/>
      <c r="CC90" s="48"/>
      <c r="CD90" s="48"/>
      <c r="CE90" s="46"/>
      <c r="CF90" s="6"/>
      <c r="CG90" s="46"/>
      <c r="CH90" s="47"/>
      <c r="CI90" s="47"/>
      <c r="CK90" s="47"/>
      <c r="CL90" s="47"/>
      <c r="CM90" s="46"/>
      <c r="CN90" s="48"/>
      <c r="CO90" s="48"/>
      <c r="CP90" s="6"/>
      <c r="CQ90" s="6"/>
      <c r="CR90" s="49"/>
      <c r="CS90" s="46"/>
      <c r="CT90" s="48"/>
      <c r="CU90" s="48"/>
      <c r="CV90" s="6"/>
      <c r="CW90" s="48"/>
      <c r="CX90" s="48"/>
      <c r="CY90" s="5"/>
      <c r="CZ90" s="6"/>
      <c r="DA90" s="46"/>
      <c r="DB90" s="47"/>
      <c r="DC90" s="47"/>
      <c r="DE90" s="47"/>
      <c r="DF90" s="47"/>
      <c r="DG90" s="46"/>
      <c r="DH90" s="48"/>
      <c r="DI90" s="48"/>
      <c r="DJ90" s="6"/>
      <c r="DK90" s="6"/>
      <c r="DL90" s="49"/>
      <c r="DM90" s="46"/>
      <c r="DN90" s="48"/>
      <c r="DO90" s="48"/>
      <c r="DP90" s="6"/>
      <c r="DQ90" s="48"/>
      <c r="DR90" s="48"/>
      <c r="DS90" s="5"/>
      <c r="DT90" s="6"/>
      <c r="DU90" s="46"/>
      <c r="DV90" s="47"/>
      <c r="DW90" s="47"/>
      <c r="DY90" s="47"/>
      <c r="DZ90" s="47"/>
      <c r="EA90" s="46"/>
      <c r="EB90" s="6"/>
      <c r="EC90" s="50"/>
      <c r="ED90" s="6"/>
      <c r="EE90" s="6"/>
      <c r="EF90" s="49"/>
      <c r="EG90" s="46"/>
      <c r="EH90" s="48"/>
      <c r="EI90" s="48"/>
      <c r="EJ90" s="6"/>
      <c r="EK90" s="48"/>
      <c r="EL90" s="48"/>
      <c r="EM90" s="5"/>
      <c r="EN90" s="6"/>
      <c r="EO90" s="46"/>
      <c r="EP90" s="47"/>
      <c r="EQ90" s="47"/>
      <c r="ES90" s="47"/>
      <c r="ET90" s="47"/>
      <c r="EU90" s="46"/>
      <c r="EV90" s="48"/>
      <c r="EW90" s="48"/>
      <c r="EX90" s="6"/>
      <c r="EY90" s="6"/>
      <c r="EZ90" s="49"/>
      <c r="FA90" s="46"/>
      <c r="FB90" s="48"/>
      <c r="FC90" s="48"/>
      <c r="FD90" s="6"/>
      <c r="FE90" s="48"/>
      <c r="FF90" s="48"/>
      <c r="FG90" s="5"/>
      <c r="FH90" s="6"/>
      <c r="FI90" s="46"/>
      <c r="FJ90" s="47"/>
      <c r="FK90" s="47"/>
      <c r="FM90" s="47"/>
      <c r="FN90" s="47"/>
      <c r="FO90" s="46"/>
      <c r="FP90" s="48"/>
      <c r="FQ90" s="48"/>
      <c r="FR90" s="6"/>
      <c r="FS90" s="6"/>
      <c r="FT90" s="49"/>
      <c r="FU90" s="46"/>
      <c r="FV90" s="48"/>
      <c r="FW90" s="48"/>
      <c r="FX90" s="6"/>
      <c r="FY90" s="48"/>
      <c r="FZ90" s="48"/>
      <c r="GA90" s="59"/>
      <c r="GI90" s="56"/>
      <c r="GN90" s="57"/>
      <c r="GU90" s="59"/>
      <c r="HC90" s="56"/>
      <c r="HH90" s="57"/>
      <c r="HO90" s="59"/>
      <c r="HW90" s="56"/>
      <c r="IB90" s="57"/>
      <c r="II90" s="59"/>
      <c r="IQ90" s="56"/>
      <c r="IV90" s="57"/>
    </row>
    <row r="91" spans="1:256" s="45" customFormat="1" ht="13.5" customHeight="1">
      <c r="A91" s="63"/>
      <c r="C91" s="5"/>
      <c r="D91" s="6"/>
      <c r="E91" s="46"/>
      <c r="F91" s="47"/>
      <c r="G91" s="48"/>
      <c r="I91" s="47"/>
      <c r="J91" s="48"/>
      <c r="K91" s="46"/>
      <c r="L91" s="48"/>
      <c r="M91" s="48"/>
      <c r="N91" s="6"/>
      <c r="O91" s="6"/>
      <c r="P91" s="49"/>
      <c r="Q91" s="46"/>
      <c r="R91" s="48"/>
      <c r="S91" s="48"/>
      <c r="T91" s="6"/>
      <c r="U91" s="48"/>
      <c r="V91" s="48"/>
      <c r="W91" s="5"/>
      <c r="X91" s="6"/>
      <c r="Y91" s="46"/>
      <c r="Z91" s="47"/>
      <c r="AA91" s="47"/>
      <c r="AC91" s="47"/>
      <c r="AD91" s="47"/>
      <c r="AE91" s="46"/>
      <c r="AF91" s="48"/>
      <c r="AG91" s="48"/>
      <c r="AH91" s="6"/>
      <c r="AI91" s="6"/>
      <c r="AJ91" s="49"/>
      <c r="AK91" s="46"/>
      <c r="AL91" s="6"/>
      <c r="AM91" s="48"/>
      <c r="AN91" s="6"/>
      <c r="AO91" s="48"/>
      <c r="AP91" s="48"/>
      <c r="AQ91" s="5"/>
      <c r="AR91" s="6"/>
      <c r="AS91" s="46"/>
      <c r="AT91" s="47"/>
      <c r="AU91" s="47"/>
      <c r="AW91" s="47"/>
      <c r="AX91" s="47"/>
      <c r="AY91" s="46"/>
      <c r="AZ91" s="48"/>
      <c r="BA91" s="48"/>
      <c r="BB91" s="6"/>
      <c r="BC91" s="6"/>
      <c r="BD91" s="49"/>
      <c r="BE91" s="46"/>
      <c r="BF91" s="48"/>
      <c r="BG91" s="48"/>
      <c r="BH91" s="6"/>
      <c r="BI91" s="48"/>
      <c r="BJ91" s="48"/>
      <c r="BK91" s="5"/>
      <c r="BL91" s="6"/>
      <c r="BM91" s="46"/>
      <c r="BN91" s="47"/>
      <c r="BO91" s="47"/>
      <c r="BQ91" s="47"/>
      <c r="BR91" s="47"/>
      <c r="BS91" s="46"/>
      <c r="BT91" s="48"/>
      <c r="BU91" s="48"/>
      <c r="BV91" s="6"/>
      <c r="BW91" s="6"/>
      <c r="BX91" s="49"/>
      <c r="BY91" s="46"/>
      <c r="BZ91" s="48"/>
      <c r="CA91" s="48"/>
      <c r="CB91" s="6"/>
      <c r="CC91" s="48"/>
      <c r="CD91" s="48"/>
      <c r="CE91" s="46"/>
      <c r="CF91" s="6"/>
      <c r="CG91" s="46"/>
      <c r="CH91" s="47"/>
      <c r="CI91" s="47"/>
      <c r="CK91" s="47"/>
      <c r="CL91" s="47"/>
      <c r="CM91" s="46"/>
      <c r="CN91" s="48"/>
      <c r="CO91" s="48"/>
      <c r="CP91" s="6"/>
      <c r="CQ91" s="6"/>
      <c r="CR91" s="49"/>
      <c r="CS91" s="46"/>
      <c r="CT91" s="48"/>
      <c r="CU91" s="48"/>
      <c r="CV91" s="6"/>
      <c r="CW91" s="48"/>
      <c r="CX91" s="48"/>
      <c r="CY91" s="5"/>
      <c r="CZ91" s="6"/>
      <c r="DA91" s="46"/>
      <c r="DB91" s="47"/>
      <c r="DC91" s="47"/>
      <c r="DE91" s="47"/>
      <c r="DF91" s="47"/>
      <c r="DG91" s="46"/>
      <c r="DH91" s="48"/>
      <c r="DI91" s="48"/>
      <c r="DJ91" s="6"/>
      <c r="DK91" s="6"/>
      <c r="DL91" s="49"/>
      <c r="DM91" s="46"/>
      <c r="DN91" s="48"/>
      <c r="DO91" s="48"/>
      <c r="DP91" s="6"/>
      <c r="DQ91" s="48"/>
      <c r="DR91" s="48"/>
      <c r="DS91" s="5"/>
      <c r="DT91" s="6"/>
      <c r="DU91" s="46"/>
      <c r="DV91" s="47"/>
      <c r="DW91" s="47"/>
      <c r="DY91" s="47"/>
      <c r="DZ91" s="47"/>
      <c r="EA91" s="46"/>
      <c r="EB91" s="6"/>
      <c r="EC91" s="50"/>
      <c r="ED91" s="6"/>
      <c r="EE91" s="6"/>
      <c r="EF91" s="49"/>
      <c r="EG91" s="46"/>
      <c r="EH91" s="48"/>
      <c r="EI91" s="48"/>
      <c r="EJ91" s="6"/>
      <c r="EK91" s="48"/>
      <c r="EL91" s="48"/>
      <c r="EM91" s="5"/>
      <c r="EN91" s="6"/>
      <c r="EO91" s="46"/>
      <c r="EP91" s="47"/>
      <c r="EQ91" s="47"/>
      <c r="ES91" s="47"/>
      <c r="ET91" s="47"/>
      <c r="EU91" s="46"/>
      <c r="EV91" s="48"/>
      <c r="EW91" s="48"/>
      <c r="EX91" s="6"/>
      <c r="EY91" s="6"/>
      <c r="EZ91" s="49"/>
      <c r="FA91" s="46"/>
      <c r="FB91" s="48"/>
      <c r="FC91" s="48"/>
      <c r="FD91" s="6"/>
      <c r="FE91" s="48"/>
      <c r="FF91" s="48"/>
      <c r="FG91" s="5"/>
      <c r="FH91" s="6"/>
      <c r="FI91" s="46"/>
      <c r="FJ91" s="47"/>
      <c r="FK91" s="47"/>
      <c r="FM91" s="47"/>
      <c r="FN91" s="47"/>
      <c r="FO91" s="46"/>
      <c r="FP91" s="48"/>
      <c r="FQ91" s="48"/>
      <c r="FR91" s="6"/>
      <c r="FS91" s="6"/>
      <c r="FT91" s="49"/>
      <c r="FU91" s="46"/>
      <c r="FV91" s="48"/>
      <c r="FW91" s="48"/>
      <c r="FX91" s="6"/>
      <c r="FY91" s="48"/>
      <c r="FZ91" s="48"/>
      <c r="GA91" s="59"/>
      <c r="GI91" s="56"/>
      <c r="GN91" s="57"/>
      <c r="GU91" s="59"/>
      <c r="HC91" s="56"/>
      <c r="HH91" s="57"/>
      <c r="HO91" s="59"/>
      <c r="HW91" s="56"/>
      <c r="IB91" s="57"/>
      <c r="II91" s="59"/>
      <c r="IQ91" s="56"/>
      <c r="IV91" s="57"/>
    </row>
    <row r="92" spans="1:256" s="45" customFormat="1" ht="13.5" customHeight="1">
      <c r="A92" s="63"/>
      <c r="C92" s="5"/>
      <c r="D92" s="6"/>
      <c r="E92" s="46"/>
      <c r="F92" s="47"/>
      <c r="G92" s="48"/>
      <c r="I92" s="47"/>
      <c r="J92" s="48"/>
      <c r="K92" s="46"/>
      <c r="L92" s="48"/>
      <c r="M92" s="48"/>
      <c r="N92" s="6"/>
      <c r="O92" s="6"/>
      <c r="P92" s="49"/>
      <c r="Q92" s="46"/>
      <c r="R92" s="48"/>
      <c r="S92" s="48"/>
      <c r="T92" s="6"/>
      <c r="U92" s="48"/>
      <c r="V92" s="48"/>
      <c r="W92" s="5"/>
      <c r="X92" s="6"/>
      <c r="Y92" s="46"/>
      <c r="Z92" s="47"/>
      <c r="AA92" s="47"/>
      <c r="AC92" s="47"/>
      <c r="AD92" s="47"/>
      <c r="AE92" s="46"/>
      <c r="AF92" s="48"/>
      <c r="AG92" s="48"/>
      <c r="AH92" s="6"/>
      <c r="AI92" s="6"/>
      <c r="AJ92" s="49"/>
      <c r="AK92" s="46"/>
      <c r="AL92" s="6"/>
      <c r="AM92" s="48"/>
      <c r="AN92" s="6"/>
      <c r="AO92" s="48"/>
      <c r="AP92" s="48"/>
      <c r="AQ92" s="5"/>
      <c r="AR92" s="6"/>
      <c r="AS92" s="46"/>
      <c r="AT92" s="47"/>
      <c r="AU92" s="47"/>
      <c r="AW92" s="47"/>
      <c r="AX92" s="47"/>
      <c r="AY92" s="46"/>
      <c r="AZ92" s="48"/>
      <c r="BA92" s="48"/>
      <c r="BB92" s="6"/>
      <c r="BC92" s="6"/>
      <c r="BD92" s="49"/>
      <c r="BE92" s="46"/>
      <c r="BF92" s="48"/>
      <c r="BG92" s="48"/>
      <c r="BH92" s="6"/>
      <c r="BI92" s="48"/>
      <c r="BJ92" s="48"/>
      <c r="BK92" s="5"/>
      <c r="BL92" s="6"/>
      <c r="BM92" s="46"/>
      <c r="BN92" s="47"/>
      <c r="BO92" s="47"/>
      <c r="BQ92" s="47"/>
      <c r="BR92" s="47"/>
      <c r="BS92" s="46"/>
      <c r="BT92" s="48"/>
      <c r="BU92" s="48"/>
      <c r="BV92" s="6"/>
      <c r="BW92" s="6"/>
      <c r="BX92" s="49"/>
      <c r="BY92" s="46"/>
      <c r="BZ92" s="48"/>
      <c r="CA92" s="48"/>
      <c r="CB92" s="6"/>
      <c r="CC92" s="48"/>
      <c r="CD92" s="48"/>
      <c r="CE92" s="46"/>
      <c r="CF92" s="6"/>
      <c r="CG92" s="46"/>
      <c r="CH92" s="47"/>
      <c r="CI92" s="47"/>
      <c r="CK92" s="47"/>
      <c r="CL92" s="47"/>
      <c r="CM92" s="46"/>
      <c r="CN92" s="48"/>
      <c r="CO92" s="48"/>
      <c r="CP92" s="6"/>
      <c r="CQ92" s="6"/>
      <c r="CR92" s="49"/>
      <c r="CS92" s="46"/>
      <c r="CT92" s="48"/>
      <c r="CU92" s="48"/>
      <c r="CV92" s="6"/>
      <c r="CW92" s="48"/>
      <c r="CX92" s="48"/>
      <c r="CY92" s="5"/>
      <c r="CZ92" s="6"/>
      <c r="DA92" s="46"/>
      <c r="DB92" s="47"/>
      <c r="DC92" s="47"/>
      <c r="DE92" s="47"/>
      <c r="DF92" s="47"/>
      <c r="DG92" s="46"/>
      <c r="DH92" s="48"/>
      <c r="DI92" s="48"/>
      <c r="DJ92" s="6"/>
      <c r="DK92" s="6"/>
      <c r="DL92" s="49"/>
      <c r="DM92" s="46"/>
      <c r="DN92" s="48"/>
      <c r="DO92" s="48"/>
      <c r="DP92" s="6"/>
      <c r="DQ92" s="48"/>
      <c r="DR92" s="48"/>
      <c r="DS92" s="5"/>
      <c r="DT92" s="6"/>
      <c r="DU92" s="46"/>
      <c r="DV92" s="47"/>
      <c r="DW92" s="47"/>
      <c r="DY92" s="47"/>
      <c r="DZ92" s="47"/>
      <c r="EA92" s="46"/>
      <c r="EB92" s="6"/>
      <c r="EC92" s="50"/>
      <c r="ED92" s="6"/>
      <c r="EE92" s="6"/>
      <c r="EF92" s="49"/>
      <c r="EG92" s="46"/>
      <c r="EH92" s="48"/>
      <c r="EI92" s="48"/>
      <c r="EJ92" s="6"/>
      <c r="EK92" s="48"/>
      <c r="EL92" s="48"/>
      <c r="EM92" s="5"/>
      <c r="EN92" s="6"/>
      <c r="EO92" s="46"/>
      <c r="EP92" s="47"/>
      <c r="EQ92" s="47"/>
      <c r="ES92" s="47"/>
      <c r="ET92" s="47"/>
      <c r="EU92" s="46"/>
      <c r="EV92" s="48"/>
      <c r="EW92" s="48"/>
      <c r="EX92" s="6"/>
      <c r="EY92" s="6"/>
      <c r="EZ92" s="49"/>
      <c r="FA92" s="46"/>
      <c r="FB92" s="48"/>
      <c r="FC92" s="48"/>
      <c r="FD92" s="6"/>
      <c r="FE92" s="48"/>
      <c r="FF92" s="48"/>
      <c r="FG92" s="5"/>
      <c r="FH92" s="6"/>
      <c r="FI92" s="46"/>
      <c r="FJ92" s="47"/>
      <c r="FK92" s="47"/>
      <c r="FM92" s="47"/>
      <c r="FN92" s="47"/>
      <c r="FO92" s="46"/>
      <c r="FP92" s="48"/>
      <c r="FQ92" s="48"/>
      <c r="FR92" s="6"/>
      <c r="FS92" s="6"/>
      <c r="FT92" s="49"/>
      <c r="FU92" s="46"/>
      <c r="FV92" s="48"/>
      <c r="FW92" s="48"/>
      <c r="FX92" s="6"/>
      <c r="FY92" s="48"/>
      <c r="FZ92" s="48"/>
      <c r="GA92" s="59"/>
      <c r="GI92" s="56"/>
      <c r="GN92" s="57"/>
      <c r="GU92" s="59"/>
      <c r="HC92" s="56"/>
      <c r="HH92" s="57"/>
      <c r="HO92" s="59"/>
      <c r="HW92" s="56"/>
      <c r="IB92" s="57"/>
      <c r="II92" s="59"/>
      <c r="IQ92" s="56"/>
      <c r="IV92" s="57"/>
    </row>
    <row r="93" spans="1:256" s="45" customFormat="1" ht="13.5" customHeight="1">
      <c r="A93" s="63"/>
      <c r="C93" s="5"/>
      <c r="D93" s="6"/>
      <c r="E93" s="46"/>
      <c r="F93" s="47"/>
      <c r="G93" s="48"/>
      <c r="I93" s="47"/>
      <c r="J93" s="48"/>
      <c r="K93" s="46"/>
      <c r="L93" s="48"/>
      <c r="M93" s="48"/>
      <c r="N93" s="6"/>
      <c r="O93" s="6"/>
      <c r="P93" s="49"/>
      <c r="Q93" s="46"/>
      <c r="R93" s="48"/>
      <c r="S93" s="48"/>
      <c r="T93" s="6"/>
      <c r="U93" s="48"/>
      <c r="V93" s="48"/>
      <c r="W93" s="5"/>
      <c r="X93" s="6"/>
      <c r="Y93" s="46"/>
      <c r="Z93" s="47"/>
      <c r="AA93" s="47"/>
      <c r="AC93" s="47"/>
      <c r="AD93" s="47"/>
      <c r="AE93" s="46"/>
      <c r="AF93" s="48"/>
      <c r="AG93" s="48"/>
      <c r="AH93" s="6"/>
      <c r="AI93" s="6"/>
      <c r="AJ93" s="49"/>
      <c r="AK93" s="46"/>
      <c r="AL93" s="6"/>
      <c r="AM93" s="48"/>
      <c r="AN93" s="6"/>
      <c r="AO93" s="48"/>
      <c r="AP93" s="48"/>
      <c r="AQ93" s="5"/>
      <c r="AR93" s="6"/>
      <c r="AS93" s="46"/>
      <c r="AT93" s="47"/>
      <c r="AU93" s="47"/>
      <c r="AW93" s="47"/>
      <c r="AX93" s="47"/>
      <c r="AY93" s="46"/>
      <c r="AZ93" s="48"/>
      <c r="BA93" s="48"/>
      <c r="BB93" s="6"/>
      <c r="BC93" s="6"/>
      <c r="BD93" s="49"/>
      <c r="BE93" s="46"/>
      <c r="BF93" s="48"/>
      <c r="BG93" s="48"/>
      <c r="BH93" s="6"/>
      <c r="BI93" s="48"/>
      <c r="BJ93" s="48"/>
      <c r="BK93" s="5"/>
      <c r="BL93" s="6"/>
      <c r="BM93" s="46"/>
      <c r="BN93" s="47"/>
      <c r="BO93" s="47"/>
      <c r="BQ93" s="47"/>
      <c r="BR93" s="47"/>
      <c r="BS93" s="46"/>
      <c r="BT93" s="48"/>
      <c r="BU93" s="48"/>
      <c r="BV93" s="6"/>
      <c r="BW93" s="6"/>
      <c r="BX93" s="49"/>
      <c r="BY93" s="46"/>
      <c r="BZ93" s="48"/>
      <c r="CA93" s="48"/>
      <c r="CB93" s="6"/>
      <c r="CC93" s="48"/>
      <c r="CD93" s="48"/>
      <c r="CE93" s="46"/>
      <c r="CF93" s="6"/>
      <c r="CG93" s="46"/>
      <c r="CH93" s="47"/>
      <c r="CI93" s="47"/>
      <c r="CK93" s="47"/>
      <c r="CL93" s="47"/>
      <c r="CM93" s="46"/>
      <c r="CN93" s="48"/>
      <c r="CO93" s="48"/>
      <c r="CP93" s="6"/>
      <c r="CQ93" s="6"/>
      <c r="CR93" s="49"/>
      <c r="CS93" s="46"/>
      <c r="CT93" s="48"/>
      <c r="CU93" s="48"/>
      <c r="CV93" s="6"/>
      <c r="CW93" s="48"/>
      <c r="CX93" s="48"/>
      <c r="CY93" s="5"/>
      <c r="CZ93" s="6"/>
      <c r="DA93" s="46"/>
      <c r="DB93" s="47"/>
      <c r="DC93" s="47"/>
      <c r="DE93" s="47"/>
      <c r="DF93" s="47"/>
      <c r="DG93" s="46"/>
      <c r="DH93" s="48"/>
      <c r="DI93" s="48"/>
      <c r="DJ93" s="6"/>
      <c r="DK93" s="6"/>
      <c r="DL93" s="49"/>
      <c r="DM93" s="46"/>
      <c r="DN93" s="48"/>
      <c r="DO93" s="48"/>
      <c r="DP93" s="6"/>
      <c r="DQ93" s="48"/>
      <c r="DR93" s="48"/>
      <c r="DS93" s="5"/>
      <c r="DT93" s="6"/>
      <c r="DU93" s="46"/>
      <c r="DV93" s="47"/>
      <c r="DW93" s="47"/>
      <c r="DY93" s="47"/>
      <c r="DZ93" s="47"/>
      <c r="EA93" s="46"/>
      <c r="EB93" s="6"/>
      <c r="EC93" s="50"/>
      <c r="ED93" s="6"/>
      <c r="EE93" s="6"/>
      <c r="EF93" s="49"/>
      <c r="EG93" s="46"/>
      <c r="EH93" s="48"/>
      <c r="EI93" s="48"/>
      <c r="EJ93" s="6"/>
      <c r="EK93" s="48"/>
      <c r="EL93" s="48"/>
      <c r="EM93" s="5"/>
      <c r="EN93" s="6"/>
      <c r="EO93" s="46"/>
      <c r="EP93" s="47"/>
      <c r="EQ93" s="47"/>
      <c r="ES93" s="47"/>
      <c r="ET93" s="47"/>
      <c r="EU93" s="46"/>
      <c r="EV93" s="48"/>
      <c r="EW93" s="48"/>
      <c r="EX93" s="6"/>
      <c r="EY93" s="6"/>
      <c r="EZ93" s="49"/>
      <c r="FA93" s="46"/>
      <c r="FB93" s="48"/>
      <c r="FC93" s="48"/>
      <c r="FD93" s="6"/>
      <c r="FE93" s="48"/>
      <c r="FF93" s="48"/>
      <c r="FG93" s="5"/>
      <c r="FH93" s="6"/>
      <c r="FI93" s="46"/>
      <c r="FJ93" s="47"/>
      <c r="FK93" s="47"/>
      <c r="FM93" s="47"/>
      <c r="FN93" s="47"/>
      <c r="FO93" s="46"/>
      <c r="FP93" s="48"/>
      <c r="FQ93" s="48"/>
      <c r="FR93" s="6"/>
      <c r="FS93" s="6"/>
      <c r="FT93" s="49"/>
      <c r="FU93" s="46"/>
      <c r="FV93" s="48"/>
      <c r="FW93" s="48"/>
      <c r="FX93" s="6"/>
      <c r="FY93" s="48"/>
      <c r="FZ93" s="48"/>
      <c r="GA93" s="59"/>
      <c r="GI93" s="56"/>
      <c r="GN93" s="57"/>
      <c r="GU93" s="59"/>
      <c r="HC93" s="56"/>
      <c r="HH93" s="57"/>
      <c r="HO93" s="59"/>
      <c r="HW93" s="56"/>
      <c r="IB93" s="57"/>
      <c r="II93" s="59"/>
      <c r="IQ93" s="56"/>
      <c r="IV93" s="57"/>
    </row>
    <row r="94" spans="1:256" s="45" customFormat="1" ht="13.5" customHeight="1">
      <c r="A94" s="63"/>
      <c r="C94" s="5"/>
      <c r="D94" s="6"/>
      <c r="E94" s="46"/>
      <c r="F94" s="47"/>
      <c r="G94" s="48"/>
      <c r="I94" s="47"/>
      <c r="J94" s="48"/>
      <c r="K94" s="46"/>
      <c r="L94" s="48"/>
      <c r="M94" s="48"/>
      <c r="N94" s="6"/>
      <c r="O94" s="6"/>
      <c r="P94" s="49"/>
      <c r="Q94" s="46"/>
      <c r="R94" s="48"/>
      <c r="S94" s="48"/>
      <c r="T94" s="6"/>
      <c r="U94" s="48"/>
      <c r="V94" s="48"/>
      <c r="W94" s="5"/>
      <c r="X94" s="6"/>
      <c r="Y94" s="46"/>
      <c r="Z94" s="47"/>
      <c r="AA94" s="47"/>
      <c r="AC94" s="47"/>
      <c r="AD94" s="47"/>
      <c r="AE94" s="46"/>
      <c r="AF94" s="48"/>
      <c r="AG94" s="48"/>
      <c r="AH94" s="6"/>
      <c r="AI94" s="6"/>
      <c r="AJ94" s="49"/>
      <c r="AK94" s="46"/>
      <c r="AL94" s="6"/>
      <c r="AM94" s="48"/>
      <c r="AN94" s="6"/>
      <c r="AO94" s="48"/>
      <c r="AP94" s="48"/>
      <c r="AQ94" s="5"/>
      <c r="AR94" s="6"/>
      <c r="AS94" s="46"/>
      <c r="AT94" s="47"/>
      <c r="AU94" s="47"/>
      <c r="AW94" s="47"/>
      <c r="AX94" s="47"/>
      <c r="AY94" s="46"/>
      <c r="AZ94" s="48"/>
      <c r="BA94" s="48"/>
      <c r="BB94" s="6"/>
      <c r="BC94" s="6"/>
      <c r="BD94" s="49"/>
      <c r="BE94" s="46"/>
      <c r="BF94" s="48"/>
      <c r="BG94" s="48"/>
      <c r="BH94" s="6"/>
      <c r="BI94" s="48"/>
      <c r="BJ94" s="48"/>
      <c r="BK94" s="5"/>
      <c r="BL94" s="6"/>
      <c r="BM94" s="46"/>
      <c r="BN94" s="47"/>
      <c r="BO94" s="47"/>
      <c r="BQ94" s="47"/>
      <c r="BR94" s="47"/>
      <c r="BS94" s="46"/>
      <c r="BT94" s="48"/>
      <c r="BU94" s="48"/>
      <c r="BV94" s="6"/>
      <c r="BW94" s="6"/>
      <c r="BX94" s="49"/>
      <c r="BY94" s="46"/>
      <c r="BZ94" s="48"/>
      <c r="CA94" s="48"/>
      <c r="CB94" s="6"/>
      <c r="CC94" s="48"/>
      <c r="CD94" s="48"/>
      <c r="CE94" s="46"/>
      <c r="CF94" s="6"/>
      <c r="CG94" s="46"/>
      <c r="CH94" s="47"/>
      <c r="CI94" s="47"/>
      <c r="CK94" s="47"/>
      <c r="CL94" s="47"/>
      <c r="CM94" s="46"/>
      <c r="CN94" s="48"/>
      <c r="CO94" s="48"/>
      <c r="CP94" s="6"/>
      <c r="CQ94" s="6"/>
      <c r="CR94" s="49"/>
      <c r="CS94" s="46"/>
      <c r="CT94" s="48"/>
      <c r="CU94" s="48"/>
      <c r="CV94" s="6"/>
      <c r="CW94" s="48"/>
      <c r="CX94" s="48"/>
      <c r="CY94" s="5"/>
      <c r="CZ94" s="6"/>
      <c r="DA94" s="46"/>
      <c r="DB94" s="47"/>
      <c r="DC94" s="47"/>
      <c r="DE94" s="47"/>
      <c r="DF94" s="47"/>
      <c r="DG94" s="46"/>
      <c r="DH94" s="48"/>
      <c r="DI94" s="48"/>
      <c r="DJ94" s="6"/>
      <c r="DK94" s="6"/>
      <c r="DL94" s="49"/>
      <c r="DM94" s="46"/>
      <c r="DN94" s="48"/>
      <c r="DO94" s="48"/>
      <c r="DP94" s="6"/>
      <c r="DQ94" s="48"/>
      <c r="DR94" s="48"/>
      <c r="DS94" s="5"/>
      <c r="DT94" s="6"/>
      <c r="DU94" s="46"/>
      <c r="DV94" s="47"/>
      <c r="DW94" s="47"/>
      <c r="DY94" s="47"/>
      <c r="DZ94" s="47"/>
      <c r="EA94" s="46"/>
      <c r="EB94" s="6"/>
      <c r="EC94" s="50"/>
      <c r="ED94" s="6"/>
      <c r="EE94" s="6"/>
      <c r="EF94" s="49"/>
      <c r="EG94" s="46"/>
      <c r="EH94" s="48"/>
      <c r="EI94" s="48"/>
      <c r="EJ94" s="6"/>
      <c r="EK94" s="48"/>
      <c r="EL94" s="48"/>
      <c r="EM94" s="5"/>
      <c r="EN94" s="6"/>
      <c r="EO94" s="46"/>
      <c r="EP94" s="47"/>
      <c r="EQ94" s="47"/>
      <c r="ES94" s="47"/>
      <c r="ET94" s="47"/>
      <c r="EU94" s="46"/>
      <c r="EV94" s="48"/>
      <c r="EW94" s="48"/>
      <c r="EX94" s="6"/>
      <c r="EY94" s="6"/>
      <c r="EZ94" s="49"/>
      <c r="FA94" s="46"/>
      <c r="FB94" s="48"/>
      <c r="FC94" s="48"/>
      <c r="FD94" s="6"/>
      <c r="FE94" s="48"/>
      <c r="FF94" s="48"/>
      <c r="FG94" s="5"/>
      <c r="FH94" s="6"/>
      <c r="FI94" s="46"/>
      <c r="FJ94" s="47"/>
      <c r="FK94" s="47"/>
      <c r="FM94" s="47"/>
      <c r="FN94" s="47"/>
      <c r="FO94" s="46"/>
      <c r="FP94" s="48"/>
      <c r="FQ94" s="48"/>
      <c r="FR94" s="6"/>
      <c r="FS94" s="6"/>
      <c r="FT94" s="49"/>
      <c r="FU94" s="46"/>
      <c r="FV94" s="48"/>
      <c r="FW94" s="48"/>
      <c r="FX94" s="6"/>
      <c r="FY94" s="48"/>
      <c r="FZ94" s="48"/>
      <c r="GA94" s="59"/>
      <c r="GI94" s="56"/>
      <c r="GN94" s="57"/>
      <c r="GU94" s="59"/>
      <c r="HC94" s="56"/>
      <c r="HH94" s="57"/>
      <c r="HO94" s="59"/>
      <c r="HW94" s="56"/>
      <c r="IB94" s="57"/>
      <c r="II94" s="59"/>
      <c r="IQ94" s="56"/>
      <c r="IV94" s="57"/>
    </row>
    <row r="95" spans="1:256" s="45" customFormat="1" ht="13.5" customHeight="1">
      <c r="A95" s="63"/>
      <c r="C95" s="5"/>
      <c r="D95" s="6"/>
      <c r="E95" s="46"/>
      <c r="F95" s="47"/>
      <c r="G95" s="48"/>
      <c r="I95" s="47"/>
      <c r="J95" s="48"/>
      <c r="K95" s="46"/>
      <c r="L95" s="48"/>
      <c r="M95" s="48"/>
      <c r="N95" s="6"/>
      <c r="O95" s="6"/>
      <c r="P95" s="49"/>
      <c r="Q95" s="46"/>
      <c r="R95" s="48"/>
      <c r="S95" s="48"/>
      <c r="T95" s="6"/>
      <c r="U95" s="48"/>
      <c r="V95" s="48"/>
      <c r="W95" s="5"/>
      <c r="X95" s="6"/>
      <c r="Y95" s="46"/>
      <c r="Z95" s="47"/>
      <c r="AA95" s="47"/>
      <c r="AC95" s="47"/>
      <c r="AD95" s="47"/>
      <c r="AE95" s="46"/>
      <c r="AF95" s="48"/>
      <c r="AG95" s="48"/>
      <c r="AH95" s="6"/>
      <c r="AI95" s="6"/>
      <c r="AJ95" s="49"/>
      <c r="AK95" s="46"/>
      <c r="AL95" s="6"/>
      <c r="AM95" s="48"/>
      <c r="AN95" s="6"/>
      <c r="AO95" s="48"/>
      <c r="AP95" s="48"/>
      <c r="AQ95" s="5"/>
      <c r="AR95" s="6"/>
      <c r="AS95" s="46"/>
      <c r="AT95" s="47"/>
      <c r="AU95" s="47"/>
      <c r="AW95" s="47"/>
      <c r="AX95" s="47"/>
      <c r="AY95" s="46"/>
      <c r="AZ95" s="48"/>
      <c r="BA95" s="48"/>
      <c r="BB95" s="6"/>
      <c r="BC95" s="6"/>
      <c r="BD95" s="49"/>
      <c r="BE95" s="46"/>
      <c r="BF95" s="48"/>
      <c r="BG95" s="48"/>
      <c r="BH95" s="6"/>
      <c r="BI95" s="48"/>
      <c r="BJ95" s="48"/>
      <c r="BK95" s="5"/>
      <c r="BL95" s="6"/>
      <c r="BM95" s="46"/>
      <c r="BN95" s="47"/>
      <c r="BO95" s="47"/>
      <c r="BQ95" s="47"/>
      <c r="BR95" s="47"/>
      <c r="BS95" s="46"/>
      <c r="BT95" s="48"/>
      <c r="BU95" s="48"/>
      <c r="BV95" s="6"/>
      <c r="BW95" s="6"/>
      <c r="BX95" s="49"/>
      <c r="BY95" s="46"/>
      <c r="BZ95" s="48"/>
      <c r="CA95" s="48"/>
      <c r="CB95" s="6"/>
      <c r="CC95" s="48"/>
      <c r="CD95" s="48"/>
      <c r="CE95" s="46"/>
      <c r="CF95" s="6"/>
      <c r="CG95" s="46"/>
      <c r="CH95" s="47"/>
      <c r="CI95" s="47"/>
      <c r="CK95" s="47"/>
      <c r="CL95" s="47"/>
      <c r="CM95" s="46"/>
      <c r="CN95" s="48"/>
      <c r="CO95" s="48"/>
      <c r="CP95" s="6"/>
      <c r="CQ95" s="6"/>
      <c r="CR95" s="49"/>
      <c r="CS95" s="46"/>
      <c r="CT95" s="48"/>
      <c r="CU95" s="48"/>
      <c r="CV95" s="6"/>
      <c r="CW95" s="48"/>
      <c r="CX95" s="48"/>
      <c r="CY95" s="5"/>
      <c r="CZ95" s="6"/>
      <c r="DA95" s="46"/>
      <c r="DB95" s="47"/>
      <c r="DC95" s="47"/>
      <c r="DE95" s="47"/>
      <c r="DF95" s="47"/>
      <c r="DG95" s="46"/>
      <c r="DH95" s="48"/>
      <c r="DI95" s="48"/>
      <c r="DJ95" s="6"/>
      <c r="DK95" s="6"/>
      <c r="DL95" s="49"/>
      <c r="DM95" s="46"/>
      <c r="DN95" s="48"/>
      <c r="DO95" s="48"/>
      <c r="DP95" s="6"/>
      <c r="DQ95" s="48"/>
      <c r="DR95" s="48"/>
      <c r="DS95" s="5"/>
      <c r="DT95" s="6"/>
      <c r="DU95" s="46"/>
      <c r="DV95" s="47"/>
      <c r="DW95" s="47"/>
      <c r="DY95" s="47"/>
      <c r="DZ95" s="47"/>
      <c r="EA95" s="46"/>
      <c r="EB95" s="6"/>
      <c r="EC95" s="50"/>
      <c r="ED95" s="6"/>
      <c r="EE95" s="6"/>
      <c r="EF95" s="49"/>
      <c r="EG95" s="46"/>
      <c r="EH95" s="48"/>
      <c r="EI95" s="48"/>
      <c r="EJ95" s="6"/>
      <c r="EK95" s="48"/>
      <c r="EL95" s="48"/>
      <c r="EM95" s="5"/>
      <c r="EN95" s="6"/>
      <c r="EO95" s="46"/>
      <c r="EP95" s="47"/>
      <c r="EQ95" s="47"/>
      <c r="ES95" s="47"/>
      <c r="ET95" s="47"/>
      <c r="EU95" s="46"/>
      <c r="EV95" s="48"/>
      <c r="EW95" s="48"/>
      <c r="EX95" s="6"/>
      <c r="EY95" s="6"/>
      <c r="EZ95" s="49"/>
      <c r="FA95" s="46"/>
      <c r="FB95" s="48"/>
      <c r="FC95" s="48"/>
      <c r="FD95" s="6"/>
      <c r="FE95" s="48"/>
      <c r="FF95" s="48"/>
      <c r="FG95" s="5"/>
      <c r="FH95" s="6"/>
      <c r="FI95" s="46"/>
      <c r="FJ95" s="47"/>
      <c r="FK95" s="47"/>
      <c r="FM95" s="47"/>
      <c r="FN95" s="47"/>
      <c r="FO95" s="46"/>
      <c r="FP95" s="48"/>
      <c r="FQ95" s="48"/>
      <c r="FR95" s="6"/>
      <c r="FS95" s="6"/>
      <c r="FT95" s="49"/>
      <c r="FU95" s="46"/>
      <c r="FV95" s="48"/>
      <c r="FW95" s="48"/>
      <c r="FX95" s="6"/>
      <c r="FY95" s="48"/>
      <c r="FZ95" s="48"/>
      <c r="GA95" s="59"/>
      <c r="GI95" s="56"/>
      <c r="GN95" s="57"/>
      <c r="GU95" s="59"/>
      <c r="HC95" s="56"/>
      <c r="HH95" s="57"/>
      <c r="HO95" s="59"/>
      <c r="HW95" s="56"/>
      <c r="IB95" s="57"/>
      <c r="II95" s="59"/>
      <c r="IQ95" s="56"/>
      <c r="IV95" s="57"/>
    </row>
    <row r="96" spans="1:256" s="45" customFormat="1" ht="13.5" customHeight="1">
      <c r="A96" s="63"/>
      <c r="C96" s="5"/>
      <c r="D96" s="6"/>
      <c r="E96" s="46"/>
      <c r="F96" s="47"/>
      <c r="G96" s="48"/>
      <c r="I96" s="47"/>
      <c r="J96" s="48"/>
      <c r="K96" s="46"/>
      <c r="L96" s="48"/>
      <c r="M96" s="48"/>
      <c r="N96" s="6"/>
      <c r="O96" s="6"/>
      <c r="P96" s="49"/>
      <c r="Q96" s="46"/>
      <c r="R96" s="48"/>
      <c r="S96" s="48"/>
      <c r="T96" s="6"/>
      <c r="U96" s="48"/>
      <c r="V96" s="48"/>
      <c r="W96" s="5"/>
      <c r="X96" s="6"/>
      <c r="Y96" s="46"/>
      <c r="Z96" s="47"/>
      <c r="AA96" s="47"/>
      <c r="AC96" s="47"/>
      <c r="AD96" s="47"/>
      <c r="AE96" s="46"/>
      <c r="AF96" s="48"/>
      <c r="AG96" s="48"/>
      <c r="AH96" s="6"/>
      <c r="AI96" s="6"/>
      <c r="AJ96" s="49"/>
      <c r="AK96" s="46"/>
      <c r="AL96" s="6"/>
      <c r="AM96" s="48"/>
      <c r="AN96" s="6"/>
      <c r="AO96" s="48"/>
      <c r="AP96" s="48"/>
      <c r="AQ96" s="5"/>
      <c r="AR96" s="6"/>
      <c r="AS96" s="46"/>
      <c r="AT96" s="47"/>
      <c r="AU96" s="47"/>
      <c r="AW96" s="47"/>
      <c r="AX96" s="47"/>
      <c r="AY96" s="46"/>
      <c r="AZ96" s="48"/>
      <c r="BA96" s="48"/>
      <c r="BB96" s="6"/>
      <c r="BC96" s="6"/>
      <c r="BD96" s="49"/>
      <c r="BE96" s="46"/>
      <c r="BF96" s="48"/>
      <c r="BG96" s="48"/>
      <c r="BH96" s="6"/>
      <c r="BI96" s="48"/>
      <c r="BJ96" s="48"/>
      <c r="BK96" s="5"/>
      <c r="BL96" s="6"/>
      <c r="BM96" s="46"/>
      <c r="BN96" s="47"/>
      <c r="BO96" s="47"/>
      <c r="BQ96" s="47"/>
      <c r="BR96" s="47"/>
      <c r="BS96" s="46"/>
      <c r="BT96" s="48"/>
      <c r="BU96" s="48"/>
      <c r="BV96" s="6"/>
      <c r="BW96" s="6"/>
      <c r="BX96" s="49"/>
      <c r="BY96" s="46"/>
      <c r="BZ96" s="48"/>
      <c r="CA96" s="48"/>
      <c r="CB96" s="6"/>
      <c r="CC96" s="48"/>
      <c r="CD96" s="48"/>
      <c r="CE96" s="46"/>
      <c r="CF96" s="6"/>
      <c r="CG96" s="46"/>
      <c r="CH96" s="47"/>
      <c r="CI96" s="47"/>
      <c r="CK96" s="47"/>
      <c r="CL96" s="47"/>
      <c r="CM96" s="46"/>
      <c r="CN96" s="48"/>
      <c r="CO96" s="48"/>
      <c r="CP96" s="6"/>
      <c r="CQ96" s="6"/>
      <c r="CR96" s="49"/>
      <c r="CS96" s="46"/>
      <c r="CT96" s="48"/>
      <c r="CU96" s="48"/>
      <c r="CV96" s="6"/>
      <c r="CW96" s="48"/>
      <c r="CX96" s="48"/>
      <c r="CY96" s="5"/>
      <c r="CZ96" s="6"/>
      <c r="DA96" s="46"/>
      <c r="DB96" s="47"/>
      <c r="DC96" s="47"/>
      <c r="DE96" s="47"/>
      <c r="DF96" s="47"/>
      <c r="DG96" s="46"/>
      <c r="DH96" s="48"/>
      <c r="DI96" s="48"/>
      <c r="DJ96" s="6"/>
      <c r="DK96" s="6"/>
      <c r="DL96" s="49"/>
      <c r="DM96" s="46"/>
      <c r="DN96" s="48"/>
      <c r="DO96" s="48"/>
      <c r="DP96" s="6"/>
      <c r="DQ96" s="48"/>
      <c r="DR96" s="48"/>
      <c r="DS96" s="5"/>
      <c r="DT96" s="6"/>
      <c r="DU96" s="46"/>
      <c r="DV96" s="47"/>
      <c r="DW96" s="47"/>
      <c r="DY96" s="47"/>
      <c r="DZ96" s="47"/>
      <c r="EA96" s="46"/>
      <c r="EB96" s="6"/>
      <c r="EC96" s="50"/>
      <c r="ED96" s="6"/>
      <c r="EE96" s="6"/>
      <c r="EF96" s="49"/>
      <c r="EG96" s="46"/>
      <c r="EH96" s="48"/>
      <c r="EI96" s="48"/>
      <c r="EJ96" s="6"/>
      <c r="EK96" s="48"/>
      <c r="EL96" s="48"/>
      <c r="EM96" s="5"/>
      <c r="EN96" s="6"/>
      <c r="EO96" s="46"/>
      <c r="EP96" s="47"/>
      <c r="EQ96" s="47"/>
      <c r="ES96" s="47"/>
      <c r="ET96" s="47"/>
      <c r="EU96" s="46"/>
      <c r="EV96" s="48"/>
      <c r="EW96" s="48"/>
      <c r="EX96" s="6"/>
      <c r="EY96" s="6"/>
      <c r="EZ96" s="49"/>
      <c r="FA96" s="46"/>
      <c r="FB96" s="48"/>
      <c r="FC96" s="48"/>
      <c r="FD96" s="6"/>
      <c r="FE96" s="48"/>
      <c r="FF96" s="48"/>
      <c r="FG96" s="5"/>
      <c r="FH96" s="6"/>
      <c r="FI96" s="46"/>
      <c r="FJ96" s="47"/>
      <c r="FK96" s="47"/>
      <c r="FM96" s="47"/>
      <c r="FN96" s="47"/>
      <c r="FO96" s="46"/>
      <c r="FP96" s="48"/>
      <c r="FQ96" s="48"/>
      <c r="FR96" s="6"/>
      <c r="FS96" s="6"/>
      <c r="FT96" s="49"/>
      <c r="FU96" s="46"/>
      <c r="FV96" s="48"/>
      <c r="FW96" s="48"/>
      <c r="FX96" s="6"/>
      <c r="FY96" s="48"/>
      <c r="FZ96" s="48"/>
      <c r="GA96" s="59"/>
      <c r="GI96" s="56"/>
      <c r="GN96" s="57"/>
      <c r="GU96" s="59"/>
      <c r="HC96" s="56"/>
      <c r="HH96" s="57"/>
      <c r="HO96" s="59"/>
      <c r="HW96" s="56"/>
      <c r="IB96" s="57"/>
      <c r="II96" s="59"/>
      <c r="IQ96" s="56"/>
      <c r="IV96" s="57"/>
    </row>
    <row r="97" spans="1:256" s="45" customFormat="1" ht="13.5" customHeight="1">
      <c r="A97" s="63"/>
      <c r="C97" s="5"/>
      <c r="D97" s="6"/>
      <c r="E97" s="46"/>
      <c r="F97" s="47"/>
      <c r="G97" s="48"/>
      <c r="I97" s="47"/>
      <c r="J97" s="48"/>
      <c r="K97" s="46"/>
      <c r="L97" s="48"/>
      <c r="M97" s="48"/>
      <c r="N97" s="6"/>
      <c r="O97" s="6"/>
      <c r="P97" s="49"/>
      <c r="Q97" s="46"/>
      <c r="R97" s="48"/>
      <c r="S97" s="48"/>
      <c r="T97" s="6"/>
      <c r="U97" s="48"/>
      <c r="V97" s="48"/>
      <c r="W97" s="5"/>
      <c r="X97" s="6"/>
      <c r="Y97" s="46"/>
      <c r="Z97" s="47"/>
      <c r="AA97" s="47"/>
      <c r="AC97" s="47"/>
      <c r="AD97" s="47"/>
      <c r="AE97" s="46"/>
      <c r="AF97" s="48"/>
      <c r="AG97" s="48"/>
      <c r="AH97" s="6"/>
      <c r="AI97" s="6"/>
      <c r="AJ97" s="49"/>
      <c r="AK97" s="46"/>
      <c r="AL97" s="6"/>
      <c r="AM97" s="48"/>
      <c r="AN97" s="6"/>
      <c r="AO97" s="48"/>
      <c r="AP97" s="48"/>
      <c r="AQ97" s="5"/>
      <c r="AR97" s="6"/>
      <c r="AS97" s="46"/>
      <c r="AT97" s="47"/>
      <c r="AU97" s="47"/>
      <c r="AW97" s="47"/>
      <c r="AX97" s="47"/>
      <c r="AY97" s="46"/>
      <c r="AZ97" s="48"/>
      <c r="BA97" s="48"/>
      <c r="BB97" s="6"/>
      <c r="BC97" s="6"/>
      <c r="BD97" s="49"/>
      <c r="BE97" s="46"/>
      <c r="BF97" s="48"/>
      <c r="BG97" s="48"/>
      <c r="BH97" s="6"/>
      <c r="BI97" s="48"/>
      <c r="BJ97" s="48"/>
      <c r="BK97" s="5"/>
      <c r="BL97" s="6"/>
      <c r="BM97" s="46"/>
      <c r="BN97" s="47"/>
      <c r="BO97" s="47"/>
      <c r="BQ97" s="47"/>
      <c r="BR97" s="47"/>
      <c r="BS97" s="46"/>
      <c r="BT97" s="48"/>
      <c r="BU97" s="48"/>
      <c r="BV97" s="6"/>
      <c r="BW97" s="6"/>
      <c r="BX97" s="49"/>
      <c r="BY97" s="46"/>
      <c r="BZ97" s="48"/>
      <c r="CA97" s="48"/>
      <c r="CB97" s="6"/>
      <c r="CC97" s="48"/>
      <c r="CD97" s="48"/>
      <c r="CE97" s="46"/>
      <c r="CF97" s="6"/>
      <c r="CG97" s="46"/>
      <c r="CH97" s="47"/>
      <c r="CI97" s="47"/>
      <c r="CK97" s="47"/>
      <c r="CL97" s="47"/>
      <c r="CM97" s="46"/>
      <c r="CN97" s="48"/>
      <c r="CO97" s="48"/>
      <c r="CP97" s="6"/>
      <c r="CQ97" s="6"/>
      <c r="CR97" s="49"/>
      <c r="CS97" s="46"/>
      <c r="CT97" s="48"/>
      <c r="CU97" s="48"/>
      <c r="CV97" s="6"/>
      <c r="CW97" s="48"/>
      <c r="CX97" s="48"/>
      <c r="CY97" s="5"/>
      <c r="CZ97" s="6"/>
      <c r="DA97" s="46"/>
      <c r="DB97" s="47"/>
      <c r="DC97" s="47"/>
      <c r="DE97" s="47"/>
      <c r="DF97" s="47"/>
      <c r="DG97" s="46"/>
      <c r="DH97" s="48"/>
      <c r="DI97" s="48"/>
      <c r="DJ97" s="6"/>
      <c r="DK97" s="6"/>
      <c r="DL97" s="49"/>
      <c r="DM97" s="46"/>
      <c r="DN97" s="48"/>
      <c r="DO97" s="48"/>
      <c r="DP97" s="6"/>
      <c r="DQ97" s="48"/>
      <c r="DR97" s="48"/>
      <c r="DS97" s="5"/>
      <c r="DT97" s="6"/>
      <c r="DU97" s="46"/>
      <c r="DV97" s="47"/>
      <c r="DW97" s="47"/>
      <c r="DY97" s="47"/>
      <c r="DZ97" s="47"/>
      <c r="EA97" s="46"/>
      <c r="EB97" s="6"/>
      <c r="EC97" s="50"/>
      <c r="ED97" s="6"/>
      <c r="EE97" s="6"/>
      <c r="EF97" s="49"/>
      <c r="EG97" s="46"/>
      <c r="EH97" s="48"/>
      <c r="EI97" s="48"/>
      <c r="EJ97" s="6"/>
      <c r="EK97" s="48"/>
      <c r="EL97" s="48"/>
      <c r="EM97" s="5"/>
      <c r="EN97" s="6"/>
      <c r="EO97" s="46"/>
      <c r="EP97" s="47"/>
      <c r="EQ97" s="47"/>
      <c r="ES97" s="47"/>
      <c r="ET97" s="47"/>
      <c r="EU97" s="46"/>
      <c r="EV97" s="48"/>
      <c r="EW97" s="48"/>
      <c r="EX97" s="6"/>
      <c r="EY97" s="6"/>
      <c r="EZ97" s="49"/>
      <c r="FA97" s="46"/>
      <c r="FB97" s="48"/>
      <c r="FC97" s="48"/>
      <c r="FD97" s="6"/>
      <c r="FE97" s="48"/>
      <c r="FF97" s="48"/>
      <c r="FG97" s="5"/>
      <c r="FH97" s="6"/>
      <c r="FI97" s="46"/>
      <c r="FJ97" s="47"/>
      <c r="FK97" s="47"/>
      <c r="FM97" s="47"/>
      <c r="FN97" s="47"/>
      <c r="FO97" s="46"/>
      <c r="FP97" s="48"/>
      <c r="FQ97" s="48"/>
      <c r="FR97" s="6"/>
      <c r="FS97" s="6"/>
      <c r="FT97" s="49"/>
      <c r="FU97" s="46"/>
      <c r="FV97" s="48"/>
      <c r="FW97" s="48"/>
      <c r="FX97" s="6"/>
      <c r="FY97" s="48"/>
      <c r="FZ97" s="48"/>
      <c r="GA97" s="59"/>
      <c r="GI97" s="56"/>
      <c r="GN97" s="57"/>
      <c r="GU97" s="59"/>
      <c r="HC97" s="56"/>
      <c r="HH97" s="57"/>
      <c r="HO97" s="59"/>
      <c r="HW97" s="56"/>
      <c r="IB97" s="57"/>
      <c r="II97" s="59"/>
      <c r="IQ97" s="56"/>
      <c r="IV97" s="57"/>
    </row>
    <row r="98" spans="1:256" s="45" customFormat="1" ht="13.5" customHeight="1">
      <c r="A98" s="63"/>
      <c r="C98" s="5"/>
      <c r="D98" s="6"/>
      <c r="E98" s="46"/>
      <c r="F98" s="47"/>
      <c r="G98" s="48"/>
      <c r="I98" s="47"/>
      <c r="J98" s="48"/>
      <c r="K98" s="46"/>
      <c r="L98" s="48"/>
      <c r="M98" s="48"/>
      <c r="N98" s="6"/>
      <c r="O98" s="6"/>
      <c r="P98" s="49"/>
      <c r="Q98" s="46"/>
      <c r="R98" s="48"/>
      <c r="S98" s="48"/>
      <c r="T98" s="6"/>
      <c r="U98" s="48"/>
      <c r="V98" s="48"/>
      <c r="W98" s="5"/>
      <c r="X98" s="6"/>
      <c r="Y98" s="46"/>
      <c r="Z98" s="47"/>
      <c r="AA98" s="47"/>
      <c r="AC98" s="47"/>
      <c r="AD98" s="47"/>
      <c r="AE98" s="46"/>
      <c r="AF98" s="48"/>
      <c r="AG98" s="48"/>
      <c r="AH98" s="6"/>
      <c r="AI98" s="6"/>
      <c r="AJ98" s="49"/>
      <c r="AK98" s="46"/>
      <c r="AL98" s="6"/>
      <c r="AM98" s="48"/>
      <c r="AN98" s="6"/>
      <c r="AO98" s="48"/>
      <c r="AP98" s="48"/>
      <c r="AQ98" s="5"/>
      <c r="AR98" s="6"/>
      <c r="AS98" s="46"/>
      <c r="AT98" s="47"/>
      <c r="AU98" s="47"/>
      <c r="AW98" s="47"/>
      <c r="AX98" s="47"/>
      <c r="AY98" s="46"/>
      <c r="AZ98" s="48"/>
      <c r="BA98" s="48"/>
      <c r="BB98" s="6"/>
      <c r="BC98" s="6"/>
      <c r="BD98" s="49"/>
      <c r="BE98" s="46"/>
      <c r="BF98" s="48"/>
      <c r="BG98" s="48"/>
      <c r="BH98" s="6"/>
      <c r="BI98" s="48"/>
      <c r="BJ98" s="48"/>
      <c r="BK98" s="5"/>
      <c r="BL98" s="6"/>
      <c r="BM98" s="46"/>
      <c r="BN98" s="47"/>
      <c r="BO98" s="47"/>
      <c r="BQ98" s="47"/>
      <c r="BR98" s="47"/>
      <c r="BS98" s="46"/>
      <c r="BT98" s="48"/>
      <c r="BU98" s="48"/>
      <c r="BV98" s="6"/>
      <c r="BW98" s="6"/>
      <c r="BX98" s="49"/>
      <c r="BY98" s="46"/>
      <c r="BZ98" s="48"/>
      <c r="CA98" s="48"/>
      <c r="CB98" s="6"/>
      <c r="CC98" s="48"/>
      <c r="CD98" s="48"/>
      <c r="CE98" s="46"/>
      <c r="CF98" s="6"/>
      <c r="CG98" s="46"/>
      <c r="CH98" s="47"/>
      <c r="CI98" s="47"/>
      <c r="CK98" s="47"/>
      <c r="CL98" s="47"/>
      <c r="CM98" s="46"/>
      <c r="CN98" s="48"/>
      <c r="CO98" s="48"/>
      <c r="CP98" s="6"/>
      <c r="CQ98" s="6"/>
      <c r="CR98" s="49"/>
      <c r="CS98" s="46"/>
      <c r="CT98" s="48"/>
      <c r="CU98" s="48"/>
      <c r="CV98" s="6"/>
      <c r="CW98" s="48"/>
      <c r="CX98" s="48"/>
      <c r="CY98" s="5"/>
      <c r="CZ98" s="6"/>
      <c r="DA98" s="46"/>
      <c r="DB98" s="47"/>
      <c r="DC98" s="47"/>
      <c r="DE98" s="47"/>
      <c r="DF98" s="47"/>
      <c r="DG98" s="46"/>
      <c r="DH98" s="48"/>
      <c r="DI98" s="48"/>
      <c r="DJ98" s="6"/>
      <c r="DK98" s="6"/>
      <c r="DL98" s="49"/>
      <c r="DM98" s="46"/>
      <c r="DN98" s="48"/>
      <c r="DO98" s="48"/>
      <c r="DP98" s="6"/>
      <c r="DQ98" s="48"/>
      <c r="DR98" s="48"/>
      <c r="DS98" s="5"/>
      <c r="DT98" s="6"/>
      <c r="DU98" s="46"/>
      <c r="DV98" s="47"/>
      <c r="DW98" s="47"/>
      <c r="DY98" s="47"/>
      <c r="DZ98" s="47"/>
      <c r="EA98" s="46"/>
      <c r="EB98" s="6"/>
      <c r="EC98" s="50"/>
      <c r="ED98" s="6"/>
      <c r="EE98" s="6"/>
      <c r="EF98" s="49"/>
      <c r="EG98" s="46"/>
      <c r="EH98" s="48"/>
      <c r="EI98" s="48"/>
      <c r="EJ98" s="6"/>
      <c r="EK98" s="48"/>
      <c r="EL98" s="48"/>
      <c r="EM98" s="5"/>
      <c r="EN98" s="6"/>
      <c r="EO98" s="46"/>
      <c r="EP98" s="47"/>
      <c r="EQ98" s="47"/>
      <c r="ES98" s="47"/>
      <c r="ET98" s="47"/>
      <c r="EU98" s="46"/>
      <c r="EV98" s="48"/>
      <c r="EW98" s="48"/>
      <c r="EX98" s="6"/>
      <c r="EY98" s="6"/>
      <c r="EZ98" s="49"/>
      <c r="FA98" s="46"/>
      <c r="FB98" s="48"/>
      <c r="FC98" s="48"/>
      <c r="FD98" s="6"/>
      <c r="FE98" s="48"/>
      <c r="FF98" s="48"/>
      <c r="FG98" s="5"/>
      <c r="FH98" s="6"/>
      <c r="FI98" s="46"/>
      <c r="FJ98" s="47"/>
      <c r="FK98" s="47"/>
      <c r="FM98" s="47"/>
      <c r="FN98" s="47"/>
      <c r="FO98" s="46"/>
      <c r="FP98" s="48"/>
      <c r="FQ98" s="48"/>
      <c r="FR98" s="6"/>
      <c r="FS98" s="6"/>
      <c r="FT98" s="49"/>
      <c r="FU98" s="46"/>
      <c r="FV98" s="48"/>
      <c r="FW98" s="48"/>
      <c r="FX98" s="6"/>
      <c r="FY98" s="48"/>
      <c r="FZ98" s="48"/>
      <c r="GA98" s="59"/>
      <c r="GI98" s="56"/>
      <c r="GN98" s="57"/>
      <c r="GU98" s="59"/>
      <c r="HC98" s="56"/>
      <c r="HH98" s="57"/>
      <c r="HO98" s="59"/>
      <c r="HW98" s="56"/>
      <c r="IB98" s="57"/>
      <c r="II98" s="59"/>
      <c r="IQ98" s="56"/>
      <c r="IV98" s="57"/>
    </row>
    <row r="99" spans="1:256" s="45" customFormat="1" ht="13.5" customHeight="1">
      <c r="A99" s="63"/>
      <c r="C99" s="5"/>
      <c r="D99" s="6"/>
      <c r="E99" s="46"/>
      <c r="F99" s="47"/>
      <c r="G99" s="48"/>
      <c r="I99" s="47"/>
      <c r="J99" s="48"/>
      <c r="K99" s="46"/>
      <c r="L99" s="48"/>
      <c r="M99" s="48"/>
      <c r="N99" s="6"/>
      <c r="O99" s="6"/>
      <c r="P99" s="49"/>
      <c r="Q99" s="46"/>
      <c r="R99" s="48"/>
      <c r="S99" s="48"/>
      <c r="T99" s="6"/>
      <c r="U99" s="48"/>
      <c r="V99" s="48"/>
      <c r="W99" s="5"/>
      <c r="X99" s="6"/>
      <c r="Y99" s="46"/>
      <c r="Z99" s="47"/>
      <c r="AA99" s="47"/>
      <c r="AC99" s="47"/>
      <c r="AD99" s="47"/>
      <c r="AE99" s="46"/>
      <c r="AF99" s="48"/>
      <c r="AG99" s="48"/>
      <c r="AH99" s="6"/>
      <c r="AI99" s="6"/>
      <c r="AJ99" s="49"/>
      <c r="AK99" s="46"/>
      <c r="AL99" s="6"/>
      <c r="AM99" s="48"/>
      <c r="AN99" s="6"/>
      <c r="AO99" s="48"/>
      <c r="AP99" s="48"/>
      <c r="AQ99" s="5"/>
      <c r="AR99" s="6"/>
      <c r="AS99" s="46"/>
      <c r="AT99" s="47"/>
      <c r="AU99" s="47"/>
      <c r="AW99" s="47"/>
      <c r="AX99" s="47"/>
      <c r="AY99" s="46"/>
      <c r="AZ99" s="48"/>
      <c r="BA99" s="48"/>
      <c r="BB99" s="6"/>
      <c r="BC99" s="6"/>
      <c r="BD99" s="49"/>
      <c r="BE99" s="46"/>
      <c r="BF99" s="48"/>
      <c r="BG99" s="48"/>
      <c r="BH99" s="6"/>
      <c r="BI99" s="48"/>
      <c r="BJ99" s="48"/>
      <c r="BK99" s="5"/>
      <c r="BL99" s="6"/>
      <c r="BM99" s="46"/>
      <c r="BN99" s="47"/>
      <c r="BO99" s="47"/>
      <c r="BQ99" s="47"/>
      <c r="BR99" s="47"/>
      <c r="BS99" s="46"/>
      <c r="BT99" s="48"/>
      <c r="BU99" s="48"/>
      <c r="BV99" s="6"/>
      <c r="BW99" s="6"/>
      <c r="BX99" s="49"/>
      <c r="BY99" s="46"/>
      <c r="BZ99" s="48"/>
      <c r="CA99" s="48"/>
      <c r="CB99" s="6"/>
      <c r="CC99" s="48"/>
      <c r="CD99" s="48"/>
      <c r="CE99" s="46"/>
      <c r="CF99" s="6"/>
      <c r="CG99" s="46"/>
      <c r="CH99" s="47"/>
      <c r="CI99" s="47"/>
      <c r="CK99" s="47"/>
      <c r="CL99" s="47"/>
      <c r="CM99" s="46"/>
      <c r="CN99" s="48"/>
      <c r="CO99" s="48"/>
      <c r="CP99" s="6"/>
      <c r="CQ99" s="6"/>
      <c r="CR99" s="49"/>
      <c r="CS99" s="46"/>
      <c r="CT99" s="48"/>
      <c r="CU99" s="48"/>
      <c r="CV99" s="6"/>
      <c r="CW99" s="48"/>
      <c r="CX99" s="48"/>
      <c r="CY99" s="5"/>
      <c r="CZ99" s="6"/>
      <c r="DA99" s="46"/>
      <c r="DB99" s="47"/>
      <c r="DC99" s="47"/>
      <c r="DE99" s="47"/>
      <c r="DF99" s="47"/>
      <c r="DG99" s="46"/>
      <c r="DH99" s="48"/>
      <c r="DI99" s="48"/>
      <c r="DJ99" s="6"/>
      <c r="DK99" s="6"/>
      <c r="DL99" s="49"/>
      <c r="DM99" s="46"/>
      <c r="DN99" s="48"/>
      <c r="DO99" s="48"/>
      <c r="DP99" s="6"/>
      <c r="DQ99" s="48"/>
      <c r="DR99" s="48"/>
      <c r="DS99" s="5"/>
      <c r="DT99" s="6"/>
      <c r="DU99" s="46"/>
      <c r="DV99" s="47"/>
      <c r="DW99" s="47"/>
      <c r="DY99" s="47"/>
      <c r="DZ99" s="47"/>
      <c r="EA99" s="46"/>
      <c r="EB99" s="6"/>
      <c r="EC99" s="50"/>
      <c r="ED99" s="6"/>
      <c r="EE99" s="6"/>
      <c r="EF99" s="49"/>
      <c r="EG99" s="46"/>
      <c r="EH99" s="48"/>
      <c r="EI99" s="48"/>
      <c r="EJ99" s="6"/>
      <c r="EK99" s="48"/>
      <c r="EL99" s="48"/>
      <c r="EM99" s="5"/>
      <c r="EN99" s="6"/>
      <c r="EO99" s="46"/>
      <c r="EP99" s="47"/>
      <c r="EQ99" s="47"/>
      <c r="ES99" s="47"/>
      <c r="ET99" s="47"/>
      <c r="EU99" s="46"/>
      <c r="EV99" s="48"/>
      <c r="EW99" s="48"/>
      <c r="EX99" s="6"/>
      <c r="EY99" s="6"/>
      <c r="EZ99" s="49"/>
      <c r="FA99" s="46"/>
      <c r="FB99" s="48"/>
      <c r="FC99" s="48"/>
      <c r="FD99" s="6"/>
      <c r="FE99" s="48"/>
      <c r="FF99" s="48"/>
      <c r="FG99" s="5"/>
      <c r="FH99" s="6"/>
      <c r="FI99" s="46"/>
      <c r="FJ99" s="47"/>
      <c r="FK99" s="47"/>
      <c r="FM99" s="47"/>
      <c r="FN99" s="47"/>
      <c r="FO99" s="46"/>
      <c r="FP99" s="48"/>
      <c r="FQ99" s="48"/>
      <c r="FR99" s="6"/>
      <c r="FS99" s="6"/>
      <c r="FT99" s="49"/>
      <c r="FU99" s="46"/>
      <c r="FV99" s="48"/>
      <c r="FW99" s="48"/>
      <c r="FX99" s="6"/>
      <c r="FY99" s="48"/>
      <c r="FZ99" s="48"/>
      <c r="GA99" s="59"/>
      <c r="GI99" s="56"/>
      <c r="GN99" s="57"/>
      <c r="GU99" s="59"/>
      <c r="HC99" s="56"/>
      <c r="HH99" s="57"/>
      <c r="HO99" s="59"/>
      <c r="HW99" s="56"/>
      <c r="IB99" s="57"/>
      <c r="II99" s="59"/>
      <c r="IQ99" s="56"/>
      <c r="IV99" s="57"/>
    </row>
    <row r="100" spans="1:256" s="45" customFormat="1" ht="13.5" customHeight="1">
      <c r="A100" s="63"/>
      <c r="C100" s="5"/>
      <c r="D100" s="6"/>
      <c r="E100" s="46"/>
      <c r="F100" s="47"/>
      <c r="G100" s="48"/>
      <c r="I100" s="47"/>
      <c r="J100" s="48"/>
      <c r="K100" s="46"/>
      <c r="L100" s="48"/>
      <c r="M100" s="48"/>
      <c r="N100" s="6"/>
      <c r="O100" s="6"/>
      <c r="P100" s="49"/>
      <c r="Q100" s="46"/>
      <c r="R100" s="48"/>
      <c r="S100" s="48"/>
      <c r="T100" s="6"/>
      <c r="U100" s="48"/>
      <c r="V100" s="48"/>
      <c r="W100" s="5"/>
      <c r="X100" s="6"/>
      <c r="Y100" s="46"/>
      <c r="Z100" s="47"/>
      <c r="AA100" s="47"/>
      <c r="AC100" s="47"/>
      <c r="AD100" s="47"/>
      <c r="AE100" s="46"/>
      <c r="AF100" s="48"/>
      <c r="AG100" s="48"/>
      <c r="AH100" s="6"/>
      <c r="AI100" s="6"/>
      <c r="AJ100" s="49"/>
      <c r="AK100" s="46"/>
      <c r="AL100" s="6"/>
      <c r="AM100" s="48"/>
      <c r="AN100" s="6"/>
      <c r="AO100" s="48"/>
      <c r="AP100" s="48"/>
      <c r="AQ100" s="5"/>
      <c r="AR100" s="6"/>
      <c r="AS100" s="46"/>
      <c r="AT100" s="47"/>
      <c r="AU100" s="47"/>
      <c r="AW100" s="47"/>
      <c r="AX100" s="47"/>
      <c r="AY100" s="46"/>
      <c r="AZ100" s="48"/>
      <c r="BA100" s="48"/>
      <c r="BB100" s="6"/>
      <c r="BC100" s="6"/>
      <c r="BD100" s="49"/>
      <c r="BE100" s="46"/>
      <c r="BF100" s="48"/>
      <c r="BG100" s="48"/>
      <c r="BH100" s="6"/>
      <c r="BI100" s="48"/>
      <c r="BJ100" s="48"/>
      <c r="BK100" s="5"/>
      <c r="BL100" s="6"/>
      <c r="BM100" s="46"/>
      <c r="BN100" s="47"/>
      <c r="BO100" s="47"/>
      <c r="BQ100" s="47"/>
      <c r="BR100" s="47"/>
      <c r="BS100" s="46"/>
      <c r="BT100" s="48"/>
      <c r="BU100" s="48"/>
      <c r="BV100" s="6"/>
      <c r="BW100" s="6"/>
      <c r="BX100" s="49"/>
      <c r="BY100" s="46"/>
      <c r="BZ100" s="48"/>
      <c r="CA100" s="48"/>
      <c r="CB100" s="6"/>
      <c r="CC100" s="48"/>
      <c r="CD100" s="48"/>
      <c r="CE100" s="46"/>
      <c r="CF100" s="6"/>
      <c r="CG100" s="46"/>
      <c r="CH100" s="47"/>
      <c r="CI100" s="47"/>
      <c r="CK100" s="47"/>
      <c r="CL100" s="47"/>
      <c r="CM100" s="46"/>
      <c r="CN100" s="48"/>
      <c r="CO100" s="48"/>
      <c r="CP100" s="6"/>
      <c r="CQ100" s="6"/>
      <c r="CR100" s="49"/>
      <c r="CS100" s="46"/>
      <c r="CT100" s="48"/>
      <c r="CU100" s="48"/>
      <c r="CV100" s="6"/>
      <c r="CW100" s="48"/>
      <c r="CX100" s="48"/>
      <c r="CY100" s="5"/>
      <c r="CZ100" s="6"/>
      <c r="DA100" s="46"/>
      <c r="DB100" s="47"/>
      <c r="DC100" s="47"/>
      <c r="DE100" s="47"/>
      <c r="DF100" s="47"/>
      <c r="DG100" s="46"/>
      <c r="DH100" s="48"/>
      <c r="DI100" s="48"/>
      <c r="DJ100" s="6"/>
      <c r="DK100" s="6"/>
      <c r="DL100" s="49"/>
      <c r="DM100" s="46"/>
      <c r="DN100" s="48"/>
      <c r="DO100" s="48"/>
      <c r="DP100" s="6"/>
      <c r="DQ100" s="48"/>
      <c r="DR100" s="48"/>
      <c r="DS100" s="5"/>
      <c r="DT100" s="6"/>
      <c r="DU100" s="46"/>
      <c r="DV100" s="47"/>
      <c r="DW100" s="47"/>
      <c r="DY100" s="47"/>
      <c r="DZ100" s="47"/>
      <c r="EA100" s="46"/>
      <c r="EB100" s="6"/>
      <c r="EC100" s="50"/>
      <c r="ED100" s="6"/>
      <c r="EE100" s="6"/>
      <c r="EF100" s="49"/>
      <c r="EG100" s="46"/>
      <c r="EH100" s="48"/>
      <c r="EI100" s="48"/>
      <c r="EJ100" s="6"/>
      <c r="EK100" s="48"/>
      <c r="EL100" s="48"/>
      <c r="EM100" s="5"/>
      <c r="EN100" s="6"/>
      <c r="EO100" s="46"/>
      <c r="EP100" s="47"/>
      <c r="EQ100" s="47"/>
      <c r="ES100" s="47"/>
      <c r="ET100" s="47"/>
      <c r="EU100" s="46"/>
      <c r="EV100" s="48"/>
      <c r="EW100" s="48"/>
      <c r="EX100" s="6"/>
      <c r="EY100" s="6"/>
      <c r="EZ100" s="49"/>
      <c r="FA100" s="46"/>
      <c r="FB100" s="48"/>
      <c r="FC100" s="48"/>
      <c r="FD100" s="6"/>
      <c r="FE100" s="48"/>
      <c r="FF100" s="48"/>
      <c r="FG100" s="5"/>
      <c r="FH100" s="6"/>
      <c r="FI100" s="46"/>
      <c r="FJ100" s="47"/>
      <c r="FK100" s="47"/>
      <c r="FM100" s="47"/>
      <c r="FN100" s="47"/>
      <c r="FO100" s="46"/>
      <c r="FP100" s="48"/>
      <c r="FQ100" s="48"/>
      <c r="FR100" s="6"/>
      <c r="FS100" s="6"/>
      <c r="FT100" s="49"/>
      <c r="FU100" s="46"/>
      <c r="FV100" s="48"/>
      <c r="FW100" s="48"/>
      <c r="FX100" s="6"/>
      <c r="FY100" s="48"/>
      <c r="FZ100" s="48"/>
      <c r="GA100" s="59"/>
      <c r="GI100" s="56"/>
      <c r="GN100" s="57"/>
      <c r="GU100" s="59"/>
      <c r="HC100" s="56"/>
      <c r="HH100" s="57"/>
      <c r="HO100" s="59"/>
      <c r="HW100" s="56"/>
      <c r="IB100" s="57"/>
      <c r="II100" s="59"/>
      <c r="IQ100" s="56"/>
      <c r="IV100" s="57"/>
    </row>
    <row r="101" spans="1:256" s="45" customFormat="1" ht="13.5" customHeight="1">
      <c r="A101" s="64"/>
      <c r="S101" s="47"/>
    </row>
    <row r="102" spans="1:256" s="45" customFormat="1" ht="13.5" customHeight="1">
      <c r="A102" s="64"/>
    </row>
    <row r="103" spans="1:256" s="45" customFormat="1" ht="13.5" customHeight="1">
      <c r="A103" s="64"/>
    </row>
    <row r="104" spans="1:256" s="45" customFormat="1" ht="13.5" customHeight="1">
      <c r="A104" s="64"/>
    </row>
    <row r="105" spans="1:256" s="45" customFormat="1" ht="13.5" customHeight="1">
      <c r="A105" s="64"/>
    </row>
    <row r="106" spans="1:256" s="45" customFormat="1" ht="13.5" customHeight="1">
      <c r="A106" s="64"/>
    </row>
    <row r="107" spans="1:256" s="45" customFormat="1" ht="13.5" customHeight="1">
      <c r="A107" s="64"/>
    </row>
    <row r="108" spans="1:256" s="45" customFormat="1" ht="13.5" customHeight="1">
      <c r="A108" s="64"/>
    </row>
    <row r="109" spans="1:256" s="45" customFormat="1" ht="13.5" customHeight="1">
      <c r="A109" s="64"/>
    </row>
    <row r="110" spans="1:256" s="45" customFormat="1" ht="13.5" customHeight="1">
      <c r="A110" s="64"/>
    </row>
    <row r="111" spans="1:256" s="45" customFormat="1" ht="13.5" customHeight="1">
      <c r="A111" s="64"/>
    </row>
    <row r="112" spans="1:256" s="45" customFormat="1" ht="13.5" customHeight="1">
      <c r="A112" s="64"/>
    </row>
    <row r="113" spans="1:1" s="45" customFormat="1" ht="13.5" customHeight="1">
      <c r="A113" s="64"/>
    </row>
    <row r="114" spans="1:1" s="45" customFormat="1" ht="13.5" customHeight="1">
      <c r="A114" s="64"/>
    </row>
    <row r="115" spans="1:1" s="45" customFormat="1" ht="13.5" customHeight="1">
      <c r="A115" s="64"/>
    </row>
    <row r="116" spans="1:1" s="45" customFormat="1" ht="13.5" customHeight="1">
      <c r="A116" s="64"/>
    </row>
    <row r="117" spans="1:1" s="45" customFormat="1" ht="13.5" customHeight="1">
      <c r="A117" s="64"/>
    </row>
    <row r="118" spans="1:1" s="45" customFormat="1" ht="13.5" customHeight="1">
      <c r="A118" s="64"/>
    </row>
    <row r="119" spans="1:1" s="45" customFormat="1" ht="13.5" customHeight="1">
      <c r="A119" s="64"/>
    </row>
    <row r="120" spans="1:1" s="45" customFormat="1" ht="13.5" customHeight="1">
      <c r="A120" s="64"/>
    </row>
    <row r="121" spans="1:1" s="45" customFormat="1" ht="13.5" customHeight="1">
      <c r="A121" s="64"/>
    </row>
    <row r="122" spans="1:1" s="45" customFormat="1" ht="13.5" customHeight="1">
      <c r="A122" s="64"/>
    </row>
    <row r="123" spans="1:1" s="45" customFormat="1" ht="13.5" customHeight="1">
      <c r="A123" s="64"/>
    </row>
    <row r="124" spans="1:1" s="45" customFormat="1" ht="13.5" customHeight="1">
      <c r="A124" s="64"/>
    </row>
    <row r="125" spans="1:1" s="45" customFormat="1" ht="13.5" customHeight="1">
      <c r="A125" s="64"/>
    </row>
    <row r="126" spans="1:1" s="45" customFormat="1" ht="13.5" customHeight="1">
      <c r="A126" s="64"/>
    </row>
    <row r="127" spans="1:1" s="45" customFormat="1" ht="13.5" customHeight="1">
      <c r="A127" s="64"/>
    </row>
    <row r="128" spans="1:1" s="45" customFormat="1" ht="13.5" customHeight="1">
      <c r="A128" s="64"/>
    </row>
    <row r="129" spans="1:1" s="45" customFormat="1" ht="13.5" customHeight="1">
      <c r="A129" s="64"/>
    </row>
    <row r="130" spans="1:1" s="45" customFormat="1" ht="13.5" customHeight="1">
      <c r="A130" s="64"/>
    </row>
    <row r="131" spans="1:1" s="45" customFormat="1" ht="13.5" customHeight="1">
      <c r="A131" s="64"/>
    </row>
    <row r="132" spans="1:1" s="45" customFormat="1" ht="13.5" customHeight="1">
      <c r="A132" s="64"/>
    </row>
    <row r="133" spans="1:1" s="45" customFormat="1" ht="13.5" customHeight="1">
      <c r="A133" s="64"/>
    </row>
    <row r="134" spans="1:1" s="45" customFormat="1" ht="13.5" customHeight="1">
      <c r="A134" s="64"/>
    </row>
    <row r="135" spans="1:1" s="45" customFormat="1" ht="13.5" customHeight="1">
      <c r="A135" s="64"/>
    </row>
    <row r="136" spans="1:1" s="45" customFormat="1" ht="13.5" customHeight="1">
      <c r="A136" s="64"/>
    </row>
    <row r="137" spans="1:1" s="45" customFormat="1" ht="13.5" customHeight="1">
      <c r="A137" s="64"/>
    </row>
    <row r="138" spans="1:1" s="45" customFormat="1" ht="13.5" customHeight="1">
      <c r="A138" s="64"/>
    </row>
    <row r="139" spans="1:1" s="45" customFormat="1" ht="13.5" customHeight="1">
      <c r="A139" s="64"/>
    </row>
    <row r="140" spans="1:1" s="45" customFormat="1" ht="13.5" customHeight="1">
      <c r="A140" s="64"/>
    </row>
    <row r="141" spans="1:1" s="45" customFormat="1" ht="13.5" customHeight="1">
      <c r="A141" s="64"/>
    </row>
    <row r="142" spans="1:1" s="45" customFormat="1" ht="13.5" customHeight="1">
      <c r="A142" s="64"/>
    </row>
    <row r="143" spans="1:1" s="45" customFormat="1" ht="13.5" customHeight="1">
      <c r="A143" s="64"/>
    </row>
    <row r="144" spans="1:1" s="45" customFormat="1" ht="13.5" customHeight="1">
      <c r="A144" s="64"/>
    </row>
    <row r="145" spans="1:6" s="45" customFormat="1" ht="13.5" customHeight="1">
      <c r="A145" s="64"/>
    </row>
    <row r="146" spans="1:6" s="45" customFormat="1" ht="13.5" customHeight="1">
      <c r="A146" s="64"/>
    </row>
    <row r="147" spans="1:6" s="45" customFormat="1" ht="13.5" customHeight="1">
      <c r="A147" s="64"/>
    </row>
    <row r="148" spans="1:6" s="45" customFormat="1" ht="13.5" customHeight="1">
      <c r="A148" s="64"/>
    </row>
    <row r="149" spans="1:6" s="45" customFormat="1" ht="13.5" customHeight="1">
      <c r="A149" s="64"/>
    </row>
    <row r="150" spans="1:6" s="45" customFormat="1" ht="13.5" customHeight="1">
      <c r="A150" s="64"/>
    </row>
    <row r="151" spans="1:6" s="45" customFormat="1" ht="13.5" customHeight="1">
      <c r="A151" s="64"/>
    </row>
    <row r="152" spans="1:6" s="45" customFormat="1" ht="13.5" customHeight="1">
      <c r="A152" s="64"/>
    </row>
    <row r="153" spans="1:6" s="45" customFormat="1" ht="13.5" customHeight="1">
      <c r="A153" s="64"/>
    </row>
    <row r="154" spans="1:6" s="45" customFormat="1" ht="13.5" customHeight="1">
      <c r="A154" s="64"/>
    </row>
    <row r="155" spans="1:6" s="45" customFormat="1" ht="13.5" customHeight="1">
      <c r="A155" s="64"/>
    </row>
    <row r="156" spans="1:6" s="64" customFormat="1" ht="13.5" customHeight="1">
      <c r="E156" s="45"/>
      <c r="F156" s="45"/>
    </row>
    <row r="157" spans="1:6" s="64" customFormat="1" ht="13.5" customHeight="1">
      <c r="E157" s="45"/>
      <c r="F157" s="45"/>
    </row>
    <row r="158" spans="1:6" s="64" customFormat="1" ht="13.5" customHeight="1">
      <c r="E158" s="45"/>
      <c r="F158" s="45"/>
    </row>
    <row r="159" spans="1:6" s="64" customFormat="1" ht="13.5" customHeight="1">
      <c r="E159" s="45"/>
      <c r="F159" s="45"/>
    </row>
    <row r="160" spans="1:6" s="64" customFormat="1" ht="13.5" customHeight="1">
      <c r="E160" s="45"/>
      <c r="F160" s="45"/>
    </row>
    <row r="161" spans="5:6" s="64" customFormat="1" ht="13.5" customHeight="1">
      <c r="E161" s="45"/>
      <c r="F161" s="45"/>
    </row>
    <row r="162" spans="5:6" s="64" customFormat="1" ht="13.5" customHeight="1">
      <c r="E162" s="45"/>
      <c r="F162" s="45"/>
    </row>
    <row r="163" spans="5:6" s="64" customFormat="1" ht="13.5" customHeight="1">
      <c r="E163" s="45"/>
      <c r="F163" s="45"/>
    </row>
    <row r="164" spans="5:6" s="64" customFormat="1" ht="13.5" customHeight="1">
      <c r="E164" s="45"/>
      <c r="F164" s="45"/>
    </row>
    <row r="165" spans="5:6" s="64" customFormat="1" ht="13.5" customHeight="1">
      <c r="E165" s="45"/>
      <c r="F165" s="45"/>
    </row>
    <row r="166" spans="5:6" s="64" customFormat="1" ht="13.5" customHeight="1">
      <c r="E166" s="45"/>
      <c r="F166" s="45"/>
    </row>
    <row r="167" spans="5:6" s="64" customFormat="1" ht="13.5" customHeight="1">
      <c r="E167" s="45"/>
      <c r="F167" s="45"/>
    </row>
    <row r="168" spans="5:6" s="64" customFormat="1" ht="13.5" customHeight="1">
      <c r="E168" s="45"/>
      <c r="F168" s="45"/>
    </row>
    <row r="169" spans="5:6" s="64" customFormat="1" ht="13.5" customHeight="1">
      <c r="E169" s="45"/>
      <c r="F169" s="45"/>
    </row>
    <row r="170" spans="5:6" s="64" customFormat="1" ht="13.5" customHeight="1">
      <c r="E170" s="45"/>
      <c r="F170" s="45"/>
    </row>
    <row r="171" spans="5:6" s="64" customFormat="1" ht="13.5" customHeight="1">
      <c r="E171" s="45"/>
      <c r="F171" s="45"/>
    </row>
    <row r="172" spans="5:6" s="64" customFormat="1" ht="13.5" customHeight="1">
      <c r="E172" s="45"/>
      <c r="F172" s="45"/>
    </row>
    <row r="173" spans="5:6" s="64" customFormat="1" ht="13.5" customHeight="1">
      <c r="E173" s="45"/>
      <c r="F173" s="45"/>
    </row>
    <row r="174" spans="5:6" s="64" customFormat="1" ht="13.5" customHeight="1">
      <c r="E174" s="45"/>
      <c r="F174" s="45"/>
    </row>
    <row r="175" spans="5:6" s="64" customFormat="1" ht="13.5" customHeight="1">
      <c r="E175" s="45"/>
      <c r="F175" s="45"/>
    </row>
    <row r="176" spans="5:6" s="64" customFormat="1" ht="13.5" customHeight="1">
      <c r="E176" s="45"/>
      <c r="F176" s="45"/>
    </row>
    <row r="177" spans="5:6" s="64" customFormat="1" ht="13.5" customHeight="1">
      <c r="E177" s="45"/>
      <c r="F177" s="45"/>
    </row>
    <row r="178" spans="5:6" s="64" customFormat="1" ht="13.5" customHeight="1">
      <c r="E178" s="45"/>
      <c r="F178" s="45"/>
    </row>
    <row r="179" spans="5:6" s="64" customFormat="1" ht="13.5" customHeight="1">
      <c r="E179" s="45"/>
      <c r="F179" s="45"/>
    </row>
    <row r="180" spans="5:6" s="64" customFormat="1" ht="13.5" customHeight="1">
      <c r="E180" s="45"/>
      <c r="F180" s="45"/>
    </row>
    <row r="181" spans="5:6" s="64" customFormat="1" ht="13.5" customHeight="1">
      <c r="E181" s="45"/>
      <c r="F181" s="45"/>
    </row>
    <row r="182" spans="5:6" s="64" customFormat="1" ht="13.5" customHeight="1">
      <c r="E182" s="45"/>
      <c r="F182" s="45"/>
    </row>
    <row r="183" spans="5:6" s="64" customFormat="1" ht="13.5" customHeight="1">
      <c r="E183" s="45"/>
      <c r="F183" s="45"/>
    </row>
    <row r="184" spans="5:6" s="64" customFormat="1" ht="13.5" customHeight="1">
      <c r="E184" s="45"/>
      <c r="F184" s="45"/>
    </row>
    <row r="185" spans="5:6" s="64" customFormat="1" ht="13.5" customHeight="1">
      <c r="E185" s="45"/>
      <c r="F185" s="45"/>
    </row>
    <row r="186" spans="5:6" s="64" customFormat="1" ht="13.5" customHeight="1">
      <c r="E186" s="45"/>
      <c r="F186" s="45"/>
    </row>
    <row r="187" spans="5:6" s="64" customFormat="1" ht="13.5" customHeight="1">
      <c r="E187" s="45"/>
      <c r="F187" s="45"/>
    </row>
    <row r="188" spans="5:6" s="64" customFormat="1" ht="13.5" customHeight="1"/>
    <row r="189" spans="5:6" s="64" customFormat="1" ht="13.5" customHeight="1"/>
    <row r="190" spans="5:6" s="64" customFormat="1" ht="13.5" customHeight="1"/>
    <row r="191" spans="5:6" s="64" customFormat="1" ht="13.5" customHeight="1"/>
    <row r="192" spans="5:6" s="64" customFormat="1" ht="13.5" customHeight="1"/>
    <row r="193" s="64" customFormat="1" ht="13.5" customHeight="1"/>
    <row r="194" s="64" customFormat="1" ht="13.5" customHeight="1"/>
    <row r="195" s="64" customFormat="1" ht="13.5" customHeight="1"/>
    <row r="196" s="64" customFormat="1" ht="13.5" customHeight="1"/>
    <row r="197" s="64" customFormat="1" ht="13.5" customHeight="1"/>
    <row r="198" s="64" customFormat="1" ht="13.5" customHeight="1"/>
    <row r="199" s="64" customFormat="1" ht="13.5" customHeight="1"/>
    <row r="200" s="64" customFormat="1" ht="13.5" customHeight="1"/>
    <row r="201" s="64" customFormat="1" ht="13.5" customHeight="1"/>
    <row r="202" s="64" customFormat="1" ht="13.5" customHeight="1"/>
    <row r="203" s="64" customFormat="1" ht="13.5" customHeight="1"/>
    <row r="204" s="64" customFormat="1" ht="13.5" customHeight="1"/>
    <row r="205" s="64" customFormat="1" ht="13.5" customHeight="1"/>
    <row r="206" s="64" customFormat="1" ht="13.5" customHeight="1"/>
    <row r="207" s="64" customFormat="1" ht="13.5" customHeight="1"/>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hyperlinks>
    <hyperlink ref="JC9" r:id="rId2"/>
    <hyperlink ref="JW9" r:id="rId3"/>
  </hyperlinks>
  <pageMargins left="0.75" right="0.75" top="1" bottom="1" header="0.5" footer="0.5"/>
  <pageSetup orientation="portrait" horizontalDpi="4294967292" verticalDpi="4294967292" r:id="rId4"/>
  <headerFooter alignWithMargins="0"/>
  <ignoredErrors>
    <ignoredError sqref="IQ14" unlockedFormula="1"/>
  </ignoredErrors>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info_parties!$A$1:$A$70</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DCDCDC"/>
  </sheetPr>
  <dimension ref="A1:BY102"/>
  <sheetViews>
    <sheetView zoomScaleNormal="100" workbookViewId="0">
      <pane xSplit="2" ySplit="10" topLeftCell="BJ11" activePane="bottomRight" state="frozen"/>
      <selection activeCell="I23" sqref="I23:I24"/>
      <selection pane="topRight" activeCell="I23" sqref="I23:I24"/>
      <selection pane="bottomLeft" activeCell="I23" sqref="I23:I24"/>
      <selection pane="bottomRight"/>
    </sheetView>
  </sheetViews>
  <sheetFormatPr defaultColWidth="9.109375" defaultRowHeight="13.5" customHeight="1"/>
  <cols>
    <col min="1" max="1" width="9.109375" style="151"/>
    <col min="2" max="2" width="27.6640625" style="151" customWidth="1"/>
    <col min="3" max="4" width="10.33203125" style="151" customWidth="1"/>
    <col min="5" max="5" width="9.109375" style="160"/>
    <col min="6" max="6" width="9.109375" style="164" customWidth="1"/>
    <col min="7" max="8" width="9.109375" style="160" customWidth="1"/>
    <col min="9" max="9" width="9.109375" style="151"/>
    <col min="10" max="11" width="12" style="151" customWidth="1"/>
    <col min="12" max="16384" width="9.109375" style="151"/>
  </cols>
  <sheetData>
    <row r="1" spans="1:77" ht="13.5" customHeight="1">
      <c r="A1" s="147" t="s">
        <v>5</v>
      </c>
      <c r="B1" s="147"/>
      <c r="C1" s="165"/>
      <c r="D1" s="166"/>
      <c r="E1" s="167"/>
      <c r="F1" s="152"/>
      <c r="G1" s="167"/>
      <c r="H1" s="168"/>
      <c r="I1" s="165"/>
      <c r="J1" s="166"/>
      <c r="K1" s="167"/>
      <c r="L1" s="152"/>
      <c r="M1" s="167"/>
      <c r="N1" s="168"/>
      <c r="O1" s="152"/>
      <c r="P1" s="167"/>
      <c r="Q1" s="168"/>
      <c r="R1" s="169"/>
      <c r="S1" s="167"/>
      <c r="T1" s="168"/>
      <c r="U1" s="152"/>
      <c r="V1" s="167"/>
      <c r="W1" s="168"/>
      <c r="X1" s="152"/>
      <c r="Y1" s="167"/>
      <c r="Z1" s="168"/>
      <c r="AA1" s="152"/>
      <c r="AB1" s="167"/>
      <c r="AC1" s="168"/>
      <c r="AD1" s="152"/>
      <c r="AE1" s="167"/>
      <c r="AF1" s="168"/>
      <c r="AG1" s="152"/>
      <c r="AH1" s="167"/>
      <c r="AI1" s="168"/>
      <c r="AJ1" s="152"/>
      <c r="AK1" s="167"/>
      <c r="AL1" s="168"/>
      <c r="AM1" s="152"/>
      <c r="AN1" s="167"/>
      <c r="AO1" s="168"/>
      <c r="AP1" s="152"/>
      <c r="AQ1" s="167"/>
      <c r="AR1" s="168"/>
      <c r="AS1" s="152"/>
      <c r="AT1" s="167"/>
      <c r="AU1" s="168"/>
      <c r="AV1" s="152"/>
      <c r="AW1" s="167"/>
      <c r="AX1" s="168"/>
      <c r="AY1" s="152"/>
      <c r="AZ1" s="167"/>
      <c r="BA1" s="168"/>
      <c r="BB1" s="152"/>
      <c r="BC1" s="167"/>
      <c r="BD1" s="168"/>
      <c r="BE1" s="152"/>
      <c r="BF1" s="167"/>
      <c r="BG1" s="168"/>
      <c r="BH1" s="152"/>
      <c r="BI1" s="167"/>
      <c r="BJ1" s="168"/>
      <c r="BK1" s="152"/>
      <c r="BL1" s="167"/>
      <c r="BM1" s="168"/>
      <c r="BN1" s="152"/>
      <c r="BO1" s="167"/>
      <c r="BP1" s="168"/>
      <c r="BQ1" s="152"/>
      <c r="BR1" s="167"/>
      <c r="BS1" s="168"/>
      <c r="BT1" s="152"/>
      <c r="BU1" s="167"/>
      <c r="BV1" s="168"/>
      <c r="BW1" s="152"/>
      <c r="BX1" s="167"/>
      <c r="BY1" s="168"/>
    </row>
    <row r="2" spans="1:77" ht="3.75" customHeight="1">
      <c r="A2" s="147"/>
      <c r="B2" s="147"/>
      <c r="C2" s="157"/>
      <c r="D2" s="166"/>
      <c r="E2" s="167"/>
      <c r="F2" s="157"/>
      <c r="G2" s="167"/>
      <c r="H2" s="168"/>
      <c r="I2" s="170"/>
      <c r="J2" s="166"/>
      <c r="K2" s="167"/>
      <c r="L2" s="157"/>
      <c r="M2" s="167"/>
      <c r="N2" s="168"/>
      <c r="O2" s="157"/>
      <c r="P2" s="167"/>
      <c r="Q2" s="168"/>
      <c r="R2" s="157"/>
      <c r="S2" s="167"/>
      <c r="T2" s="168"/>
      <c r="U2" s="157"/>
      <c r="V2" s="167"/>
      <c r="W2" s="168"/>
      <c r="X2" s="157"/>
      <c r="Y2" s="167"/>
      <c r="Z2" s="168"/>
      <c r="AA2" s="157"/>
      <c r="AB2" s="167"/>
      <c r="AC2" s="168"/>
      <c r="AD2" s="157"/>
      <c r="AE2" s="167"/>
      <c r="AF2" s="168"/>
      <c r="AG2" s="157"/>
      <c r="AH2" s="167"/>
      <c r="AI2" s="168"/>
      <c r="AJ2" s="157"/>
      <c r="AK2" s="167"/>
      <c r="AL2" s="168"/>
      <c r="AM2" s="157"/>
      <c r="AN2" s="167"/>
      <c r="AO2" s="168"/>
      <c r="AP2" s="157"/>
      <c r="AQ2" s="167"/>
      <c r="AR2" s="168"/>
      <c r="AS2" s="157"/>
      <c r="AT2" s="167"/>
      <c r="AU2" s="168"/>
      <c r="AV2" s="157"/>
      <c r="AW2" s="167"/>
      <c r="AX2" s="168"/>
      <c r="AY2" s="157"/>
      <c r="AZ2" s="167"/>
      <c r="BA2" s="168"/>
      <c r="BB2" s="157"/>
      <c r="BC2" s="167"/>
      <c r="BD2" s="168"/>
      <c r="BE2" s="157"/>
      <c r="BF2" s="167"/>
      <c r="BG2" s="168"/>
      <c r="BH2" s="157"/>
      <c r="BI2" s="167"/>
      <c r="BJ2" s="168"/>
      <c r="BK2" s="157"/>
      <c r="BL2" s="167"/>
      <c r="BM2" s="168"/>
      <c r="BN2" s="157"/>
      <c r="BO2" s="167"/>
      <c r="BP2" s="168"/>
      <c r="BQ2" s="157"/>
      <c r="BR2" s="167"/>
      <c r="BS2" s="168"/>
      <c r="BT2" s="157"/>
      <c r="BU2" s="167"/>
      <c r="BV2" s="168"/>
      <c r="BW2" s="157"/>
      <c r="BX2" s="167"/>
      <c r="BY2" s="168"/>
    </row>
    <row r="3" spans="1:77" ht="3.75" customHeight="1">
      <c r="A3" s="147"/>
      <c r="B3" s="147"/>
      <c r="C3" s="157"/>
      <c r="D3" s="166"/>
      <c r="E3" s="167"/>
      <c r="F3" s="157"/>
      <c r="G3" s="167"/>
      <c r="H3" s="168"/>
      <c r="I3" s="170"/>
      <c r="J3" s="166"/>
      <c r="K3" s="167"/>
      <c r="L3" s="157"/>
      <c r="M3" s="167"/>
      <c r="N3" s="168"/>
      <c r="O3" s="157"/>
      <c r="P3" s="167"/>
      <c r="Q3" s="168"/>
      <c r="R3" s="157"/>
      <c r="S3" s="167"/>
      <c r="T3" s="168"/>
      <c r="U3" s="157"/>
      <c r="V3" s="167"/>
      <c r="W3" s="168"/>
      <c r="X3" s="157"/>
      <c r="Y3" s="167"/>
      <c r="Z3" s="168"/>
      <c r="AA3" s="157"/>
      <c r="AB3" s="167"/>
      <c r="AC3" s="168"/>
      <c r="AD3" s="157"/>
      <c r="AE3" s="167"/>
      <c r="AF3" s="168"/>
      <c r="AG3" s="157"/>
      <c r="AH3" s="167"/>
      <c r="AI3" s="168"/>
      <c r="AJ3" s="157"/>
      <c r="AK3" s="167"/>
      <c r="AL3" s="168"/>
      <c r="AM3" s="157"/>
      <c r="AN3" s="167"/>
      <c r="AO3" s="168"/>
      <c r="AP3" s="157"/>
      <c r="AQ3" s="167"/>
      <c r="AR3" s="168"/>
      <c r="AS3" s="157"/>
      <c r="AT3" s="167"/>
      <c r="AU3" s="168"/>
      <c r="AV3" s="157"/>
      <c r="AW3" s="167"/>
      <c r="AX3" s="168"/>
      <c r="AY3" s="157"/>
      <c r="AZ3" s="167"/>
      <c r="BA3" s="168"/>
      <c r="BB3" s="157"/>
      <c r="BC3" s="167"/>
      <c r="BD3" s="168"/>
      <c r="BE3" s="157"/>
      <c r="BF3" s="167"/>
      <c r="BG3" s="168"/>
      <c r="BH3" s="157"/>
      <c r="BI3" s="167"/>
      <c r="BJ3" s="168"/>
      <c r="BK3" s="157"/>
      <c r="BL3" s="167"/>
      <c r="BM3" s="168"/>
      <c r="BN3" s="157"/>
      <c r="BO3" s="167"/>
      <c r="BP3" s="168"/>
      <c r="BQ3" s="157"/>
      <c r="BR3" s="167"/>
      <c r="BS3" s="168"/>
      <c r="BT3" s="157"/>
      <c r="BU3" s="167"/>
      <c r="BV3" s="168"/>
      <c r="BW3" s="157"/>
      <c r="BX3" s="167"/>
      <c r="BY3" s="168"/>
    </row>
    <row r="4" spans="1:77" ht="3.75" customHeight="1">
      <c r="A4" s="147"/>
      <c r="B4" s="147"/>
      <c r="C4" s="157"/>
      <c r="D4" s="166"/>
      <c r="E4" s="167"/>
      <c r="F4" s="157"/>
      <c r="G4" s="167"/>
      <c r="H4" s="168"/>
      <c r="I4" s="170"/>
      <c r="J4" s="166"/>
      <c r="K4" s="167"/>
      <c r="L4" s="157"/>
      <c r="M4" s="167"/>
      <c r="N4" s="168"/>
      <c r="O4" s="157"/>
      <c r="P4" s="167"/>
      <c r="Q4" s="168"/>
      <c r="R4" s="157"/>
      <c r="S4" s="167"/>
      <c r="T4" s="168"/>
      <c r="U4" s="157"/>
      <c r="V4" s="167"/>
      <c r="W4" s="168"/>
      <c r="X4" s="157"/>
      <c r="Y4" s="167"/>
      <c r="Z4" s="168"/>
      <c r="AA4" s="157"/>
      <c r="AB4" s="167"/>
      <c r="AC4" s="168"/>
      <c r="AD4" s="157"/>
      <c r="AE4" s="167"/>
      <c r="AF4" s="168"/>
      <c r="AG4" s="157"/>
      <c r="AH4" s="167"/>
      <c r="AI4" s="168"/>
      <c r="AJ4" s="157"/>
      <c r="AK4" s="167"/>
      <c r="AL4" s="168"/>
      <c r="AM4" s="157"/>
      <c r="AN4" s="167"/>
      <c r="AO4" s="168"/>
      <c r="AP4" s="157"/>
      <c r="AQ4" s="167"/>
      <c r="AR4" s="168"/>
      <c r="AS4" s="157"/>
      <c r="AT4" s="167"/>
      <c r="AU4" s="168"/>
      <c r="AV4" s="157"/>
      <c r="AW4" s="167"/>
      <c r="AX4" s="168"/>
      <c r="AY4" s="157"/>
      <c r="AZ4" s="167"/>
      <c r="BA4" s="168"/>
      <c r="BB4" s="157"/>
      <c r="BC4" s="167"/>
      <c r="BD4" s="168"/>
      <c r="BE4" s="157"/>
      <c r="BF4" s="167"/>
      <c r="BG4" s="168"/>
      <c r="BH4" s="157"/>
      <c r="BI4" s="167"/>
      <c r="BJ4" s="168"/>
      <c r="BK4" s="157"/>
      <c r="BL4" s="167"/>
      <c r="BM4" s="168"/>
      <c r="BN4" s="157"/>
      <c r="BO4" s="167"/>
      <c r="BP4" s="168"/>
      <c r="BQ4" s="157"/>
      <c r="BR4" s="167"/>
      <c r="BS4" s="168"/>
      <c r="BT4" s="157"/>
      <c r="BU4" s="167"/>
      <c r="BV4" s="168"/>
      <c r="BW4" s="157"/>
      <c r="BX4" s="167"/>
      <c r="BY4" s="168"/>
    </row>
    <row r="5" spans="1:77" ht="3.75" customHeight="1">
      <c r="A5" s="147"/>
      <c r="B5" s="147"/>
      <c r="C5" s="157"/>
      <c r="D5" s="166"/>
      <c r="E5" s="167"/>
      <c r="F5" s="157"/>
      <c r="G5" s="167"/>
      <c r="H5" s="168"/>
      <c r="I5" s="170"/>
      <c r="J5" s="166"/>
      <c r="K5" s="167"/>
      <c r="L5" s="157"/>
      <c r="M5" s="167"/>
      <c r="N5" s="168"/>
      <c r="O5" s="157"/>
      <c r="P5" s="167"/>
      <c r="Q5" s="168"/>
      <c r="R5" s="157"/>
      <c r="S5" s="167"/>
      <c r="T5" s="168"/>
      <c r="U5" s="157"/>
      <c r="V5" s="167"/>
      <c r="W5" s="168"/>
      <c r="X5" s="157"/>
      <c r="Y5" s="167"/>
      <c r="Z5" s="168"/>
      <c r="AA5" s="157"/>
      <c r="AB5" s="167"/>
      <c r="AC5" s="168"/>
      <c r="AD5" s="157"/>
      <c r="AE5" s="167"/>
      <c r="AF5" s="168"/>
      <c r="AG5" s="157"/>
      <c r="AH5" s="167"/>
      <c r="AI5" s="168"/>
      <c r="AJ5" s="157"/>
      <c r="AK5" s="167"/>
      <c r="AL5" s="168"/>
      <c r="AM5" s="157"/>
      <c r="AN5" s="167"/>
      <c r="AO5" s="168"/>
      <c r="AP5" s="157"/>
      <c r="AQ5" s="167"/>
      <c r="AR5" s="168"/>
      <c r="AS5" s="157"/>
      <c r="AT5" s="167"/>
      <c r="AU5" s="168"/>
      <c r="AV5" s="157"/>
      <c r="AW5" s="167"/>
      <c r="AX5" s="168"/>
      <c r="AY5" s="157"/>
      <c r="AZ5" s="167"/>
      <c r="BA5" s="168"/>
      <c r="BB5" s="157"/>
      <c r="BC5" s="167"/>
      <c r="BD5" s="168"/>
      <c r="BE5" s="157"/>
      <c r="BF5" s="167"/>
      <c r="BG5" s="168"/>
      <c r="BH5" s="157"/>
      <c r="BI5" s="167"/>
      <c r="BJ5" s="168"/>
      <c r="BK5" s="157"/>
      <c r="BL5" s="167"/>
      <c r="BM5" s="168"/>
      <c r="BN5" s="157"/>
      <c r="BO5" s="167"/>
      <c r="BP5" s="168"/>
      <c r="BQ5" s="157"/>
      <c r="BR5" s="167"/>
      <c r="BS5" s="168"/>
      <c r="BT5" s="157"/>
      <c r="BU5" s="167"/>
      <c r="BV5" s="168"/>
      <c r="BW5" s="157"/>
      <c r="BX5" s="167"/>
      <c r="BY5" s="168"/>
    </row>
    <row r="6" spans="1:77" ht="3.75" customHeight="1">
      <c r="A6" s="147"/>
      <c r="B6" s="147"/>
      <c r="C6" s="157"/>
      <c r="D6" s="166"/>
      <c r="E6" s="167"/>
      <c r="F6" s="157"/>
      <c r="G6" s="167"/>
      <c r="H6" s="168"/>
      <c r="I6" s="170"/>
      <c r="J6" s="166"/>
      <c r="K6" s="167"/>
      <c r="L6" s="157"/>
      <c r="M6" s="167"/>
      <c r="N6" s="168"/>
      <c r="O6" s="157"/>
      <c r="P6" s="167"/>
      <c r="Q6" s="168"/>
      <c r="R6" s="157"/>
      <c r="S6" s="167"/>
      <c r="T6" s="168"/>
      <c r="U6" s="157"/>
      <c r="V6" s="167"/>
      <c r="W6" s="168"/>
      <c r="X6" s="157"/>
      <c r="Y6" s="167"/>
      <c r="Z6" s="168"/>
      <c r="AA6" s="157"/>
      <c r="AB6" s="167"/>
      <c r="AC6" s="168"/>
      <c r="AD6" s="157"/>
      <c r="AE6" s="167"/>
      <c r="AF6" s="168"/>
      <c r="AG6" s="157"/>
      <c r="AH6" s="167"/>
      <c r="AI6" s="168"/>
      <c r="AJ6" s="157"/>
      <c r="AK6" s="167"/>
      <c r="AL6" s="168"/>
      <c r="AM6" s="157"/>
      <c r="AN6" s="167"/>
      <c r="AO6" s="168"/>
      <c r="AP6" s="157"/>
      <c r="AQ6" s="167"/>
      <c r="AR6" s="168"/>
      <c r="AS6" s="157"/>
      <c r="AT6" s="167"/>
      <c r="AU6" s="168"/>
      <c r="AV6" s="157"/>
      <c r="AW6" s="167"/>
      <c r="AX6" s="168"/>
      <c r="AY6" s="157"/>
      <c r="AZ6" s="167"/>
      <c r="BA6" s="168"/>
      <c r="BB6" s="157"/>
      <c r="BC6" s="167"/>
      <c r="BD6" s="168"/>
      <c r="BE6" s="157"/>
      <c r="BF6" s="167"/>
      <c r="BG6" s="168"/>
      <c r="BH6" s="157"/>
      <c r="BI6" s="167"/>
      <c r="BJ6" s="168"/>
      <c r="BK6" s="157"/>
      <c r="BL6" s="167"/>
      <c r="BM6" s="168"/>
      <c r="BN6" s="157"/>
      <c r="BO6" s="167"/>
      <c r="BP6" s="168"/>
      <c r="BQ6" s="157"/>
      <c r="BR6" s="167"/>
      <c r="BS6" s="168"/>
      <c r="BT6" s="157"/>
      <c r="BU6" s="167"/>
      <c r="BV6" s="168"/>
      <c r="BW6" s="157"/>
      <c r="BX6" s="167"/>
      <c r="BY6" s="168"/>
    </row>
    <row r="7" spans="1:77" ht="3.75" customHeight="1">
      <c r="A7" s="147"/>
      <c r="B7" s="147"/>
      <c r="C7" s="157"/>
      <c r="D7" s="166"/>
      <c r="E7" s="167"/>
      <c r="F7" s="157"/>
      <c r="G7" s="167"/>
      <c r="H7" s="168"/>
      <c r="I7" s="170"/>
      <c r="J7" s="166"/>
      <c r="K7" s="167"/>
      <c r="L7" s="157"/>
      <c r="M7" s="167"/>
      <c r="N7" s="168"/>
      <c r="O7" s="157"/>
      <c r="P7" s="167"/>
      <c r="Q7" s="168"/>
      <c r="R7" s="157"/>
      <c r="S7" s="167"/>
      <c r="T7" s="168"/>
      <c r="U7" s="157"/>
      <c r="V7" s="167"/>
      <c r="W7" s="168"/>
      <c r="X7" s="157"/>
      <c r="Y7" s="167"/>
      <c r="Z7" s="168"/>
      <c r="AA7" s="157"/>
      <c r="AB7" s="167"/>
      <c r="AC7" s="168"/>
      <c r="AD7" s="157"/>
      <c r="AE7" s="167"/>
      <c r="AF7" s="168"/>
      <c r="AG7" s="157"/>
      <c r="AH7" s="167"/>
      <c r="AI7" s="168"/>
      <c r="AJ7" s="157"/>
      <c r="AK7" s="167"/>
      <c r="AL7" s="168"/>
      <c r="AM7" s="157"/>
      <c r="AN7" s="167"/>
      <c r="AO7" s="168"/>
      <c r="AP7" s="157"/>
      <c r="AQ7" s="167"/>
      <c r="AR7" s="168"/>
      <c r="AS7" s="157"/>
      <c r="AT7" s="167"/>
      <c r="AU7" s="168"/>
      <c r="AV7" s="157"/>
      <c r="AW7" s="167"/>
      <c r="AX7" s="168"/>
      <c r="AY7" s="157"/>
      <c r="AZ7" s="167"/>
      <c r="BA7" s="168"/>
      <c r="BB7" s="157"/>
      <c r="BC7" s="167"/>
      <c r="BD7" s="168"/>
      <c r="BE7" s="157"/>
      <c r="BF7" s="167"/>
      <c r="BG7" s="168"/>
      <c r="BH7" s="157"/>
      <c r="BI7" s="167"/>
      <c r="BJ7" s="168"/>
      <c r="BK7" s="157"/>
      <c r="BL7" s="167"/>
      <c r="BM7" s="168"/>
      <c r="BN7" s="157"/>
      <c r="BO7" s="167"/>
      <c r="BP7" s="168"/>
      <c r="BQ7" s="157"/>
      <c r="BR7" s="167"/>
      <c r="BS7" s="168"/>
      <c r="BT7" s="157"/>
      <c r="BU7" s="167"/>
      <c r="BV7" s="168"/>
      <c r="BW7" s="157"/>
      <c r="BX7" s="167"/>
      <c r="BY7" s="168"/>
    </row>
    <row r="8" spans="1:77" ht="3.75" customHeight="1">
      <c r="A8" s="147"/>
      <c r="B8" s="147"/>
      <c r="C8" s="157"/>
      <c r="D8" s="166"/>
      <c r="E8" s="167"/>
      <c r="F8" s="157"/>
      <c r="G8" s="167"/>
      <c r="H8" s="168"/>
      <c r="I8" s="170"/>
      <c r="J8" s="166"/>
      <c r="K8" s="167"/>
      <c r="L8" s="157"/>
      <c r="M8" s="167"/>
      <c r="N8" s="168"/>
      <c r="O8" s="157"/>
      <c r="P8" s="167"/>
      <c r="Q8" s="168"/>
      <c r="R8" s="157"/>
      <c r="S8" s="167"/>
      <c r="T8" s="168"/>
      <c r="U8" s="157"/>
      <c r="V8" s="167"/>
      <c r="W8" s="168"/>
      <c r="X8" s="157"/>
      <c r="Y8" s="167"/>
      <c r="Z8" s="168"/>
      <c r="AA8" s="157"/>
      <c r="AB8" s="167"/>
      <c r="AC8" s="168"/>
      <c r="AD8" s="157"/>
      <c r="AE8" s="167"/>
      <c r="AF8" s="168"/>
      <c r="AG8" s="157"/>
      <c r="AH8" s="167"/>
      <c r="AI8" s="168"/>
      <c r="AJ8" s="157"/>
      <c r="AK8" s="167"/>
      <c r="AL8" s="168"/>
      <c r="AM8" s="157"/>
      <c r="AN8" s="167"/>
      <c r="AO8" s="168"/>
      <c r="AP8" s="157"/>
      <c r="AQ8" s="167"/>
      <c r="AR8" s="168"/>
      <c r="AS8" s="157"/>
      <c r="AT8" s="167"/>
      <c r="AU8" s="168"/>
      <c r="AV8" s="157"/>
      <c r="AW8" s="167"/>
      <c r="AX8" s="168"/>
      <c r="AY8" s="157"/>
      <c r="AZ8" s="167"/>
      <c r="BA8" s="168"/>
      <c r="BB8" s="157"/>
      <c r="BC8" s="167"/>
      <c r="BD8" s="168"/>
      <c r="BE8" s="157"/>
      <c r="BF8" s="167"/>
      <c r="BG8" s="168"/>
      <c r="BH8" s="157"/>
      <c r="BI8" s="167"/>
      <c r="BJ8" s="168"/>
      <c r="BK8" s="157"/>
      <c r="BL8" s="167"/>
      <c r="BM8" s="168"/>
      <c r="BN8" s="157"/>
      <c r="BO8" s="167"/>
      <c r="BP8" s="168"/>
      <c r="BQ8" s="157"/>
      <c r="BR8" s="167"/>
      <c r="BS8" s="168"/>
      <c r="BT8" s="157"/>
      <c r="BU8" s="167"/>
      <c r="BV8" s="168"/>
      <c r="BW8" s="157"/>
      <c r="BX8" s="167"/>
      <c r="BY8" s="168"/>
    </row>
    <row r="9" spans="1:77" ht="13.5" customHeight="1">
      <c r="A9" s="147" t="s">
        <v>6</v>
      </c>
      <c r="B9" s="147"/>
      <c r="C9" s="165"/>
      <c r="D9" s="166"/>
      <c r="E9" s="167"/>
      <c r="F9" s="152"/>
      <c r="G9" s="167"/>
      <c r="H9" s="168"/>
      <c r="I9" s="165"/>
      <c r="J9" s="166"/>
      <c r="K9" s="167"/>
      <c r="L9" s="152"/>
      <c r="M9" s="167"/>
      <c r="N9" s="168"/>
      <c r="O9" s="152"/>
      <c r="P9" s="167"/>
      <c r="Q9" s="168"/>
      <c r="R9" s="152"/>
      <c r="S9" s="167"/>
      <c r="T9" s="168"/>
      <c r="U9" s="152"/>
      <c r="V9" s="167"/>
      <c r="W9" s="168"/>
      <c r="X9" s="152"/>
      <c r="Y9" s="167"/>
      <c r="Z9" s="168"/>
      <c r="AA9" s="152"/>
      <c r="AB9" s="167"/>
      <c r="AC9" s="168"/>
      <c r="AD9" s="152"/>
      <c r="AE9" s="167"/>
      <c r="AF9" s="168"/>
      <c r="AG9" s="152"/>
      <c r="AH9" s="167"/>
      <c r="AI9" s="168"/>
      <c r="AJ9" s="152"/>
      <c r="AK9" s="167"/>
      <c r="AL9" s="168"/>
      <c r="AM9" s="152"/>
      <c r="AN9" s="167"/>
      <c r="AO9" s="168"/>
      <c r="AP9" s="152"/>
      <c r="AQ9" s="167"/>
      <c r="AR9" s="168"/>
      <c r="AS9" s="152"/>
      <c r="AT9" s="167"/>
      <c r="AU9" s="168"/>
      <c r="AV9" s="152"/>
      <c r="AW9" s="167"/>
      <c r="AX9" s="168"/>
      <c r="AY9" s="152"/>
      <c r="AZ9" s="167"/>
      <c r="BA9" s="168"/>
      <c r="BB9" s="152"/>
      <c r="BC9" s="167"/>
      <c r="BD9" s="168"/>
      <c r="BE9" s="152"/>
      <c r="BF9" s="167"/>
      <c r="BG9" s="168"/>
      <c r="BH9" s="152"/>
      <c r="BI9" s="167"/>
      <c r="BJ9" s="168"/>
      <c r="BK9" s="152"/>
      <c r="BL9" s="167"/>
      <c r="BM9" s="168"/>
      <c r="BN9" s="152"/>
      <c r="BO9" s="167"/>
      <c r="BP9" s="168"/>
      <c r="BQ9" s="152"/>
      <c r="BR9" s="167" t="s">
        <v>291</v>
      </c>
      <c r="BS9" s="168"/>
      <c r="BT9" s="152"/>
      <c r="BU9" s="167"/>
      <c r="BV9" s="168"/>
      <c r="BW9" s="152"/>
      <c r="BX9" s="167"/>
      <c r="BY9" s="168"/>
    </row>
    <row r="10" spans="1:77" ht="31.5" customHeight="1">
      <c r="A10" s="171" t="s">
        <v>128</v>
      </c>
      <c r="B10" s="172" t="s">
        <v>33</v>
      </c>
      <c r="C10" s="173" t="s">
        <v>125</v>
      </c>
      <c r="D10" s="172" t="s">
        <v>34</v>
      </c>
      <c r="E10" s="174" t="s">
        <v>35</v>
      </c>
      <c r="F10" s="173" t="s">
        <v>125</v>
      </c>
      <c r="G10" s="174" t="s">
        <v>34</v>
      </c>
      <c r="H10" s="175" t="s">
        <v>35</v>
      </c>
      <c r="I10" s="174" t="s">
        <v>125</v>
      </c>
      <c r="J10" s="172" t="s">
        <v>34</v>
      </c>
      <c r="K10" s="174" t="s">
        <v>35</v>
      </c>
      <c r="L10" s="173" t="s">
        <v>125</v>
      </c>
      <c r="M10" s="174" t="s">
        <v>34</v>
      </c>
      <c r="N10" s="175" t="s">
        <v>35</v>
      </c>
      <c r="O10" s="173" t="s">
        <v>125</v>
      </c>
      <c r="P10" s="174" t="s">
        <v>34</v>
      </c>
      <c r="Q10" s="175" t="s">
        <v>35</v>
      </c>
      <c r="R10" s="173" t="s">
        <v>125</v>
      </c>
      <c r="S10" s="174" t="s">
        <v>34</v>
      </c>
      <c r="T10" s="175" t="s">
        <v>35</v>
      </c>
      <c r="U10" s="173" t="s">
        <v>125</v>
      </c>
      <c r="V10" s="174" t="s">
        <v>34</v>
      </c>
      <c r="W10" s="175" t="s">
        <v>35</v>
      </c>
      <c r="X10" s="173" t="s">
        <v>125</v>
      </c>
      <c r="Y10" s="174" t="s">
        <v>34</v>
      </c>
      <c r="Z10" s="175" t="s">
        <v>35</v>
      </c>
      <c r="AA10" s="173" t="s">
        <v>125</v>
      </c>
      <c r="AB10" s="174" t="s">
        <v>34</v>
      </c>
      <c r="AC10" s="175" t="s">
        <v>35</v>
      </c>
      <c r="AD10" s="173" t="s">
        <v>125</v>
      </c>
      <c r="AE10" s="174" t="s">
        <v>34</v>
      </c>
      <c r="AF10" s="175" t="s">
        <v>35</v>
      </c>
      <c r="AG10" s="173" t="s">
        <v>125</v>
      </c>
      <c r="AH10" s="174" t="s">
        <v>34</v>
      </c>
      <c r="AI10" s="175" t="s">
        <v>35</v>
      </c>
      <c r="AJ10" s="173" t="s">
        <v>125</v>
      </c>
      <c r="AK10" s="174" t="s">
        <v>34</v>
      </c>
      <c r="AL10" s="175" t="s">
        <v>35</v>
      </c>
      <c r="AM10" s="173" t="s">
        <v>125</v>
      </c>
      <c r="AN10" s="174" t="s">
        <v>34</v>
      </c>
      <c r="AO10" s="175" t="s">
        <v>35</v>
      </c>
      <c r="AP10" s="173" t="s">
        <v>125</v>
      </c>
      <c r="AQ10" s="174" t="s">
        <v>34</v>
      </c>
      <c r="AR10" s="175" t="s">
        <v>35</v>
      </c>
      <c r="AS10" s="173" t="s">
        <v>125</v>
      </c>
      <c r="AT10" s="174" t="s">
        <v>34</v>
      </c>
      <c r="AU10" s="175" t="s">
        <v>35</v>
      </c>
      <c r="AV10" s="173" t="s">
        <v>125</v>
      </c>
      <c r="AW10" s="174" t="s">
        <v>34</v>
      </c>
      <c r="AX10" s="175" t="s">
        <v>35</v>
      </c>
      <c r="AY10" s="173" t="s">
        <v>125</v>
      </c>
      <c r="AZ10" s="174" t="s">
        <v>34</v>
      </c>
      <c r="BA10" s="175" t="s">
        <v>35</v>
      </c>
      <c r="BB10" s="173" t="s">
        <v>125</v>
      </c>
      <c r="BC10" s="174" t="s">
        <v>34</v>
      </c>
      <c r="BD10" s="175" t="s">
        <v>35</v>
      </c>
      <c r="BE10" s="173" t="s">
        <v>125</v>
      </c>
      <c r="BF10" s="174" t="s">
        <v>34</v>
      </c>
      <c r="BG10" s="175" t="s">
        <v>35</v>
      </c>
      <c r="BH10" s="173" t="s">
        <v>125</v>
      </c>
      <c r="BI10" s="174" t="s">
        <v>34</v>
      </c>
      <c r="BJ10" s="175" t="s">
        <v>35</v>
      </c>
      <c r="BK10" s="173" t="s">
        <v>125</v>
      </c>
      <c r="BL10" s="174" t="s">
        <v>34</v>
      </c>
      <c r="BM10" s="175" t="s">
        <v>35</v>
      </c>
      <c r="BN10" s="173" t="s">
        <v>125</v>
      </c>
      <c r="BO10" s="174" t="s">
        <v>34</v>
      </c>
      <c r="BP10" s="175" t="s">
        <v>35</v>
      </c>
      <c r="BQ10" s="173" t="s">
        <v>125</v>
      </c>
      <c r="BR10" s="174" t="s">
        <v>34</v>
      </c>
      <c r="BS10" s="175" t="s">
        <v>35</v>
      </c>
      <c r="BT10" s="173" t="s">
        <v>125</v>
      </c>
      <c r="BU10" s="174" t="s">
        <v>34</v>
      </c>
      <c r="BV10" s="175" t="s">
        <v>35</v>
      </c>
      <c r="BW10" s="173" t="s">
        <v>125</v>
      </c>
      <c r="BX10" s="174" t="s">
        <v>34</v>
      </c>
      <c r="BY10" s="175" t="s">
        <v>35</v>
      </c>
    </row>
    <row r="11" spans="1:77" ht="13.5" customHeight="1">
      <c r="E11" s="151"/>
      <c r="F11" s="148"/>
      <c r="H11" s="176"/>
      <c r="L11" s="148"/>
      <c r="M11" s="160"/>
      <c r="N11" s="176"/>
      <c r="O11" s="148"/>
      <c r="P11" s="160"/>
      <c r="Q11" s="176"/>
      <c r="R11" s="148"/>
      <c r="S11" s="160"/>
      <c r="T11" s="176"/>
      <c r="U11" s="148"/>
      <c r="V11" s="160"/>
      <c r="W11" s="176"/>
      <c r="X11" s="148"/>
      <c r="Y11" s="160"/>
      <c r="Z11" s="176"/>
      <c r="AA11" s="148"/>
      <c r="AB11" s="160"/>
      <c r="AC11" s="176"/>
      <c r="AD11" s="148"/>
      <c r="AE11" s="160"/>
      <c r="AF11" s="176"/>
      <c r="AG11" s="148"/>
      <c r="AH11" s="160"/>
      <c r="AI11" s="176"/>
      <c r="AJ11" s="148"/>
      <c r="AK11" s="160"/>
      <c r="AL11" s="176"/>
      <c r="AM11" s="148"/>
      <c r="AN11" s="160"/>
      <c r="AO11" s="176"/>
      <c r="AP11" s="148"/>
      <c r="AQ11" s="160"/>
      <c r="AR11" s="176"/>
      <c r="AS11" s="148"/>
      <c r="AT11" s="160"/>
      <c r="AU11" s="176"/>
      <c r="AV11" s="148"/>
      <c r="AW11" s="160"/>
      <c r="AX11" s="176"/>
      <c r="AY11" s="148"/>
      <c r="AZ11" s="160"/>
      <c r="BA11" s="176"/>
      <c r="BB11" s="148"/>
      <c r="BC11" s="160"/>
      <c r="BD11" s="176"/>
      <c r="BE11" s="148"/>
      <c r="BF11" s="160"/>
      <c r="BG11" s="176"/>
      <c r="BH11" s="148"/>
      <c r="BI11" s="160"/>
      <c r="BJ11" s="176"/>
      <c r="BK11" s="148"/>
      <c r="BL11" s="160"/>
      <c r="BM11" s="176"/>
      <c r="BN11" s="148"/>
      <c r="BO11" s="160"/>
      <c r="BP11" s="176"/>
      <c r="BQ11" s="148"/>
      <c r="BR11" s="160"/>
      <c r="BS11" s="176"/>
      <c r="BT11" s="148"/>
      <c r="BU11" s="160"/>
      <c r="BV11" s="176"/>
      <c r="BW11" s="148"/>
      <c r="BX11" s="160"/>
      <c r="BY11" s="176"/>
    </row>
    <row r="12" spans="1:77" ht="13.5" customHeight="1">
      <c r="E12" s="151"/>
      <c r="F12" s="148"/>
      <c r="H12" s="176"/>
      <c r="L12" s="148"/>
      <c r="M12" s="160"/>
      <c r="N12" s="176"/>
      <c r="O12" s="148"/>
      <c r="P12" s="160"/>
      <c r="Q12" s="176"/>
      <c r="R12" s="148"/>
      <c r="S12" s="160"/>
      <c r="T12" s="176"/>
      <c r="U12" s="148"/>
      <c r="V12" s="160"/>
      <c r="W12" s="176"/>
      <c r="X12" s="148"/>
      <c r="Y12" s="160"/>
      <c r="Z12" s="176"/>
      <c r="AA12" s="148"/>
      <c r="AB12" s="160"/>
      <c r="AC12" s="176"/>
      <c r="AD12" s="148"/>
      <c r="AE12" s="160"/>
      <c r="AF12" s="176"/>
      <c r="AG12" s="148"/>
      <c r="AH12" s="160"/>
      <c r="AI12" s="176"/>
      <c r="AJ12" s="148"/>
      <c r="AK12" s="160"/>
      <c r="AL12" s="176"/>
      <c r="AM12" s="148"/>
      <c r="AN12" s="160"/>
      <c r="AO12" s="176"/>
      <c r="AP12" s="148"/>
      <c r="AQ12" s="160"/>
      <c r="AR12" s="176"/>
      <c r="AS12" s="148"/>
      <c r="AT12" s="160"/>
      <c r="AU12" s="176"/>
      <c r="AV12" s="148"/>
      <c r="AW12" s="160"/>
      <c r="AX12" s="176"/>
      <c r="AY12" s="148"/>
      <c r="AZ12" s="160"/>
      <c r="BA12" s="176"/>
      <c r="BB12" s="148"/>
      <c r="BC12" s="160"/>
      <c r="BD12" s="176"/>
      <c r="BE12" s="148"/>
      <c r="BF12" s="160"/>
      <c r="BG12" s="176"/>
      <c r="BH12" s="148"/>
      <c r="BI12" s="160"/>
      <c r="BJ12" s="176"/>
      <c r="BK12" s="148"/>
      <c r="BL12" s="160"/>
      <c r="BM12" s="176"/>
      <c r="BN12" s="148"/>
      <c r="BO12" s="160"/>
      <c r="BP12" s="176"/>
      <c r="BQ12" s="148"/>
      <c r="BR12" s="160"/>
      <c r="BS12" s="176"/>
      <c r="BT12" s="148"/>
      <c r="BU12" s="160"/>
      <c r="BV12" s="176"/>
      <c r="BW12" s="148"/>
      <c r="BX12" s="160"/>
      <c r="BY12" s="176"/>
    </row>
    <row r="13" spans="1:77" ht="13.5" customHeight="1">
      <c r="A13" s="177"/>
      <c r="E13" s="151"/>
      <c r="F13" s="148"/>
      <c r="H13" s="176"/>
      <c r="L13" s="148"/>
      <c r="M13" s="160"/>
      <c r="N13" s="176"/>
      <c r="O13" s="148"/>
      <c r="P13" s="160"/>
      <c r="Q13" s="176"/>
      <c r="R13" s="148"/>
      <c r="S13" s="160"/>
      <c r="T13" s="176"/>
      <c r="U13" s="148"/>
      <c r="V13" s="160"/>
      <c r="W13" s="176"/>
      <c r="X13" s="148"/>
      <c r="Y13" s="160"/>
      <c r="Z13" s="176"/>
      <c r="AA13" s="148"/>
      <c r="AB13" s="160"/>
      <c r="AC13" s="176"/>
      <c r="AD13" s="148"/>
      <c r="AE13" s="160"/>
      <c r="AF13" s="176"/>
      <c r="AG13" s="148"/>
      <c r="AH13" s="160"/>
      <c r="AI13" s="176"/>
      <c r="AJ13" s="148"/>
      <c r="AK13" s="160"/>
      <c r="AL13" s="176"/>
      <c r="AM13" s="148"/>
      <c r="AN13" s="160"/>
      <c r="AO13" s="176"/>
      <c r="AP13" s="148"/>
      <c r="AQ13" s="160"/>
      <c r="AR13" s="176"/>
      <c r="AS13" s="148"/>
      <c r="AT13" s="160"/>
      <c r="AU13" s="176"/>
      <c r="AV13" s="148"/>
      <c r="AW13" s="160"/>
      <c r="AX13" s="176"/>
      <c r="AY13" s="148"/>
      <c r="AZ13" s="160"/>
      <c r="BA13" s="176"/>
      <c r="BB13" s="148"/>
      <c r="BC13" s="160"/>
      <c r="BD13" s="176"/>
      <c r="BE13" s="148"/>
      <c r="BF13" s="160"/>
      <c r="BG13" s="176"/>
      <c r="BH13" s="148"/>
      <c r="BI13" s="160"/>
      <c r="BJ13" s="176"/>
      <c r="BK13" s="148"/>
      <c r="BL13" s="160"/>
      <c r="BM13" s="176"/>
      <c r="BN13" s="148"/>
      <c r="BO13" s="160"/>
      <c r="BP13" s="176"/>
      <c r="BQ13" s="148"/>
      <c r="BR13" s="160"/>
      <c r="BS13" s="176"/>
      <c r="BT13" s="148"/>
      <c r="BU13" s="160"/>
      <c r="BV13" s="176"/>
      <c r="BW13" s="148"/>
      <c r="BX13" s="160"/>
      <c r="BY13" s="176"/>
    </row>
    <row r="14" spans="1:77" ht="13.5" customHeight="1">
      <c r="E14" s="151"/>
      <c r="F14" s="148"/>
      <c r="H14" s="176"/>
      <c r="L14" s="148"/>
      <c r="M14" s="160"/>
      <c r="N14" s="176"/>
      <c r="O14" s="148"/>
      <c r="P14" s="160"/>
      <c r="Q14" s="176"/>
      <c r="R14" s="148"/>
      <c r="S14" s="160"/>
      <c r="T14" s="176"/>
      <c r="U14" s="148"/>
      <c r="V14" s="160"/>
      <c r="W14" s="176"/>
      <c r="X14" s="148"/>
      <c r="Y14" s="160"/>
      <c r="Z14" s="176"/>
      <c r="AA14" s="148"/>
      <c r="AB14" s="160"/>
      <c r="AC14" s="176"/>
      <c r="AD14" s="148"/>
      <c r="AE14" s="160"/>
      <c r="AF14" s="176"/>
      <c r="AG14" s="148"/>
      <c r="AH14" s="160"/>
      <c r="AI14" s="176"/>
      <c r="AJ14" s="148"/>
      <c r="AK14" s="160"/>
      <c r="AL14" s="176"/>
      <c r="AM14" s="148"/>
      <c r="AN14" s="160"/>
      <c r="AO14" s="176"/>
      <c r="AP14" s="148"/>
      <c r="AQ14" s="160"/>
      <c r="AR14" s="176"/>
      <c r="AS14" s="148"/>
      <c r="AT14" s="160"/>
      <c r="AU14" s="176"/>
      <c r="AV14" s="148"/>
      <c r="AW14" s="160"/>
      <c r="AX14" s="176"/>
      <c r="AY14" s="148"/>
      <c r="AZ14" s="160"/>
      <c r="BA14" s="176"/>
      <c r="BB14" s="148"/>
      <c r="BC14" s="160"/>
      <c r="BD14" s="176"/>
      <c r="BE14" s="148"/>
      <c r="BF14" s="160"/>
      <c r="BG14" s="176"/>
      <c r="BH14" s="148"/>
      <c r="BI14" s="160"/>
      <c r="BJ14" s="176"/>
      <c r="BK14" s="148"/>
      <c r="BL14" s="160"/>
      <c r="BM14" s="176"/>
      <c r="BN14" s="148"/>
      <c r="BO14" s="160"/>
      <c r="BP14" s="176"/>
      <c r="BQ14" s="148"/>
      <c r="BR14" s="160"/>
      <c r="BS14" s="176"/>
      <c r="BT14" s="148"/>
      <c r="BU14" s="160"/>
      <c r="BV14" s="176"/>
      <c r="BW14" s="148"/>
      <c r="BX14" s="160"/>
      <c r="BY14" s="176"/>
    </row>
    <row r="15" spans="1:77" ht="13.5" customHeight="1">
      <c r="E15" s="151"/>
      <c r="F15" s="148"/>
      <c r="H15" s="176"/>
      <c r="L15" s="148"/>
      <c r="M15" s="160"/>
      <c r="N15" s="176"/>
      <c r="O15" s="148"/>
      <c r="P15" s="160"/>
      <c r="Q15" s="176"/>
      <c r="R15" s="148"/>
      <c r="S15" s="160"/>
      <c r="T15" s="176"/>
      <c r="U15" s="148"/>
      <c r="V15" s="160"/>
      <c r="W15" s="176"/>
      <c r="X15" s="148"/>
      <c r="Y15" s="160"/>
      <c r="Z15" s="176"/>
      <c r="AA15" s="148"/>
      <c r="AB15" s="160"/>
      <c r="AC15" s="176"/>
      <c r="AD15" s="148"/>
      <c r="AE15" s="160"/>
      <c r="AF15" s="176"/>
      <c r="AG15" s="148"/>
      <c r="AH15" s="160"/>
      <c r="AI15" s="176"/>
      <c r="AJ15" s="148"/>
      <c r="AK15" s="160"/>
      <c r="AL15" s="176"/>
      <c r="AM15" s="148"/>
      <c r="AN15" s="160"/>
      <c r="AO15" s="176"/>
      <c r="AP15" s="148"/>
      <c r="AQ15" s="160"/>
      <c r="AR15" s="176"/>
      <c r="AS15" s="148"/>
      <c r="AT15" s="160"/>
      <c r="AU15" s="176"/>
      <c r="AV15" s="148"/>
      <c r="AW15" s="160"/>
      <c r="AX15" s="176"/>
      <c r="AY15" s="148"/>
      <c r="AZ15" s="160"/>
      <c r="BA15" s="176"/>
      <c r="BB15" s="148"/>
      <c r="BC15" s="160"/>
      <c r="BD15" s="176"/>
      <c r="BE15" s="148"/>
      <c r="BF15" s="160"/>
      <c r="BG15" s="176"/>
      <c r="BH15" s="148"/>
      <c r="BI15" s="160"/>
      <c r="BJ15" s="176"/>
      <c r="BK15" s="148"/>
      <c r="BL15" s="160"/>
      <c r="BM15" s="176"/>
      <c r="BN15" s="148"/>
      <c r="BO15" s="160"/>
      <c r="BP15" s="176"/>
      <c r="BQ15" s="148"/>
      <c r="BR15" s="160"/>
      <c r="BS15" s="176"/>
      <c r="BT15" s="148"/>
      <c r="BU15" s="160"/>
      <c r="BV15" s="176"/>
      <c r="BW15" s="148"/>
      <c r="BX15" s="160"/>
      <c r="BY15" s="176"/>
    </row>
    <row r="16" spans="1:77" ht="13.5" customHeight="1">
      <c r="E16" s="151"/>
      <c r="F16" s="148"/>
      <c r="H16" s="176"/>
      <c r="L16" s="148"/>
      <c r="M16" s="160"/>
      <c r="N16" s="176"/>
      <c r="O16" s="148"/>
      <c r="P16" s="160"/>
      <c r="Q16" s="176"/>
      <c r="R16" s="148"/>
      <c r="S16" s="160"/>
      <c r="T16" s="176"/>
      <c r="U16" s="148"/>
      <c r="V16" s="160"/>
      <c r="W16" s="176"/>
      <c r="X16" s="148"/>
      <c r="Y16" s="160"/>
      <c r="Z16" s="176"/>
      <c r="AA16" s="148"/>
      <c r="AB16" s="160"/>
      <c r="AC16" s="176"/>
      <c r="AD16" s="148"/>
      <c r="AE16" s="160"/>
      <c r="AF16" s="176"/>
      <c r="AG16" s="148"/>
      <c r="AH16" s="160"/>
      <c r="AI16" s="176"/>
      <c r="AJ16" s="148"/>
      <c r="AK16" s="160"/>
      <c r="AL16" s="176"/>
      <c r="AM16" s="148"/>
      <c r="AN16" s="160"/>
      <c r="AO16" s="176"/>
      <c r="AP16" s="148"/>
      <c r="AQ16" s="160"/>
      <c r="AR16" s="176"/>
      <c r="AS16" s="148"/>
      <c r="AT16" s="160"/>
      <c r="AU16" s="176"/>
      <c r="AV16" s="148"/>
      <c r="AW16" s="160"/>
      <c r="AX16" s="176"/>
      <c r="AY16" s="148"/>
      <c r="AZ16" s="160"/>
      <c r="BA16" s="176"/>
      <c r="BB16" s="148"/>
      <c r="BC16" s="160"/>
      <c r="BD16" s="176"/>
      <c r="BE16" s="148"/>
      <c r="BF16" s="160"/>
      <c r="BG16" s="176"/>
      <c r="BH16" s="148"/>
      <c r="BI16" s="160"/>
      <c r="BJ16" s="176"/>
      <c r="BK16" s="148"/>
      <c r="BL16" s="160"/>
      <c r="BM16" s="176"/>
      <c r="BN16" s="148"/>
      <c r="BO16" s="160"/>
      <c r="BP16" s="176"/>
      <c r="BQ16" s="148"/>
      <c r="BR16" s="160"/>
      <c r="BS16" s="176"/>
      <c r="BT16" s="148"/>
      <c r="BU16" s="160"/>
      <c r="BV16" s="176"/>
      <c r="BW16" s="148"/>
      <c r="BX16" s="160"/>
      <c r="BY16" s="176"/>
    </row>
    <row r="17" spans="1:77" ht="13.5" customHeight="1">
      <c r="E17" s="151"/>
      <c r="F17" s="148"/>
      <c r="H17" s="176"/>
      <c r="L17" s="148"/>
      <c r="M17" s="160"/>
      <c r="N17" s="176"/>
      <c r="O17" s="148"/>
      <c r="P17" s="160"/>
      <c r="Q17" s="176"/>
      <c r="R17" s="148"/>
      <c r="S17" s="160"/>
      <c r="T17" s="176"/>
      <c r="U17" s="148"/>
      <c r="V17" s="160"/>
      <c r="W17" s="176"/>
      <c r="X17" s="148"/>
      <c r="Y17" s="160"/>
      <c r="Z17" s="176"/>
      <c r="AA17" s="148"/>
      <c r="AB17" s="160"/>
      <c r="AC17" s="176"/>
      <c r="AD17" s="148"/>
      <c r="AE17" s="160"/>
      <c r="AF17" s="176"/>
      <c r="AG17" s="148"/>
      <c r="AH17" s="160"/>
      <c r="AI17" s="176"/>
      <c r="AJ17" s="148"/>
      <c r="AK17" s="160"/>
      <c r="AL17" s="176"/>
      <c r="AM17" s="148"/>
      <c r="AN17" s="160"/>
      <c r="AO17" s="176"/>
      <c r="AP17" s="148"/>
      <c r="AQ17" s="160"/>
      <c r="AR17" s="176"/>
      <c r="AS17" s="148"/>
      <c r="AT17" s="160"/>
      <c r="AU17" s="176"/>
      <c r="AV17" s="148"/>
      <c r="AW17" s="160"/>
      <c r="AX17" s="176"/>
      <c r="AY17" s="148"/>
      <c r="AZ17" s="160"/>
      <c r="BA17" s="176"/>
      <c r="BB17" s="148"/>
      <c r="BC17" s="160"/>
      <c r="BD17" s="176"/>
      <c r="BE17" s="148"/>
      <c r="BF17" s="160"/>
      <c r="BG17" s="176"/>
      <c r="BH17" s="148"/>
      <c r="BI17" s="160"/>
      <c r="BJ17" s="176"/>
      <c r="BK17" s="148"/>
      <c r="BL17" s="160"/>
      <c r="BM17" s="176"/>
      <c r="BN17" s="148"/>
      <c r="BO17" s="160"/>
      <c r="BP17" s="176"/>
      <c r="BQ17" s="148"/>
      <c r="BR17" s="160"/>
      <c r="BS17" s="176"/>
      <c r="BT17" s="148"/>
      <c r="BU17" s="160"/>
      <c r="BV17" s="176"/>
      <c r="BW17" s="148"/>
      <c r="BX17" s="160"/>
      <c r="BY17" s="176"/>
    </row>
    <row r="18" spans="1:77" ht="13.5" customHeight="1">
      <c r="E18" s="151"/>
      <c r="F18" s="148"/>
      <c r="H18" s="176"/>
      <c r="L18" s="148"/>
      <c r="M18" s="160"/>
      <c r="N18" s="176"/>
      <c r="O18" s="148"/>
      <c r="P18" s="160"/>
      <c r="Q18" s="176"/>
      <c r="R18" s="148"/>
      <c r="S18" s="160"/>
      <c r="T18" s="176"/>
      <c r="U18" s="148"/>
      <c r="V18" s="160"/>
      <c r="W18" s="176"/>
      <c r="X18" s="148"/>
      <c r="Y18" s="160"/>
      <c r="Z18" s="176"/>
      <c r="AA18" s="148"/>
      <c r="AB18" s="160"/>
      <c r="AC18" s="176"/>
      <c r="AD18" s="148"/>
      <c r="AE18" s="160"/>
      <c r="AF18" s="176"/>
      <c r="AG18" s="148"/>
      <c r="AH18" s="160"/>
      <c r="AI18" s="176"/>
      <c r="AJ18" s="148"/>
      <c r="AK18" s="160"/>
      <c r="AL18" s="176"/>
      <c r="AM18" s="148"/>
      <c r="AN18" s="160"/>
      <c r="AO18" s="176"/>
      <c r="AP18" s="148"/>
      <c r="AQ18" s="160"/>
      <c r="AR18" s="176"/>
      <c r="AS18" s="148"/>
      <c r="AT18" s="160"/>
      <c r="AU18" s="176"/>
      <c r="AV18" s="148"/>
      <c r="AW18" s="160"/>
      <c r="AX18" s="176"/>
      <c r="AY18" s="148"/>
      <c r="AZ18" s="160"/>
      <c r="BA18" s="176"/>
      <c r="BB18" s="148"/>
      <c r="BC18" s="160"/>
      <c r="BD18" s="176"/>
      <c r="BE18" s="148"/>
      <c r="BF18" s="160"/>
      <c r="BG18" s="176"/>
      <c r="BH18" s="148"/>
      <c r="BI18" s="160"/>
      <c r="BJ18" s="176"/>
      <c r="BK18" s="148"/>
      <c r="BL18" s="160"/>
      <c r="BM18" s="176"/>
      <c r="BN18" s="148"/>
      <c r="BO18" s="160"/>
      <c r="BP18" s="176"/>
      <c r="BQ18" s="148"/>
      <c r="BR18" s="160"/>
      <c r="BS18" s="176"/>
      <c r="BT18" s="148"/>
      <c r="BU18" s="160"/>
      <c r="BV18" s="176"/>
      <c r="BW18" s="148"/>
      <c r="BX18" s="160"/>
      <c r="BY18" s="176"/>
    </row>
    <row r="19" spans="1:77" ht="13.5" customHeight="1">
      <c r="E19" s="151"/>
      <c r="F19" s="148"/>
      <c r="H19" s="176"/>
      <c r="L19" s="148"/>
      <c r="M19" s="160"/>
      <c r="N19" s="176"/>
      <c r="O19" s="148"/>
      <c r="P19" s="160"/>
      <c r="Q19" s="176"/>
      <c r="R19" s="148"/>
      <c r="S19" s="160"/>
      <c r="T19" s="176"/>
      <c r="U19" s="148"/>
      <c r="V19" s="160"/>
      <c r="W19" s="176"/>
      <c r="X19" s="148"/>
      <c r="Y19" s="160"/>
      <c r="Z19" s="176"/>
      <c r="AA19" s="148"/>
      <c r="AB19" s="160"/>
      <c r="AC19" s="176"/>
      <c r="AD19" s="148"/>
      <c r="AE19" s="160"/>
      <c r="AF19" s="176"/>
      <c r="AG19" s="148"/>
      <c r="AH19" s="160"/>
      <c r="AI19" s="176"/>
      <c r="AJ19" s="148"/>
      <c r="AK19" s="160"/>
      <c r="AL19" s="176"/>
      <c r="AM19" s="148"/>
      <c r="AN19" s="160"/>
      <c r="AO19" s="176"/>
      <c r="AP19" s="148"/>
      <c r="AQ19" s="160"/>
      <c r="AR19" s="176"/>
      <c r="AS19" s="148"/>
      <c r="AT19" s="160"/>
      <c r="AU19" s="176"/>
      <c r="AV19" s="148"/>
      <c r="AW19" s="160"/>
      <c r="AX19" s="176"/>
      <c r="AY19" s="148"/>
      <c r="AZ19" s="160"/>
      <c r="BA19" s="176"/>
      <c r="BB19" s="148"/>
      <c r="BC19" s="160"/>
      <c r="BD19" s="176"/>
      <c r="BE19" s="148"/>
      <c r="BF19" s="160"/>
      <c r="BG19" s="176"/>
      <c r="BH19" s="148"/>
      <c r="BI19" s="160"/>
      <c r="BJ19" s="176"/>
      <c r="BK19" s="148"/>
      <c r="BL19" s="160"/>
      <c r="BM19" s="176"/>
      <c r="BN19" s="148"/>
      <c r="BO19" s="160"/>
      <c r="BP19" s="176"/>
      <c r="BQ19" s="148"/>
      <c r="BR19" s="160"/>
      <c r="BS19" s="176"/>
      <c r="BT19" s="148"/>
      <c r="BU19" s="160"/>
      <c r="BV19" s="176"/>
      <c r="BW19" s="148"/>
      <c r="BX19" s="160"/>
      <c r="BY19" s="176"/>
    </row>
    <row r="20" spans="1:77" ht="13.5" customHeight="1">
      <c r="E20" s="151"/>
      <c r="F20" s="148"/>
      <c r="H20" s="176"/>
      <c r="L20" s="148"/>
      <c r="M20" s="160"/>
      <c r="N20" s="176"/>
      <c r="O20" s="148"/>
      <c r="P20" s="160"/>
      <c r="Q20" s="176"/>
      <c r="R20" s="148"/>
      <c r="S20" s="160"/>
      <c r="T20" s="176"/>
      <c r="U20" s="148"/>
      <c r="V20" s="160"/>
      <c r="W20" s="176"/>
      <c r="X20" s="148"/>
      <c r="Y20" s="160"/>
      <c r="Z20" s="176"/>
      <c r="AA20" s="148"/>
      <c r="AB20" s="160"/>
      <c r="AC20" s="176"/>
      <c r="AD20" s="148"/>
      <c r="AE20" s="160"/>
      <c r="AF20" s="176"/>
      <c r="AG20" s="148"/>
      <c r="AH20" s="160"/>
      <c r="AI20" s="176"/>
      <c r="AJ20" s="148"/>
      <c r="AK20" s="160"/>
      <c r="AL20" s="176"/>
      <c r="AM20" s="148"/>
      <c r="AN20" s="160"/>
      <c r="AO20" s="176"/>
      <c r="AP20" s="148"/>
      <c r="AQ20" s="160"/>
      <c r="AR20" s="176"/>
      <c r="AS20" s="148"/>
      <c r="AT20" s="160"/>
      <c r="AU20" s="176"/>
      <c r="AV20" s="148"/>
      <c r="AW20" s="160"/>
      <c r="AX20" s="176"/>
      <c r="AY20" s="148"/>
      <c r="AZ20" s="160"/>
      <c r="BA20" s="176"/>
      <c r="BB20" s="148"/>
      <c r="BC20" s="160"/>
      <c r="BD20" s="176"/>
      <c r="BE20" s="148"/>
      <c r="BF20" s="160"/>
      <c r="BG20" s="176"/>
      <c r="BH20" s="148"/>
      <c r="BI20" s="160"/>
      <c r="BJ20" s="176"/>
      <c r="BK20" s="148"/>
      <c r="BL20" s="160"/>
      <c r="BM20" s="176"/>
      <c r="BN20" s="148"/>
      <c r="BO20" s="160"/>
      <c r="BP20" s="176"/>
      <c r="BQ20" s="148"/>
      <c r="BR20" s="160"/>
      <c r="BS20" s="176"/>
      <c r="BT20" s="148"/>
      <c r="BU20" s="160"/>
      <c r="BV20" s="176"/>
      <c r="BW20" s="148"/>
      <c r="BX20" s="160"/>
      <c r="BY20" s="176"/>
    </row>
    <row r="21" spans="1:77" ht="13.5" customHeight="1">
      <c r="E21" s="151"/>
      <c r="F21" s="148"/>
      <c r="H21" s="176"/>
      <c r="L21" s="148"/>
      <c r="M21" s="160"/>
      <c r="N21" s="176"/>
      <c r="O21" s="148"/>
      <c r="P21" s="160"/>
      <c r="Q21" s="176"/>
      <c r="R21" s="148"/>
      <c r="S21" s="160"/>
      <c r="T21" s="176"/>
      <c r="U21" s="148"/>
      <c r="V21" s="160"/>
      <c r="W21" s="176"/>
      <c r="X21" s="148"/>
      <c r="Y21" s="160"/>
      <c r="Z21" s="176"/>
      <c r="AA21" s="148"/>
      <c r="AB21" s="160"/>
      <c r="AC21" s="176"/>
      <c r="AD21" s="148"/>
      <c r="AE21" s="160"/>
      <c r="AF21" s="176"/>
      <c r="AG21" s="148"/>
      <c r="AH21" s="160"/>
      <c r="AI21" s="176"/>
      <c r="AJ21" s="148"/>
      <c r="AK21" s="160"/>
      <c r="AL21" s="176"/>
      <c r="AM21" s="148"/>
      <c r="AN21" s="160"/>
      <c r="AO21" s="176"/>
      <c r="AP21" s="148"/>
      <c r="AQ21" s="160"/>
      <c r="AR21" s="176"/>
      <c r="AS21" s="148"/>
      <c r="AT21" s="160"/>
      <c r="AU21" s="176"/>
      <c r="AV21" s="148"/>
      <c r="AW21" s="160"/>
      <c r="AX21" s="176"/>
      <c r="AY21" s="148"/>
      <c r="AZ21" s="160"/>
      <c r="BA21" s="176"/>
      <c r="BB21" s="148"/>
      <c r="BC21" s="160"/>
      <c r="BD21" s="176"/>
      <c r="BE21" s="148"/>
      <c r="BF21" s="160"/>
      <c r="BG21" s="176"/>
      <c r="BH21" s="148"/>
      <c r="BI21" s="160"/>
      <c r="BJ21" s="176"/>
      <c r="BK21" s="148"/>
      <c r="BL21" s="160"/>
      <c r="BM21" s="176"/>
      <c r="BN21" s="148"/>
      <c r="BO21" s="160"/>
      <c r="BP21" s="176"/>
      <c r="BQ21" s="148"/>
      <c r="BR21" s="160"/>
      <c r="BS21" s="176"/>
      <c r="BT21" s="148"/>
      <c r="BU21" s="160"/>
      <c r="BV21" s="176"/>
      <c r="BW21" s="148"/>
      <c r="BX21" s="160"/>
      <c r="BY21" s="176"/>
    </row>
    <row r="22" spans="1:77" ht="13.5" customHeight="1">
      <c r="E22" s="151"/>
      <c r="F22" s="148"/>
      <c r="H22" s="176"/>
      <c r="L22" s="148"/>
      <c r="M22" s="160"/>
      <c r="N22" s="176"/>
      <c r="O22" s="148"/>
      <c r="P22" s="160"/>
      <c r="Q22" s="176"/>
      <c r="R22" s="148"/>
      <c r="S22" s="160"/>
      <c r="T22" s="176"/>
      <c r="U22" s="148"/>
      <c r="V22" s="160"/>
      <c r="W22" s="176"/>
      <c r="X22" s="148"/>
      <c r="Y22" s="160"/>
      <c r="Z22" s="176"/>
      <c r="AA22" s="148"/>
      <c r="AB22" s="160"/>
      <c r="AC22" s="176"/>
      <c r="AD22" s="148"/>
      <c r="AE22" s="160"/>
      <c r="AF22" s="176"/>
      <c r="AG22" s="148"/>
      <c r="AH22" s="160"/>
      <c r="AI22" s="176"/>
      <c r="AJ22" s="148"/>
      <c r="AK22" s="160"/>
      <c r="AL22" s="176"/>
      <c r="AM22" s="148"/>
      <c r="AN22" s="160"/>
      <c r="AO22" s="176"/>
      <c r="AP22" s="148"/>
      <c r="AQ22" s="160"/>
      <c r="AR22" s="176"/>
      <c r="AS22" s="148"/>
      <c r="AT22" s="160"/>
      <c r="AU22" s="176"/>
      <c r="AV22" s="148"/>
      <c r="AW22" s="160"/>
      <c r="AX22" s="176"/>
      <c r="AY22" s="148"/>
      <c r="AZ22" s="160"/>
      <c r="BA22" s="176"/>
      <c r="BB22" s="148"/>
      <c r="BC22" s="160"/>
      <c r="BD22" s="176"/>
      <c r="BE22" s="148"/>
      <c r="BF22" s="160"/>
      <c r="BG22" s="176"/>
      <c r="BH22" s="148"/>
      <c r="BI22" s="160"/>
      <c r="BJ22" s="176"/>
      <c r="BK22" s="148"/>
      <c r="BL22" s="160"/>
      <c r="BM22" s="176"/>
      <c r="BN22" s="148"/>
      <c r="BO22" s="160"/>
      <c r="BP22" s="176"/>
      <c r="BQ22" s="148"/>
      <c r="BR22" s="160"/>
      <c r="BS22" s="176"/>
      <c r="BT22" s="148"/>
      <c r="BU22" s="160"/>
      <c r="BV22" s="176"/>
      <c r="BW22" s="148"/>
      <c r="BX22" s="160"/>
      <c r="BY22" s="176"/>
    </row>
    <row r="23" spans="1:77" ht="13.5" customHeight="1">
      <c r="E23" s="151"/>
      <c r="F23" s="148"/>
      <c r="H23" s="176"/>
      <c r="L23" s="148"/>
      <c r="M23" s="160"/>
      <c r="N23" s="176"/>
      <c r="O23" s="148"/>
      <c r="P23" s="160"/>
      <c r="Q23" s="176"/>
      <c r="R23" s="148"/>
      <c r="S23" s="160"/>
      <c r="T23" s="176"/>
      <c r="U23" s="148"/>
      <c r="V23" s="160"/>
      <c r="W23" s="176"/>
      <c r="X23" s="148"/>
      <c r="Y23" s="160"/>
      <c r="Z23" s="176"/>
      <c r="AA23" s="148"/>
      <c r="AB23" s="160"/>
      <c r="AC23" s="176"/>
      <c r="AD23" s="148"/>
      <c r="AE23" s="160"/>
      <c r="AF23" s="176"/>
      <c r="AG23" s="148"/>
      <c r="AH23" s="160"/>
      <c r="AI23" s="176"/>
      <c r="AJ23" s="148"/>
      <c r="AK23" s="160"/>
      <c r="AL23" s="176"/>
      <c r="AM23" s="148"/>
      <c r="AN23" s="160"/>
      <c r="AO23" s="176"/>
      <c r="AP23" s="148"/>
      <c r="AQ23" s="160"/>
      <c r="AR23" s="176"/>
      <c r="AS23" s="148"/>
      <c r="AT23" s="160"/>
      <c r="AU23" s="176"/>
      <c r="AV23" s="148"/>
      <c r="AW23" s="160"/>
      <c r="AX23" s="176"/>
      <c r="AY23" s="148"/>
      <c r="AZ23" s="160"/>
      <c r="BA23" s="176"/>
      <c r="BB23" s="148"/>
      <c r="BC23" s="160"/>
      <c r="BD23" s="176"/>
      <c r="BE23" s="148"/>
      <c r="BF23" s="160"/>
      <c r="BG23" s="176"/>
      <c r="BH23" s="148"/>
      <c r="BI23" s="160"/>
      <c r="BJ23" s="176"/>
      <c r="BK23" s="148"/>
      <c r="BL23" s="160"/>
      <c r="BM23" s="176"/>
      <c r="BN23" s="148"/>
      <c r="BO23" s="160"/>
      <c r="BP23" s="176"/>
      <c r="BQ23" s="148"/>
      <c r="BR23" s="160"/>
      <c r="BS23" s="176"/>
      <c r="BT23" s="148"/>
      <c r="BU23" s="160"/>
      <c r="BV23" s="176"/>
      <c r="BW23" s="148"/>
      <c r="BX23" s="160"/>
      <c r="BY23" s="176"/>
    </row>
    <row r="24" spans="1:77" ht="13.5" customHeight="1">
      <c r="A24" s="178"/>
      <c r="B24" s="160"/>
      <c r="E24" s="151"/>
      <c r="F24" s="148"/>
      <c r="H24" s="176"/>
      <c r="L24" s="148"/>
      <c r="M24" s="160"/>
      <c r="N24" s="176"/>
      <c r="O24" s="148"/>
      <c r="P24" s="160"/>
      <c r="Q24" s="176"/>
      <c r="R24" s="148"/>
      <c r="S24" s="160"/>
      <c r="T24" s="176"/>
      <c r="U24" s="148"/>
      <c r="V24" s="160"/>
      <c r="W24" s="176"/>
      <c r="X24" s="148"/>
      <c r="Y24" s="160"/>
      <c r="Z24" s="176"/>
      <c r="AA24" s="148"/>
      <c r="AB24" s="160"/>
      <c r="AC24" s="176"/>
      <c r="AD24" s="148"/>
      <c r="AE24" s="160"/>
      <c r="AF24" s="176"/>
      <c r="AG24" s="148"/>
      <c r="AH24" s="160"/>
      <c r="AI24" s="176"/>
      <c r="AJ24" s="148"/>
      <c r="AK24" s="160"/>
      <c r="AL24" s="176"/>
      <c r="AM24" s="148"/>
      <c r="AN24" s="160"/>
      <c r="AO24" s="176"/>
      <c r="AP24" s="148"/>
      <c r="AQ24" s="160"/>
      <c r="AR24" s="176"/>
      <c r="AS24" s="148"/>
      <c r="AT24" s="160"/>
      <c r="AU24" s="176"/>
      <c r="AV24" s="148"/>
      <c r="AW24" s="160"/>
      <c r="AX24" s="176"/>
      <c r="AY24" s="148"/>
      <c r="AZ24" s="160"/>
      <c r="BA24" s="176"/>
      <c r="BB24" s="148"/>
      <c r="BC24" s="160"/>
      <c r="BD24" s="176"/>
      <c r="BE24" s="148"/>
      <c r="BF24" s="160"/>
      <c r="BG24" s="176"/>
      <c r="BH24" s="148"/>
      <c r="BI24" s="160"/>
      <c r="BJ24" s="176"/>
      <c r="BK24" s="148"/>
      <c r="BL24" s="160"/>
      <c r="BM24" s="176"/>
      <c r="BN24" s="148"/>
      <c r="BO24" s="160"/>
      <c r="BP24" s="176"/>
      <c r="BQ24" s="148"/>
      <c r="BR24" s="160"/>
      <c r="BS24" s="176"/>
      <c r="BT24" s="148"/>
      <c r="BU24" s="160"/>
      <c r="BV24" s="176"/>
      <c r="BW24" s="148"/>
      <c r="BX24" s="160"/>
      <c r="BY24" s="176"/>
    </row>
    <row r="25" spans="1:77" ht="13.5" customHeight="1">
      <c r="E25" s="151"/>
      <c r="F25" s="148"/>
      <c r="H25" s="176"/>
      <c r="L25" s="148"/>
      <c r="M25" s="160"/>
      <c r="N25" s="176"/>
      <c r="O25" s="148"/>
      <c r="P25" s="160"/>
      <c r="Q25" s="176"/>
      <c r="R25" s="148"/>
      <c r="S25" s="160"/>
      <c r="T25" s="176"/>
      <c r="U25" s="148"/>
      <c r="V25" s="160"/>
      <c r="W25" s="176"/>
      <c r="X25" s="148"/>
      <c r="Y25" s="160"/>
      <c r="Z25" s="176"/>
      <c r="AA25" s="148"/>
      <c r="AB25" s="160"/>
      <c r="AC25" s="176"/>
      <c r="AD25" s="148"/>
      <c r="AE25" s="160"/>
      <c r="AF25" s="176"/>
      <c r="AG25" s="148"/>
      <c r="AH25" s="160"/>
      <c r="AI25" s="176"/>
      <c r="AJ25" s="148"/>
      <c r="AK25" s="160"/>
      <c r="AL25" s="176"/>
      <c r="AM25" s="148"/>
      <c r="AN25" s="160"/>
      <c r="AO25" s="176"/>
      <c r="AP25" s="148"/>
      <c r="AQ25" s="160"/>
      <c r="AR25" s="176"/>
      <c r="AS25" s="148"/>
      <c r="AT25" s="160"/>
      <c r="AU25" s="176"/>
      <c r="AV25" s="148"/>
      <c r="AW25" s="160"/>
      <c r="AX25" s="176"/>
      <c r="AY25" s="148"/>
      <c r="AZ25" s="160"/>
      <c r="BA25" s="176"/>
      <c r="BB25" s="148"/>
      <c r="BC25" s="160"/>
      <c r="BD25" s="176"/>
      <c r="BE25" s="148"/>
      <c r="BF25" s="160"/>
      <c r="BG25" s="176"/>
      <c r="BH25" s="148"/>
      <c r="BI25" s="160"/>
      <c r="BJ25" s="176"/>
      <c r="BK25" s="148"/>
      <c r="BL25" s="160"/>
      <c r="BM25" s="176"/>
      <c r="BN25" s="148"/>
      <c r="BO25" s="160"/>
      <c r="BP25" s="176"/>
      <c r="BQ25" s="148"/>
      <c r="BR25" s="160"/>
      <c r="BS25" s="176"/>
      <c r="BT25" s="148"/>
      <c r="BU25" s="160"/>
      <c r="BV25" s="176"/>
      <c r="BW25" s="148"/>
      <c r="BX25" s="160"/>
      <c r="BY25" s="176"/>
    </row>
    <row r="26" spans="1:77" ht="13.5" customHeight="1">
      <c r="E26" s="151"/>
      <c r="F26" s="148"/>
      <c r="H26" s="176"/>
      <c r="L26" s="148"/>
      <c r="M26" s="160"/>
      <c r="N26" s="176"/>
      <c r="O26" s="148"/>
      <c r="P26" s="160"/>
      <c r="Q26" s="176"/>
      <c r="R26" s="148"/>
      <c r="S26" s="160"/>
      <c r="T26" s="176"/>
      <c r="U26" s="148"/>
      <c r="V26" s="160"/>
      <c r="W26" s="176"/>
      <c r="X26" s="148"/>
      <c r="Y26" s="160"/>
      <c r="Z26" s="176"/>
      <c r="AA26" s="148"/>
      <c r="AB26" s="160"/>
      <c r="AC26" s="176"/>
      <c r="AD26" s="148"/>
      <c r="AE26" s="160"/>
      <c r="AF26" s="176"/>
      <c r="AG26" s="148"/>
      <c r="AH26" s="160"/>
      <c r="AI26" s="176"/>
      <c r="AJ26" s="148"/>
      <c r="AK26" s="160"/>
      <c r="AL26" s="176"/>
      <c r="AM26" s="148"/>
      <c r="AN26" s="160"/>
      <c r="AO26" s="176"/>
      <c r="AP26" s="148"/>
      <c r="AQ26" s="160"/>
      <c r="AR26" s="176"/>
      <c r="AS26" s="148"/>
      <c r="AT26" s="160"/>
      <c r="AU26" s="176"/>
      <c r="AV26" s="148"/>
      <c r="AW26" s="160"/>
      <c r="AX26" s="176"/>
      <c r="AY26" s="148"/>
      <c r="AZ26" s="160"/>
      <c r="BA26" s="176"/>
      <c r="BB26" s="148"/>
      <c r="BC26" s="160"/>
      <c r="BD26" s="176"/>
      <c r="BE26" s="148"/>
      <c r="BF26" s="160"/>
      <c r="BG26" s="176"/>
      <c r="BH26" s="148"/>
      <c r="BI26" s="160"/>
      <c r="BJ26" s="176"/>
      <c r="BK26" s="148"/>
      <c r="BL26" s="160"/>
      <c r="BM26" s="176"/>
      <c r="BN26" s="148"/>
      <c r="BO26" s="160"/>
      <c r="BP26" s="176"/>
      <c r="BQ26" s="148"/>
      <c r="BR26" s="160"/>
      <c r="BS26" s="176"/>
      <c r="BT26" s="148"/>
      <c r="BU26" s="160"/>
      <c r="BV26" s="176"/>
      <c r="BW26" s="148"/>
      <c r="BX26" s="160"/>
      <c r="BY26" s="176"/>
    </row>
    <row r="27" spans="1:77" ht="13.5" customHeight="1">
      <c r="E27" s="151"/>
      <c r="F27" s="148"/>
      <c r="H27" s="176"/>
      <c r="J27" s="179"/>
      <c r="L27" s="148"/>
      <c r="M27" s="160"/>
      <c r="N27" s="176"/>
      <c r="O27" s="148"/>
      <c r="P27" s="160"/>
      <c r="Q27" s="176"/>
      <c r="R27" s="148"/>
      <c r="S27" s="160"/>
      <c r="T27" s="176"/>
      <c r="U27" s="148"/>
      <c r="V27" s="160"/>
      <c r="W27" s="176"/>
      <c r="X27" s="148"/>
      <c r="Y27" s="160"/>
      <c r="Z27" s="176"/>
      <c r="AA27" s="148"/>
      <c r="AB27" s="160"/>
      <c r="AC27" s="176"/>
      <c r="AD27" s="148"/>
      <c r="AE27" s="160"/>
      <c r="AF27" s="176"/>
      <c r="AG27" s="148"/>
      <c r="AH27" s="160"/>
      <c r="AI27" s="176"/>
      <c r="AJ27" s="148"/>
      <c r="AK27" s="160"/>
      <c r="AL27" s="176"/>
      <c r="AM27" s="148"/>
      <c r="AN27" s="160"/>
      <c r="AO27" s="176"/>
      <c r="AP27" s="148"/>
      <c r="AQ27" s="160"/>
      <c r="AR27" s="176"/>
      <c r="AS27" s="148"/>
      <c r="AT27" s="160"/>
      <c r="AU27" s="176"/>
      <c r="AV27" s="148"/>
      <c r="AW27" s="160"/>
      <c r="AX27" s="176"/>
      <c r="AY27" s="148"/>
      <c r="AZ27" s="160"/>
      <c r="BA27" s="176"/>
      <c r="BB27" s="148"/>
      <c r="BC27" s="160"/>
      <c r="BD27" s="176"/>
      <c r="BE27" s="148"/>
      <c r="BF27" s="160"/>
      <c r="BG27" s="176"/>
      <c r="BH27" s="148"/>
      <c r="BI27" s="160"/>
      <c r="BJ27" s="176"/>
      <c r="BK27" s="148"/>
      <c r="BL27" s="160"/>
      <c r="BM27" s="176"/>
      <c r="BN27" s="148"/>
      <c r="BO27" s="160"/>
      <c r="BP27" s="176"/>
      <c r="BQ27" s="148"/>
      <c r="BR27" s="160"/>
      <c r="BS27" s="176"/>
      <c r="BT27" s="148"/>
      <c r="BU27" s="160"/>
      <c r="BV27" s="176"/>
      <c r="BW27" s="148"/>
      <c r="BX27" s="160"/>
      <c r="BY27" s="176"/>
    </row>
    <row r="28" spans="1:77" ht="13.5" customHeight="1">
      <c r="E28" s="151"/>
      <c r="F28" s="148"/>
      <c r="H28" s="176"/>
      <c r="L28" s="148"/>
      <c r="M28" s="160"/>
      <c r="N28" s="176"/>
      <c r="O28" s="148"/>
      <c r="P28" s="160"/>
      <c r="Q28" s="176"/>
      <c r="R28" s="148"/>
      <c r="S28" s="160"/>
      <c r="T28" s="176"/>
      <c r="U28" s="148"/>
      <c r="V28" s="160"/>
      <c r="W28" s="176"/>
      <c r="X28" s="148"/>
      <c r="Y28" s="160"/>
      <c r="Z28" s="176"/>
      <c r="AA28" s="148"/>
      <c r="AB28" s="160"/>
      <c r="AC28" s="176"/>
      <c r="AD28" s="148"/>
      <c r="AE28" s="160"/>
      <c r="AF28" s="176"/>
      <c r="AG28" s="148"/>
      <c r="AH28" s="160"/>
      <c r="AI28" s="176"/>
      <c r="AJ28" s="148"/>
      <c r="AK28" s="160"/>
      <c r="AL28" s="176"/>
      <c r="AM28" s="148"/>
      <c r="AN28" s="160"/>
      <c r="AO28" s="176"/>
      <c r="AP28" s="148"/>
      <c r="AQ28" s="160"/>
      <c r="AR28" s="176"/>
      <c r="AS28" s="148"/>
      <c r="AT28" s="160"/>
      <c r="AU28" s="176"/>
      <c r="AV28" s="148"/>
      <c r="AW28" s="160"/>
      <c r="AX28" s="176"/>
      <c r="AY28" s="148"/>
      <c r="AZ28" s="160"/>
      <c r="BA28" s="176"/>
      <c r="BB28" s="148"/>
      <c r="BC28" s="160"/>
      <c r="BD28" s="176"/>
      <c r="BE28" s="148"/>
      <c r="BF28" s="160"/>
      <c r="BG28" s="176"/>
      <c r="BH28" s="148"/>
      <c r="BI28" s="160"/>
      <c r="BJ28" s="176"/>
      <c r="BK28" s="148"/>
      <c r="BL28" s="160"/>
      <c r="BM28" s="176"/>
      <c r="BN28" s="148"/>
      <c r="BO28" s="160"/>
      <c r="BP28" s="176"/>
      <c r="BQ28" s="148"/>
      <c r="BR28" s="160"/>
      <c r="BS28" s="176"/>
      <c r="BT28" s="148"/>
      <c r="BU28" s="160"/>
      <c r="BV28" s="176"/>
      <c r="BW28" s="148"/>
      <c r="BX28" s="160"/>
      <c r="BY28" s="176"/>
    </row>
    <row r="29" spans="1:77" ht="13.5" customHeight="1">
      <c r="E29" s="151"/>
      <c r="F29" s="148"/>
      <c r="H29" s="176"/>
      <c r="L29" s="148"/>
      <c r="M29" s="160"/>
      <c r="N29" s="176"/>
      <c r="O29" s="148"/>
      <c r="P29" s="160"/>
      <c r="Q29" s="176"/>
      <c r="R29" s="148"/>
      <c r="S29" s="160"/>
      <c r="T29" s="176"/>
      <c r="U29" s="148"/>
      <c r="V29" s="160"/>
      <c r="W29" s="176"/>
      <c r="X29" s="148"/>
      <c r="Y29" s="160"/>
      <c r="Z29" s="176"/>
      <c r="AA29" s="148"/>
      <c r="AB29" s="160"/>
      <c r="AC29" s="176"/>
      <c r="AD29" s="148"/>
      <c r="AE29" s="160"/>
      <c r="AF29" s="176"/>
      <c r="AG29" s="148"/>
      <c r="AH29" s="160"/>
      <c r="AI29" s="176"/>
      <c r="AJ29" s="148"/>
      <c r="AK29" s="160"/>
      <c r="AL29" s="176"/>
      <c r="AM29" s="148"/>
      <c r="AN29" s="160"/>
      <c r="AO29" s="176"/>
      <c r="AP29" s="148"/>
      <c r="AQ29" s="160"/>
      <c r="AR29" s="176"/>
      <c r="AS29" s="148"/>
      <c r="AT29" s="160"/>
      <c r="AU29" s="176"/>
      <c r="AV29" s="148"/>
      <c r="AW29" s="160"/>
      <c r="AX29" s="176"/>
      <c r="AY29" s="148"/>
      <c r="AZ29" s="160"/>
      <c r="BA29" s="176"/>
      <c r="BB29" s="148"/>
      <c r="BC29" s="160"/>
      <c r="BD29" s="176"/>
      <c r="BE29" s="148"/>
      <c r="BF29" s="160"/>
      <c r="BG29" s="176"/>
      <c r="BH29" s="148"/>
      <c r="BI29" s="160"/>
      <c r="BJ29" s="176"/>
      <c r="BK29" s="148"/>
      <c r="BL29" s="160"/>
      <c r="BM29" s="176"/>
      <c r="BN29" s="148"/>
      <c r="BO29" s="160"/>
      <c r="BP29" s="176"/>
      <c r="BQ29" s="148"/>
      <c r="BR29" s="160"/>
      <c r="BS29" s="176"/>
      <c r="BT29" s="148"/>
      <c r="BU29" s="160"/>
      <c r="BV29" s="176"/>
      <c r="BW29" s="148"/>
      <c r="BX29" s="160"/>
      <c r="BY29" s="176"/>
    </row>
    <row r="30" spans="1:77" ht="13.5" customHeight="1">
      <c r="E30" s="151"/>
      <c r="F30" s="148"/>
      <c r="H30" s="176"/>
      <c r="L30" s="148"/>
      <c r="M30" s="160"/>
      <c r="N30" s="176"/>
      <c r="O30" s="148"/>
      <c r="P30" s="160"/>
      <c r="Q30" s="176"/>
      <c r="R30" s="148"/>
      <c r="S30" s="160"/>
      <c r="T30" s="176"/>
      <c r="U30" s="148"/>
      <c r="V30" s="160"/>
      <c r="W30" s="176"/>
      <c r="X30" s="148"/>
      <c r="Y30" s="160"/>
      <c r="Z30" s="176"/>
      <c r="AA30" s="148"/>
      <c r="AB30" s="160"/>
      <c r="AC30" s="176"/>
      <c r="AD30" s="148"/>
      <c r="AE30" s="160"/>
      <c r="AF30" s="176"/>
      <c r="AG30" s="148"/>
      <c r="AH30" s="160"/>
      <c r="AI30" s="176"/>
      <c r="AJ30" s="148"/>
      <c r="AK30" s="160"/>
      <c r="AL30" s="176"/>
      <c r="AM30" s="148"/>
      <c r="AN30" s="160"/>
      <c r="AO30" s="176"/>
      <c r="AP30" s="148"/>
      <c r="AQ30" s="160"/>
      <c r="AR30" s="176"/>
      <c r="AS30" s="148"/>
      <c r="AT30" s="160"/>
      <c r="AU30" s="176"/>
      <c r="AV30" s="148"/>
      <c r="AW30" s="160"/>
      <c r="AX30" s="176"/>
      <c r="AY30" s="148"/>
      <c r="AZ30" s="160"/>
      <c r="BA30" s="176"/>
      <c r="BB30" s="148"/>
      <c r="BC30" s="160"/>
      <c r="BD30" s="176"/>
      <c r="BE30" s="148"/>
      <c r="BF30" s="160"/>
      <c r="BG30" s="176"/>
      <c r="BH30" s="148"/>
      <c r="BI30" s="160"/>
      <c r="BJ30" s="176"/>
      <c r="BK30" s="148"/>
      <c r="BL30" s="160"/>
      <c r="BM30" s="176"/>
      <c r="BN30" s="148"/>
      <c r="BO30" s="160"/>
      <c r="BP30" s="176"/>
      <c r="BQ30" s="148"/>
      <c r="BR30" s="160"/>
      <c r="BS30" s="176"/>
      <c r="BT30" s="148"/>
      <c r="BU30" s="160"/>
      <c r="BV30" s="176"/>
      <c r="BW30" s="148"/>
      <c r="BX30" s="160"/>
      <c r="BY30" s="176"/>
    </row>
    <row r="31" spans="1:77" ht="13.5" customHeight="1">
      <c r="E31" s="151"/>
      <c r="F31" s="148"/>
      <c r="H31" s="176"/>
      <c r="L31" s="148"/>
      <c r="M31" s="160"/>
      <c r="N31" s="176"/>
      <c r="O31" s="148"/>
      <c r="P31" s="160"/>
      <c r="Q31" s="176"/>
      <c r="R31" s="148"/>
      <c r="S31" s="160"/>
      <c r="T31" s="176"/>
      <c r="U31" s="148"/>
      <c r="V31" s="160"/>
      <c r="W31" s="176"/>
      <c r="X31" s="148"/>
      <c r="Y31" s="160"/>
      <c r="Z31" s="176"/>
      <c r="AA31" s="148"/>
      <c r="AB31" s="160"/>
      <c r="AC31" s="176"/>
      <c r="AD31" s="148"/>
      <c r="AE31" s="160"/>
      <c r="AF31" s="176"/>
      <c r="AG31" s="148"/>
      <c r="AH31" s="160"/>
      <c r="AI31" s="176"/>
      <c r="AJ31" s="148"/>
      <c r="AK31" s="160"/>
      <c r="AL31" s="176"/>
      <c r="AM31" s="148"/>
      <c r="AN31" s="160"/>
      <c r="AO31" s="176"/>
      <c r="AP31" s="148"/>
      <c r="AQ31" s="160"/>
      <c r="AR31" s="176"/>
      <c r="AS31" s="148"/>
      <c r="AT31" s="160"/>
      <c r="AU31" s="176"/>
      <c r="AV31" s="148"/>
      <c r="AW31" s="160"/>
      <c r="AX31" s="176"/>
      <c r="AY31" s="148"/>
      <c r="AZ31" s="160"/>
      <c r="BA31" s="176"/>
      <c r="BB31" s="148"/>
      <c r="BC31" s="160"/>
      <c r="BD31" s="176"/>
      <c r="BE31" s="148"/>
      <c r="BF31" s="160"/>
      <c r="BG31" s="176"/>
      <c r="BH31" s="148"/>
      <c r="BI31" s="160"/>
      <c r="BJ31" s="176"/>
      <c r="BK31" s="148"/>
      <c r="BL31" s="160"/>
      <c r="BM31" s="176"/>
      <c r="BN31" s="148"/>
      <c r="BO31" s="160"/>
      <c r="BP31" s="176"/>
      <c r="BQ31" s="148"/>
      <c r="BR31" s="160"/>
      <c r="BS31" s="176"/>
      <c r="BT31" s="148"/>
      <c r="BU31" s="160"/>
      <c r="BV31" s="176"/>
      <c r="BW31" s="148"/>
      <c r="BX31" s="160"/>
      <c r="BY31" s="176"/>
    </row>
    <row r="32" spans="1:77" ht="13.5" customHeight="1">
      <c r="E32" s="151"/>
      <c r="F32" s="148"/>
      <c r="H32" s="176"/>
      <c r="L32" s="148"/>
      <c r="M32" s="160"/>
      <c r="N32" s="176"/>
      <c r="O32" s="148"/>
      <c r="P32" s="160"/>
      <c r="Q32" s="176"/>
      <c r="R32" s="148"/>
      <c r="S32" s="160"/>
      <c r="T32" s="176"/>
      <c r="U32" s="148"/>
      <c r="V32" s="160"/>
      <c r="W32" s="176"/>
      <c r="X32" s="148"/>
      <c r="Y32" s="160"/>
      <c r="Z32" s="176"/>
      <c r="AA32" s="148"/>
      <c r="AB32" s="160"/>
      <c r="AC32" s="176"/>
      <c r="AD32" s="148"/>
      <c r="AE32" s="160"/>
      <c r="AF32" s="176"/>
      <c r="AG32" s="148"/>
      <c r="AH32" s="160"/>
      <c r="AI32" s="176"/>
      <c r="AJ32" s="148"/>
      <c r="AK32" s="160"/>
      <c r="AL32" s="176"/>
      <c r="AM32" s="148"/>
      <c r="AN32" s="160"/>
      <c r="AO32" s="176"/>
      <c r="AP32" s="148"/>
      <c r="AQ32" s="160"/>
      <c r="AR32" s="176"/>
      <c r="AS32" s="148"/>
      <c r="AT32" s="160"/>
      <c r="AU32" s="176"/>
      <c r="AV32" s="148"/>
      <c r="AW32" s="160"/>
      <c r="AX32" s="176"/>
      <c r="AY32" s="148"/>
      <c r="AZ32" s="160"/>
      <c r="BA32" s="176"/>
      <c r="BB32" s="148"/>
      <c r="BC32" s="160"/>
      <c r="BD32" s="176"/>
      <c r="BE32" s="148"/>
      <c r="BF32" s="160"/>
      <c r="BG32" s="176"/>
      <c r="BH32" s="148"/>
      <c r="BI32" s="160"/>
      <c r="BJ32" s="176"/>
      <c r="BK32" s="148"/>
      <c r="BL32" s="160"/>
      <c r="BM32" s="176"/>
      <c r="BN32" s="148"/>
      <c r="BO32" s="160"/>
      <c r="BP32" s="176"/>
      <c r="BQ32" s="148"/>
      <c r="BR32" s="160"/>
      <c r="BS32" s="176"/>
      <c r="BT32" s="148"/>
      <c r="BU32" s="160"/>
      <c r="BV32" s="176"/>
      <c r="BW32" s="148"/>
      <c r="BX32" s="160"/>
      <c r="BY32" s="176"/>
    </row>
    <row r="33" spans="1:77" ht="13.5" customHeight="1">
      <c r="E33" s="151"/>
      <c r="F33" s="148"/>
      <c r="H33" s="176"/>
      <c r="L33" s="148"/>
      <c r="M33" s="160"/>
      <c r="N33" s="176"/>
      <c r="O33" s="148"/>
      <c r="P33" s="160"/>
      <c r="Q33" s="176"/>
      <c r="R33" s="148"/>
      <c r="S33" s="160"/>
      <c r="T33" s="176"/>
      <c r="U33" s="148"/>
      <c r="V33" s="160"/>
      <c r="W33" s="176"/>
      <c r="X33" s="148"/>
      <c r="Y33" s="160"/>
      <c r="Z33" s="176"/>
      <c r="AA33" s="148"/>
      <c r="AB33" s="160"/>
      <c r="AC33" s="176"/>
      <c r="AD33" s="148"/>
      <c r="AE33" s="160"/>
      <c r="AF33" s="176"/>
      <c r="AG33" s="148"/>
      <c r="AH33" s="160"/>
      <c r="AI33" s="176"/>
      <c r="AJ33" s="148"/>
      <c r="AK33" s="160"/>
      <c r="AL33" s="176"/>
      <c r="AM33" s="148"/>
      <c r="AN33" s="160"/>
      <c r="AO33" s="176"/>
      <c r="AP33" s="148"/>
      <c r="AQ33" s="160"/>
      <c r="AR33" s="176"/>
      <c r="AS33" s="148"/>
      <c r="AT33" s="160"/>
      <c r="AU33" s="176"/>
      <c r="AV33" s="148"/>
      <c r="AW33" s="160"/>
      <c r="AX33" s="176"/>
      <c r="AY33" s="148"/>
      <c r="AZ33" s="160"/>
      <c r="BA33" s="176"/>
      <c r="BB33" s="148"/>
      <c r="BC33" s="160"/>
      <c r="BD33" s="176"/>
      <c r="BE33" s="148"/>
      <c r="BF33" s="160"/>
      <c r="BG33" s="176"/>
      <c r="BH33" s="148"/>
      <c r="BI33" s="160"/>
      <c r="BJ33" s="176"/>
      <c r="BK33" s="148"/>
      <c r="BL33" s="160"/>
      <c r="BM33" s="176"/>
      <c r="BN33" s="148"/>
      <c r="BO33" s="160"/>
      <c r="BP33" s="176"/>
      <c r="BQ33" s="148"/>
      <c r="BR33" s="160"/>
      <c r="BS33" s="176"/>
      <c r="BT33" s="148"/>
      <c r="BU33" s="160"/>
      <c r="BV33" s="176"/>
      <c r="BW33" s="148"/>
      <c r="BX33" s="160"/>
      <c r="BY33" s="176"/>
    </row>
    <row r="34" spans="1:77" ht="13.5" customHeight="1">
      <c r="A34" s="178"/>
      <c r="E34" s="151"/>
      <c r="F34" s="148"/>
      <c r="H34" s="176"/>
      <c r="L34" s="148"/>
      <c r="M34" s="160"/>
      <c r="N34" s="176"/>
      <c r="O34" s="148"/>
      <c r="P34" s="160"/>
      <c r="Q34" s="176"/>
      <c r="R34" s="148"/>
      <c r="S34" s="160"/>
      <c r="T34" s="176"/>
      <c r="U34" s="148"/>
      <c r="V34" s="160"/>
      <c r="W34" s="176"/>
      <c r="X34" s="148"/>
      <c r="Y34" s="160"/>
      <c r="Z34" s="176"/>
      <c r="AA34" s="148"/>
      <c r="AB34" s="160"/>
      <c r="AC34" s="176"/>
      <c r="AD34" s="148"/>
      <c r="AE34" s="160"/>
      <c r="AF34" s="176"/>
      <c r="AG34" s="148"/>
      <c r="AH34" s="160"/>
      <c r="AI34" s="176"/>
      <c r="AJ34" s="148"/>
      <c r="AK34" s="160"/>
      <c r="AL34" s="176"/>
      <c r="AM34" s="148"/>
      <c r="AN34" s="160"/>
      <c r="AO34" s="176"/>
      <c r="AP34" s="148"/>
      <c r="AQ34" s="160"/>
      <c r="AR34" s="176"/>
      <c r="AS34" s="148"/>
      <c r="AT34" s="160"/>
      <c r="AU34" s="176"/>
      <c r="AV34" s="148"/>
      <c r="AW34" s="160"/>
      <c r="AX34" s="176"/>
      <c r="AY34" s="148"/>
      <c r="AZ34" s="160"/>
      <c r="BA34" s="176"/>
      <c r="BB34" s="148"/>
      <c r="BC34" s="160"/>
      <c r="BD34" s="176"/>
      <c r="BE34" s="148"/>
      <c r="BF34" s="160"/>
      <c r="BG34" s="176"/>
      <c r="BH34" s="148"/>
      <c r="BI34" s="160"/>
      <c r="BJ34" s="176"/>
      <c r="BK34" s="148"/>
      <c r="BL34" s="160"/>
      <c r="BM34" s="176"/>
      <c r="BN34" s="148"/>
      <c r="BO34" s="160"/>
      <c r="BP34" s="176"/>
      <c r="BQ34" s="148"/>
      <c r="BR34" s="160"/>
      <c r="BS34" s="176"/>
      <c r="BT34" s="148"/>
      <c r="BU34" s="160"/>
      <c r="BV34" s="176"/>
      <c r="BW34" s="148"/>
      <c r="BX34" s="160"/>
      <c r="BY34" s="176"/>
    </row>
    <row r="35" spans="1:77" ht="13.5" customHeight="1">
      <c r="A35" s="178"/>
      <c r="B35" s="160"/>
      <c r="E35" s="151"/>
      <c r="F35" s="148"/>
      <c r="H35" s="176"/>
      <c r="L35" s="148"/>
      <c r="M35" s="160"/>
      <c r="N35" s="176"/>
      <c r="O35" s="148"/>
      <c r="P35" s="160"/>
      <c r="Q35" s="176"/>
      <c r="R35" s="148"/>
      <c r="S35" s="160"/>
      <c r="T35" s="176"/>
      <c r="U35" s="148"/>
      <c r="V35" s="160"/>
      <c r="W35" s="176"/>
      <c r="X35" s="148"/>
      <c r="Y35" s="160"/>
      <c r="Z35" s="176"/>
      <c r="AA35" s="148"/>
      <c r="AB35" s="160"/>
      <c r="AC35" s="176"/>
      <c r="AD35" s="148"/>
      <c r="AE35" s="160"/>
      <c r="AF35" s="176"/>
      <c r="AG35" s="148"/>
      <c r="AH35" s="160"/>
      <c r="AI35" s="176"/>
      <c r="AJ35" s="148"/>
      <c r="AK35" s="160"/>
      <c r="AL35" s="176"/>
      <c r="AM35" s="148"/>
      <c r="AN35" s="160"/>
      <c r="AO35" s="176"/>
      <c r="AP35" s="148"/>
      <c r="AQ35" s="160"/>
      <c r="AR35" s="176"/>
      <c r="AS35" s="148"/>
      <c r="AT35" s="160"/>
      <c r="AU35" s="176"/>
      <c r="AV35" s="148"/>
      <c r="AW35" s="160"/>
      <c r="AX35" s="176"/>
      <c r="AY35" s="148"/>
      <c r="AZ35" s="160"/>
      <c r="BA35" s="176"/>
      <c r="BB35" s="148"/>
      <c r="BC35" s="160"/>
      <c r="BD35" s="176"/>
      <c r="BE35" s="148"/>
      <c r="BF35" s="160"/>
      <c r="BG35" s="176"/>
      <c r="BH35" s="148"/>
      <c r="BI35" s="160"/>
      <c r="BJ35" s="176"/>
      <c r="BK35" s="148"/>
      <c r="BL35" s="160"/>
      <c r="BM35" s="176"/>
      <c r="BN35" s="148"/>
      <c r="BO35" s="160"/>
      <c r="BP35" s="176"/>
      <c r="BQ35" s="148"/>
      <c r="BR35" s="160"/>
      <c r="BS35" s="176"/>
      <c r="BT35" s="148"/>
      <c r="BU35" s="160"/>
      <c r="BV35" s="176"/>
      <c r="BW35" s="148"/>
      <c r="BX35" s="160"/>
      <c r="BY35" s="176"/>
    </row>
    <row r="36" spans="1:77" ht="13.5" customHeight="1">
      <c r="A36" s="178"/>
      <c r="B36" s="160"/>
      <c r="E36" s="151"/>
      <c r="F36" s="148"/>
      <c r="H36" s="176"/>
      <c r="L36" s="148"/>
      <c r="M36" s="160"/>
      <c r="N36" s="176"/>
      <c r="O36" s="148"/>
      <c r="P36" s="160"/>
      <c r="Q36" s="176"/>
      <c r="R36" s="148"/>
      <c r="S36" s="160"/>
      <c r="T36" s="176"/>
      <c r="U36" s="148"/>
      <c r="V36" s="160"/>
      <c r="W36" s="176"/>
      <c r="X36" s="148"/>
      <c r="Y36" s="160"/>
      <c r="Z36" s="176"/>
      <c r="AA36" s="148"/>
      <c r="AB36" s="160"/>
      <c r="AC36" s="176"/>
      <c r="AD36" s="148"/>
      <c r="AE36" s="160"/>
      <c r="AF36" s="176"/>
      <c r="AG36" s="148"/>
      <c r="AH36" s="160"/>
      <c r="AI36" s="176"/>
      <c r="AJ36" s="148"/>
      <c r="AK36" s="160"/>
      <c r="AL36" s="176"/>
      <c r="AM36" s="148"/>
      <c r="AN36" s="160"/>
      <c r="AO36" s="176"/>
      <c r="AP36" s="148"/>
      <c r="AQ36" s="160"/>
      <c r="AR36" s="176"/>
      <c r="AS36" s="148"/>
      <c r="AT36" s="160"/>
      <c r="AU36" s="176"/>
      <c r="AV36" s="148"/>
      <c r="AW36" s="160"/>
      <c r="AX36" s="176"/>
      <c r="AY36" s="148"/>
      <c r="AZ36" s="160"/>
      <c r="BA36" s="176"/>
      <c r="BB36" s="148"/>
      <c r="BC36" s="160"/>
      <c r="BD36" s="176"/>
      <c r="BE36" s="148"/>
      <c r="BF36" s="160"/>
      <c r="BG36" s="176"/>
      <c r="BH36" s="148"/>
      <c r="BI36" s="160"/>
      <c r="BJ36" s="176"/>
      <c r="BK36" s="148"/>
      <c r="BL36" s="160"/>
      <c r="BM36" s="176"/>
      <c r="BN36" s="148"/>
      <c r="BO36" s="160"/>
      <c r="BP36" s="176"/>
      <c r="BQ36" s="148"/>
      <c r="BR36" s="160"/>
      <c r="BS36" s="176"/>
      <c r="BT36" s="148"/>
      <c r="BU36" s="160"/>
      <c r="BV36" s="176"/>
      <c r="BW36" s="148"/>
      <c r="BX36" s="160"/>
      <c r="BY36" s="176"/>
    </row>
    <row r="37" spans="1:77" ht="13.5" customHeight="1">
      <c r="E37" s="151"/>
      <c r="F37" s="148"/>
      <c r="H37" s="176"/>
      <c r="L37" s="148"/>
      <c r="M37" s="160"/>
      <c r="N37" s="176"/>
      <c r="O37" s="148"/>
      <c r="P37" s="160"/>
      <c r="Q37" s="176"/>
      <c r="R37" s="148"/>
      <c r="S37" s="160"/>
      <c r="T37" s="176"/>
      <c r="U37" s="148"/>
      <c r="V37" s="160"/>
      <c r="W37" s="176"/>
      <c r="X37" s="148"/>
      <c r="Y37" s="160"/>
      <c r="Z37" s="176"/>
      <c r="AA37" s="148"/>
      <c r="AB37" s="160"/>
      <c r="AC37" s="176"/>
      <c r="AD37" s="148"/>
      <c r="AE37" s="160"/>
      <c r="AF37" s="176"/>
      <c r="AG37" s="148"/>
      <c r="AH37" s="160"/>
      <c r="AI37" s="176"/>
      <c r="AJ37" s="148"/>
      <c r="AK37" s="160"/>
      <c r="AL37" s="176"/>
      <c r="AM37" s="148"/>
      <c r="AN37" s="160"/>
      <c r="AO37" s="176"/>
      <c r="AP37" s="148"/>
      <c r="AQ37" s="160"/>
      <c r="AR37" s="176"/>
      <c r="AS37" s="148"/>
      <c r="AT37" s="160"/>
      <c r="AU37" s="176"/>
      <c r="AV37" s="148"/>
      <c r="AW37" s="160"/>
      <c r="AX37" s="176"/>
      <c r="AY37" s="148"/>
      <c r="AZ37" s="160"/>
      <c r="BA37" s="176"/>
      <c r="BB37" s="148"/>
      <c r="BC37" s="160"/>
      <c r="BD37" s="176"/>
      <c r="BE37" s="148"/>
      <c r="BF37" s="160"/>
      <c r="BG37" s="176"/>
      <c r="BH37" s="148"/>
      <c r="BI37" s="160"/>
      <c r="BJ37" s="176"/>
      <c r="BK37" s="148"/>
      <c r="BL37" s="160"/>
      <c r="BM37" s="176"/>
      <c r="BN37" s="148"/>
      <c r="BO37" s="160"/>
      <c r="BP37" s="176"/>
      <c r="BQ37" s="148"/>
      <c r="BR37" s="160"/>
      <c r="BS37" s="176"/>
      <c r="BT37" s="148"/>
      <c r="BU37" s="160"/>
      <c r="BV37" s="176"/>
      <c r="BW37" s="148"/>
      <c r="BX37" s="160"/>
      <c r="BY37" s="176"/>
    </row>
    <row r="38" spans="1:77" ht="13.5" customHeight="1">
      <c r="E38" s="151"/>
      <c r="F38" s="148"/>
      <c r="H38" s="176"/>
      <c r="L38" s="148"/>
      <c r="M38" s="160"/>
      <c r="N38" s="176"/>
      <c r="O38" s="148"/>
      <c r="P38" s="160"/>
      <c r="Q38" s="176"/>
      <c r="R38" s="148"/>
      <c r="S38" s="160"/>
      <c r="T38" s="176"/>
      <c r="U38" s="148"/>
      <c r="V38" s="160"/>
      <c r="W38" s="176"/>
      <c r="X38" s="148"/>
      <c r="Y38" s="160"/>
      <c r="Z38" s="176"/>
      <c r="AA38" s="148"/>
      <c r="AB38" s="160"/>
      <c r="AC38" s="176"/>
      <c r="AD38" s="148"/>
      <c r="AE38" s="160"/>
      <c r="AF38" s="176"/>
      <c r="AG38" s="148"/>
      <c r="AH38" s="160"/>
      <c r="AI38" s="176"/>
      <c r="AJ38" s="148"/>
      <c r="AK38" s="160"/>
      <c r="AL38" s="176"/>
      <c r="AM38" s="148"/>
      <c r="AN38" s="160"/>
      <c r="AO38" s="176"/>
      <c r="AP38" s="148"/>
      <c r="AQ38" s="160"/>
      <c r="AR38" s="176"/>
      <c r="AS38" s="148"/>
      <c r="AT38" s="160"/>
      <c r="AU38" s="176"/>
      <c r="AV38" s="148"/>
      <c r="AW38" s="160"/>
      <c r="AX38" s="176"/>
      <c r="AY38" s="148"/>
      <c r="AZ38" s="160"/>
      <c r="BA38" s="176"/>
      <c r="BB38" s="148"/>
      <c r="BC38" s="160"/>
      <c r="BD38" s="176"/>
      <c r="BE38" s="148"/>
      <c r="BF38" s="160"/>
      <c r="BG38" s="176"/>
      <c r="BH38" s="148"/>
      <c r="BI38" s="160"/>
      <c r="BJ38" s="176"/>
      <c r="BK38" s="148"/>
      <c r="BL38" s="160"/>
      <c r="BM38" s="176"/>
      <c r="BN38" s="148"/>
      <c r="BO38" s="160"/>
      <c r="BP38" s="176"/>
      <c r="BQ38" s="148"/>
      <c r="BR38" s="160"/>
      <c r="BS38" s="176"/>
      <c r="BT38" s="148"/>
      <c r="BU38" s="160"/>
      <c r="BV38" s="176"/>
      <c r="BW38" s="148"/>
      <c r="BX38" s="160"/>
      <c r="BY38" s="176"/>
    </row>
    <row r="39" spans="1:77" ht="13.5" customHeight="1">
      <c r="E39" s="151"/>
      <c r="F39" s="148"/>
      <c r="H39" s="176"/>
      <c r="L39" s="148"/>
      <c r="M39" s="160"/>
      <c r="N39" s="176"/>
      <c r="O39" s="148"/>
      <c r="P39" s="160"/>
      <c r="Q39" s="176"/>
      <c r="R39" s="148"/>
      <c r="S39" s="160"/>
      <c r="T39" s="176"/>
      <c r="U39" s="148"/>
      <c r="V39" s="160"/>
      <c r="W39" s="176"/>
      <c r="X39" s="148"/>
      <c r="Y39" s="160"/>
      <c r="Z39" s="176"/>
      <c r="AA39" s="148"/>
      <c r="AB39" s="160"/>
      <c r="AC39" s="176"/>
      <c r="AD39" s="148"/>
      <c r="AE39" s="160"/>
      <c r="AF39" s="176"/>
      <c r="AG39" s="148"/>
      <c r="AH39" s="160"/>
      <c r="AI39" s="176"/>
      <c r="AJ39" s="148"/>
      <c r="AK39" s="160"/>
      <c r="AL39" s="176"/>
      <c r="AM39" s="148"/>
      <c r="AN39" s="160"/>
      <c r="AO39" s="176"/>
      <c r="AP39" s="148"/>
      <c r="AQ39" s="160"/>
      <c r="AR39" s="176"/>
      <c r="AS39" s="148"/>
      <c r="AT39" s="160"/>
      <c r="AU39" s="176"/>
      <c r="AV39" s="148"/>
      <c r="AW39" s="160"/>
      <c r="AX39" s="176"/>
      <c r="AY39" s="148"/>
      <c r="AZ39" s="160"/>
      <c r="BA39" s="176"/>
      <c r="BB39" s="148"/>
      <c r="BC39" s="160"/>
      <c r="BD39" s="176"/>
      <c r="BE39" s="148"/>
      <c r="BF39" s="160"/>
      <c r="BG39" s="176"/>
      <c r="BH39" s="148"/>
      <c r="BI39" s="160"/>
      <c r="BJ39" s="176"/>
      <c r="BK39" s="148"/>
      <c r="BL39" s="160"/>
      <c r="BM39" s="176"/>
      <c r="BN39" s="148"/>
      <c r="BO39" s="160"/>
      <c r="BP39" s="176"/>
      <c r="BQ39" s="148"/>
      <c r="BR39" s="160"/>
      <c r="BS39" s="176"/>
      <c r="BT39" s="148"/>
      <c r="BU39" s="160"/>
      <c r="BV39" s="176"/>
      <c r="BW39" s="148"/>
      <c r="BX39" s="160"/>
      <c r="BY39" s="176"/>
    </row>
    <row r="40" spans="1:77" ht="13.5" customHeight="1">
      <c r="E40" s="151"/>
      <c r="F40" s="148"/>
      <c r="H40" s="176"/>
      <c r="L40" s="148"/>
      <c r="M40" s="160"/>
      <c r="N40" s="176"/>
      <c r="O40" s="148"/>
      <c r="P40" s="160"/>
      <c r="Q40" s="176"/>
      <c r="R40" s="148"/>
      <c r="S40" s="160"/>
      <c r="T40" s="176"/>
      <c r="U40" s="148"/>
      <c r="V40" s="160"/>
      <c r="W40" s="176"/>
      <c r="X40" s="148"/>
      <c r="Y40" s="160"/>
      <c r="Z40" s="176"/>
      <c r="AA40" s="148"/>
      <c r="AB40" s="160"/>
      <c r="AC40" s="176"/>
      <c r="AD40" s="148"/>
      <c r="AE40" s="160"/>
      <c r="AF40" s="176"/>
      <c r="AG40" s="148"/>
      <c r="AH40" s="160"/>
      <c r="AI40" s="176"/>
      <c r="AJ40" s="148"/>
      <c r="AK40" s="160"/>
      <c r="AL40" s="176"/>
      <c r="AM40" s="148"/>
      <c r="AN40" s="160"/>
      <c r="AO40" s="176"/>
      <c r="AP40" s="148"/>
      <c r="AQ40" s="160"/>
      <c r="AR40" s="176"/>
      <c r="AS40" s="148"/>
      <c r="AT40" s="160"/>
      <c r="AU40" s="176"/>
      <c r="AV40" s="148"/>
      <c r="AW40" s="160"/>
      <c r="AX40" s="176"/>
      <c r="AY40" s="148"/>
      <c r="AZ40" s="160"/>
      <c r="BA40" s="176"/>
      <c r="BB40" s="148"/>
      <c r="BC40" s="160"/>
      <c r="BD40" s="176"/>
      <c r="BE40" s="148"/>
      <c r="BF40" s="160"/>
      <c r="BG40" s="176"/>
      <c r="BH40" s="148"/>
      <c r="BI40" s="160"/>
      <c r="BJ40" s="176"/>
      <c r="BK40" s="148"/>
      <c r="BL40" s="160"/>
      <c r="BM40" s="176"/>
      <c r="BN40" s="148"/>
      <c r="BO40" s="160"/>
      <c r="BP40" s="176"/>
      <c r="BQ40" s="148"/>
      <c r="BR40" s="160"/>
      <c r="BS40" s="176"/>
      <c r="BT40" s="148"/>
      <c r="BU40" s="160"/>
      <c r="BV40" s="176"/>
      <c r="BW40" s="148"/>
      <c r="BX40" s="160"/>
      <c r="BY40" s="176"/>
    </row>
    <row r="41" spans="1:77" ht="13.5" customHeight="1">
      <c r="E41" s="151"/>
      <c r="F41" s="148"/>
      <c r="H41" s="176"/>
      <c r="L41" s="148"/>
      <c r="M41" s="160"/>
      <c r="N41" s="176"/>
      <c r="O41" s="148"/>
      <c r="P41" s="160"/>
      <c r="Q41" s="176"/>
      <c r="R41" s="148"/>
      <c r="S41" s="178"/>
      <c r="T41" s="176"/>
      <c r="U41" s="148"/>
      <c r="V41" s="160"/>
      <c r="W41" s="176"/>
      <c r="X41" s="148"/>
      <c r="Y41" s="160"/>
      <c r="Z41" s="176"/>
      <c r="AA41" s="148"/>
      <c r="AB41" s="160"/>
      <c r="AC41" s="176"/>
      <c r="AD41" s="148"/>
      <c r="AE41" s="160"/>
      <c r="AF41" s="176"/>
      <c r="AG41" s="148"/>
      <c r="AH41" s="160"/>
      <c r="AI41" s="176"/>
      <c r="AJ41" s="148"/>
      <c r="AK41" s="160"/>
      <c r="AL41" s="176"/>
      <c r="AM41" s="148"/>
      <c r="AN41" s="160"/>
      <c r="AO41" s="176"/>
      <c r="AP41" s="148"/>
      <c r="AQ41" s="160"/>
      <c r="AR41" s="176"/>
      <c r="AS41" s="148"/>
      <c r="AT41" s="160"/>
      <c r="AU41" s="176"/>
      <c r="AV41" s="148"/>
      <c r="AW41" s="160"/>
      <c r="AX41" s="176"/>
      <c r="AY41" s="148"/>
      <c r="AZ41" s="160"/>
      <c r="BA41" s="176"/>
      <c r="BB41" s="148"/>
      <c r="BC41" s="160"/>
      <c r="BD41" s="176"/>
      <c r="BE41" s="148"/>
      <c r="BF41" s="160"/>
      <c r="BG41" s="176"/>
      <c r="BH41" s="148"/>
      <c r="BI41" s="160"/>
      <c r="BJ41" s="176"/>
      <c r="BK41" s="148"/>
      <c r="BL41" s="160"/>
      <c r="BM41" s="176"/>
      <c r="BN41" s="148"/>
      <c r="BO41" s="160"/>
      <c r="BP41" s="176"/>
      <c r="BQ41" s="148"/>
      <c r="BR41" s="160"/>
      <c r="BS41" s="176"/>
      <c r="BT41" s="148"/>
      <c r="BU41" s="160"/>
      <c r="BV41" s="176"/>
      <c r="BW41" s="148"/>
      <c r="BX41" s="160"/>
      <c r="BY41" s="176"/>
    </row>
    <row r="42" spans="1:77" ht="13.5" customHeight="1">
      <c r="C42" s="155"/>
      <c r="D42" s="178"/>
      <c r="E42" s="178"/>
      <c r="F42" s="155"/>
      <c r="G42" s="178"/>
      <c r="H42" s="180"/>
      <c r="I42" s="178"/>
      <c r="J42" s="178"/>
      <c r="K42" s="178"/>
      <c r="L42" s="155"/>
      <c r="M42" s="178"/>
      <c r="N42" s="180"/>
      <c r="O42" s="155"/>
      <c r="P42" s="178"/>
      <c r="Q42" s="180"/>
      <c r="R42" s="155"/>
      <c r="S42" s="178"/>
      <c r="T42" s="180"/>
      <c r="U42" s="155"/>
      <c r="V42" s="178"/>
      <c r="W42" s="180"/>
      <c r="X42" s="155"/>
      <c r="Y42" s="178"/>
      <c r="Z42" s="180"/>
      <c r="AA42" s="155"/>
      <c r="AB42" s="178"/>
      <c r="AC42" s="180"/>
      <c r="AD42" s="155"/>
      <c r="AE42" s="178"/>
      <c r="AF42" s="180"/>
      <c r="AG42" s="155"/>
      <c r="AH42" s="178"/>
      <c r="AI42" s="180"/>
      <c r="AJ42" s="155"/>
      <c r="AK42" s="178"/>
      <c r="AL42" s="180"/>
      <c r="AM42" s="155"/>
      <c r="AN42" s="178"/>
      <c r="AO42" s="180"/>
      <c r="AP42" s="155"/>
      <c r="AQ42" s="178"/>
      <c r="AR42" s="180"/>
      <c r="AS42" s="155"/>
      <c r="AT42" s="178"/>
      <c r="AU42" s="180"/>
      <c r="AV42" s="155"/>
      <c r="AW42" s="178"/>
      <c r="AX42" s="180"/>
      <c r="AY42" s="155"/>
      <c r="AZ42" s="178"/>
      <c r="BA42" s="180"/>
      <c r="BB42" s="155"/>
      <c r="BC42" s="178"/>
      <c r="BD42" s="180"/>
      <c r="BE42" s="155"/>
      <c r="BF42" s="178"/>
      <c r="BG42" s="180"/>
      <c r="BH42" s="155"/>
      <c r="BI42" s="178"/>
      <c r="BJ42" s="180"/>
      <c r="BK42" s="155"/>
      <c r="BL42" s="178"/>
      <c r="BM42" s="180"/>
      <c r="BN42" s="155"/>
      <c r="BO42" s="178"/>
      <c r="BP42" s="180"/>
      <c r="BQ42" s="155"/>
      <c r="BR42" s="178"/>
      <c r="BS42" s="180"/>
      <c r="BT42" s="155"/>
      <c r="BU42" s="178"/>
      <c r="BV42" s="180"/>
      <c r="BW42" s="155"/>
      <c r="BX42" s="178"/>
      <c r="BY42" s="180"/>
    </row>
    <row r="43" spans="1:77" ht="13.5" customHeight="1">
      <c r="C43" s="155"/>
      <c r="D43" s="178"/>
      <c r="E43" s="178"/>
      <c r="F43" s="155"/>
      <c r="G43" s="178"/>
      <c r="H43" s="180"/>
      <c r="I43" s="178"/>
      <c r="J43" s="178"/>
      <c r="K43" s="178"/>
      <c r="L43" s="155"/>
      <c r="M43" s="178"/>
      <c r="N43" s="180"/>
      <c r="O43" s="155"/>
      <c r="P43" s="178"/>
      <c r="Q43" s="180"/>
      <c r="R43" s="155"/>
      <c r="S43" s="178"/>
      <c r="T43" s="180"/>
      <c r="U43" s="155"/>
      <c r="V43" s="178"/>
      <c r="W43" s="180"/>
      <c r="X43" s="155"/>
      <c r="Y43" s="178"/>
      <c r="Z43" s="180"/>
      <c r="AA43" s="155"/>
      <c r="AB43" s="178"/>
      <c r="AC43" s="180"/>
      <c r="AD43" s="155"/>
      <c r="AE43" s="178"/>
      <c r="AF43" s="180"/>
      <c r="AG43" s="155"/>
      <c r="AH43" s="178"/>
      <c r="AI43" s="180"/>
      <c r="AJ43" s="155"/>
      <c r="AK43" s="178"/>
      <c r="AL43" s="180"/>
      <c r="AM43" s="155"/>
      <c r="AN43" s="178"/>
      <c r="AO43" s="180"/>
      <c r="AP43" s="155"/>
      <c r="AQ43" s="178"/>
      <c r="AR43" s="180"/>
      <c r="AS43" s="155"/>
      <c r="AT43" s="178"/>
      <c r="AU43" s="180"/>
      <c r="AV43" s="155"/>
      <c r="AW43" s="178"/>
      <c r="AX43" s="180"/>
      <c r="AY43" s="155"/>
      <c r="AZ43" s="178"/>
      <c r="BA43" s="180"/>
      <c r="BB43" s="155"/>
      <c r="BC43" s="178"/>
      <c r="BD43" s="180"/>
      <c r="BE43" s="155"/>
      <c r="BF43" s="178"/>
      <c r="BG43" s="180"/>
      <c r="BH43" s="155"/>
      <c r="BI43" s="178"/>
      <c r="BJ43" s="180"/>
      <c r="BK43" s="155"/>
      <c r="BL43" s="178"/>
      <c r="BM43" s="180"/>
      <c r="BN43" s="155"/>
      <c r="BO43" s="178"/>
      <c r="BP43" s="180"/>
      <c r="BQ43" s="155"/>
      <c r="BR43" s="178"/>
      <c r="BS43" s="180"/>
      <c r="BT43" s="155"/>
      <c r="BU43" s="178"/>
      <c r="BV43" s="180"/>
      <c r="BW43" s="155"/>
      <c r="BX43" s="178"/>
      <c r="BY43" s="180"/>
    </row>
    <row r="44" spans="1:77" ht="13.5" customHeight="1">
      <c r="C44" s="155"/>
      <c r="D44" s="178"/>
      <c r="E44" s="178"/>
      <c r="F44" s="155"/>
      <c r="G44" s="178"/>
      <c r="H44" s="180"/>
      <c r="I44" s="178"/>
      <c r="J44" s="178"/>
      <c r="K44" s="178"/>
      <c r="L44" s="155"/>
      <c r="M44" s="178"/>
      <c r="N44" s="180"/>
      <c r="O44" s="155"/>
      <c r="P44" s="178"/>
      <c r="Q44" s="180"/>
      <c r="R44" s="155"/>
      <c r="S44" s="178"/>
      <c r="T44" s="180"/>
      <c r="U44" s="155"/>
      <c r="V44" s="178"/>
      <c r="W44" s="180"/>
      <c r="X44" s="155"/>
      <c r="Y44" s="178"/>
      <c r="Z44" s="180"/>
      <c r="AA44" s="155"/>
      <c r="AB44" s="178"/>
      <c r="AC44" s="180"/>
      <c r="AD44" s="155"/>
      <c r="AE44" s="178"/>
      <c r="AF44" s="180"/>
      <c r="AG44" s="155"/>
      <c r="AH44" s="178"/>
      <c r="AI44" s="180"/>
      <c r="AJ44" s="155"/>
      <c r="AK44" s="178"/>
      <c r="AL44" s="180"/>
      <c r="AM44" s="155"/>
      <c r="AN44" s="178"/>
      <c r="AO44" s="180"/>
      <c r="AP44" s="155"/>
      <c r="AQ44" s="178"/>
      <c r="AR44" s="180"/>
      <c r="AS44" s="155"/>
      <c r="AT44" s="178"/>
      <c r="AU44" s="180"/>
      <c r="AV44" s="155"/>
      <c r="AW44" s="178"/>
      <c r="AX44" s="180"/>
      <c r="AY44" s="155"/>
      <c r="AZ44" s="178"/>
      <c r="BA44" s="180"/>
      <c r="BB44" s="155"/>
      <c r="BC44" s="178"/>
      <c r="BD44" s="180"/>
      <c r="BE44" s="155"/>
      <c r="BF44" s="178"/>
      <c r="BG44" s="180"/>
      <c r="BH44" s="155"/>
      <c r="BI44" s="178"/>
      <c r="BJ44" s="180"/>
      <c r="BK44" s="155"/>
      <c r="BL44" s="178"/>
      <c r="BM44" s="180"/>
      <c r="BN44" s="155"/>
      <c r="BO44" s="178"/>
      <c r="BP44" s="180"/>
      <c r="BQ44" s="155"/>
      <c r="BR44" s="178"/>
      <c r="BS44" s="180"/>
      <c r="BT44" s="155"/>
      <c r="BU44" s="178"/>
      <c r="BV44" s="180"/>
      <c r="BW44" s="155"/>
      <c r="BX44" s="178"/>
      <c r="BY44" s="180"/>
    </row>
    <row r="45" spans="1:77" ht="13.5" customHeight="1">
      <c r="C45" s="155"/>
      <c r="D45" s="178"/>
      <c r="E45" s="178"/>
      <c r="F45" s="155"/>
      <c r="G45" s="178"/>
      <c r="H45" s="180"/>
      <c r="I45" s="178"/>
      <c r="J45" s="178"/>
      <c r="K45" s="178"/>
      <c r="L45" s="155"/>
      <c r="M45" s="178"/>
      <c r="N45" s="180"/>
      <c r="O45" s="155"/>
      <c r="P45" s="178"/>
      <c r="Q45" s="180"/>
      <c r="R45" s="155"/>
      <c r="T45" s="180"/>
      <c r="U45" s="155"/>
      <c r="V45" s="178"/>
      <c r="W45" s="180"/>
      <c r="X45" s="155"/>
      <c r="Y45" s="178"/>
      <c r="Z45" s="180"/>
      <c r="AA45" s="155"/>
      <c r="AB45" s="178"/>
      <c r="AC45" s="180"/>
      <c r="AD45" s="155"/>
      <c r="AE45" s="178"/>
      <c r="AF45" s="180"/>
      <c r="AG45" s="155"/>
      <c r="AH45" s="178"/>
      <c r="AI45" s="180"/>
      <c r="AJ45" s="155"/>
      <c r="AK45" s="178"/>
      <c r="AL45" s="180"/>
      <c r="AM45" s="155"/>
      <c r="AN45" s="178"/>
      <c r="AO45" s="180"/>
      <c r="AP45" s="155"/>
      <c r="AQ45" s="178"/>
      <c r="AR45" s="180"/>
      <c r="AS45" s="155"/>
      <c r="AT45" s="178"/>
      <c r="AU45" s="180"/>
      <c r="AV45" s="155"/>
      <c r="AW45" s="178"/>
      <c r="AX45" s="180"/>
      <c r="AY45" s="155"/>
      <c r="AZ45" s="178"/>
      <c r="BA45" s="180"/>
      <c r="BB45" s="155"/>
      <c r="BC45" s="178"/>
      <c r="BD45" s="180"/>
      <c r="BE45" s="155"/>
      <c r="BF45" s="178"/>
      <c r="BG45" s="180"/>
      <c r="BH45" s="155"/>
      <c r="BI45" s="178"/>
      <c r="BJ45" s="180"/>
      <c r="BK45" s="155"/>
      <c r="BL45" s="178"/>
      <c r="BM45" s="180"/>
      <c r="BN45" s="155"/>
      <c r="BO45" s="178"/>
      <c r="BP45" s="180"/>
      <c r="BQ45" s="155"/>
      <c r="BR45" s="178"/>
      <c r="BS45" s="180"/>
      <c r="BT45" s="155"/>
      <c r="BU45" s="178"/>
      <c r="BV45" s="180"/>
      <c r="BW45" s="155"/>
      <c r="BX45" s="178"/>
      <c r="BY45" s="180"/>
    </row>
    <row r="46" spans="1:77" ht="13.5" customHeight="1">
      <c r="C46" s="155"/>
      <c r="D46" s="178"/>
      <c r="E46" s="178"/>
      <c r="F46" s="155"/>
      <c r="G46" s="178"/>
      <c r="H46" s="180"/>
      <c r="I46" s="178"/>
      <c r="J46" s="178"/>
      <c r="K46" s="178"/>
      <c r="L46" s="155"/>
      <c r="M46" s="178"/>
      <c r="N46" s="180"/>
      <c r="O46" s="155"/>
      <c r="P46" s="178"/>
      <c r="Q46" s="180"/>
      <c r="R46" s="155"/>
      <c r="S46" s="178"/>
      <c r="T46" s="180"/>
      <c r="U46" s="155"/>
      <c r="V46" s="178"/>
      <c r="W46" s="180"/>
      <c r="X46" s="155"/>
      <c r="Y46" s="178"/>
      <c r="Z46" s="180"/>
      <c r="AA46" s="155"/>
      <c r="AB46" s="178"/>
      <c r="AC46" s="180"/>
      <c r="AD46" s="155"/>
      <c r="AE46" s="178"/>
      <c r="AF46" s="180"/>
      <c r="AG46" s="155"/>
      <c r="AH46" s="178"/>
      <c r="AI46" s="180"/>
      <c r="AJ46" s="155"/>
      <c r="AK46" s="178"/>
      <c r="AL46" s="180"/>
      <c r="AM46" s="155"/>
      <c r="AN46" s="178"/>
      <c r="AO46" s="180"/>
      <c r="AP46" s="155"/>
      <c r="AQ46" s="178"/>
      <c r="AR46" s="180"/>
      <c r="AS46" s="155"/>
      <c r="AT46" s="178"/>
      <c r="AU46" s="180"/>
      <c r="AV46" s="155"/>
      <c r="AW46" s="178"/>
      <c r="AX46" s="180"/>
      <c r="AY46" s="155"/>
      <c r="AZ46" s="178"/>
      <c r="BA46" s="180"/>
      <c r="BB46" s="155"/>
      <c r="BC46" s="178"/>
      <c r="BD46" s="180"/>
      <c r="BE46" s="155"/>
      <c r="BF46" s="178"/>
      <c r="BG46" s="180"/>
      <c r="BH46" s="155"/>
      <c r="BI46" s="178"/>
      <c r="BJ46" s="180"/>
      <c r="BK46" s="155"/>
      <c r="BL46" s="178"/>
      <c r="BM46" s="180"/>
      <c r="BN46" s="155"/>
      <c r="BO46" s="178"/>
      <c r="BP46" s="180"/>
      <c r="BQ46" s="155"/>
      <c r="BR46" s="178"/>
      <c r="BS46" s="180"/>
      <c r="BT46" s="155"/>
      <c r="BU46" s="178"/>
      <c r="BV46" s="180"/>
      <c r="BW46" s="155"/>
      <c r="BX46" s="178"/>
      <c r="BY46" s="180"/>
    </row>
    <row r="47" spans="1:77" ht="13.5" customHeight="1">
      <c r="C47" s="155"/>
      <c r="D47" s="178"/>
      <c r="E47" s="178"/>
      <c r="F47" s="155"/>
      <c r="G47" s="178"/>
      <c r="H47" s="180"/>
      <c r="I47" s="178"/>
      <c r="J47" s="178"/>
      <c r="K47" s="178"/>
      <c r="L47" s="155"/>
      <c r="M47" s="178"/>
      <c r="N47" s="180"/>
      <c r="O47" s="155"/>
      <c r="P47" s="178"/>
      <c r="Q47" s="180"/>
      <c r="R47" s="155"/>
      <c r="S47" s="178"/>
      <c r="T47" s="180"/>
      <c r="U47" s="155"/>
      <c r="V47" s="178"/>
      <c r="W47" s="180"/>
      <c r="X47" s="155"/>
      <c r="Y47" s="178"/>
      <c r="Z47" s="180"/>
      <c r="AA47" s="155"/>
      <c r="AB47" s="178"/>
      <c r="AC47" s="180"/>
      <c r="AD47" s="155"/>
      <c r="AE47" s="178"/>
      <c r="AF47" s="180"/>
      <c r="AG47" s="155"/>
      <c r="AH47" s="178"/>
      <c r="AI47" s="180"/>
      <c r="AJ47" s="155"/>
      <c r="AK47" s="178"/>
      <c r="AL47" s="180"/>
      <c r="AM47" s="155"/>
      <c r="AN47" s="178"/>
      <c r="AO47" s="180"/>
      <c r="AP47" s="155"/>
      <c r="AQ47" s="178"/>
      <c r="AR47" s="180"/>
      <c r="AS47" s="155"/>
      <c r="AT47" s="178"/>
      <c r="AU47" s="180"/>
      <c r="AV47" s="155"/>
      <c r="AW47" s="178"/>
      <c r="AX47" s="180"/>
      <c r="AY47" s="155"/>
      <c r="AZ47" s="178"/>
      <c r="BA47" s="180"/>
      <c r="BB47" s="155"/>
      <c r="BC47" s="178"/>
      <c r="BD47" s="180"/>
      <c r="BE47" s="155"/>
      <c r="BF47" s="178"/>
      <c r="BG47" s="180"/>
      <c r="BH47" s="155"/>
      <c r="BI47" s="178"/>
      <c r="BJ47" s="180"/>
      <c r="BK47" s="155"/>
      <c r="BL47" s="178"/>
      <c r="BM47" s="180"/>
      <c r="BN47" s="155"/>
      <c r="BO47" s="178"/>
      <c r="BP47" s="180"/>
      <c r="BQ47" s="155"/>
      <c r="BR47" s="178"/>
      <c r="BS47" s="180"/>
      <c r="BT47" s="155"/>
      <c r="BU47" s="178"/>
      <c r="BV47" s="180"/>
      <c r="BW47" s="155"/>
      <c r="BX47" s="178"/>
      <c r="BY47" s="180"/>
    </row>
    <row r="48" spans="1:77" ht="13.5" customHeight="1">
      <c r="C48" s="155"/>
      <c r="D48" s="178"/>
      <c r="E48" s="178"/>
      <c r="F48" s="155"/>
      <c r="G48" s="178"/>
      <c r="H48" s="180"/>
      <c r="I48" s="178"/>
      <c r="J48" s="178"/>
      <c r="K48" s="178"/>
      <c r="L48" s="155"/>
      <c r="M48" s="178"/>
      <c r="N48" s="180"/>
      <c r="O48" s="155"/>
      <c r="P48" s="178"/>
      <c r="Q48" s="180"/>
      <c r="R48" s="155"/>
      <c r="S48" s="178"/>
      <c r="T48" s="180"/>
      <c r="U48" s="155"/>
      <c r="V48" s="178"/>
      <c r="W48" s="180"/>
      <c r="X48" s="155"/>
      <c r="Y48" s="178"/>
      <c r="Z48" s="180"/>
      <c r="AA48" s="155"/>
      <c r="AB48" s="178"/>
      <c r="AC48" s="180"/>
      <c r="AD48" s="155"/>
      <c r="AE48" s="178"/>
      <c r="AF48" s="180"/>
      <c r="AG48" s="155"/>
      <c r="AH48" s="178"/>
      <c r="AI48" s="180"/>
      <c r="AJ48" s="155"/>
      <c r="AK48" s="178"/>
      <c r="AL48" s="180"/>
      <c r="AM48" s="155"/>
      <c r="AN48" s="178"/>
      <c r="AO48" s="180"/>
      <c r="AP48" s="155"/>
      <c r="AQ48" s="178"/>
      <c r="AR48" s="180"/>
      <c r="AS48" s="155"/>
      <c r="AT48" s="178"/>
      <c r="AU48" s="180"/>
      <c r="AV48" s="155"/>
      <c r="AW48" s="178"/>
      <c r="AX48" s="180"/>
      <c r="AY48" s="155"/>
      <c r="AZ48" s="178"/>
      <c r="BA48" s="180"/>
      <c r="BB48" s="155"/>
      <c r="BC48" s="178"/>
      <c r="BD48" s="180"/>
      <c r="BE48" s="155"/>
      <c r="BF48" s="178"/>
      <c r="BG48" s="180"/>
      <c r="BH48" s="155"/>
      <c r="BI48" s="178"/>
      <c r="BJ48" s="180"/>
      <c r="BK48" s="155"/>
      <c r="BL48" s="178"/>
      <c r="BM48" s="180"/>
      <c r="BN48" s="155"/>
      <c r="BO48" s="178"/>
      <c r="BP48" s="180"/>
      <c r="BQ48" s="155"/>
      <c r="BR48" s="178"/>
      <c r="BS48" s="180"/>
      <c r="BT48" s="155"/>
      <c r="BU48" s="178"/>
      <c r="BV48" s="180"/>
      <c r="BW48" s="155"/>
      <c r="BX48" s="178"/>
      <c r="BY48" s="180"/>
    </row>
    <row r="49" spans="3:77" ht="13.5" customHeight="1">
      <c r="C49" s="155"/>
      <c r="D49" s="178"/>
      <c r="E49" s="178"/>
      <c r="F49" s="155"/>
      <c r="G49" s="178"/>
      <c r="H49" s="180"/>
      <c r="I49" s="178"/>
      <c r="J49" s="178"/>
      <c r="K49" s="178"/>
      <c r="L49" s="155"/>
      <c r="M49" s="178"/>
      <c r="N49" s="180"/>
      <c r="O49" s="155"/>
      <c r="P49" s="178"/>
      <c r="Q49" s="180"/>
      <c r="R49" s="155"/>
      <c r="S49" s="178"/>
      <c r="T49" s="180"/>
      <c r="U49" s="155"/>
      <c r="V49" s="178"/>
      <c r="W49" s="180"/>
      <c r="X49" s="155"/>
      <c r="Y49" s="178"/>
      <c r="Z49" s="180"/>
      <c r="AA49" s="155"/>
      <c r="AB49" s="178"/>
      <c r="AC49" s="180"/>
      <c r="AD49" s="155"/>
      <c r="AE49" s="178"/>
      <c r="AF49" s="180"/>
      <c r="AG49" s="155"/>
      <c r="AH49" s="178"/>
      <c r="AI49" s="180"/>
      <c r="AJ49" s="155"/>
      <c r="AK49" s="178"/>
      <c r="AL49" s="180"/>
      <c r="AM49" s="155"/>
      <c r="AN49" s="178"/>
      <c r="AO49" s="180"/>
      <c r="AP49" s="155"/>
      <c r="AQ49" s="178"/>
      <c r="AR49" s="180"/>
      <c r="AS49" s="155"/>
      <c r="AT49" s="178"/>
      <c r="AU49" s="180"/>
      <c r="AV49" s="155"/>
      <c r="AW49" s="178"/>
      <c r="AX49" s="180"/>
      <c r="AY49" s="155"/>
      <c r="AZ49" s="178"/>
      <c r="BA49" s="180"/>
      <c r="BB49" s="155"/>
      <c r="BC49" s="178"/>
      <c r="BD49" s="180"/>
      <c r="BE49" s="155"/>
      <c r="BF49" s="178"/>
      <c r="BG49" s="180"/>
      <c r="BH49" s="155"/>
      <c r="BI49" s="178"/>
      <c r="BJ49" s="180"/>
      <c r="BK49" s="155"/>
      <c r="BL49" s="178"/>
      <c r="BM49" s="180"/>
      <c r="BN49" s="155"/>
      <c r="BO49" s="178"/>
      <c r="BP49" s="180"/>
      <c r="BQ49" s="155"/>
      <c r="BR49" s="178"/>
      <c r="BS49" s="180"/>
      <c r="BT49" s="155"/>
      <c r="BU49" s="178"/>
      <c r="BV49" s="180"/>
      <c r="BW49" s="155"/>
      <c r="BX49" s="178"/>
      <c r="BY49" s="180"/>
    </row>
    <row r="50" spans="3:77" ht="13.5" customHeight="1">
      <c r="C50" s="155"/>
      <c r="D50" s="178"/>
      <c r="E50" s="178"/>
      <c r="F50" s="155"/>
      <c r="G50" s="178"/>
      <c r="H50" s="180"/>
      <c r="I50" s="178"/>
      <c r="J50" s="178"/>
      <c r="K50" s="178"/>
      <c r="L50" s="155"/>
      <c r="M50" s="178"/>
      <c r="N50" s="180"/>
      <c r="O50" s="155"/>
      <c r="P50" s="178"/>
      <c r="Q50" s="180"/>
      <c r="R50" s="155"/>
      <c r="S50" s="178"/>
      <c r="T50" s="180"/>
      <c r="U50" s="155"/>
      <c r="V50" s="178"/>
      <c r="W50" s="180"/>
      <c r="X50" s="155"/>
      <c r="Y50" s="178"/>
      <c r="Z50" s="180"/>
      <c r="AA50" s="155"/>
      <c r="AB50" s="178"/>
      <c r="AC50" s="180"/>
      <c r="AD50" s="155"/>
      <c r="AE50" s="178"/>
      <c r="AF50" s="180"/>
      <c r="AG50" s="155"/>
      <c r="AH50" s="178"/>
      <c r="AI50" s="180"/>
      <c r="AJ50" s="155"/>
      <c r="AK50" s="178"/>
      <c r="AL50" s="180"/>
      <c r="AM50" s="155"/>
      <c r="AN50" s="178"/>
      <c r="AO50" s="180"/>
      <c r="AP50" s="155"/>
      <c r="AQ50" s="178"/>
      <c r="AR50" s="180"/>
      <c r="AS50" s="155"/>
      <c r="AT50" s="178"/>
      <c r="AU50" s="180"/>
      <c r="AV50" s="155"/>
      <c r="AW50" s="178"/>
      <c r="AX50" s="180"/>
      <c r="AY50" s="155"/>
      <c r="AZ50" s="178"/>
      <c r="BA50" s="180"/>
      <c r="BB50" s="155"/>
      <c r="BC50" s="178"/>
      <c r="BD50" s="180"/>
      <c r="BE50" s="155"/>
      <c r="BF50" s="178"/>
      <c r="BG50" s="180"/>
      <c r="BH50" s="155"/>
      <c r="BI50" s="178"/>
      <c r="BJ50" s="180"/>
      <c r="BK50" s="155"/>
      <c r="BL50" s="178"/>
      <c r="BM50" s="180"/>
      <c r="BN50" s="155"/>
      <c r="BO50" s="178"/>
      <c r="BP50" s="180"/>
      <c r="BQ50" s="155"/>
      <c r="BR50" s="178"/>
      <c r="BS50" s="180"/>
      <c r="BT50" s="155"/>
      <c r="BU50" s="178"/>
      <c r="BV50" s="180"/>
      <c r="BW50" s="155"/>
      <c r="BX50" s="178"/>
      <c r="BY50" s="180"/>
    </row>
    <row r="51" spans="3:77" ht="13.5" customHeight="1">
      <c r="C51" s="155"/>
      <c r="D51" s="178"/>
      <c r="E51" s="178"/>
      <c r="F51" s="155"/>
      <c r="G51" s="178"/>
      <c r="H51" s="180"/>
      <c r="I51" s="178"/>
      <c r="J51" s="178"/>
      <c r="K51" s="178"/>
      <c r="L51" s="155"/>
      <c r="M51" s="178"/>
      <c r="N51" s="180"/>
      <c r="O51" s="155"/>
      <c r="P51" s="178"/>
      <c r="Q51" s="180"/>
      <c r="R51" s="155"/>
      <c r="S51" s="178"/>
      <c r="T51" s="180"/>
      <c r="U51" s="155"/>
      <c r="V51" s="178"/>
      <c r="W51" s="180"/>
      <c r="X51" s="155"/>
      <c r="Y51" s="178"/>
      <c r="Z51" s="180"/>
      <c r="AA51" s="155"/>
      <c r="AB51" s="178"/>
      <c r="AC51" s="180"/>
      <c r="AD51" s="155"/>
      <c r="AE51" s="178"/>
      <c r="AF51" s="180"/>
      <c r="AG51" s="155"/>
      <c r="AH51" s="178"/>
      <c r="AI51" s="180"/>
      <c r="AJ51" s="155"/>
      <c r="AK51" s="178"/>
      <c r="AL51" s="180"/>
      <c r="AM51" s="155"/>
      <c r="AN51" s="178"/>
      <c r="AO51" s="180"/>
      <c r="AP51" s="155"/>
      <c r="AQ51" s="178"/>
      <c r="AR51" s="180"/>
      <c r="AS51" s="155"/>
      <c r="AT51" s="178"/>
      <c r="AU51" s="180"/>
      <c r="AV51" s="155"/>
      <c r="AW51" s="178"/>
      <c r="AX51" s="180"/>
      <c r="AY51" s="155"/>
      <c r="AZ51" s="178"/>
      <c r="BA51" s="180"/>
      <c r="BB51" s="155"/>
      <c r="BC51" s="178"/>
      <c r="BD51" s="180"/>
      <c r="BE51" s="155"/>
      <c r="BF51" s="178"/>
      <c r="BG51" s="180"/>
      <c r="BH51" s="155"/>
      <c r="BI51" s="178"/>
      <c r="BJ51" s="180"/>
      <c r="BK51" s="155"/>
      <c r="BL51" s="178"/>
      <c r="BM51" s="180"/>
      <c r="BN51" s="155"/>
      <c r="BO51" s="178"/>
      <c r="BP51" s="180"/>
      <c r="BQ51" s="155"/>
      <c r="BR51" s="178"/>
      <c r="BS51" s="180"/>
      <c r="BT51" s="155"/>
      <c r="BU51" s="178"/>
      <c r="BV51" s="180"/>
      <c r="BW51" s="155"/>
      <c r="BX51" s="178"/>
      <c r="BY51" s="180"/>
    </row>
    <row r="52" spans="3:77" ht="13.5" customHeight="1">
      <c r="C52" s="155"/>
      <c r="D52" s="178"/>
      <c r="E52" s="178"/>
      <c r="F52" s="155"/>
      <c r="G52" s="178"/>
      <c r="H52" s="180"/>
      <c r="I52" s="178"/>
      <c r="J52" s="178"/>
      <c r="K52" s="178"/>
      <c r="L52" s="155"/>
      <c r="M52" s="178"/>
      <c r="N52" s="180"/>
      <c r="O52" s="155"/>
      <c r="P52" s="178"/>
      <c r="Q52" s="180"/>
      <c r="R52" s="155"/>
      <c r="S52" s="178"/>
      <c r="T52" s="180"/>
      <c r="U52" s="155"/>
      <c r="V52" s="178"/>
      <c r="W52" s="180"/>
      <c r="X52" s="155"/>
      <c r="Y52" s="178"/>
      <c r="Z52" s="180"/>
      <c r="AA52" s="155"/>
      <c r="AB52" s="178"/>
      <c r="AC52" s="180"/>
      <c r="AD52" s="155"/>
      <c r="AE52" s="178"/>
      <c r="AF52" s="180"/>
      <c r="AG52" s="155"/>
      <c r="AH52" s="178"/>
      <c r="AI52" s="180"/>
      <c r="AJ52" s="155"/>
      <c r="AK52" s="178"/>
      <c r="AL52" s="180"/>
      <c r="AM52" s="155"/>
      <c r="AN52" s="178"/>
      <c r="AO52" s="180"/>
      <c r="AP52" s="155"/>
      <c r="AQ52" s="178"/>
      <c r="AR52" s="180"/>
      <c r="AS52" s="155"/>
      <c r="AT52" s="178"/>
      <c r="AU52" s="180"/>
      <c r="AV52" s="155"/>
      <c r="AW52" s="178"/>
      <c r="AX52" s="180"/>
      <c r="AY52" s="155"/>
      <c r="AZ52" s="178"/>
      <c r="BA52" s="180"/>
      <c r="BB52" s="155"/>
      <c r="BC52" s="178"/>
      <c r="BD52" s="180"/>
      <c r="BE52" s="155"/>
      <c r="BF52" s="178"/>
      <c r="BG52" s="180"/>
      <c r="BH52" s="155"/>
      <c r="BI52" s="178"/>
      <c r="BJ52" s="180"/>
      <c r="BK52" s="155"/>
      <c r="BL52" s="178"/>
      <c r="BM52" s="180"/>
      <c r="BN52" s="155"/>
      <c r="BO52" s="178"/>
      <c r="BP52" s="180"/>
      <c r="BQ52" s="155"/>
      <c r="BR52" s="178"/>
      <c r="BS52" s="180"/>
      <c r="BT52" s="155"/>
      <c r="BU52" s="178"/>
      <c r="BV52" s="180"/>
      <c r="BW52" s="155"/>
      <c r="BX52" s="178"/>
      <c r="BY52" s="180"/>
    </row>
    <row r="53" spans="3:77" ht="13.5" customHeight="1">
      <c r="C53" s="155"/>
      <c r="D53" s="178"/>
      <c r="E53" s="178"/>
      <c r="F53" s="155"/>
      <c r="G53" s="178"/>
      <c r="H53" s="180"/>
      <c r="I53" s="178"/>
      <c r="J53" s="178"/>
      <c r="K53" s="178"/>
      <c r="L53" s="155"/>
      <c r="M53" s="178"/>
      <c r="N53" s="180"/>
      <c r="O53" s="155"/>
      <c r="P53" s="178"/>
      <c r="Q53" s="180"/>
      <c r="R53" s="155"/>
      <c r="S53" s="178"/>
      <c r="T53" s="180"/>
      <c r="U53" s="155"/>
      <c r="V53" s="178"/>
      <c r="W53" s="180"/>
      <c r="X53" s="155"/>
      <c r="Y53" s="178"/>
      <c r="Z53" s="180"/>
      <c r="AA53" s="155"/>
      <c r="AB53" s="178"/>
      <c r="AC53" s="180"/>
      <c r="AD53" s="155"/>
      <c r="AE53" s="178"/>
      <c r="AF53" s="180"/>
      <c r="AG53" s="155"/>
      <c r="AH53" s="178"/>
      <c r="AI53" s="180"/>
      <c r="AJ53" s="155"/>
      <c r="AK53" s="178"/>
      <c r="AL53" s="180"/>
      <c r="AM53" s="155"/>
      <c r="AN53" s="178"/>
      <c r="AO53" s="180"/>
      <c r="AP53" s="155"/>
      <c r="AQ53" s="178"/>
      <c r="AR53" s="180"/>
      <c r="AS53" s="155"/>
      <c r="AT53" s="178"/>
      <c r="AU53" s="180"/>
      <c r="AV53" s="155"/>
      <c r="AW53" s="178"/>
      <c r="AX53" s="180"/>
      <c r="AY53" s="155"/>
      <c r="AZ53" s="178"/>
      <c r="BA53" s="180"/>
      <c r="BB53" s="155"/>
      <c r="BC53" s="178"/>
      <c r="BD53" s="180"/>
      <c r="BE53" s="155"/>
      <c r="BF53" s="178"/>
      <c r="BG53" s="180"/>
      <c r="BH53" s="155"/>
      <c r="BI53" s="178"/>
      <c r="BJ53" s="180"/>
      <c r="BK53" s="155"/>
      <c r="BL53" s="178"/>
      <c r="BM53" s="180"/>
      <c r="BN53" s="155"/>
      <c r="BO53" s="178"/>
      <c r="BP53" s="180"/>
      <c r="BQ53" s="155"/>
      <c r="BR53" s="178"/>
      <c r="BS53" s="180"/>
      <c r="BT53" s="155"/>
      <c r="BU53" s="178"/>
      <c r="BV53" s="180"/>
      <c r="BW53" s="155"/>
      <c r="BX53" s="178"/>
      <c r="BY53" s="180"/>
    </row>
    <row r="54" spans="3:77" ht="13.5" customHeight="1">
      <c r="C54" s="155"/>
      <c r="D54" s="178"/>
      <c r="E54" s="178"/>
      <c r="F54" s="155"/>
      <c r="G54" s="178"/>
      <c r="H54" s="180"/>
      <c r="I54" s="178"/>
      <c r="J54" s="178"/>
      <c r="K54" s="178"/>
      <c r="L54" s="155"/>
      <c r="M54" s="178"/>
      <c r="N54" s="180"/>
      <c r="O54" s="155"/>
      <c r="P54" s="178"/>
      <c r="Q54" s="180"/>
      <c r="R54" s="155"/>
      <c r="S54" s="178"/>
      <c r="T54" s="180"/>
      <c r="U54" s="155"/>
      <c r="V54" s="178"/>
      <c r="W54" s="180"/>
      <c r="X54" s="155"/>
      <c r="Y54" s="178"/>
      <c r="Z54" s="180"/>
      <c r="AA54" s="155"/>
      <c r="AB54" s="178"/>
      <c r="AC54" s="180"/>
      <c r="AD54" s="155"/>
      <c r="AE54" s="178"/>
      <c r="AF54" s="180"/>
      <c r="AG54" s="155"/>
      <c r="AH54" s="178"/>
      <c r="AI54" s="180"/>
      <c r="AJ54" s="155"/>
      <c r="AK54" s="178"/>
      <c r="AL54" s="180"/>
      <c r="AM54" s="155"/>
      <c r="AN54" s="178"/>
      <c r="AO54" s="180"/>
      <c r="AP54" s="155"/>
      <c r="AQ54" s="178"/>
      <c r="AR54" s="180"/>
      <c r="AS54" s="155"/>
      <c r="AT54" s="178"/>
      <c r="AU54" s="180"/>
      <c r="AV54" s="155"/>
      <c r="AW54" s="178"/>
      <c r="AX54" s="180"/>
      <c r="AY54" s="155"/>
      <c r="AZ54" s="178"/>
      <c r="BA54" s="180"/>
      <c r="BB54" s="155"/>
      <c r="BC54" s="178"/>
      <c r="BD54" s="180"/>
      <c r="BE54" s="155"/>
      <c r="BF54" s="178"/>
      <c r="BG54" s="180"/>
      <c r="BH54" s="155"/>
      <c r="BI54" s="178"/>
      <c r="BJ54" s="180"/>
      <c r="BK54" s="155"/>
      <c r="BL54" s="178"/>
      <c r="BM54" s="180"/>
      <c r="BN54" s="155"/>
      <c r="BO54" s="178"/>
      <c r="BP54" s="180"/>
      <c r="BQ54" s="155"/>
      <c r="BR54" s="178"/>
      <c r="BS54" s="180"/>
      <c r="BT54" s="155"/>
      <c r="BU54" s="178"/>
      <c r="BV54" s="180"/>
      <c r="BW54" s="155"/>
      <c r="BX54" s="178"/>
      <c r="BY54" s="180"/>
    </row>
    <row r="55" spans="3:77" ht="13.5" customHeight="1">
      <c r="C55" s="155"/>
      <c r="D55" s="178"/>
      <c r="E55" s="178"/>
      <c r="F55" s="155"/>
      <c r="G55" s="178"/>
      <c r="H55" s="180"/>
      <c r="I55" s="178"/>
      <c r="J55" s="178"/>
      <c r="K55" s="178"/>
      <c r="L55" s="155"/>
      <c r="M55" s="178"/>
      <c r="N55" s="180"/>
      <c r="O55" s="155"/>
      <c r="P55" s="178"/>
      <c r="Q55" s="180"/>
      <c r="R55" s="155"/>
      <c r="S55" s="178"/>
      <c r="T55" s="180"/>
      <c r="U55" s="155"/>
      <c r="V55" s="178"/>
      <c r="W55" s="180"/>
      <c r="X55" s="155"/>
      <c r="Y55" s="178"/>
      <c r="Z55" s="180"/>
      <c r="AA55" s="155"/>
      <c r="AB55" s="178"/>
      <c r="AC55" s="180"/>
      <c r="AD55" s="155"/>
      <c r="AE55" s="178"/>
      <c r="AF55" s="180"/>
      <c r="AG55" s="155"/>
      <c r="AH55" s="178"/>
      <c r="AI55" s="180"/>
      <c r="AJ55" s="155"/>
      <c r="AK55" s="178"/>
      <c r="AL55" s="180"/>
      <c r="AM55" s="155"/>
      <c r="AN55" s="178"/>
      <c r="AO55" s="180"/>
      <c r="AP55" s="155"/>
      <c r="AQ55" s="178"/>
      <c r="AR55" s="180"/>
      <c r="AS55" s="155"/>
      <c r="AT55" s="178"/>
      <c r="AU55" s="180"/>
      <c r="AV55" s="155"/>
      <c r="AW55" s="178"/>
      <c r="AX55" s="180"/>
      <c r="AY55" s="155"/>
      <c r="AZ55" s="178"/>
      <c r="BA55" s="180"/>
      <c r="BB55" s="155"/>
      <c r="BC55" s="178"/>
      <c r="BD55" s="180"/>
      <c r="BE55" s="155"/>
      <c r="BF55" s="178"/>
      <c r="BG55" s="180"/>
      <c r="BH55" s="155"/>
      <c r="BI55" s="178"/>
      <c r="BJ55" s="180"/>
      <c r="BK55" s="155"/>
      <c r="BL55" s="178"/>
      <c r="BM55" s="180"/>
      <c r="BN55" s="155"/>
      <c r="BO55" s="178"/>
      <c r="BP55" s="180"/>
      <c r="BQ55" s="155"/>
      <c r="BR55" s="178"/>
      <c r="BS55" s="180"/>
      <c r="BT55" s="155"/>
      <c r="BU55" s="178"/>
      <c r="BV55" s="180"/>
      <c r="BW55" s="155"/>
      <c r="BX55" s="178"/>
      <c r="BY55" s="180"/>
    </row>
    <row r="56" spans="3:77" ht="13.5" customHeight="1">
      <c r="C56" s="155"/>
      <c r="D56" s="178"/>
      <c r="E56" s="178"/>
      <c r="F56" s="155"/>
      <c r="G56" s="178"/>
      <c r="H56" s="180"/>
      <c r="I56" s="178"/>
      <c r="J56" s="178"/>
      <c r="K56" s="178"/>
      <c r="L56" s="155"/>
      <c r="M56" s="178"/>
      <c r="N56" s="180"/>
      <c r="O56" s="155"/>
      <c r="P56" s="178"/>
      <c r="Q56" s="180"/>
      <c r="R56" s="155"/>
      <c r="S56" s="178"/>
      <c r="T56" s="180"/>
      <c r="U56" s="155"/>
      <c r="V56" s="178"/>
      <c r="W56" s="180"/>
      <c r="X56" s="155"/>
      <c r="Y56" s="178"/>
      <c r="Z56" s="180"/>
      <c r="AA56" s="155"/>
      <c r="AB56" s="178"/>
      <c r="AC56" s="180"/>
      <c r="AD56" s="155"/>
      <c r="AE56" s="178"/>
      <c r="AF56" s="180"/>
      <c r="AG56" s="155"/>
      <c r="AH56" s="178"/>
      <c r="AI56" s="180"/>
      <c r="AJ56" s="155"/>
      <c r="AK56" s="178"/>
      <c r="AL56" s="180"/>
      <c r="AM56" s="155"/>
      <c r="AN56" s="178"/>
      <c r="AO56" s="180"/>
      <c r="AP56" s="155"/>
      <c r="AQ56" s="178"/>
      <c r="AR56" s="180"/>
      <c r="AS56" s="155"/>
      <c r="AT56" s="178"/>
      <c r="AU56" s="180"/>
      <c r="AV56" s="155"/>
      <c r="AW56" s="178"/>
      <c r="AX56" s="180"/>
      <c r="AY56" s="155"/>
      <c r="AZ56" s="178"/>
      <c r="BA56" s="180"/>
      <c r="BB56" s="155"/>
      <c r="BC56" s="178"/>
      <c r="BD56" s="180"/>
      <c r="BE56" s="155"/>
      <c r="BF56" s="178"/>
      <c r="BG56" s="180"/>
      <c r="BH56" s="155"/>
      <c r="BI56" s="178"/>
      <c r="BJ56" s="180"/>
      <c r="BK56" s="155"/>
      <c r="BL56" s="178"/>
      <c r="BM56" s="180"/>
      <c r="BN56" s="155"/>
      <c r="BO56" s="178"/>
      <c r="BP56" s="180"/>
      <c r="BQ56" s="155"/>
      <c r="BR56" s="178"/>
      <c r="BS56" s="180"/>
      <c r="BT56" s="155"/>
      <c r="BU56" s="178"/>
      <c r="BV56" s="180"/>
      <c r="BW56" s="155"/>
      <c r="BX56" s="178"/>
      <c r="BY56" s="180"/>
    </row>
    <row r="57" spans="3:77" ht="13.5" customHeight="1">
      <c r="C57" s="155"/>
      <c r="D57" s="178"/>
      <c r="E57" s="178"/>
      <c r="F57" s="155"/>
      <c r="G57" s="178"/>
      <c r="H57" s="180"/>
      <c r="I57" s="178"/>
      <c r="J57" s="178"/>
      <c r="K57" s="178"/>
      <c r="L57" s="155"/>
      <c r="M57" s="178"/>
      <c r="N57" s="180"/>
      <c r="O57" s="155"/>
      <c r="P57" s="178"/>
      <c r="Q57" s="180"/>
      <c r="R57" s="155"/>
      <c r="S57" s="178"/>
      <c r="T57" s="180"/>
      <c r="U57" s="155"/>
      <c r="V57" s="178"/>
      <c r="W57" s="180"/>
      <c r="X57" s="155"/>
      <c r="Y57" s="178"/>
      <c r="Z57" s="180"/>
      <c r="AA57" s="155"/>
      <c r="AB57" s="178"/>
      <c r="AC57" s="180"/>
      <c r="AD57" s="155"/>
      <c r="AE57" s="178"/>
      <c r="AF57" s="180"/>
      <c r="AG57" s="155"/>
      <c r="AH57" s="178"/>
      <c r="AI57" s="180"/>
      <c r="AJ57" s="155"/>
      <c r="AK57" s="178"/>
      <c r="AL57" s="180"/>
      <c r="AM57" s="155"/>
      <c r="AN57" s="178"/>
      <c r="AO57" s="180"/>
      <c r="AP57" s="155"/>
      <c r="AQ57" s="178"/>
      <c r="AR57" s="180"/>
      <c r="AS57" s="155"/>
      <c r="AT57" s="178"/>
      <c r="AU57" s="180"/>
      <c r="AV57" s="155"/>
      <c r="AW57" s="178"/>
      <c r="AX57" s="180"/>
      <c r="AY57" s="155"/>
      <c r="AZ57" s="178"/>
      <c r="BA57" s="180"/>
      <c r="BB57" s="155"/>
      <c r="BC57" s="178"/>
      <c r="BD57" s="180"/>
      <c r="BE57" s="155"/>
      <c r="BF57" s="178"/>
      <c r="BG57" s="180"/>
      <c r="BH57" s="155"/>
      <c r="BI57" s="178"/>
      <c r="BJ57" s="180"/>
      <c r="BK57" s="155"/>
      <c r="BL57" s="178"/>
      <c r="BM57" s="180"/>
      <c r="BN57" s="155"/>
      <c r="BO57" s="178"/>
      <c r="BP57" s="180"/>
      <c r="BQ57" s="155"/>
      <c r="BR57" s="178"/>
      <c r="BS57" s="180"/>
      <c r="BT57" s="155"/>
      <c r="BU57" s="178"/>
      <c r="BV57" s="180"/>
      <c r="BW57" s="155"/>
      <c r="BX57" s="178"/>
      <c r="BY57" s="180"/>
    </row>
    <row r="58" spans="3:77" ht="13.5" customHeight="1">
      <c r="C58" s="155"/>
      <c r="D58" s="178"/>
      <c r="E58" s="178"/>
      <c r="F58" s="155"/>
      <c r="G58" s="178"/>
      <c r="H58" s="180"/>
      <c r="I58" s="178"/>
      <c r="J58" s="178"/>
      <c r="K58" s="178"/>
      <c r="L58" s="155"/>
      <c r="M58" s="178"/>
      <c r="N58" s="180"/>
      <c r="O58" s="155"/>
      <c r="P58" s="178"/>
      <c r="Q58" s="180"/>
      <c r="R58" s="155"/>
      <c r="S58" s="178"/>
      <c r="T58" s="180"/>
      <c r="U58" s="155"/>
      <c r="V58" s="178"/>
      <c r="W58" s="180"/>
      <c r="X58" s="155"/>
      <c r="Y58" s="178"/>
      <c r="Z58" s="180"/>
      <c r="AA58" s="155"/>
      <c r="AB58" s="178"/>
      <c r="AC58" s="180"/>
      <c r="AD58" s="155"/>
      <c r="AE58" s="178"/>
      <c r="AF58" s="180"/>
      <c r="AG58" s="155"/>
      <c r="AH58" s="178"/>
      <c r="AI58" s="180"/>
      <c r="AJ58" s="155"/>
      <c r="AK58" s="178"/>
      <c r="AL58" s="180"/>
      <c r="AM58" s="155"/>
      <c r="AN58" s="178"/>
      <c r="AO58" s="180"/>
      <c r="AP58" s="155"/>
      <c r="AQ58" s="178"/>
      <c r="AR58" s="180"/>
      <c r="AS58" s="155"/>
      <c r="AT58" s="178"/>
      <c r="AU58" s="180"/>
      <c r="AV58" s="155"/>
      <c r="AW58" s="178"/>
      <c r="AX58" s="180"/>
      <c r="AY58" s="155"/>
      <c r="AZ58" s="178"/>
      <c r="BA58" s="180"/>
      <c r="BB58" s="155"/>
      <c r="BC58" s="178"/>
      <c r="BD58" s="180"/>
      <c r="BE58" s="155"/>
      <c r="BF58" s="178"/>
      <c r="BG58" s="180"/>
      <c r="BH58" s="155"/>
      <c r="BI58" s="178"/>
      <c r="BJ58" s="180"/>
      <c r="BK58" s="155"/>
      <c r="BL58" s="178"/>
      <c r="BM58" s="180"/>
      <c r="BN58" s="155"/>
      <c r="BO58" s="178"/>
      <c r="BP58" s="180"/>
      <c r="BQ58" s="155"/>
      <c r="BR58" s="178"/>
      <c r="BS58" s="180"/>
      <c r="BT58" s="155"/>
      <c r="BU58" s="178"/>
      <c r="BV58" s="180"/>
      <c r="BW58" s="155"/>
      <c r="BX58" s="178"/>
      <c r="BY58" s="180"/>
    </row>
    <row r="59" spans="3:77" ht="13.5" customHeight="1">
      <c r="C59" s="155"/>
      <c r="D59" s="178"/>
      <c r="E59" s="178"/>
      <c r="F59" s="155"/>
      <c r="G59" s="178"/>
      <c r="H59" s="180"/>
      <c r="I59" s="178"/>
      <c r="J59" s="178"/>
      <c r="K59" s="178"/>
      <c r="L59" s="155"/>
      <c r="M59" s="178"/>
      <c r="N59" s="180"/>
      <c r="O59" s="155"/>
      <c r="P59" s="178"/>
      <c r="Q59" s="180"/>
      <c r="R59" s="155"/>
      <c r="S59" s="178"/>
      <c r="T59" s="180"/>
      <c r="U59" s="155"/>
      <c r="V59" s="178"/>
      <c r="W59" s="180"/>
      <c r="X59" s="155"/>
      <c r="Y59" s="178"/>
      <c r="Z59" s="180"/>
      <c r="AA59" s="155"/>
      <c r="AB59" s="178"/>
      <c r="AC59" s="180"/>
      <c r="AD59" s="155"/>
      <c r="AE59" s="178"/>
      <c r="AF59" s="180"/>
      <c r="AG59" s="155"/>
      <c r="AH59" s="178"/>
      <c r="AI59" s="180"/>
      <c r="AJ59" s="155"/>
      <c r="AK59" s="178"/>
      <c r="AL59" s="180"/>
      <c r="AM59" s="155"/>
      <c r="AN59" s="178"/>
      <c r="AO59" s="180"/>
      <c r="AP59" s="155"/>
      <c r="AQ59" s="178"/>
      <c r="AR59" s="180"/>
      <c r="AS59" s="155"/>
      <c r="AT59" s="178"/>
      <c r="AU59" s="180"/>
      <c r="AV59" s="155"/>
      <c r="AW59" s="178"/>
      <c r="AX59" s="180"/>
      <c r="AY59" s="155"/>
      <c r="AZ59" s="178"/>
      <c r="BA59" s="180"/>
      <c r="BB59" s="155"/>
      <c r="BC59" s="178"/>
      <c r="BD59" s="180"/>
      <c r="BE59" s="155"/>
      <c r="BF59" s="178"/>
      <c r="BG59" s="180"/>
      <c r="BH59" s="155"/>
      <c r="BI59" s="178"/>
      <c r="BJ59" s="180"/>
      <c r="BK59" s="155"/>
      <c r="BL59" s="178"/>
      <c r="BM59" s="180"/>
      <c r="BN59" s="155"/>
      <c r="BO59" s="178"/>
      <c r="BP59" s="180"/>
      <c r="BQ59" s="155"/>
      <c r="BR59" s="178"/>
      <c r="BS59" s="180"/>
      <c r="BT59" s="155"/>
      <c r="BU59" s="178"/>
      <c r="BV59" s="180"/>
      <c r="BW59" s="155"/>
      <c r="BX59" s="178"/>
      <c r="BY59" s="180"/>
    </row>
    <row r="60" spans="3:77" ht="13.5" customHeight="1">
      <c r="C60" s="155"/>
      <c r="D60" s="178"/>
      <c r="E60" s="178"/>
      <c r="F60" s="155"/>
      <c r="G60" s="178"/>
      <c r="H60" s="180"/>
      <c r="I60" s="178"/>
      <c r="J60" s="178"/>
      <c r="K60" s="178"/>
      <c r="L60" s="155"/>
      <c r="M60" s="178"/>
      <c r="N60" s="180"/>
      <c r="O60" s="155"/>
      <c r="P60" s="178"/>
      <c r="Q60" s="180"/>
      <c r="R60" s="155"/>
      <c r="S60" s="178"/>
      <c r="T60" s="180"/>
      <c r="U60" s="155"/>
      <c r="V60" s="178"/>
      <c r="W60" s="180"/>
      <c r="X60" s="155"/>
      <c r="Y60" s="178"/>
      <c r="Z60" s="180"/>
      <c r="AA60" s="155"/>
      <c r="AB60" s="178"/>
      <c r="AC60" s="180"/>
      <c r="AD60" s="155"/>
      <c r="AE60" s="178"/>
      <c r="AF60" s="180"/>
      <c r="AG60" s="155"/>
      <c r="AH60" s="178"/>
      <c r="AI60" s="180"/>
      <c r="AJ60" s="155"/>
      <c r="AK60" s="178"/>
      <c r="AL60" s="180"/>
      <c r="AM60" s="155"/>
      <c r="AN60" s="178"/>
      <c r="AO60" s="180"/>
      <c r="AP60" s="155"/>
      <c r="AQ60" s="178"/>
      <c r="AR60" s="180"/>
      <c r="AS60" s="155"/>
      <c r="AT60" s="178"/>
      <c r="AU60" s="180"/>
      <c r="AV60" s="155"/>
      <c r="AW60" s="178"/>
      <c r="AX60" s="180"/>
      <c r="AY60" s="155"/>
      <c r="AZ60" s="178"/>
      <c r="BA60" s="180"/>
      <c r="BB60" s="155"/>
      <c r="BC60" s="178"/>
      <c r="BD60" s="180"/>
      <c r="BE60" s="155"/>
      <c r="BF60" s="178"/>
      <c r="BG60" s="180"/>
      <c r="BH60" s="155"/>
      <c r="BI60" s="178"/>
      <c r="BJ60" s="180"/>
      <c r="BK60" s="155"/>
      <c r="BL60" s="178"/>
      <c r="BM60" s="180"/>
      <c r="BN60" s="155"/>
      <c r="BO60" s="178"/>
      <c r="BP60" s="180"/>
      <c r="BQ60" s="155"/>
      <c r="BR60" s="178"/>
      <c r="BS60" s="180"/>
      <c r="BT60" s="155"/>
      <c r="BU60" s="178"/>
      <c r="BV60" s="180"/>
      <c r="BW60" s="155"/>
      <c r="BX60" s="178"/>
      <c r="BY60" s="180"/>
    </row>
    <row r="61" spans="3:77" ht="13.5" customHeight="1">
      <c r="C61" s="155"/>
      <c r="D61" s="178"/>
      <c r="E61" s="178"/>
      <c r="F61" s="155"/>
      <c r="G61" s="178"/>
      <c r="H61" s="180"/>
      <c r="I61" s="178"/>
      <c r="J61" s="178"/>
      <c r="K61" s="178"/>
      <c r="L61" s="155"/>
      <c r="M61" s="178"/>
      <c r="N61" s="180"/>
      <c r="O61" s="155"/>
      <c r="P61" s="178"/>
      <c r="Q61" s="180"/>
      <c r="R61" s="155"/>
      <c r="S61" s="178"/>
      <c r="T61" s="180"/>
      <c r="U61" s="155"/>
      <c r="V61" s="178"/>
      <c r="W61" s="180"/>
      <c r="X61" s="155"/>
      <c r="Y61" s="178"/>
      <c r="Z61" s="180"/>
      <c r="AA61" s="155"/>
      <c r="AB61" s="178"/>
      <c r="AC61" s="180"/>
      <c r="AD61" s="155"/>
      <c r="AE61" s="178"/>
      <c r="AF61" s="180"/>
      <c r="AG61" s="155"/>
      <c r="AH61" s="178"/>
      <c r="AI61" s="180"/>
      <c r="AJ61" s="155"/>
      <c r="AK61" s="178"/>
      <c r="AL61" s="180"/>
      <c r="AM61" s="155"/>
      <c r="AN61" s="178"/>
      <c r="AO61" s="180"/>
      <c r="AP61" s="155"/>
      <c r="AQ61" s="178"/>
      <c r="AR61" s="180"/>
      <c r="AS61" s="155"/>
      <c r="AT61" s="178"/>
      <c r="AU61" s="180"/>
      <c r="AV61" s="155"/>
      <c r="AW61" s="178"/>
      <c r="AX61" s="180"/>
      <c r="AY61" s="155"/>
      <c r="AZ61" s="178"/>
      <c r="BA61" s="180"/>
      <c r="BB61" s="155"/>
      <c r="BC61" s="178"/>
      <c r="BD61" s="180"/>
      <c r="BE61" s="155"/>
      <c r="BF61" s="178"/>
      <c r="BG61" s="180"/>
      <c r="BH61" s="155"/>
      <c r="BI61" s="178"/>
      <c r="BJ61" s="180"/>
      <c r="BK61" s="155"/>
      <c r="BL61" s="178"/>
      <c r="BM61" s="180"/>
      <c r="BN61" s="155"/>
      <c r="BO61" s="178"/>
      <c r="BP61" s="180"/>
      <c r="BQ61" s="155"/>
      <c r="BR61" s="178"/>
      <c r="BS61" s="180"/>
      <c r="BT61" s="155"/>
      <c r="BU61" s="178"/>
      <c r="BV61" s="180"/>
      <c r="BW61" s="155"/>
      <c r="BX61" s="178"/>
      <c r="BY61" s="180"/>
    </row>
    <row r="62" spans="3:77" ht="13.5" customHeight="1">
      <c r="C62" s="155"/>
      <c r="D62" s="178"/>
      <c r="E62" s="178"/>
      <c r="F62" s="155"/>
      <c r="G62" s="178"/>
      <c r="H62" s="180"/>
      <c r="I62" s="178"/>
      <c r="J62" s="178"/>
      <c r="K62" s="178"/>
      <c r="L62" s="155"/>
      <c r="M62" s="178"/>
      <c r="N62" s="180"/>
      <c r="O62" s="155"/>
      <c r="P62" s="178"/>
      <c r="Q62" s="180"/>
      <c r="R62" s="155"/>
      <c r="S62" s="178"/>
      <c r="T62" s="180"/>
      <c r="U62" s="155"/>
      <c r="V62" s="178"/>
      <c r="W62" s="180"/>
      <c r="X62" s="155"/>
      <c r="Y62" s="178"/>
      <c r="Z62" s="180"/>
      <c r="AA62" s="155"/>
      <c r="AB62" s="178"/>
      <c r="AC62" s="180"/>
      <c r="AD62" s="155"/>
      <c r="AE62" s="178"/>
      <c r="AF62" s="180"/>
      <c r="AG62" s="155"/>
      <c r="AH62" s="178"/>
      <c r="AI62" s="180"/>
      <c r="AJ62" s="155"/>
      <c r="AK62" s="178"/>
      <c r="AL62" s="180"/>
      <c r="AM62" s="155"/>
      <c r="AN62" s="178"/>
      <c r="AO62" s="180"/>
      <c r="AP62" s="155"/>
      <c r="AQ62" s="178"/>
      <c r="AR62" s="180"/>
      <c r="AS62" s="155"/>
      <c r="AT62" s="178"/>
      <c r="AU62" s="180"/>
      <c r="AV62" s="155"/>
      <c r="AW62" s="178"/>
      <c r="AX62" s="180"/>
      <c r="AY62" s="155"/>
      <c r="AZ62" s="178"/>
      <c r="BA62" s="180"/>
      <c r="BB62" s="155"/>
      <c r="BC62" s="178"/>
      <c r="BD62" s="180"/>
      <c r="BE62" s="155"/>
      <c r="BF62" s="178"/>
      <c r="BG62" s="180"/>
      <c r="BH62" s="155"/>
      <c r="BI62" s="178"/>
      <c r="BJ62" s="180"/>
      <c r="BK62" s="155"/>
      <c r="BL62" s="178"/>
      <c r="BM62" s="180"/>
      <c r="BN62" s="155"/>
      <c r="BO62" s="178"/>
      <c r="BP62" s="180"/>
      <c r="BQ62" s="155"/>
      <c r="BR62" s="178"/>
      <c r="BS62" s="180"/>
      <c r="BT62" s="155"/>
      <c r="BU62" s="178"/>
      <c r="BV62" s="180"/>
      <c r="BW62" s="155"/>
      <c r="BX62" s="178"/>
      <c r="BY62" s="180"/>
    </row>
    <row r="63" spans="3:77" ht="13.5" customHeight="1">
      <c r="C63" s="155"/>
      <c r="D63" s="178"/>
      <c r="E63" s="178"/>
      <c r="F63" s="155"/>
      <c r="G63" s="178"/>
      <c r="H63" s="180"/>
      <c r="I63" s="178"/>
      <c r="J63" s="178"/>
      <c r="K63" s="178"/>
      <c r="L63" s="155"/>
      <c r="M63" s="178"/>
      <c r="N63" s="180"/>
      <c r="O63" s="155"/>
      <c r="P63" s="178"/>
      <c r="Q63" s="180"/>
      <c r="R63" s="155"/>
      <c r="S63" s="178"/>
      <c r="T63" s="180"/>
      <c r="U63" s="155"/>
      <c r="V63" s="178"/>
      <c r="W63" s="180"/>
      <c r="X63" s="155"/>
      <c r="Y63" s="178"/>
      <c r="Z63" s="180"/>
      <c r="AA63" s="155"/>
      <c r="AB63" s="178"/>
      <c r="AC63" s="180"/>
      <c r="AD63" s="155"/>
      <c r="AE63" s="178"/>
      <c r="AF63" s="180"/>
      <c r="AG63" s="155"/>
      <c r="AH63" s="178"/>
      <c r="AI63" s="180"/>
      <c r="AJ63" s="155"/>
      <c r="AK63" s="178"/>
      <c r="AL63" s="180"/>
      <c r="AM63" s="155"/>
      <c r="AN63" s="178"/>
      <c r="AO63" s="180"/>
      <c r="AP63" s="155"/>
      <c r="AQ63" s="178"/>
      <c r="AR63" s="180"/>
      <c r="AS63" s="155"/>
      <c r="AT63" s="178"/>
      <c r="AU63" s="180"/>
      <c r="AV63" s="155"/>
      <c r="AW63" s="178"/>
      <c r="AX63" s="180"/>
      <c r="AY63" s="155"/>
      <c r="AZ63" s="178"/>
      <c r="BA63" s="180"/>
      <c r="BB63" s="155"/>
      <c r="BC63" s="178"/>
      <c r="BD63" s="180"/>
      <c r="BE63" s="155"/>
      <c r="BF63" s="178"/>
      <c r="BG63" s="180"/>
      <c r="BH63" s="155"/>
      <c r="BI63" s="178"/>
      <c r="BJ63" s="180"/>
      <c r="BK63" s="155"/>
      <c r="BL63" s="178"/>
      <c r="BM63" s="180"/>
      <c r="BN63" s="155"/>
      <c r="BO63" s="178"/>
      <c r="BP63" s="180"/>
      <c r="BQ63" s="155"/>
      <c r="BR63" s="178"/>
      <c r="BS63" s="180"/>
      <c r="BT63" s="155"/>
      <c r="BU63" s="178"/>
      <c r="BV63" s="180"/>
      <c r="BW63" s="155"/>
      <c r="BX63" s="178"/>
      <c r="BY63" s="180"/>
    </row>
    <row r="64" spans="3:77" ht="13.5" customHeight="1">
      <c r="C64" s="155"/>
      <c r="D64" s="178"/>
      <c r="E64" s="178"/>
      <c r="F64" s="155"/>
      <c r="G64" s="178"/>
      <c r="H64" s="180"/>
      <c r="I64" s="178"/>
      <c r="J64" s="178"/>
      <c r="K64" s="178"/>
      <c r="L64" s="155"/>
      <c r="M64" s="178"/>
      <c r="N64" s="180"/>
      <c r="O64" s="155"/>
      <c r="P64" s="178"/>
      <c r="Q64" s="180"/>
      <c r="R64" s="155"/>
      <c r="S64" s="178"/>
      <c r="T64" s="180"/>
      <c r="U64" s="155"/>
      <c r="V64" s="178"/>
      <c r="W64" s="180"/>
      <c r="X64" s="155"/>
      <c r="Y64" s="178"/>
      <c r="Z64" s="180"/>
      <c r="AA64" s="155"/>
      <c r="AB64" s="178"/>
      <c r="AC64" s="180"/>
      <c r="AD64" s="155"/>
      <c r="AE64" s="178"/>
      <c r="AF64" s="180"/>
      <c r="AG64" s="155"/>
      <c r="AH64" s="178"/>
      <c r="AI64" s="180"/>
      <c r="AJ64" s="155"/>
      <c r="AK64" s="178"/>
      <c r="AL64" s="180"/>
      <c r="AM64" s="155"/>
      <c r="AN64" s="178"/>
      <c r="AO64" s="180"/>
      <c r="AP64" s="155"/>
      <c r="AQ64" s="178"/>
      <c r="AR64" s="180"/>
      <c r="AS64" s="155"/>
      <c r="AT64" s="178"/>
      <c r="AU64" s="180"/>
      <c r="AV64" s="155"/>
      <c r="AW64" s="178"/>
      <c r="AX64" s="180"/>
      <c r="AY64" s="155"/>
      <c r="AZ64" s="178"/>
      <c r="BA64" s="180"/>
      <c r="BB64" s="155"/>
      <c r="BC64" s="178"/>
      <c r="BD64" s="180"/>
      <c r="BE64" s="155"/>
      <c r="BF64" s="178"/>
      <c r="BG64" s="180"/>
      <c r="BH64" s="155"/>
      <c r="BI64" s="178"/>
      <c r="BJ64" s="180"/>
      <c r="BK64" s="155"/>
      <c r="BL64" s="178"/>
      <c r="BM64" s="180"/>
      <c r="BN64" s="155"/>
      <c r="BO64" s="178"/>
      <c r="BP64" s="180"/>
      <c r="BQ64" s="155"/>
      <c r="BR64" s="178"/>
      <c r="BS64" s="180"/>
      <c r="BT64" s="155"/>
      <c r="BU64" s="178"/>
      <c r="BV64" s="180"/>
      <c r="BW64" s="155"/>
      <c r="BX64" s="178"/>
      <c r="BY64" s="180"/>
    </row>
    <row r="65" spans="3:77" ht="13.5" customHeight="1">
      <c r="C65" s="155"/>
      <c r="D65" s="178"/>
      <c r="E65" s="178"/>
      <c r="F65" s="155"/>
      <c r="G65" s="178"/>
      <c r="H65" s="180"/>
      <c r="I65" s="178"/>
      <c r="J65" s="178"/>
      <c r="K65" s="178"/>
      <c r="L65" s="155"/>
      <c r="M65" s="178"/>
      <c r="N65" s="180"/>
      <c r="O65" s="155"/>
      <c r="P65" s="178"/>
      <c r="Q65" s="180"/>
      <c r="R65" s="155"/>
      <c r="S65" s="178"/>
      <c r="T65" s="180"/>
      <c r="U65" s="155"/>
      <c r="V65" s="178"/>
      <c r="W65" s="180"/>
      <c r="X65" s="155"/>
      <c r="Y65" s="178"/>
      <c r="Z65" s="180"/>
      <c r="AA65" s="155"/>
      <c r="AB65" s="178"/>
      <c r="AC65" s="180"/>
      <c r="AD65" s="155"/>
      <c r="AE65" s="178"/>
      <c r="AF65" s="180"/>
      <c r="AG65" s="155"/>
      <c r="AH65" s="178"/>
      <c r="AI65" s="180"/>
      <c r="AJ65" s="155"/>
      <c r="AK65" s="178"/>
      <c r="AL65" s="180"/>
      <c r="AM65" s="155"/>
      <c r="AN65" s="178"/>
      <c r="AO65" s="180"/>
      <c r="AP65" s="155"/>
      <c r="AQ65" s="178"/>
      <c r="AR65" s="180"/>
      <c r="AS65" s="155"/>
      <c r="AT65" s="178"/>
      <c r="AU65" s="180"/>
      <c r="AV65" s="155"/>
      <c r="AW65" s="178"/>
      <c r="AX65" s="180"/>
      <c r="AY65" s="155"/>
      <c r="AZ65" s="178"/>
      <c r="BA65" s="180"/>
      <c r="BB65" s="155"/>
      <c r="BC65" s="178"/>
      <c r="BD65" s="180"/>
      <c r="BE65" s="155"/>
      <c r="BF65" s="178"/>
      <c r="BG65" s="180"/>
      <c r="BH65" s="155"/>
      <c r="BI65" s="178"/>
      <c r="BJ65" s="180"/>
      <c r="BK65" s="155"/>
      <c r="BL65" s="178"/>
      <c r="BM65" s="180"/>
      <c r="BN65" s="155"/>
      <c r="BO65" s="178"/>
      <c r="BP65" s="180"/>
      <c r="BQ65" s="155"/>
      <c r="BR65" s="178"/>
      <c r="BS65" s="180"/>
      <c r="BT65" s="155"/>
      <c r="BU65" s="178"/>
      <c r="BV65" s="180"/>
      <c r="BW65" s="155"/>
      <c r="BX65" s="178"/>
      <c r="BY65" s="180"/>
    </row>
    <row r="66" spans="3:77" ht="13.5" customHeight="1">
      <c r="C66" s="155"/>
      <c r="D66" s="178"/>
      <c r="E66" s="178"/>
      <c r="F66" s="155"/>
      <c r="G66" s="178"/>
      <c r="H66" s="180"/>
      <c r="I66" s="178"/>
      <c r="J66" s="178"/>
      <c r="K66" s="178"/>
      <c r="L66" s="155"/>
      <c r="M66" s="178"/>
      <c r="N66" s="180"/>
      <c r="O66" s="155"/>
      <c r="P66" s="178"/>
      <c r="Q66" s="180"/>
      <c r="R66" s="155"/>
      <c r="S66" s="178"/>
      <c r="T66" s="180"/>
      <c r="U66" s="155"/>
      <c r="V66" s="178"/>
      <c r="W66" s="180"/>
      <c r="X66" s="155"/>
      <c r="Y66" s="178"/>
      <c r="Z66" s="180"/>
      <c r="AA66" s="155"/>
      <c r="AB66" s="178"/>
      <c r="AC66" s="180"/>
      <c r="AD66" s="155"/>
      <c r="AE66" s="178"/>
      <c r="AF66" s="180"/>
      <c r="AG66" s="155"/>
      <c r="AH66" s="178"/>
      <c r="AI66" s="180"/>
      <c r="AJ66" s="155"/>
      <c r="AK66" s="178"/>
      <c r="AL66" s="180"/>
      <c r="AM66" s="155"/>
      <c r="AN66" s="178"/>
      <c r="AO66" s="180"/>
      <c r="AP66" s="155"/>
      <c r="AQ66" s="178"/>
      <c r="AR66" s="180"/>
      <c r="AS66" s="155"/>
      <c r="AT66" s="178"/>
      <c r="AU66" s="180"/>
      <c r="AV66" s="155"/>
      <c r="AW66" s="178"/>
      <c r="AX66" s="180"/>
      <c r="AY66" s="155"/>
      <c r="AZ66" s="178"/>
      <c r="BA66" s="180"/>
      <c r="BB66" s="155"/>
      <c r="BC66" s="178"/>
      <c r="BD66" s="180"/>
      <c r="BE66" s="155"/>
      <c r="BF66" s="178"/>
      <c r="BG66" s="180"/>
      <c r="BH66" s="155"/>
      <c r="BI66" s="178"/>
      <c r="BJ66" s="180"/>
      <c r="BK66" s="155"/>
      <c r="BL66" s="178"/>
      <c r="BM66" s="180"/>
      <c r="BN66" s="155"/>
      <c r="BO66" s="178"/>
      <c r="BP66" s="180"/>
      <c r="BQ66" s="155"/>
      <c r="BR66" s="178"/>
      <c r="BS66" s="180"/>
      <c r="BT66" s="155"/>
      <c r="BU66" s="178"/>
      <c r="BV66" s="180"/>
      <c r="BW66" s="155"/>
      <c r="BX66" s="178"/>
      <c r="BY66" s="180"/>
    </row>
    <row r="67" spans="3:77" ht="13.5" customHeight="1">
      <c r="C67" s="155"/>
      <c r="D67" s="178"/>
      <c r="E67" s="178"/>
      <c r="F67" s="155"/>
      <c r="G67" s="178"/>
      <c r="H67" s="180"/>
      <c r="I67" s="178"/>
      <c r="J67" s="178"/>
      <c r="K67" s="178"/>
      <c r="L67" s="155"/>
      <c r="M67" s="178"/>
      <c r="N67" s="180"/>
      <c r="O67" s="155"/>
      <c r="P67" s="178"/>
      <c r="Q67" s="180"/>
      <c r="R67" s="155"/>
      <c r="S67" s="178"/>
      <c r="T67" s="180"/>
      <c r="U67" s="155"/>
      <c r="V67" s="178"/>
      <c r="W67" s="180"/>
      <c r="X67" s="155"/>
      <c r="Y67" s="178"/>
      <c r="Z67" s="180"/>
      <c r="AA67" s="155"/>
      <c r="AB67" s="178"/>
      <c r="AC67" s="180"/>
      <c r="AD67" s="155"/>
      <c r="AE67" s="178"/>
      <c r="AF67" s="180"/>
      <c r="AG67" s="155"/>
      <c r="AH67" s="178"/>
      <c r="AI67" s="180"/>
      <c r="AJ67" s="155"/>
      <c r="AK67" s="178"/>
      <c r="AL67" s="180"/>
      <c r="AM67" s="155"/>
      <c r="AN67" s="178"/>
      <c r="AO67" s="180"/>
      <c r="AP67" s="155"/>
      <c r="AQ67" s="178"/>
      <c r="AR67" s="180"/>
      <c r="AS67" s="155"/>
      <c r="AT67" s="178"/>
      <c r="AU67" s="180"/>
      <c r="AV67" s="155"/>
      <c r="AW67" s="178"/>
      <c r="AX67" s="180"/>
      <c r="AY67" s="155"/>
      <c r="AZ67" s="178"/>
      <c r="BA67" s="180"/>
      <c r="BB67" s="155"/>
      <c r="BC67" s="178"/>
      <c r="BD67" s="180"/>
      <c r="BE67" s="155"/>
      <c r="BF67" s="178"/>
      <c r="BG67" s="180"/>
      <c r="BH67" s="155"/>
      <c r="BI67" s="178"/>
      <c r="BJ67" s="180"/>
      <c r="BK67" s="155"/>
      <c r="BL67" s="178"/>
      <c r="BM67" s="180"/>
      <c r="BN67" s="155"/>
      <c r="BO67" s="178"/>
      <c r="BP67" s="180"/>
      <c r="BQ67" s="155"/>
      <c r="BR67" s="178"/>
      <c r="BS67" s="180"/>
      <c r="BT67" s="155"/>
      <c r="BU67" s="178"/>
      <c r="BV67" s="180"/>
      <c r="BW67" s="155"/>
      <c r="BX67" s="178"/>
      <c r="BY67" s="180"/>
    </row>
    <row r="68" spans="3:77" ht="13.5" customHeight="1">
      <c r="C68" s="155"/>
      <c r="D68" s="178"/>
      <c r="E68" s="178"/>
      <c r="F68" s="155"/>
      <c r="G68" s="178"/>
      <c r="H68" s="180"/>
      <c r="I68" s="178"/>
      <c r="J68" s="178"/>
      <c r="K68" s="178"/>
      <c r="L68" s="155"/>
      <c r="M68" s="178"/>
      <c r="N68" s="180"/>
      <c r="O68" s="155"/>
      <c r="P68" s="178"/>
      <c r="Q68" s="180"/>
      <c r="R68" s="155"/>
      <c r="S68" s="178"/>
      <c r="T68" s="180"/>
      <c r="U68" s="155"/>
      <c r="V68" s="178"/>
      <c r="W68" s="180"/>
      <c r="X68" s="155"/>
      <c r="Y68" s="178"/>
      <c r="Z68" s="180"/>
      <c r="AA68" s="155"/>
      <c r="AB68" s="178"/>
      <c r="AC68" s="180"/>
      <c r="AD68" s="155"/>
      <c r="AE68" s="178"/>
      <c r="AF68" s="180"/>
      <c r="AG68" s="155"/>
      <c r="AH68" s="178"/>
      <c r="AI68" s="180"/>
      <c r="AJ68" s="155"/>
      <c r="AK68" s="178"/>
      <c r="AL68" s="180"/>
      <c r="AM68" s="155"/>
      <c r="AN68" s="178"/>
      <c r="AO68" s="180"/>
      <c r="AP68" s="155"/>
      <c r="AQ68" s="178"/>
      <c r="AR68" s="180"/>
      <c r="AS68" s="155"/>
      <c r="AT68" s="178"/>
      <c r="AU68" s="180"/>
      <c r="AV68" s="155"/>
      <c r="AW68" s="178"/>
      <c r="AX68" s="180"/>
      <c r="AY68" s="155"/>
      <c r="AZ68" s="178"/>
      <c r="BA68" s="180"/>
      <c r="BB68" s="155"/>
      <c r="BC68" s="178"/>
      <c r="BD68" s="180"/>
      <c r="BE68" s="155"/>
      <c r="BF68" s="178"/>
      <c r="BG68" s="180"/>
      <c r="BH68" s="155"/>
      <c r="BI68" s="178"/>
      <c r="BJ68" s="180"/>
      <c r="BK68" s="155"/>
      <c r="BL68" s="178"/>
      <c r="BM68" s="180"/>
      <c r="BN68" s="155"/>
      <c r="BO68" s="178"/>
      <c r="BP68" s="180"/>
      <c r="BQ68" s="155"/>
      <c r="BR68" s="178"/>
      <c r="BS68" s="180"/>
      <c r="BT68" s="155"/>
      <c r="BU68" s="178"/>
      <c r="BV68" s="180"/>
      <c r="BW68" s="155"/>
      <c r="BX68" s="178"/>
      <c r="BY68" s="180"/>
    </row>
    <row r="69" spans="3:77" ht="13.5" customHeight="1">
      <c r="C69" s="155"/>
      <c r="D69" s="178"/>
      <c r="E69" s="178"/>
      <c r="F69" s="155"/>
      <c r="G69" s="178"/>
      <c r="H69" s="180"/>
      <c r="I69" s="178"/>
      <c r="J69" s="178"/>
      <c r="K69" s="178"/>
      <c r="L69" s="155"/>
      <c r="M69" s="178"/>
      <c r="N69" s="180"/>
      <c r="O69" s="155"/>
      <c r="P69" s="178"/>
      <c r="Q69" s="180"/>
      <c r="R69" s="155"/>
      <c r="S69" s="178"/>
      <c r="T69" s="180"/>
      <c r="U69" s="155"/>
      <c r="V69" s="178"/>
      <c r="W69" s="180"/>
      <c r="X69" s="155"/>
      <c r="Y69" s="178"/>
      <c r="Z69" s="180"/>
      <c r="AA69" s="155"/>
      <c r="AB69" s="178"/>
      <c r="AC69" s="180"/>
      <c r="AD69" s="155"/>
      <c r="AE69" s="178"/>
      <c r="AF69" s="180"/>
      <c r="AG69" s="155"/>
      <c r="AH69" s="178"/>
      <c r="AI69" s="180"/>
      <c r="AJ69" s="155"/>
      <c r="AK69" s="178"/>
      <c r="AL69" s="180"/>
      <c r="AM69" s="155"/>
      <c r="AN69" s="178"/>
      <c r="AO69" s="180"/>
      <c r="AP69" s="155"/>
      <c r="AQ69" s="178"/>
      <c r="AR69" s="180"/>
      <c r="AS69" s="155"/>
      <c r="AT69" s="178"/>
      <c r="AU69" s="180"/>
      <c r="AV69" s="155"/>
      <c r="AW69" s="178"/>
      <c r="AX69" s="180"/>
      <c r="AY69" s="155"/>
      <c r="AZ69" s="178"/>
      <c r="BA69" s="180"/>
      <c r="BB69" s="155"/>
      <c r="BC69" s="178"/>
      <c r="BD69" s="180"/>
      <c r="BE69" s="155"/>
      <c r="BF69" s="178"/>
      <c r="BG69" s="180"/>
      <c r="BH69" s="155"/>
      <c r="BI69" s="178"/>
      <c r="BJ69" s="180"/>
      <c r="BK69" s="155"/>
      <c r="BL69" s="178"/>
      <c r="BM69" s="180"/>
      <c r="BN69" s="155"/>
      <c r="BO69" s="178"/>
      <c r="BP69" s="180"/>
      <c r="BQ69" s="155"/>
      <c r="BR69" s="178"/>
      <c r="BS69" s="180"/>
      <c r="BT69" s="155"/>
      <c r="BU69" s="178"/>
      <c r="BV69" s="180"/>
      <c r="BW69" s="155"/>
      <c r="BX69" s="178"/>
      <c r="BY69" s="180"/>
    </row>
    <row r="70" spans="3:77" ht="13.5" customHeight="1">
      <c r="C70" s="155"/>
      <c r="D70" s="178"/>
      <c r="E70" s="178"/>
      <c r="F70" s="155"/>
      <c r="G70" s="178"/>
      <c r="H70" s="180"/>
      <c r="I70" s="178"/>
      <c r="J70" s="178"/>
      <c r="K70" s="178"/>
      <c r="L70" s="155"/>
      <c r="M70" s="178"/>
      <c r="N70" s="180"/>
      <c r="O70" s="155"/>
      <c r="P70" s="178"/>
      <c r="Q70" s="180"/>
      <c r="R70" s="155"/>
      <c r="S70" s="178"/>
      <c r="T70" s="180"/>
      <c r="U70" s="155"/>
      <c r="V70" s="178"/>
      <c r="W70" s="180"/>
      <c r="X70" s="155"/>
      <c r="Y70" s="178"/>
      <c r="Z70" s="180"/>
      <c r="AA70" s="155"/>
      <c r="AB70" s="178"/>
      <c r="AC70" s="180"/>
      <c r="AD70" s="155"/>
      <c r="AE70" s="178"/>
      <c r="AF70" s="180"/>
      <c r="AG70" s="155"/>
      <c r="AH70" s="178"/>
      <c r="AI70" s="180"/>
      <c r="AJ70" s="155"/>
      <c r="AK70" s="178"/>
      <c r="AL70" s="180"/>
      <c r="AM70" s="155"/>
      <c r="AN70" s="178"/>
      <c r="AO70" s="180"/>
      <c r="AP70" s="155"/>
      <c r="AQ70" s="178"/>
      <c r="AR70" s="180"/>
      <c r="AS70" s="155"/>
      <c r="AT70" s="178"/>
      <c r="AU70" s="180"/>
      <c r="AV70" s="155"/>
      <c r="AW70" s="178"/>
      <c r="AX70" s="180"/>
      <c r="AY70" s="155"/>
      <c r="AZ70" s="178"/>
      <c r="BA70" s="180"/>
      <c r="BB70" s="155"/>
      <c r="BC70" s="178"/>
      <c r="BD70" s="180"/>
      <c r="BE70" s="155"/>
      <c r="BF70" s="178"/>
      <c r="BG70" s="180"/>
      <c r="BH70" s="155"/>
      <c r="BI70" s="178"/>
      <c r="BJ70" s="180"/>
      <c r="BK70" s="155"/>
      <c r="BL70" s="178"/>
      <c r="BM70" s="180"/>
      <c r="BN70" s="155"/>
      <c r="BO70" s="178"/>
      <c r="BP70" s="180"/>
      <c r="BQ70" s="155"/>
      <c r="BR70" s="178"/>
      <c r="BS70" s="180"/>
      <c r="BT70" s="155"/>
      <c r="BU70" s="178"/>
      <c r="BV70" s="180"/>
      <c r="BW70" s="155"/>
      <c r="BX70" s="178"/>
      <c r="BY70" s="180"/>
    </row>
    <row r="71" spans="3:77" ht="13.5" customHeight="1">
      <c r="C71" s="155"/>
      <c r="D71" s="178"/>
      <c r="E71" s="178"/>
      <c r="F71" s="155"/>
      <c r="G71" s="178"/>
      <c r="H71" s="180"/>
      <c r="I71" s="178"/>
      <c r="J71" s="178"/>
      <c r="K71" s="178"/>
      <c r="L71" s="155"/>
      <c r="M71" s="178"/>
      <c r="N71" s="180"/>
      <c r="O71" s="155"/>
      <c r="P71" s="178"/>
      <c r="Q71" s="180"/>
      <c r="R71" s="155"/>
      <c r="S71" s="178"/>
      <c r="T71" s="180"/>
      <c r="U71" s="155"/>
      <c r="V71" s="178"/>
      <c r="W71" s="180"/>
      <c r="X71" s="155"/>
      <c r="Y71" s="178"/>
      <c r="Z71" s="180"/>
      <c r="AA71" s="155"/>
      <c r="AB71" s="178"/>
      <c r="AC71" s="180"/>
      <c r="AD71" s="155"/>
      <c r="AE71" s="178"/>
      <c r="AF71" s="180"/>
      <c r="AG71" s="155"/>
      <c r="AH71" s="178"/>
      <c r="AI71" s="180"/>
      <c r="AJ71" s="155"/>
      <c r="AK71" s="178"/>
      <c r="AL71" s="180"/>
      <c r="AM71" s="155"/>
      <c r="AN71" s="178"/>
      <c r="AO71" s="180"/>
      <c r="AP71" s="155"/>
      <c r="AQ71" s="178"/>
      <c r="AR71" s="180"/>
      <c r="AS71" s="155"/>
      <c r="AT71" s="178"/>
      <c r="AU71" s="180"/>
      <c r="AV71" s="155"/>
      <c r="AW71" s="178"/>
      <c r="AX71" s="180"/>
      <c r="AY71" s="155"/>
      <c r="AZ71" s="178"/>
      <c r="BA71" s="180"/>
      <c r="BB71" s="155"/>
      <c r="BC71" s="178"/>
      <c r="BD71" s="180"/>
      <c r="BE71" s="155"/>
      <c r="BF71" s="178"/>
      <c r="BG71" s="180"/>
      <c r="BH71" s="155"/>
      <c r="BI71" s="178"/>
      <c r="BJ71" s="180"/>
      <c r="BK71" s="155"/>
      <c r="BL71" s="178"/>
      <c r="BM71" s="180"/>
      <c r="BN71" s="155"/>
      <c r="BO71" s="178"/>
      <c r="BP71" s="180"/>
      <c r="BQ71" s="155"/>
      <c r="BR71" s="178"/>
      <c r="BS71" s="180"/>
      <c r="BT71" s="155"/>
      <c r="BU71" s="178"/>
      <c r="BV71" s="180"/>
      <c r="BW71" s="155"/>
      <c r="BX71" s="178"/>
      <c r="BY71" s="180"/>
    </row>
    <row r="72" spans="3:77" ht="13.5" customHeight="1">
      <c r="C72" s="155"/>
      <c r="D72" s="178"/>
      <c r="E72" s="178"/>
      <c r="F72" s="155"/>
      <c r="G72" s="178"/>
      <c r="H72" s="180"/>
      <c r="I72" s="178"/>
      <c r="J72" s="178"/>
      <c r="K72" s="178"/>
      <c r="L72" s="155"/>
      <c r="M72" s="178"/>
      <c r="N72" s="180"/>
      <c r="O72" s="155"/>
      <c r="P72" s="178"/>
      <c r="Q72" s="180"/>
      <c r="R72" s="155"/>
      <c r="S72" s="178"/>
      <c r="T72" s="180"/>
      <c r="U72" s="155"/>
      <c r="V72" s="178"/>
      <c r="W72" s="180"/>
      <c r="X72" s="155"/>
      <c r="Y72" s="178"/>
      <c r="Z72" s="180"/>
      <c r="AA72" s="155"/>
      <c r="AB72" s="178"/>
      <c r="AC72" s="180"/>
      <c r="AD72" s="155"/>
      <c r="AE72" s="178"/>
      <c r="AF72" s="180"/>
      <c r="AG72" s="155"/>
      <c r="AH72" s="178"/>
      <c r="AI72" s="180"/>
      <c r="AJ72" s="155"/>
      <c r="AK72" s="178"/>
      <c r="AL72" s="180"/>
      <c r="AM72" s="155"/>
      <c r="AN72" s="178"/>
      <c r="AO72" s="180"/>
      <c r="AP72" s="155"/>
      <c r="AQ72" s="178"/>
      <c r="AR72" s="180"/>
      <c r="AS72" s="155"/>
      <c r="AT72" s="178"/>
      <c r="AU72" s="180"/>
      <c r="AV72" s="155"/>
      <c r="AW72" s="178"/>
      <c r="AX72" s="180"/>
      <c r="AY72" s="155"/>
      <c r="AZ72" s="178"/>
      <c r="BA72" s="180"/>
      <c r="BB72" s="155"/>
      <c r="BC72" s="178"/>
      <c r="BD72" s="180"/>
      <c r="BE72" s="155"/>
      <c r="BF72" s="178"/>
      <c r="BG72" s="180"/>
      <c r="BH72" s="155"/>
      <c r="BI72" s="178"/>
      <c r="BJ72" s="180"/>
      <c r="BK72" s="155"/>
      <c r="BL72" s="178"/>
      <c r="BM72" s="180"/>
      <c r="BN72" s="155"/>
      <c r="BO72" s="178"/>
      <c r="BP72" s="180"/>
      <c r="BQ72" s="155"/>
      <c r="BR72" s="178"/>
      <c r="BS72" s="180"/>
      <c r="BT72" s="155"/>
      <c r="BU72" s="178"/>
      <c r="BV72" s="180"/>
      <c r="BW72" s="155"/>
      <c r="BX72" s="178"/>
      <c r="BY72" s="180"/>
    </row>
    <row r="73" spans="3:77" ht="13.5" customHeight="1">
      <c r="C73" s="155"/>
      <c r="D73" s="178"/>
      <c r="E73" s="178"/>
      <c r="F73" s="155"/>
      <c r="G73" s="178"/>
      <c r="H73" s="180"/>
      <c r="I73" s="178"/>
      <c r="J73" s="178"/>
      <c r="K73" s="178"/>
      <c r="L73" s="155"/>
      <c r="M73" s="178"/>
      <c r="N73" s="180"/>
      <c r="O73" s="155"/>
      <c r="P73" s="178"/>
      <c r="Q73" s="180"/>
      <c r="R73" s="155"/>
      <c r="S73" s="178"/>
      <c r="T73" s="180"/>
      <c r="U73" s="155"/>
      <c r="V73" s="178"/>
      <c r="W73" s="180"/>
      <c r="X73" s="155"/>
      <c r="Y73" s="178"/>
      <c r="Z73" s="180"/>
      <c r="AA73" s="155"/>
      <c r="AB73" s="178"/>
      <c r="AC73" s="180"/>
      <c r="AD73" s="155"/>
      <c r="AE73" s="178"/>
      <c r="AF73" s="180"/>
      <c r="AG73" s="155"/>
      <c r="AH73" s="178"/>
      <c r="AI73" s="180"/>
      <c r="AJ73" s="155"/>
      <c r="AK73" s="178"/>
      <c r="AL73" s="180"/>
      <c r="AM73" s="155"/>
      <c r="AN73" s="178"/>
      <c r="AO73" s="180"/>
      <c r="AP73" s="155"/>
      <c r="AQ73" s="178"/>
      <c r="AR73" s="180"/>
      <c r="AS73" s="155"/>
      <c r="AT73" s="178"/>
      <c r="AU73" s="180"/>
      <c r="AV73" s="155"/>
      <c r="AW73" s="178"/>
      <c r="AX73" s="180"/>
      <c r="AY73" s="155"/>
      <c r="AZ73" s="178"/>
      <c r="BA73" s="180"/>
      <c r="BB73" s="155"/>
      <c r="BC73" s="178"/>
      <c r="BD73" s="180"/>
      <c r="BE73" s="155"/>
      <c r="BF73" s="178"/>
      <c r="BG73" s="180"/>
      <c r="BH73" s="155"/>
      <c r="BI73" s="178"/>
      <c r="BJ73" s="180"/>
      <c r="BK73" s="155"/>
      <c r="BL73" s="178"/>
      <c r="BM73" s="180"/>
      <c r="BN73" s="155"/>
      <c r="BO73" s="178"/>
      <c r="BP73" s="180"/>
      <c r="BQ73" s="155"/>
      <c r="BR73" s="178"/>
      <c r="BS73" s="180"/>
      <c r="BT73" s="155"/>
      <c r="BU73" s="178"/>
      <c r="BV73" s="180"/>
      <c r="BW73" s="155"/>
      <c r="BX73" s="178"/>
      <c r="BY73" s="180"/>
    </row>
    <row r="74" spans="3:77" ht="13.5" customHeight="1">
      <c r="C74" s="155"/>
      <c r="D74" s="178"/>
      <c r="E74" s="178"/>
      <c r="F74" s="155"/>
      <c r="G74" s="178"/>
      <c r="H74" s="180"/>
      <c r="I74" s="178"/>
      <c r="J74" s="178"/>
      <c r="K74" s="178"/>
      <c r="L74" s="155"/>
      <c r="M74" s="178"/>
      <c r="N74" s="180"/>
      <c r="O74" s="155"/>
      <c r="P74" s="178"/>
      <c r="Q74" s="180"/>
      <c r="R74" s="155"/>
      <c r="S74" s="178"/>
      <c r="T74" s="180"/>
      <c r="U74" s="155"/>
      <c r="V74" s="178"/>
      <c r="W74" s="180"/>
      <c r="X74" s="155"/>
      <c r="Y74" s="178"/>
      <c r="Z74" s="180"/>
      <c r="AA74" s="155"/>
      <c r="AB74" s="178"/>
      <c r="AC74" s="180"/>
      <c r="AD74" s="155"/>
      <c r="AE74" s="178"/>
      <c r="AF74" s="180"/>
      <c r="AG74" s="155"/>
      <c r="AH74" s="178"/>
      <c r="AI74" s="180"/>
      <c r="AJ74" s="155"/>
      <c r="AK74" s="178"/>
      <c r="AL74" s="180"/>
      <c r="AM74" s="155"/>
      <c r="AN74" s="178"/>
      <c r="AO74" s="180"/>
      <c r="AP74" s="155"/>
      <c r="AQ74" s="178"/>
      <c r="AR74" s="180"/>
      <c r="AS74" s="155"/>
      <c r="AT74" s="178"/>
      <c r="AU74" s="180"/>
      <c r="AV74" s="155"/>
      <c r="AW74" s="178"/>
      <c r="AX74" s="180"/>
      <c r="AY74" s="155"/>
      <c r="AZ74" s="178"/>
      <c r="BA74" s="180"/>
      <c r="BB74" s="155"/>
      <c r="BC74" s="178"/>
      <c r="BD74" s="180"/>
      <c r="BE74" s="155"/>
      <c r="BF74" s="178"/>
      <c r="BG74" s="180"/>
      <c r="BH74" s="155"/>
      <c r="BI74" s="178"/>
      <c r="BJ74" s="180"/>
      <c r="BK74" s="155"/>
      <c r="BL74" s="178"/>
      <c r="BM74" s="180"/>
      <c r="BN74" s="155"/>
      <c r="BO74" s="178"/>
      <c r="BP74" s="180"/>
      <c r="BQ74" s="155"/>
      <c r="BR74" s="178"/>
      <c r="BS74" s="180"/>
      <c r="BT74" s="155"/>
      <c r="BU74" s="178"/>
      <c r="BV74" s="180"/>
      <c r="BW74" s="155"/>
      <c r="BX74" s="178"/>
      <c r="BY74" s="180"/>
    </row>
    <row r="75" spans="3:77" ht="13.5" customHeight="1">
      <c r="C75" s="155"/>
      <c r="D75" s="178"/>
      <c r="E75" s="178"/>
      <c r="F75" s="155"/>
      <c r="G75" s="178"/>
      <c r="H75" s="180"/>
      <c r="I75" s="178"/>
      <c r="J75" s="178"/>
      <c r="K75" s="178"/>
      <c r="L75" s="155"/>
      <c r="M75" s="178"/>
      <c r="N75" s="180"/>
      <c r="O75" s="155"/>
      <c r="P75" s="178"/>
      <c r="Q75" s="180"/>
      <c r="R75" s="155"/>
      <c r="S75" s="178"/>
      <c r="T75" s="180"/>
      <c r="U75" s="155"/>
      <c r="V75" s="178"/>
      <c r="W75" s="180"/>
      <c r="X75" s="155"/>
      <c r="Y75" s="178"/>
      <c r="Z75" s="180"/>
      <c r="AA75" s="155"/>
      <c r="AB75" s="178"/>
      <c r="AC75" s="180"/>
      <c r="AD75" s="155"/>
      <c r="AE75" s="178"/>
      <c r="AF75" s="180"/>
      <c r="AG75" s="155"/>
      <c r="AH75" s="178"/>
      <c r="AI75" s="180"/>
      <c r="AJ75" s="155"/>
      <c r="AK75" s="178"/>
      <c r="AL75" s="180"/>
      <c r="AM75" s="155"/>
      <c r="AN75" s="178"/>
      <c r="AO75" s="180"/>
      <c r="AP75" s="155"/>
      <c r="AQ75" s="178"/>
      <c r="AR75" s="180"/>
      <c r="AS75" s="155"/>
      <c r="AT75" s="178"/>
      <c r="AU75" s="180"/>
      <c r="AV75" s="155"/>
      <c r="AW75" s="178"/>
      <c r="AX75" s="180"/>
      <c r="AY75" s="155"/>
      <c r="AZ75" s="178"/>
      <c r="BA75" s="180"/>
      <c r="BB75" s="155"/>
      <c r="BC75" s="178"/>
      <c r="BD75" s="180"/>
      <c r="BE75" s="155"/>
      <c r="BF75" s="178"/>
      <c r="BG75" s="180"/>
      <c r="BH75" s="155"/>
      <c r="BI75" s="178"/>
      <c r="BJ75" s="180"/>
      <c r="BK75" s="155"/>
      <c r="BL75" s="178"/>
      <c r="BM75" s="180"/>
      <c r="BN75" s="155"/>
      <c r="BO75" s="178"/>
      <c r="BP75" s="180"/>
      <c r="BQ75" s="155"/>
      <c r="BR75" s="178"/>
      <c r="BS75" s="180"/>
      <c r="BT75" s="155"/>
      <c r="BU75" s="178"/>
      <c r="BV75" s="180"/>
      <c r="BW75" s="155"/>
      <c r="BX75" s="178"/>
      <c r="BY75" s="180"/>
    </row>
    <row r="76" spans="3:77" ht="13.5" customHeight="1">
      <c r="C76" s="155"/>
      <c r="D76" s="178"/>
      <c r="E76" s="178"/>
      <c r="F76" s="155"/>
      <c r="G76" s="178"/>
      <c r="H76" s="180"/>
      <c r="I76" s="178"/>
      <c r="J76" s="178"/>
      <c r="K76" s="178"/>
      <c r="L76" s="155"/>
      <c r="M76" s="178"/>
      <c r="N76" s="180"/>
      <c r="O76" s="155"/>
      <c r="P76" s="178"/>
      <c r="Q76" s="180"/>
      <c r="R76" s="155"/>
      <c r="S76" s="178"/>
      <c r="T76" s="180"/>
      <c r="U76" s="155"/>
      <c r="V76" s="178"/>
      <c r="W76" s="180"/>
      <c r="X76" s="155"/>
      <c r="Y76" s="178"/>
      <c r="Z76" s="180"/>
      <c r="AA76" s="155"/>
      <c r="AB76" s="178"/>
      <c r="AC76" s="180"/>
      <c r="AD76" s="155"/>
      <c r="AE76" s="178"/>
      <c r="AF76" s="180"/>
      <c r="AG76" s="155"/>
      <c r="AH76" s="178"/>
      <c r="AI76" s="180"/>
      <c r="AJ76" s="155"/>
      <c r="AK76" s="178"/>
      <c r="AL76" s="180"/>
      <c r="AM76" s="155"/>
      <c r="AN76" s="178"/>
      <c r="AO76" s="180"/>
      <c r="AP76" s="155"/>
      <c r="AQ76" s="178"/>
      <c r="AR76" s="180"/>
      <c r="AS76" s="155"/>
      <c r="AT76" s="178"/>
      <c r="AU76" s="180"/>
      <c r="AV76" s="155"/>
      <c r="AW76" s="178"/>
      <c r="AX76" s="180"/>
      <c r="AY76" s="155"/>
      <c r="AZ76" s="178"/>
      <c r="BA76" s="180"/>
      <c r="BB76" s="155"/>
      <c r="BC76" s="178"/>
      <c r="BD76" s="180"/>
      <c r="BE76" s="155"/>
      <c r="BF76" s="178"/>
      <c r="BG76" s="180"/>
      <c r="BH76" s="155"/>
      <c r="BI76" s="178"/>
      <c r="BJ76" s="180"/>
      <c r="BK76" s="155"/>
      <c r="BL76" s="178"/>
      <c r="BM76" s="180"/>
      <c r="BN76" s="155"/>
      <c r="BO76" s="178"/>
      <c r="BP76" s="180"/>
      <c r="BQ76" s="155"/>
      <c r="BR76" s="178"/>
      <c r="BS76" s="180"/>
      <c r="BT76" s="155"/>
      <c r="BU76" s="178"/>
      <c r="BV76" s="180"/>
      <c r="BW76" s="155"/>
      <c r="BX76" s="178"/>
      <c r="BY76" s="180"/>
    </row>
    <row r="77" spans="3:77" ht="13.5" customHeight="1">
      <c r="C77" s="155"/>
      <c r="D77" s="178"/>
      <c r="E77" s="178"/>
      <c r="F77" s="155"/>
      <c r="G77" s="178"/>
      <c r="H77" s="180"/>
      <c r="I77" s="178"/>
      <c r="J77" s="178"/>
      <c r="K77" s="178"/>
      <c r="L77" s="155"/>
      <c r="M77" s="178"/>
      <c r="N77" s="180"/>
      <c r="O77" s="155"/>
      <c r="P77" s="178"/>
      <c r="Q77" s="180"/>
      <c r="R77" s="155"/>
      <c r="S77" s="178"/>
      <c r="T77" s="180"/>
      <c r="U77" s="155"/>
      <c r="V77" s="178"/>
      <c r="W77" s="180"/>
      <c r="X77" s="155"/>
      <c r="Y77" s="178"/>
      <c r="Z77" s="180"/>
      <c r="AA77" s="155"/>
      <c r="AB77" s="178"/>
      <c r="AC77" s="180"/>
      <c r="AD77" s="155"/>
      <c r="AE77" s="178"/>
      <c r="AF77" s="180"/>
      <c r="AG77" s="155"/>
      <c r="AH77" s="178"/>
      <c r="AI77" s="180"/>
      <c r="AJ77" s="155"/>
      <c r="AK77" s="178"/>
      <c r="AL77" s="180"/>
      <c r="AM77" s="155"/>
      <c r="AN77" s="178"/>
      <c r="AO77" s="180"/>
      <c r="AP77" s="155"/>
      <c r="AQ77" s="178"/>
      <c r="AR77" s="180"/>
      <c r="AS77" s="155"/>
      <c r="AT77" s="178"/>
      <c r="AU77" s="180"/>
      <c r="AV77" s="155"/>
      <c r="AW77" s="178"/>
      <c r="AX77" s="180"/>
      <c r="AY77" s="155"/>
      <c r="AZ77" s="178"/>
      <c r="BA77" s="180"/>
      <c r="BB77" s="155"/>
      <c r="BC77" s="178"/>
      <c r="BD77" s="180"/>
      <c r="BE77" s="155"/>
      <c r="BF77" s="178"/>
      <c r="BG77" s="180"/>
      <c r="BH77" s="155"/>
      <c r="BI77" s="178"/>
      <c r="BJ77" s="180"/>
      <c r="BK77" s="155"/>
      <c r="BL77" s="178"/>
      <c r="BM77" s="180"/>
      <c r="BN77" s="155"/>
      <c r="BO77" s="178"/>
      <c r="BP77" s="180"/>
      <c r="BQ77" s="155"/>
      <c r="BR77" s="178"/>
      <c r="BS77" s="180"/>
      <c r="BT77" s="155"/>
      <c r="BU77" s="178"/>
      <c r="BV77" s="180"/>
      <c r="BW77" s="155"/>
      <c r="BX77" s="178"/>
      <c r="BY77" s="180"/>
    </row>
    <row r="78" spans="3:77" ht="13.5" customHeight="1">
      <c r="C78" s="155"/>
      <c r="D78" s="178"/>
      <c r="E78" s="178"/>
      <c r="F78" s="155"/>
      <c r="G78" s="178"/>
      <c r="H78" s="180"/>
      <c r="I78" s="178"/>
      <c r="J78" s="178"/>
      <c r="K78" s="178"/>
      <c r="L78" s="155"/>
      <c r="M78" s="178"/>
      <c r="N78" s="180"/>
      <c r="O78" s="155"/>
      <c r="P78" s="178"/>
      <c r="Q78" s="180"/>
      <c r="R78" s="155"/>
      <c r="S78" s="178"/>
      <c r="T78" s="180"/>
      <c r="U78" s="155"/>
      <c r="V78" s="178"/>
      <c r="W78" s="180"/>
      <c r="X78" s="155"/>
      <c r="Y78" s="178"/>
      <c r="Z78" s="180"/>
      <c r="AA78" s="155"/>
      <c r="AB78" s="178"/>
      <c r="AC78" s="180"/>
      <c r="AD78" s="155"/>
      <c r="AE78" s="178"/>
      <c r="AF78" s="180"/>
      <c r="AG78" s="155"/>
      <c r="AH78" s="178"/>
      <c r="AI78" s="180"/>
      <c r="AJ78" s="155"/>
      <c r="AK78" s="178"/>
      <c r="AL78" s="180"/>
      <c r="AM78" s="155"/>
      <c r="AN78" s="178"/>
      <c r="AO78" s="180"/>
      <c r="AP78" s="155"/>
      <c r="AQ78" s="178"/>
      <c r="AR78" s="180"/>
      <c r="AS78" s="155"/>
      <c r="AT78" s="178"/>
      <c r="AU78" s="180"/>
      <c r="AV78" s="155"/>
      <c r="AW78" s="178"/>
      <c r="AX78" s="180"/>
      <c r="AY78" s="155"/>
      <c r="AZ78" s="178"/>
      <c r="BA78" s="180"/>
      <c r="BB78" s="155"/>
      <c r="BC78" s="178"/>
      <c r="BD78" s="180"/>
      <c r="BE78" s="155"/>
      <c r="BF78" s="178"/>
      <c r="BG78" s="180"/>
      <c r="BH78" s="155"/>
      <c r="BI78" s="178"/>
      <c r="BJ78" s="180"/>
      <c r="BK78" s="155"/>
      <c r="BL78" s="178"/>
      <c r="BM78" s="180"/>
      <c r="BN78" s="155"/>
      <c r="BO78" s="178"/>
      <c r="BP78" s="180"/>
      <c r="BQ78" s="155"/>
      <c r="BR78" s="178"/>
      <c r="BS78" s="180"/>
      <c r="BT78" s="155"/>
      <c r="BU78" s="178"/>
      <c r="BV78" s="180"/>
      <c r="BW78" s="155"/>
      <c r="BX78" s="178"/>
      <c r="BY78" s="180"/>
    </row>
    <row r="79" spans="3:77" ht="13.5" customHeight="1">
      <c r="C79" s="155"/>
      <c r="D79" s="178"/>
      <c r="E79" s="178"/>
      <c r="F79" s="155"/>
      <c r="G79" s="178"/>
      <c r="H79" s="180"/>
      <c r="I79" s="178"/>
      <c r="J79" s="178"/>
      <c r="K79" s="178"/>
      <c r="L79" s="155"/>
      <c r="M79" s="178"/>
      <c r="N79" s="180"/>
      <c r="O79" s="155"/>
      <c r="P79" s="178"/>
      <c r="Q79" s="180"/>
      <c r="R79" s="155"/>
      <c r="S79" s="178"/>
      <c r="T79" s="180"/>
      <c r="U79" s="155"/>
      <c r="V79" s="178"/>
      <c r="W79" s="180"/>
      <c r="X79" s="155"/>
      <c r="Y79" s="178"/>
      <c r="Z79" s="180"/>
      <c r="AA79" s="155"/>
      <c r="AB79" s="178"/>
      <c r="AC79" s="180"/>
      <c r="AD79" s="155"/>
      <c r="AE79" s="178"/>
      <c r="AF79" s="180"/>
      <c r="AG79" s="155"/>
      <c r="AH79" s="178"/>
      <c r="AI79" s="180"/>
      <c r="AJ79" s="155"/>
      <c r="AK79" s="178"/>
      <c r="AL79" s="180"/>
      <c r="AM79" s="155"/>
      <c r="AN79" s="178"/>
      <c r="AO79" s="180"/>
      <c r="AP79" s="155"/>
      <c r="AQ79" s="178"/>
      <c r="AR79" s="180"/>
      <c r="AS79" s="155"/>
      <c r="AT79" s="178"/>
      <c r="AU79" s="180"/>
      <c r="AV79" s="155"/>
      <c r="AW79" s="178"/>
      <c r="AX79" s="180"/>
      <c r="AY79" s="155"/>
      <c r="AZ79" s="178"/>
      <c r="BA79" s="180"/>
      <c r="BB79" s="155"/>
      <c r="BC79" s="178"/>
      <c r="BD79" s="180"/>
      <c r="BE79" s="155"/>
      <c r="BF79" s="178"/>
      <c r="BG79" s="180"/>
      <c r="BH79" s="155"/>
      <c r="BI79" s="178"/>
      <c r="BJ79" s="180"/>
      <c r="BK79" s="155"/>
      <c r="BL79" s="178"/>
      <c r="BM79" s="180"/>
      <c r="BN79" s="155"/>
      <c r="BO79" s="178"/>
      <c r="BP79" s="180"/>
      <c r="BQ79" s="155"/>
      <c r="BR79" s="178"/>
      <c r="BS79" s="180"/>
      <c r="BT79" s="155"/>
      <c r="BU79" s="178"/>
      <c r="BV79" s="180"/>
      <c r="BW79" s="155"/>
      <c r="BX79" s="178"/>
      <c r="BY79" s="180"/>
    </row>
    <row r="80" spans="3:77" ht="13.5" customHeight="1">
      <c r="C80" s="155"/>
      <c r="D80" s="178"/>
      <c r="E80" s="178"/>
      <c r="F80" s="155"/>
      <c r="G80" s="178"/>
      <c r="H80" s="180"/>
      <c r="I80" s="178"/>
      <c r="J80" s="178"/>
      <c r="K80" s="178"/>
      <c r="L80" s="155"/>
      <c r="M80" s="178"/>
      <c r="N80" s="180"/>
      <c r="O80" s="155"/>
      <c r="P80" s="178"/>
      <c r="Q80" s="180"/>
      <c r="R80" s="155"/>
      <c r="S80" s="178"/>
      <c r="T80" s="180"/>
      <c r="U80" s="155"/>
      <c r="V80" s="178"/>
      <c r="W80" s="180"/>
      <c r="X80" s="155"/>
      <c r="Y80" s="178"/>
      <c r="Z80" s="180"/>
      <c r="AA80" s="155"/>
      <c r="AB80" s="178"/>
      <c r="AC80" s="180"/>
      <c r="AD80" s="155"/>
      <c r="AE80" s="178"/>
      <c r="AF80" s="180"/>
      <c r="AG80" s="155"/>
      <c r="AH80" s="178"/>
      <c r="AI80" s="180"/>
      <c r="AJ80" s="155"/>
      <c r="AK80" s="178"/>
      <c r="AL80" s="180"/>
      <c r="AM80" s="155"/>
      <c r="AN80" s="178"/>
      <c r="AO80" s="180"/>
      <c r="AP80" s="155"/>
      <c r="AQ80" s="178"/>
      <c r="AR80" s="180"/>
      <c r="AS80" s="155"/>
      <c r="AT80" s="178"/>
      <c r="AU80" s="180"/>
      <c r="AV80" s="155"/>
      <c r="AW80" s="178"/>
      <c r="AX80" s="180"/>
      <c r="AY80" s="155"/>
      <c r="AZ80" s="178"/>
      <c r="BA80" s="180"/>
      <c r="BB80" s="155"/>
      <c r="BC80" s="178"/>
      <c r="BD80" s="180"/>
      <c r="BE80" s="155"/>
      <c r="BF80" s="178"/>
      <c r="BG80" s="180"/>
      <c r="BH80" s="155"/>
      <c r="BI80" s="178"/>
      <c r="BJ80" s="180"/>
      <c r="BK80" s="155"/>
      <c r="BL80" s="178"/>
      <c r="BM80" s="180"/>
      <c r="BN80" s="155"/>
      <c r="BO80" s="178"/>
      <c r="BP80" s="180"/>
      <c r="BQ80" s="155"/>
      <c r="BR80" s="178"/>
      <c r="BS80" s="180"/>
      <c r="BT80" s="155"/>
      <c r="BU80" s="178"/>
      <c r="BV80" s="180"/>
      <c r="BW80" s="155"/>
      <c r="BX80" s="178"/>
      <c r="BY80" s="180"/>
    </row>
    <row r="81" spans="3:77" ht="13.5" customHeight="1">
      <c r="C81" s="155"/>
      <c r="D81" s="178"/>
      <c r="E81" s="178"/>
      <c r="F81" s="155"/>
      <c r="G81" s="178"/>
      <c r="H81" s="180"/>
      <c r="I81" s="178"/>
      <c r="J81" s="178"/>
      <c r="K81" s="178"/>
      <c r="L81" s="155"/>
      <c r="M81" s="178"/>
      <c r="N81" s="180"/>
      <c r="O81" s="155"/>
      <c r="P81" s="178"/>
      <c r="Q81" s="180"/>
      <c r="R81" s="155"/>
      <c r="S81" s="178"/>
      <c r="T81" s="180"/>
      <c r="U81" s="155"/>
      <c r="V81" s="178"/>
      <c r="W81" s="180"/>
      <c r="X81" s="155"/>
      <c r="Y81" s="178"/>
      <c r="Z81" s="180"/>
      <c r="AA81" s="155"/>
      <c r="AB81" s="178"/>
      <c r="AC81" s="180"/>
      <c r="AD81" s="155"/>
      <c r="AE81" s="178"/>
      <c r="AF81" s="180"/>
      <c r="AG81" s="155"/>
      <c r="AH81" s="178"/>
      <c r="AI81" s="180"/>
      <c r="AJ81" s="155"/>
      <c r="AK81" s="178"/>
      <c r="AL81" s="180"/>
      <c r="AM81" s="155"/>
      <c r="AN81" s="178"/>
      <c r="AO81" s="180"/>
      <c r="AP81" s="155"/>
      <c r="AQ81" s="178"/>
      <c r="AR81" s="180"/>
      <c r="AS81" s="155"/>
      <c r="AT81" s="178"/>
      <c r="AU81" s="180"/>
      <c r="AV81" s="155"/>
      <c r="AW81" s="178"/>
      <c r="AX81" s="180"/>
      <c r="AY81" s="155"/>
      <c r="AZ81" s="178"/>
      <c r="BA81" s="180"/>
      <c r="BB81" s="155"/>
      <c r="BC81" s="178"/>
      <c r="BD81" s="180"/>
      <c r="BE81" s="155"/>
      <c r="BF81" s="178"/>
      <c r="BG81" s="180"/>
      <c r="BH81" s="155"/>
      <c r="BI81" s="178"/>
      <c r="BJ81" s="180"/>
      <c r="BK81" s="155"/>
      <c r="BL81" s="178"/>
      <c r="BM81" s="180"/>
      <c r="BN81" s="155"/>
      <c r="BO81" s="178"/>
      <c r="BP81" s="180"/>
      <c r="BQ81" s="155"/>
      <c r="BR81" s="178"/>
      <c r="BS81" s="180"/>
      <c r="BT81" s="155"/>
      <c r="BU81" s="178"/>
      <c r="BV81" s="180"/>
      <c r="BW81" s="155"/>
      <c r="BX81" s="178"/>
      <c r="BY81" s="180"/>
    </row>
    <row r="82" spans="3:77" ht="13.5" customHeight="1">
      <c r="C82" s="155"/>
      <c r="D82" s="178"/>
      <c r="E82" s="178"/>
      <c r="F82" s="155"/>
      <c r="G82" s="178"/>
      <c r="H82" s="180"/>
      <c r="I82" s="178"/>
      <c r="J82" s="178"/>
      <c r="K82" s="178"/>
      <c r="L82" s="155"/>
      <c r="M82" s="178"/>
      <c r="N82" s="180"/>
      <c r="O82" s="155"/>
      <c r="P82" s="178"/>
      <c r="Q82" s="180"/>
      <c r="R82" s="155"/>
      <c r="S82" s="178"/>
      <c r="T82" s="180"/>
      <c r="U82" s="155"/>
      <c r="V82" s="178"/>
      <c r="W82" s="180"/>
      <c r="X82" s="155"/>
      <c r="Y82" s="178"/>
      <c r="Z82" s="180"/>
      <c r="AA82" s="155"/>
      <c r="AB82" s="178"/>
      <c r="AC82" s="180"/>
      <c r="AD82" s="155"/>
      <c r="AE82" s="178"/>
      <c r="AF82" s="180"/>
      <c r="AG82" s="155"/>
      <c r="AH82" s="178"/>
      <c r="AI82" s="180"/>
      <c r="AJ82" s="155"/>
      <c r="AK82" s="178"/>
      <c r="AL82" s="180"/>
      <c r="AM82" s="155"/>
      <c r="AN82" s="178"/>
      <c r="AO82" s="180"/>
      <c r="AP82" s="155"/>
      <c r="AQ82" s="178"/>
      <c r="AR82" s="180"/>
      <c r="AS82" s="155"/>
      <c r="AT82" s="178"/>
      <c r="AU82" s="180"/>
      <c r="AV82" s="155"/>
      <c r="AW82" s="178"/>
      <c r="AX82" s="180"/>
      <c r="AY82" s="155"/>
      <c r="AZ82" s="178"/>
      <c r="BA82" s="180"/>
      <c r="BB82" s="155"/>
      <c r="BC82" s="178"/>
      <c r="BD82" s="180"/>
      <c r="BE82" s="155"/>
      <c r="BF82" s="178"/>
      <c r="BG82" s="180"/>
      <c r="BH82" s="155"/>
      <c r="BI82" s="178"/>
      <c r="BJ82" s="180"/>
      <c r="BK82" s="155"/>
      <c r="BL82" s="178"/>
      <c r="BM82" s="180"/>
      <c r="BN82" s="155"/>
      <c r="BO82" s="178"/>
      <c r="BP82" s="180"/>
      <c r="BQ82" s="155"/>
      <c r="BR82" s="178"/>
      <c r="BS82" s="180"/>
      <c r="BT82" s="155"/>
      <c r="BU82" s="178"/>
      <c r="BV82" s="180"/>
      <c r="BW82" s="155"/>
      <c r="BX82" s="178"/>
      <c r="BY82" s="180"/>
    </row>
    <row r="83" spans="3:77" ht="13.5" customHeight="1">
      <c r="C83" s="155"/>
      <c r="D83" s="178"/>
      <c r="E83" s="178"/>
      <c r="F83" s="155"/>
      <c r="G83" s="178"/>
      <c r="H83" s="180"/>
      <c r="I83" s="178"/>
      <c r="J83" s="178"/>
      <c r="K83" s="178"/>
      <c r="L83" s="155"/>
      <c r="M83" s="178"/>
      <c r="N83" s="180"/>
      <c r="O83" s="155"/>
      <c r="P83" s="178"/>
      <c r="Q83" s="180"/>
      <c r="R83" s="155"/>
      <c r="S83" s="178"/>
      <c r="T83" s="180"/>
      <c r="U83" s="155"/>
      <c r="V83" s="178"/>
      <c r="W83" s="180"/>
      <c r="X83" s="155"/>
      <c r="Y83" s="178"/>
      <c r="Z83" s="180"/>
      <c r="AA83" s="155"/>
      <c r="AB83" s="178"/>
      <c r="AC83" s="180"/>
      <c r="AD83" s="155"/>
      <c r="AE83" s="178"/>
      <c r="AF83" s="180"/>
      <c r="AG83" s="155"/>
      <c r="AH83" s="178"/>
      <c r="AI83" s="180"/>
      <c r="AJ83" s="155"/>
      <c r="AK83" s="178"/>
      <c r="AL83" s="180"/>
      <c r="AM83" s="155"/>
      <c r="AN83" s="178"/>
      <c r="AO83" s="180"/>
      <c r="AP83" s="155"/>
      <c r="AQ83" s="178"/>
      <c r="AR83" s="180"/>
      <c r="AS83" s="155"/>
      <c r="AT83" s="178"/>
      <c r="AU83" s="180"/>
      <c r="AV83" s="155"/>
      <c r="AW83" s="178"/>
      <c r="AX83" s="180"/>
      <c r="AY83" s="155"/>
      <c r="AZ83" s="178"/>
      <c r="BA83" s="180"/>
      <c r="BB83" s="155"/>
      <c r="BC83" s="178"/>
      <c r="BD83" s="180"/>
      <c r="BE83" s="155"/>
      <c r="BF83" s="178"/>
      <c r="BG83" s="180"/>
      <c r="BH83" s="155"/>
      <c r="BI83" s="178"/>
      <c r="BJ83" s="180"/>
      <c r="BK83" s="155"/>
      <c r="BL83" s="178"/>
      <c r="BM83" s="180"/>
      <c r="BN83" s="155"/>
      <c r="BO83" s="178"/>
      <c r="BP83" s="180"/>
      <c r="BQ83" s="155"/>
      <c r="BR83" s="178"/>
      <c r="BS83" s="180"/>
      <c r="BT83" s="155"/>
      <c r="BU83" s="178"/>
      <c r="BV83" s="180"/>
      <c r="BW83" s="155"/>
      <c r="BX83" s="178"/>
      <c r="BY83" s="180"/>
    </row>
    <row r="84" spans="3:77" ht="13.5" customHeight="1">
      <c r="C84" s="155"/>
      <c r="D84" s="178"/>
      <c r="E84" s="178"/>
      <c r="F84" s="155"/>
      <c r="G84" s="178"/>
      <c r="H84" s="180"/>
      <c r="I84" s="178"/>
      <c r="J84" s="178"/>
      <c r="K84" s="178"/>
      <c r="L84" s="155"/>
      <c r="M84" s="178"/>
      <c r="N84" s="180"/>
      <c r="O84" s="155"/>
      <c r="P84" s="178"/>
      <c r="Q84" s="180"/>
      <c r="R84" s="155"/>
      <c r="S84" s="178"/>
      <c r="T84" s="180"/>
      <c r="U84" s="155"/>
      <c r="V84" s="178"/>
      <c r="W84" s="180"/>
      <c r="X84" s="155"/>
      <c r="Y84" s="178"/>
      <c r="Z84" s="180"/>
      <c r="AA84" s="155"/>
      <c r="AB84" s="178"/>
      <c r="AC84" s="180"/>
      <c r="AD84" s="155"/>
      <c r="AE84" s="178"/>
      <c r="AF84" s="180"/>
      <c r="AG84" s="155"/>
      <c r="AH84" s="178"/>
      <c r="AI84" s="180"/>
      <c r="AJ84" s="155"/>
      <c r="AK84" s="178"/>
      <c r="AL84" s="180"/>
      <c r="AM84" s="155"/>
      <c r="AN84" s="178"/>
      <c r="AO84" s="180"/>
      <c r="AP84" s="155"/>
      <c r="AQ84" s="178"/>
      <c r="AR84" s="180"/>
      <c r="AS84" s="155"/>
      <c r="AT84" s="178"/>
      <c r="AU84" s="180"/>
      <c r="AV84" s="155"/>
      <c r="AW84" s="178"/>
      <c r="AX84" s="180"/>
      <c r="AY84" s="155"/>
      <c r="AZ84" s="178"/>
      <c r="BA84" s="180"/>
      <c r="BB84" s="155"/>
      <c r="BC84" s="178"/>
      <c r="BD84" s="180"/>
      <c r="BE84" s="155"/>
      <c r="BF84" s="178"/>
      <c r="BG84" s="180"/>
      <c r="BH84" s="155"/>
      <c r="BI84" s="178"/>
      <c r="BJ84" s="180"/>
      <c r="BK84" s="155"/>
      <c r="BL84" s="178"/>
      <c r="BM84" s="180"/>
      <c r="BN84" s="155"/>
      <c r="BO84" s="178"/>
      <c r="BP84" s="180"/>
      <c r="BQ84" s="155"/>
      <c r="BR84" s="178"/>
      <c r="BS84" s="180"/>
      <c r="BT84" s="155"/>
      <c r="BU84" s="178"/>
      <c r="BV84" s="180"/>
      <c r="BW84" s="155"/>
      <c r="BX84" s="178"/>
      <c r="BY84" s="180"/>
    </row>
    <row r="85" spans="3:77" ht="13.5" customHeight="1">
      <c r="C85" s="155"/>
      <c r="D85" s="178"/>
      <c r="E85" s="178"/>
      <c r="F85" s="155"/>
      <c r="G85" s="178"/>
      <c r="H85" s="180"/>
      <c r="I85" s="178"/>
      <c r="J85" s="178"/>
      <c r="K85" s="178"/>
      <c r="L85" s="155"/>
      <c r="M85" s="178"/>
      <c r="N85" s="180"/>
      <c r="O85" s="155"/>
      <c r="P85" s="178"/>
      <c r="Q85" s="180"/>
      <c r="R85" s="155"/>
      <c r="S85" s="178"/>
      <c r="T85" s="180"/>
      <c r="U85" s="155"/>
      <c r="V85" s="178"/>
      <c r="W85" s="180"/>
      <c r="X85" s="155"/>
      <c r="Y85" s="178"/>
      <c r="Z85" s="180"/>
      <c r="AA85" s="155"/>
      <c r="AB85" s="178"/>
      <c r="AC85" s="180"/>
      <c r="AD85" s="155"/>
      <c r="AE85" s="178"/>
      <c r="AF85" s="180"/>
      <c r="AG85" s="155"/>
      <c r="AH85" s="178"/>
      <c r="AI85" s="180"/>
      <c r="AJ85" s="155"/>
      <c r="AK85" s="178"/>
      <c r="AL85" s="180"/>
      <c r="AM85" s="155"/>
      <c r="AN85" s="178"/>
      <c r="AO85" s="180"/>
      <c r="AP85" s="155"/>
      <c r="AQ85" s="178"/>
      <c r="AR85" s="180"/>
      <c r="AS85" s="155"/>
      <c r="AT85" s="178"/>
      <c r="AU85" s="180"/>
      <c r="AV85" s="155"/>
      <c r="AW85" s="178"/>
      <c r="AX85" s="180"/>
      <c r="AY85" s="155"/>
      <c r="AZ85" s="178"/>
      <c r="BA85" s="180"/>
      <c r="BB85" s="155"/>
      <c r="BC85" s="178"/>
      <c r="BD85" s="180"/>
      <c r="BE85" s="155"/>
      <c r="BF85" s="178"/>
      <c r="BG85" s="180"/>
      <c r="BH85" s="155"/>
      <c r="BI85" s="178"/>
      <c r="BJ85" s="180"/>
      <c r="BK85" s="155"/>
      <c r="BL85" s="178"/>
      <c r="BM85" s="180"/>
      <c r="BN85" s="155"/>
      <c r="BO85" s="178"/>
      <c r="BP85" s="180"/>
      <c r="BQ85" s="155"/>
      <c r="BR85" s="178"/>
      <c r="BS85" s="180"/>
      <c r="BT85" s="155"/>
      <c r="BU85" s="178"/>
      <c r="BV85" s="180"/>
      <c r="BW85" s="155"/>
      <c r="BX85" s="178"/>
      <c r="BY85" s="180"/>
    </row>
    <row r="86" spans="3:77" ht="13.5" customHeight="1">
      <c r="C86" s="155"/>
      <c r="D86" s="178"/>
      <c r="E86" s="178"/>
      <c r="F86" s="155"/>
      <c r="G86" s="178"/>
      <c r="H86" s="180"/>
      <c r="I86" s="178"/>
      <c r="J86" s="178"/>
      <c r="K86" s="178"/>
      <c r="L86" s="155"/>
      <c r="M86" s="178"/>
      <c r="N86" s="180"/>
      <c r="O86" s="155"/>
      <c r="P86" s="178"/>
      <c r="Q86" s="180"/>
      <c r="R86" s="155"/>
      <c r="S86" s="178"/>
      <c r="T86" s="180"/>
      <c r="U86" s="155"/>
      <c r="V86" s="178"/>
      <c r="W86" s="180"/>
      <c r="X86" s="155"/>
      <c r="Y86" s="178"/>
      <c r="Z86" s="180"/>
      <c r="AA86" s="155"/>
      <c r="AB86" s="178"/>
      <c r="AC86" s="180"/>
      <c r="AD86" s="155"/>
      <c r="AE86" s="178"/>
      <c r="AF86" s="180"/>
      <c r="AG86" s="155"/>
      <c r="AH86" s="178"/>
      <c r="AI86" s="180"/>
      <c r="AJ86" s="155"/>
      <c r="AK86" s="178"/>
      <c r="AL86" s="180"/>
      <c r="AM86" s="155"/>
      <c r="AN86" s="178"/>
      <c r="AO86" s="180"/>
      <c r="AP86" s="155"/>
      <c r="AQ86" s="178"/>
      <c r="AR86" s="180"/>
      <c r="AS86" s="155"/>
      <c r="AT86" s="178"/>
      <c r="AU86" s="180"/>
      <c r="AV86" s="155"/>
      <c r="AW86" s="178"/>
      <c r="AX86" s="180"/>
      <c r="AY86" s="155"/>
      <c r="AZ86" s="178"/>
      <c r="BA86" s="180"/>
      <c r="BB86" s="155"/>
      <c r="BC86" s="178"/>
      <c r="BD86" s="180"/>
      <c r="BE86" s="155"/>
      <c r="BF86" s="178"/>
      <c r="BG86" s="180"/>
      <c r="BH86" s="155"/>
      <c r="BI86" s="178"/>
      <c r="BJ86" s="180"/>
      <c r="BK86" s="155"/>
      <c r="BL86" s="178"/>
      <c r="BM86" s="180"/>
      <c r="BN86" s="155"/>
      <c r="BO86" s="178"/>
      <c r="BP86" s="180"/>
      <c r="BQ86" s="155"/>
      <c r="BR86" s="178"/>
      <c r="BS86" s="180"/>
      <c r="BT86" s="155"/>
      <c r="BU86" s="178"/>
      <c r="BV86" s="180"/>
      <c r="BW86" s="155"/>
      <c r="BX86" s="178"/>
      <c r="BY86" s="180"/>
    </row>
    <row r="87" spans="3:77" ht="13.5" customHeight="1">
      <c r="C87" s="155"/>
      <c r="D87" s="178"/>
      <c r="E87" s="178"/>
      <c r="F87" s="155"/>
      <c r="G87" s="178"/>
      <c r="H87" s="180"/>
      <c r="I87" s="178"/>
      <c r="J87" s="178"/>
      <c r="K87" s="178"/>
      <c r="L87" s="155"/>
      <c r="M87" s="178"/>
      <c r="N87" s="180"/>
      <c r="O87" s="155"/>
      <c r="P87" s="178"/>
      <c r="Q87" s="180"/>
      <c r="R87" s="155"/>
      <c r="S87" s="178"/>
      <c r="T87" s="180"/>
      <c r="U87" s="155"/>
      <c r="V87" s="178"/>
      <c r="W87" s="180"/>
      <c r="X87" s="155"/>
      <c r="Y87" s="178"/>
      <c r="Z87" s="180"/>
      <c r="AA87" s="155"/>
      <c r="AB87" s="178"/>
      <c r="AC87" s="180"/>
      <c r="AD87" s="155"/>
      <c r="AE87" s="178"/>
      <c r="AF87" s="180"/>
      <c r="AG87" s="155"/>
      <c r="AH87" s="178"/>
      <c r="AI87" s="180"/>
      <c r="AJ87" s="155"/>
      <c r="AK87" s="178"/>
      <c r="AL87" s="180"/>
      <c r="AM87" s="155"/>
      <c r="AN87" s="178"/>
      <c r="AO87" s="180"/>
      <c r="AP87" s="155"/>
      <c r="AQ87" s="178"/>
      <c r="AR87" s="180"/>
      <c r="AS87" s="155"/>
      <c r="AT87" s="178"/>
      <c r="AU87" s="180"/>
      <c r="AV87" s="155"/>
      <c r="AW87" s="178"/>
      <c r="AX87" s="180"/>
      <c r="AY87" s="155"/>
      <c r="AZ87" s="178"/>
      <c r="BA87" s="180"/>
      <c r="BB87" s="155"/>
      <c r="BC87" s="178"/>
      <c r="BD87" s="180"/>
      <c r="BE87" s="155"/>
      <c r="BF87" s="178"/>
      <c r="BG87" s="180"/>
      <c r="BH87" s="155"/>
      <c r="BI87" s="178"/>
      <c r="BJ87" s="180"/>
      <c r="BK87" s="155"/>
      <c r="BL87" s="178"/>
      <c r="BM87" s="180"/>
      <c r="BN87" s="155"/>
      <c r="BO87" s="178"/>
      <c r="BP87" s="180"/>
      <c r="BQ87" s="155"/>
      <c r="BR87" s="178"/>
      <c r="BS87" s="180"/>
      <c r="BT87" s="155"/>
      <c r="BU87" s="178"/>
      <c r="BV87" s="180"/>
      <c r="BW87" s="155"/>
      <c r="BX87" s="178"/>
      <c r="BY87" s="180"/>
    </row>
    <row r="88" spans="3:77" ht="13.5" customHeight="1">
      <c r="C88" s="155"/>
      <c r="D88" s="178"/>
      <c r="E88" s="178"/>
      <c r="F88" s="155"/>
      <c r="G88" s="178"/>
      <c r="H88" s="180"/>
      <c r="I88" s="178"/>
      <c r="J88" s="178"/>
      <c r="K88" s="178"/>
      <c r="L88" s="155"/>
      <c r="M88" s="178"/>
      <c r="N88" s="180"/>
      <c r="O88" s="155"/>
      <c r="P88" s="178"/>
      <c r="Q88" s="180"/>
      <c r="R88" s="155"/>
      <c r="S88" s="178"/>
      <c r="T88" s="180"/>
      <c r="U88" s="155"/>
      <c r="V88" s="178"/>
      <c r="W88" s="180"/>
      <c r="X88" s="155"/>
      <c r="Y88" s="178"/>
      <c r="Z88" s="180"/>
      <c r="AA88" s="155"/>
      <c r="AB88" s="178"/>
      <c r="AC88" s="180"/>
      <c r="AD88" s="155"/>
      <c r="AE88" s="178"/>
      <c r="AF88" s="180"/>
      <c r="AG88" s="155"/>
      <c r="AH88" s="178"/>
      <c r="AI88" s="180"/>
      <c r="AJ88" s="155"/>
      <c r="AK88" s="178"/>
      <c r="AL88" s="180"/>
      <c r="AM88" s="155"/>
      <c r="AN88" s="178"/>
      <c r="AO88" s="180"/>
      <c r="AP88" s="155"/>
      <c r="AQ88" s="178"/>
      <c r="AR88" s="180"/>
      <c r="AS88" s="155"/>
      <c r="AT88" s="178"/>
      <c r="AU88" s="180"/>
      <c r="AV88" s="155"/>
      <c r="AW88" s="178"/>
      <c r="AX88" s="180"/>
      <c r="AY88" s="155"/>
      <c r="AZ88" s="178"/>
      <c r="BA88" s="180"/>
      <c r="BB88" s="155"/>
      <c r="BC88" s="178"/>
      <c r="BD88" s="180"/>
      <c r="BE88" s="155"/>
      <c r="BF88" s="178"/>
      <c r="BG88" s="180"/>
      <c r="BH88" s="155"/>
      <c r="BI88" s="178"/>
      <c r="BJ88" s="180"/>
      <c r="BK88" s="155"/>
      <c r="BL88" s="178"/>
      <c r="BM88" s="180"/>
      <c r="BN88" s="155"/>
      <c r="BO88" s="178"/>
      <c r="BP88" s="180"/>
      <c r="BQ88" s="155"/>
      <c r="BR88" s="178"/>
      <c r="BS88" s="180"/>
      <c r="BT88" s="155"/>
      <c r="BU88" s="178"/>
      <c r="BV88" s="180"/>
      <c r="BW88" s="155"/>
      <c r="BX88" s="178"/>
      <c r="BY88" s="180"/>
    </row>
    <row r="89" spans="3:77" ht="13.5" customHeight="1">
      <c r="C89" s="155"/>
      <c r="D89" s="178"/>
      <c r="E89" s="178"/>
      <c r="F89" s="155"/>
      <c r="G89" s="178"/>
      <c r="H89" s="180"/>
      <c r="I89" s="178"/>
      <c r="J89" s="178"/>
      <c r="K89" s="178"/>
      <c r="L89" s="155"/>
      <c r="M89" s="178"/>
      <c r="N89" s="180"/>
      <c r="O89" s="155"/>
      <c r="P89" s="178"/>
      <c r="Q89" s="180"/>
      <c r="R89" s="155"/>
      <c r="S89" s="178"/>
      <c r="T89" s="180"/>
      <c r="U89" s="155"/>
      <c r="V89" s="178"/>
      <c r="W89" s="180"/>
      <c r="X89" s="155"/>
      <c r="Y89" s="178"/>
      <c r="Z89" s="180"/>
      <c r="AA89" s="155"/>
      <c r="AB89" s="178"/>
      <c r="AC89" s="180"/>
      <c r="AD89" s="155"/>
      <c r="AE89" s="178"/>
      <c r="AF89" s="180"/>
      <c r="AG89" s="155"/>
      <c r="AH89" s="178"/>
      <c r="AI89" s="180"/>
      <c r="AJ89" s="155"/>
      <c r="AK89" s="178"/>
      <c r="AL89" s="180"/>
      <c r="AM89" s="155"/>
      <c r="AN89" s="178"/>
      <c r="AO89" s="180"/>
      <c r="AP89" s="155"/>
      <c r="AQ89" s="178"/>
      <c r="AR89" s="180"/>
      <c r="AS89" s="155"/>
      <c r="AT89" s="178"/>
      <c r="AU89" s="180"/>
      <c r="AV89" s="155"/>
      <c r="AW89" s="178"/>
      <c r="AX89" s="180"/>
      <c r="AY89" s="155"/>
      <c r="AZ89" s="178"/>
      <c r="BA89" s="180"/>
      <c r="BB89" s="155"/>
      <c r="BC89" s="178"/>
      <c r="BD89" s="180"/>
      <c r="BE89" s="155"/>
      <c r="BF89" s="178"/>
      <c r="BG89" s="180"/>
      <c r="BH89" s="155"/>
      <c r="BI89" s="178"/>
      <c r="BJ89" s="180"/>
      <c r="BK89" s="155"/>
      <c r="BL89" s="178"/>
      <c r="BM89" s="180"/>
      <c r="BN89" s="155"/>
      <c r="BO89" s="178"/>
      <c r="BP89" s="180"/>
      <c r="BQ89" s="155"/>
      <c r="BR89" s="178"/>
      <c r="BS89" s="180"/>
      <c r="BT89" s="155"/>
      <c r="BU89" s="178"/>
      <c r="BV89" s="180"/>
      <c r="BW89" s="155"/>
      <c r="BX89" s="178"/>
      <c r="BY89" s="180"/>
    </row>
    <row r="90" spans="3:77" ht="13.5" customHeight="1">
      <c r="C90" s="155"/>
      <c r="D90" s="178"/>
      <c r="E90" s="178"/>
      <c r="F90" s="155"/>
      <c r="G90" s="178"/>
      <c r="H90" s="180"/>
      <c r="I90" s="178"/>
      <c r="J90" s="178"/>
      <c r="K90" s="178"/>
      <c r="L90" s="155"/>
      <c r="M90" s="178"/>
      <c r="N90" s="180"/>
      <c r="O90" s="155"/>
      <c r="P90" s="178"/>
      <c r="Q90" s="180"/>
      <c r="R90" s="155"/>
      <c r="S90" s="178"/>
      <c r="T90" s="180"/>
      <c r="U90" s="155"/>
      <c r="V90" s="178"/>
      <c r="W90" s="180"/>
      <c r="X90" s="155"/>
      <c r="Y90" s="178"/>
      <c r="Z90" s="180"/>
      <c r="AA90" s="155"/>
      <c r="AB90" s="178"/>
      <c r="AC90" s="180"/>
      <c r="AD90" s="155"/>
      <c r="AE90" s="178"/>
      <c r="AF90" s="180"/>
      <c r="AG90" s="155"/>
      <c r="AH90" s="178"/>
      <c r="AI90" s="180"/>
      <c r="AJ90" s="155"/>
      <c r="AK90" s="178"/>
      <c r="AL90" s="180"/>
      <c r="AM90" s="155"/>
      <c r="AN90" s="178"/>
      <c r="AO90" s="180"/>
      <c r="AP90" s="155"/>
      <c r="AQ90" s="178"/>
      <c r="AR90" s="180"/>
      <c r="AS90" s="155"/>
      <c r="AT90" s="178"/>
      <c r="AU90" s="180"/>
      <c r="AV90" s="155"/>
      <c r="AW90" s="178"/>
      <c r="AX90" s="180"/>
      <c r="AY90" s="155"/>
      <c r="AZ90" s="178"/>
      <c r="BA90" s="180"/>
      <c r="BB90" s="155"/>
      <c r="BC90" s="178"/>
      <c r="BD90" s="180"/>
      <c r="BE90" s="155"/>
      <c r="BF90" s="178"/>
      <c r="BG90" s="180"/>
      <c r="BH90" s="155"/>
      <c r="BI90" s="178"/>
      <c r="BJ90" s="180"/>
      <c r="BK90" s="155"/>
      <c r="BL90" s="178"/>
      <c r="BM90" s="180"/>
      <c r="BN90" s="155"/>
      <c r="BO90" s="178"/>
      <c r="BP90" s="180"/>
      <c r="BQ90" s="155"/>
      <c r="BR90" s="178"/>
      <c r="BS90" s="180"/>
      <c r="BT90" s="155"/>
      <c r="BU90" s="178"/>
      <c r="BV90" s="180"/>
      <c r="BW90" s="155"/>
      <c r="BX90" s="178"/>
      <c r="BY90" s="180"/>
    </row>
    <row r="91" spans="3:77" ht="13.5" customHeight="1">
      <c r="C91" s="155"/>
      <c r="D91" s="178"/>
      <c r="E91" s="178"/>
      <c r="F91" s="155"/>
      <c r="G91" s="178"/>
      <c r="H91" s="180"/>
      <c r="I91" s="178"/>
      <c r="J91" s="178"/>
      <c r="K91" s="178"/>
      <c r="L91" s="155"/>
      <c r="M91" s="178"/>
      <c r="N91" s="180"/>
      <c r="O91" s="155"/>
      <c r="P91" s="178"/>
      <c r="Q91" s="180"/>
      <c r="R91" s="155"/>
      <c r="S91" s="178"/>
      <c r="T91" s="180"/>
      <c r="U91" s="155"/>
      <c r="V91" s="178"/>
      <c r="W91" s="180"/>
      <c r="X91" s="155"/>
      <c r="Y91" s="178"/>
      <c r="Z91" s="180"/>
      <c r="AA91" s="155"/>
      <c r="AB91" s="178"/>
      <c r="AC91" s="180"/>
      <c r="AD91" s="155"/>
      <c r="AE91" s="178"/>
      <c r="AF91" s="180"/>
      <c r="AG91" s="155"/>
      <c r="AH91" s="178"/>
      <c r="AI91" s="180"/>
      <c r="AJ91" s="155"/>
      <c r="AK91" s="178"/>
      <c r="AL91" s="180"/>
      <c r="AM91" s="155"/>
      <c r="AN91" s="178"/>
      <c r="AO91" s="180"/>
      <c r="AP91" s="155"/>
      <c r="AQ91" s="178"/>
      <c r="AR91" s="180"/>
      <c r="AS91" s="155"/>
      <c r="AT91" s="178"/>
      <c r="AU91" s="180"/>
      <c r="AV91" s="155"/>
      <c r="AW91" s="178"/>
      <c r="AX91" s="180"/>
      <c r="AY91" s="155"/>
      <c r="AZ91" s="178"/>
      <c r="BA91" s="180"/>
      <c r="BB91" s="155"/>
      <c r="BC91" s="178"/>
      <c r="BD91" s="180"/>
      <c r="BE91" s="155"/>
      <c r="BF91" s="178"/>
      <c r="BG91" s="180"/>
      <c r="BH91" s="155"/>
      <c r="BI91" s="178"/>
      <c r="BJ91" s="180"/>
      <c r="BK91" s="155"/>
      <c r="BL91" s="178"/>
      <c r="BM91" s="180"/>
      <c r="BN91" s="155"/>
      <c r="BO91" s="178"/>
      <c r="BP91" s="180"/>
      <c r="BQ91" s="155"/>
      <c r="BR91" s="178"/>
      <c r="BS91" s="180"/>
      <c r="BT91" s="155"/>
      <c r="BU91" s="178"/>
      <c r="BV91" s="180"/>
      <c r="BW91" s="155"/>
      <c r="BX91" s="178"/>
      <c r="BY91" s="180"/>
    </row>
    <row r="92" spans="3:77" ht="13.5" customHeight="1">
      <c r="C92" s="155"/>
      <c r="D92" s="178"/>
      <c r="E92" s="178"/>
      <c r="F92" s="155"/>
      <c r="G92" s="178"/>
      <c r="H92" s="180"/>
      <c r="I92" s="178"/>
      <c r="J92" s="178"/>
      <c r="K92" s="178"/>
      <c r="L92" s="155"/>
      <c r="M92" s="178"/>
      <c r="N92" s="180"/>
      <c r="O92" s="155"/>
      <c r="P92" s="178"/>
      <c r="Q92" s="180"/>
      <c r="R92" s="155"/>
      <c r="S92" s="178"/>
      <c r="T92" s="180"/>
      <c r="U92" s="155"/>
      <c r="V92" s="178"/>
      <c r="W92" s="180"/>
      <c r="X92" s="155"/>
      <c r="Y92" s="178"/>
      <c r="Z92" s="180"/>
      <c r="AA92" s="155"/>
      <c r="AB92" s="178"/>
      <c r="AC92" s="180"/>
      <c r="AD92" s="155"/>
      <c r="AE92" s="178"/>
      <c r="AF92" s="180"/>
      <c r="AG92" s="155"/>
      <c r="AH92" s="178"/>
      <c r="AI92" s="180"/>
      <c r="AJ92" s="155"/>
      <c r="AK92" s="178"/>
      <c r="AL92" s="180"/>
      <c r="AM92" s="155"/>
      <c r="AN92" s="178"/>
      <c r="AO92" s="180"/>
      <c r="AP92" s="155"/>
      <c r="AQ92" s="178"/>
      <c r="AR92" s="180"/>
      <c r="AS92" s="155"/>
      <c r="AT92" s="178"/>
      <c r="AU92" s="180"/>
      <c r="AV92" s="155"/>
      <c r="AW92" s="178"/>
      <c r="AX92" s="180"/>
      <c r="AY92" s="155"/>
      <c r="AZ92" s="178"/>
      <c r="BA92" s="180"/>
      <c r="BB92" s="155"/>
      <c r="BC92" s="178"/>
      <c r="BD92" s="180"/>
      <c r="BE92" s="155"/>
      <c r="BF92" s="178"/>
      <c r="BG92" s="180"/>
      <c r="BH92" s="155"/>
      <c r="BI92" s="178"/>
      <c r="BJ92" s="180"/>
      <c r="BK92" s="155"/>
      <c r="BL92" s="178"/>
      <c r="BM92" s="180"/>
      <c r="BN92" s="155"/>
      <c r="BO92" s="178"/>
      <c r="BP92" s="180"/>
      <c r="BQ92" s="155"/>
      <c r="BR92" s="178"/>
      <c r="BS92" s="180"/>
      <c r="BT92" s="155"/>
      <c r="BU92" s="178"/>
      <c r="BV92" s="180"/>
      <c r="BW92" s="155"/>
      <c r="BX92" s="178"/>
      <c r="BY92" s="180"/>
    </row>
    <row r="93" spans="3:77" ht="13.5" customHeight="1">
      <c r="C93" s="155"/>
      <c r="D93" s="178"/>
      <c r="E93" s="178"/>
      <c r="F93" s="155"/>
      <c r="G93" s="178"/>
      <c r="H93" s="180"/>
      <c r="I93" s="178"/>
      <c r="J93" s="178"/>
      <c r="K93" s="178"/>
      <c r="L93" s="155"/>
      <c r="M93" s="178"/>
      <c r="N93" s="180"/>
      <c r="O93" s="155"/>
      <c r="P93" s="178"/>
      <c r="Q93" s="180"/>
      <c r="R93" s="155"/>
      <c r="S93" s="178"/>
      <c r="T93" s="180"/>
      <c r="U93" s="155"/>
      <c r="V93" s="178"/>
      <c r="W93" s="180"/>
      <c r="X93" s="155"/>
      <c r="Y93" s="178"/>
      <c r="Z93" s="180"/>
      <c r="AA93" s="155"/>
      <c r="AB93" s="178"/>
      <c r="AC93" s="180"/>
      <c r="AD93" s="155"/>
      <c r="AE93" s="178"/>
      <c r="AF93" s="180"/>
      <c r="AG93" s="155"/>
      <c r="AH93" s="178"/>
      <c r="AI93" s="180"/>
      <c r="AJ93" s="155"/>
      <c r="AK93" s="178"/>
      <c r="AL93" s="180"/>
      <c r="AM93" s="155"/>
      <c r="AN93" s="178"/>
      <c r="AO93" s="180"/>
      <c r="AP93" s="155"/>
      <c r="AQ93" s="178"/>
      <c r="AR93" s="180"/>
      <c r="AS93" s="155"/>
      <c r="AT93" s="178"/>
      <c r="AU93" s="180"/>
      <c r="AV93" s="155"/>
      <c r="AW93" s="178"/>
      <c r="AX93" s="180"/>
      <c r="AY93" s="155"/>
      <c r="AZ93" s="178"/>
      <c r="BA93" s="180"/>
      <c r="BB93" s="155"/>
      <c r="BC93" s="178"/>
      <c r="BD93" s="180"/>
      <c r="BE93" s="155"/>
      <c r="BF93" s="178"/>
      <c r="BG93" s="180"/>
      <c r="BH93" s="155"/>
      <c r="BI93" s="178"/>
      <c r="BJ93" s="180"/>
      <c r="BK93" s="155"/>
      <c r="BL93" s="178"/>
      <c r="BM93" s="180"/>
      <c r="BN93" s="155"/>
      <c r="BO93" s="178"/>
      <c r="BP93" s="180"/>
      <c r="BQ93" s="155"/>
      <c r="BR93" s="178"/>
      <c r="BS93" s="180"/>
      <c r="BT93" s="155"/>
      <c r="BU93" s="178"/>
      <c r="BV93" s="180"/>
      <c r="BW93" s="155"/>
      <c r="BX93" s="178"/>
      <c r="BY93" s="180"/>
    </row>
    <row r="94" spans="3:77" ht="13.5" customHeight="1">
      <c r="C94" s="155"/>
      <c r="D94" s="178"/>
      <c r="E94" s="178"/>
      <c r="F94" s="155"/>
      <c r="G94" s="178"/>
      <c r="H94" s="180"/>
      <c r="I94" s="178"/>
      <c r="J94" s="178"/>
      <c r="K94" s="178"/>
      <c r="L94" s="155"/>
      <c r="M94" s="178"/>
      <c r="N94" s="180"/>
      <c r="O94" s="155"/>
      <c r="P94" s="178"/>
      <c r="Q94" s="180"/>
      <c r="R94" s="155"/>
      <c r="S94" s="178"/>
      <c r="T94" s="180"/>
      <c r="U94" s="155"/>
      <c r="V94" s="178"/>
      <c r="W94" s="180"/>
      <c r="X94" s="155"/>
      <c r="Y94" s="178"/>
      <c r="Z94" s="180"/>
      <c r="AA94" s="155"/>
      <c r="AB94" s="178"/>
      <c r="AC94" s="180"/>
      <c r="AD94" s="155"/>
      <c r="AE94" s="178"/>
      <c r="AF94" s="180"/>
      <c r="AG94" s="155"/>
      <c r="AH94" s="178"/>
      <c r="AI94" s="180"/>
      <c r="AJ94" s="155"/>
      <c r="AK94" s="178"/>
      <c r="AL94" s="180"/>
      <c r="AM94" s="155"/>
      <c r="AN94" s="178"/>
      <c r="AO94" s="180"/>
      <c r="AP94" s="155"/>
      <c r="AQ94" s="178"/>
      <c r="AR94" s="180"/>
      <c r="AS94" s="155"/>
      <c r="AT94" s="178"/>
      <c r="AU94" s="180"/>
      <c r="AV94" s="155"/>
      <c r="AW94" s="178"/>
      <c r="AX94" s="180"/>
      <c r="AY94" s="155"/>
      <c r="AZ94" s="178"/>
      <c r="BA94" s="180"/>
      <c r="BB94" s="155"/>
      <c r="BC94" s="178"/>
      <c r="BD94" s="180"/>
      <c r="BE94" s="155"/>
      <c r="BF94" s="178"/>
      <c r="BG94" s="180"/>
      <c r="BH94" s="155"/>
      <c r="BI94" s="178"/>
      <c r="BJ94" s="180"/>
      <c r="BK94" s="155"/>
      <c r="BL94" s="178"/>
      <c r="BM94" s="180"/>
      <c r="BN94" s="155"/>
      <c r="BO94" s="178"/>
      <c r="BP94" s="180"/>
      <c r="BQ94" s="155"/>
      <c r="BR94" s="178"/>
      <c r="BS94" s="180"/>
      <c r="BT94" s="155"/>
      <c r="BU94" s="178"/>
      <c r="BV94" s="180"/>
      <c r="BW94" s="155"/>
      <c r="BX94" s="178"/>
      <c r="BY94" s="180"/>
    </row>
    <row r="95" spans="3:77" ht="13.5" customHeight="1">
      <c r="C95" s="155"/>
      <c r="D95" s="178"/>
      <c r="E95" s="178"/>
      <c r="F95" s="155"/>
      <c r="G95" s="178"/>
      <c r="H95" s="180"/>
      <c r="I95" s="178"/>
      <c r="J95" s="178"/>
      <c r="K95" s="178"/>
      <c r="L95" s="155"/>
      <c r="M95" s="178"/>
      <c r="N95" s="180"/>
      <c r="O95" s="155"/>
      <c r="P95" s="178"/>
      <c r="Q95" s="180"/>
      <c r="R95" s="155"/>
      <c r="S95" s="178"/>
      <c r="T95" s="180"/>
      <c r="U95" s="155"/>
      <c r="V95" s="178"/>
      <c r="W95" s="180"/>
      <c r="X95" s="155"/>
      <c r="Y95" s="178"/>
      <c r="Z95" s="180"/>
      <c r="AA95" s="155"/>
      <c r="AB95" s="178"/>
      <c r="AC95" s="180"/>
      <c r="AD95" s="155"/>
      <c r="AE95" s="178"/>
      <c r="AF95" s="180"/>
      <c r="AG95" s="155"/>
      <c r="AH95" s="178"/>
      <c r="AI95" s="180"/>
      <c r="AJ95" s="155"/>
      <c r="AK95" s="178"/>
      <c r="AL95" s="180"/>
      <c r="AM95" s="155"/>
      <c r="AN95" s="178"/>
      <c r="AO95" s="180"/>
      <c r="AP95" s="155"/>
      <c r="AQ95" s="178"/>
      <c r="AR95" s="180"/>
      <c r="AS95" s="155"/>
      <c r="AT95" s="178"/>
      <c r="AU95" s="180"/>
      <c r="AV95" s="155"/>
      <c r="AW95" s="178"/>
      <c r="AX95" s="180"/>
      <c r="AY95" s="155"/>
      <c r="AZ95" s="178"/>
      <c r="BA95" s="180"/>
      <c r="BB95" s="155"/>
      <c r="BC95" s="178"/>
      <c r="BD95" s="180"/>
      <c r="BE95" s="155"/>
      <c r="BF95" s="178"/>
      <c r="BG95" s="180"/>
      <c r="BH95" s="155"/>
      <c r="BI95" s="178"/>
      <c r="BJ95" s="180"/>
      <c r="BK95" s="155"/>
      <c r="BL95" s="178"/>
      <c r="BM95" s="180"/>
      <c r="BN95" s="155"/>
      <c r="BO95" s="178"/>
      <c r="BP95" s="180"/>
      <c r="BQ95" s="155"/>
      <c r="BR95" s="178"/>
      <c r="BS95" s="180"/>
      <c r="BT95" s="155"/>
      <c r="BU95" s="178"/>
      <c r="BV95" s="180"/>
      <c r="BW95" s="155"/>
      <c r="BX95" s="178"/>
      <c r="BY95" s="180"/>
    </row>
    <row r="96" spans="3:77" ht="13.5" customHeight="1">
      <c r="C96" s="155"/>
      <c r="D96" s="178"/>
      <c r="E96" s="178"/>
      <c r="F96" s="155"/>
      <c r="G96" s="178"/>
      <c r="H96" s="180"/>
      <c r="I96" s="178"/>
      <c r="J96" s="178"/>
      <c r="K96" s="178"/>
      <c r="L96" s="155"/>
      <c r="M96" s="178"/>
      <c r="N96" s="180"/>
      <c r="O96" s="155"/>
      <c r="P96" s="178"/>
      <c r="Q96" s="180"/>
      <c r="R96" s="155"/>
      <c r="S96" s="178"/>
      <c r="T96" s="180"/>
      <c r="U96" s="155"/>
      <c r="V96" s="178"/>
      <c r="W96" s="180"/>
      <c r="X96" s="155"/>
      <c r="Y96" s="178"/>
      <c r="Z96" s="180"/>
      <c r="AA96" s="155"/>
      <c r="AB96" s="178"/>
      <c r="AC96" s="180"/>
      <c r="AD96" s="155"/>
      <c r="AE96" s="178"/>
      <c r="AF96" s="180"/>
      <c r="AG96" s="155"/>
      <c r="AH96" s="178"/>
      <c r="AI96" s="180"/>
      <c r="AJ96" s="155"/>
      <c r="AK96" s="178"/>
      <c r="AL96" s="180"/>
      <c r="AM96" s="155"/>
      <c r="AN96" s="178"/>
      <c r="AO96" s="180"/>
      <c r="AP96" s="155"/>
      <c r="AQ96" s="178"/>
      <c r="AR96" s="180"/>
      <c r="AS96" s="155"/>
      <c r="AT96" s="178"/>
      <c r="AU96" s="180"/>
      <c r="AV96" s="155"/>
      <c r="AW96" s="178"/>
      <c r="AX96" s="180"/>
      <c r="AY96" s="155"/>
      <c r="AZ96" s="178"/>
      <c r="BA96" s="180"/>
      <c r="BB96" s="155"/>
      <c r="BC96" s="178"/>
      <c r="BD96" s="180"/>
      <c r="BE96" s="155"/>
      <c r="BF96" s="178"/>
      <c r="BG96" s="180"/>
      <c r="BH96" s="155"/>
      <c r="BI96" s="178"/>
      <c r="BJ96" s="180"/>
      <c r="BK96" s="155"/>
      <c r="BL96" s="178"/>
      <c r="BM96" s="180"/>
      <c r="BN96" s="155"/>
      <c r="BO96" s="178"/>
      <c r="BP96" s="180"/>
      <c r="BQ96" s="155"/>
      <c r="BR96" s="178"/>
      <c r="BS96" s="180"/>
      <c r="BT96" s="155"/>
      <c r="BU96" s="178"/>
      <c r="BV96" s="180"/>
      <c r="BW96" s="155"/>
      <c r="BX96" s="178"/>
      <c r="BY96" s="180"/>
    </row>
    <row r="97" spans="3:77" ht="13.5" customHeight="1">
      <c r="C97" s="155"/>
      <c r="D97" s="178"/>
      <c r="E97" s="178"/>
      <c r="F97" s="155"/>
      <c r="G97" s="178"/>
      <c r="H97" s="180"/>
      <c r="I97" s="178"/>
      <c r="J97" s="178"/>
      <c r="K97" s="178"/>
      <c r="L97" s="155"/>
      <c r="M97" s="178"/>
      <c r="N97" s="180"/>
      <c r="O97" s="155"/>
      <c r="P97" s="178"/>
      <c r="Q97" s="180"/>
      <c r="R97" s="155"/>
      <c r="S97" s="178"/>
      <c r="T97" s="180"/>
      <c r="U97" s="155"/>
      <c r="V97" s="178"/>
      <c r="W97" s="180"/>
      <c r="X97" s="155"/>
      <c r="Y97" s="178"/>
      <c r="Z97" s="180"/>
      <c r="AA97" s="155"/>
      <c r="AB97" s="178"/>
      <c r="AC97" s="180"/>
      <c r="AD97" s="155"/>
      <c r="AE97" s="178"/>
      <c r="AF97" s="180"/>
      <c r="AG97" s="155"/>
      <c r="AH97" s="178"/>
      <c r="AI97" s="180"/>
      <c r="AJ97" s="155"/>
      <c r="AK97" s="178"/>
      <c r="AL97" s="180"/>
      <c r="AM97" s="155"/>
      <c r="AN97" s="178"/>
      <c r="AO97" s="180"/>
      <c r="AP97" s="155"/>
      <c r="AQ97" s="178"/>
      <c r="AR97" s="180"/>
      <c r="AS97" s="155"/>
      <c r="AT97" s="178"/>
      <c r="AU97" s="180"/>
      <c r="AV97" s="155"/>
      <c r="AW97" s="178"/>
      <c r="AX97" s="180"/>
      <c r="AY97" s="155"/>
      <c r="AZ97" s="178"/>
      <c r="BA97" s="180"/>
      <c r="BB97" s="155"/>
      <c r="BC97" s="178"/>
      <c r="BD97" s="180"/>
      <c r="BE97" s="155"/>
      <c r="BF97" s="178"/>
      <c r="BG97" s="180"/>
      <c r="BH97" s="155"/>
      <c r="BI97" s="178"/>
      <c r="BJ97" s="180"/>
      <c r="BK97" s="155"/>
      <c r="BL97" s="178"/>
      <c r="BM97" s="180"/>
      <c r="BN97" s="155"/>
      <c r="BO97" s="178"/>
      <c r="BP97" s="180"/>
      <c r="BQ97" s="155"/>
      <c r="BR97" s="178"/>
      <c r="BS97" s="180"/>
      <c r="BT97" s="155"/>
      <c r="BU97" s="178"/>
      <c r="BV97" s="180"/>
      <c r="BW97" s="155"/>
      <c r="BX97" s="178"/>
      <c r="BY97" s="180"/>
    </row>
    <row r="98" spans="3:77" ht="13.5" customHeight="1">
      <c r="C98" s="155"/>
      <c r="D98" s="178"/>
      <c r="E98" s="178"/>
      <c r="F98" s="155"/>
      <c r="G98" s="178"/>
      <c r="H98" s="180"/>
      <c r="I98" s="178"/>
      <c r="J98" s="178"/>
      <c r="K98" s="178"/>
      <c r="L98" s="155"/>
      <c r="M98" s="178"/>
      <c r="N98" s="180"/>
      <c r="O98" s="155"/>
      <c r="P98" s="178"/>
      <c r="Q98" s="180"/>
      <c r="R98" s="155"/>
      <c r="S98" s="178"/>
      <c r="T98" s="180"/>
      <c r="U98" s="155"/>
      <c r="V98" s="178"/>
      <c r="W98" s="180"/>
      <c r="X98" s="155"/>
      <c r="Y98" s="178"/>
      <c r="Z98" s="180"/>
      <c r="AA98" s="155"/>
      <c r="AB98" s="178"/>
      <c r="AC98" s="180"/>
      <c r="AD98" s="155"/>
      <c r="AE98" s="178"/>
      <c r="AF98" s="180"/>
      <c r="AG98" s="155"/>
      <c r="AH98" s="178"/>
      <c r="AI98" s="180"/>
      <c r="AJ98" s="155"/>
      <c r="AK98" s="178"/>
      <c r="AL98" s="180"/>
      <c r="AM98" s="155"/>
      <c r="AN98" s="178"/>
      <c r="AO98" s="180"/>
      <c r="AP98" s="155"/>
      <c r="AQ98" s="178"/>
      <c r="AR98" s="180"/>
      <c r="AS98" s="155"/>
      <c r="AT98" s="178"/>
      <c r="AU98" s="180"/>
      <c r="AV98" s="155"/>
      <c r="AW98" s="178"/>
      <c r="AX98" s="180"/>
      <c r="AY98" s="155"/>
      <c r="AZ98" s="178"/>
      <c r="BA98" s="180"/>
      <c r="BB98" s="155"/>
      <c r="BC98" s="178"/>
      <c r="BD98" s="180"/>
      <c r="BE98" s="155"/>
      <c r="BF98" s="178"/>
      <c r="BG98" s="180"/>
      <c r="BH98" s="155"/>
      <c r="BI98" s="178"/>
      <c r="BJ98" s="180"/>
      <c r="BK98" s="155"/>
      <c r="BL98" s="178"/>
      <c r="BM98" s="180"/>
      <c r="BN98" s="155"/>
      <c r="BO98" s="178"/>
      <c r="BP98" s="180"/>
      <c r="BQ98" s="155"/>
      <c r="BR98" s="178"/>
      <c r="BS98" s="180"/>
      <c r="BT98" s="155"/>
      <c r="BU98" s="178"/>
      <c r="BV98" s="180"/>
      <c r="BW98" s="155"/>
      <c r="BX98" s="178"/>
      <c r="BY98" s="180"/>
    </row>
    <row r="99" spans="3:77" ht="13.5" customHeight="1">
      <c r="C99" s="155"/>
      <c r="D99" s="178"/>
      <c r="E99" s="178"/>
      <c r="F99" s="155"/>
      <c r="G99" s="178"/>
      <c r="H99" s="180"/>
      <c r="I99" s="178"/>
      <c r="J99" s="178"/>
      <c r="K99" s="178"/>
      <c r="L99" s="155"/>
      <c r="M99" s="178"/>
      <c r="N99" s="180"/>
      <c r="O99" s="155"/>
      <c r="P99" s="178"/>
      <c r="Q99" s="180"/>
      <c r="R99" s="155"/>
      <c r="S99" s="178"/>
      <c r="T99" s="180"/>
      <c r="U99" s="155"/>
      <c r="V99" s="178"/>
      <c r="W99" s="180"/>
      <c r="X99" s="155"/>
      <c r="Y99" s="178"/>
      <c r="Z99" s="180"/>
      <c r="AA99" s="155"/>
      <c r="AB99" s="178"/>
      <c r="AC99" s="180"/>
      <c r="AD99" s="155"/>
      <c r="AE99" s="178"/>
      <c r="AF99" s="180"/>
      <c r="AG99" s="155"/>
      <c r="AH99" s="178"/>
      <c r="AI99" s="180"/>
      <c r="AJ99" s="155"/>
      <c r="AK99" s="178"/>
      <c r="AL99" s="180"/>
      <c r="AM99" s="155"/>
      <c r="AN99" s="178"/>
      <c r="AO99" s="180"/>
      <c r="AP99" s="155"/>
      <c r="AQ99" s="178"/>
      <c r="AR99" s="180"/>
      <c r="AS99" s="155"/>
      <c r="AT99" s="178"/>
      <c r="AU99" s="180"/>
      <c r="AV99" s="155"/>
      <c r="AW99" s="178"/>
      <c r="AX99" s="180"/>
      <c r="AY99" s="155"/>
      <c r="AZ99" s="178"/>
      <c r="BA99" s="180"/>
      <c r="BB99" s="155"/>
      <c r="BC99" s="178"/>
      <c r="BD99" s="180"/>
      <c r="BE99" s="155"/>
      <c r="BF99" s="178"/>
      <c r="BG99" s="180"/>
      <c r="BH99" s="155"/>
      <c r="BI99" s="178"/>
      <c r="BJ99" s="180"/>
      <c r="BK99" s="155"/>
      <c r="BL99" s="178"/>
      <c r="BM99" s="180"/>
      <c r="BN99" s="155"/>
      <c r="BO99" s="178"/>
      <c r="BP99" s="180"/>
      <c r="BQ99" s="155"/>
      <c r="BR99" s="178"/>
      <c r="BS99" s="180"/>
      <c r="BT99" s="155"/>
      <c r="BU99" s="178"/>
      <c r="BV99" s="180"/>
      <c r="BW99" s="155"/>
      <c r="BX99" s="178"/>
      <c r="BY99" s="180"/>
    </row>
    <row r="100" spans="3:77" ht="13.5" customHeight="1">
      <c r="C100" s="155"/>
      <c r="D100" s="178"/>
      <c r="E100" s="178"/>
      <c r="F100" s="155"/>
      <c r="G100" s="178"/>
      <c r="H100" s="180"/>
      <c r="I100" s="178"/>
      <c r="J100" s="178"/>
      <c r="K100" s="178"/>
      <c r="L100" s="155"/>
      <c r="M100" s="178"/>
      <c r="N100" s="180"/>
      <c r="O100" s="155"/>
      <c r="P100" s="178"/>
      <c r="Q100" s="180"/>
      <c r="R100" s="155"/>
      <c r="S100" s="178"/>
      <c r="T100" s="180"/>
      <c r="U100" s="155"/>
      <c r="V100" s="178"/>
      <c r="W100" s="180"/>
      <c r="X100" s="155"/>
      <c r="Y100" s="178"/>
      <c r="Z100" s="180"/>
      <c r="AA100" s="155"/>
      <c r="AB100" s="178"/>
      <c r="AC100" s="180"/>
      <c r="AD100" s="155"/>
      <c r="AE100" s="178"/>
      <c r="AF100" s="180"/>
      <c r="AG100" s="155"/>
      <c r="AH100" s="178"/>
      <c r="AI100" s="180"/>
      <c r="AJ100" s="155"/>
      <c r="AK100" s="178"/>
      <c r="AL100" s="180"/>
      <c r="AM100" s="155"/>
      <c r="AN100" s="178"/>
      <c r="AO100" s="180"/>
      <c r="AP100" s="155"/>
      <c r="AQ100" s="178"/>
      <c r="AR100" s="180"/>
      <c r="AS100" s="155"/>
      <c r="AT100" s="178"/>
      <c r="AU100" s="180"/>
      <c r="AV100" s="155"/>
      <c r="AW100" s="178"/>
      <c r="AX100" s="180"/>
      <c r="AY100" s="155"/>
      <c r="AZ100" s="178"/>
      <c r="BA100" s="180"/>
      <c r="BB100" s="155"/>
      <c r="BC100" s="178"/>
      <c r="BD100" s="180"/>
      <c r="BE100" s="155"/>
      <c r="BF100" s="178"/>
      <c r="BG100" s="180"/>
      <c r="BH100" s="155"/>
      <c r="BI100" s="178"/>
      <c r="BJ100" s="180"/>
      <c r="BK100" s="155"/>
      <c r="BL100" s="178"/>
      <c r="BM100" s="180"/>
      <c r="BN100" s="155"/>
      <c r="BO100" s="178"/>
      <c r="BP100" s="180"/>
      <c r="BQ100" s="155"/>
      <c r="BR100" s="178"/>
      <c r="BS100" s="180"/>
      <c r="BT100" s="155"/>
      <c r="BU100" s="178"/>
      <c r="BV100" s="180"/>
      <c r="BW100" s="155"/>
      <c r="BX100" s="178"/>
      <c r="BY100" s="180"/>
    </row>
    <row r="101" spans="3:77" ht="13.5" customHeight="1">
      <c r="C101" s="155"/>
      <c r="D101" s="178"/>
      <c r="E101" s="178"/>
      <c r="F101" s="155"/>
      <c r="G101" s="178"/>
      <c r="H101" s="180"/>
      <c r="I101" s="178"/>
      <c r="J101" s="178"/>
      <c r="K101" s="178"/>
      <c r="L101" s="155"/>
      <c r="M101" s="178"/>
      <c r="N101" s="180"/>
      <c r="O101" s="155"/>
      <c r="P101" s="178"/>
      <c r="Q101" s="180"/>
      <c r="R101" s="155"/>
      <c r="S101" s="178"/>
      <c r="T101" s="180"/>
      <c r="U101" s="155"/>
      <c r="V101" s="178"/>
      <c r="W101" s="180"/>
      <c r="X101" s="155"/>
      <c r="Y101" s="178"/>
      <c r="Z101" s="180"/>
      <c r="AA101" s="155"/>
      <c r="AB101" s="178"/>
      <c r="AC101" s="180"/>
      <c r="AD101" s="155"/>
      <c r="AE101" s="178"/>
      <c r="AF101" s="180"/>
      <c r="AG101" s="155"/>
      <c r="AH101" s="178"/>
      <c r="AI101" s="180"/>
      <c r="AJ101" s="155"/>
      <c r="AK101" s="178"/>
      <c r="AL101" s="180"/>
      <c r="AM101" s="155"/>
      <c r="AN101" s="178"/>
      <c r="AO101" s="180"/>
      <c r="AP101" s="155"/>
      <c r="AQ101" s="178"/>
      <c r="AR101" s="180"/>
      <c r="AS101" s="155"/>
      <c r="AT101" s="178"/>
      <c r="AU101" s="180"/>
      <c r="AV101" s="155"/>
      <c r="AW101" s="178"/>
      <c r="AX101" s="180"/>
      <c r="AY101" s="155"/>
      <c r="AZ101" s="178"/>
      <c r="BA101" s="180"/>
      <c r="BB101" s="155"/>
      <c r="BC101" s="178"/>
      <c r="BD101" s="180"/>
      <c r="BE101" s="155"/>
      <c r="BF101" s="178"/>
      <c r="BG101" s="180"/>
      <c r="BH101" s="155"/>
      <c r="BI101" s="178"/>
      <c r="BJ101" s="180"/>
      <c r="BK101" s="155"/>
      <c r="BL101" s="178"/>
      <c r="BM101" s="180"/>
      <c r="BN101" s="155"/>
      <c r="BO101" s="178"/>
      <c r="BP101" s="180"/>
      <c r="BQ101" s="155"/>
      <c r="BR101" s="178"/>
      <c r="BS101" s="180"/>
      <c r="BT101" s="155"/>
      <c r="BU101" s="178"/>
      <c r="BV101" s="180"/>
      <c r="BW101" s="155"/>
      <c r="BX101" s="178"/>
      <c r="BY101" s="180"/>
    </row>
    <row r="102" spans="3:77" ht="13.5" customHeight="1">
      <c r="C102" s="155"/>
      <c r="D102" s="178"/>
      <c r="E102" s="178"/>
      <c r="F102" s="155"/>
      <c r="G102" s="178"/>
      <c r="H102" s="180"/>
      <c r="I102" s="178"/>
      <c r="J102" s="178"/>
      <c r="K102" s="178"/>
      <c r="L102" s="155"/>
      <c r="M102" s="178"/>
      <c r="N102" s="180"/>
      <c r="O102" s="155"/>
      <c r="P102" s="178"/>
      <c r="Q102" s="180"/>
      <c r="R102" s="155"/>
      <c r="S102" s="178"/>
      <c r="T102" s="180"/>
      <c r="U102" s="155"/>
      <c r="V102" s="178"/>
      <c r="W102" s="180"/>
      <c r="X102" s="155"/>
      <c r="Y102" s="178"/>
      <c r="Z102" s="180"/>
      <c r="AA102" s="155"/>
      <c r="AB102" s="178"/>
      <c r="AC102" s="180"/>
      <c r="AD102" s="155"/>
      <c r="AE102" s="178"/>
      <c r="AF102" s="180"/>
      <c r="AG102" s="155"/>
      <c r="AH102" s="178"/>
      <c r="AI102" s="180"/>
      <c r="AJ102" s="155"/>
      <c r="AK102" s="178"/>
      <c r="AL102" s="180"/>
      <c r="AM102" s="155"/>
      <c r="AN102" s="178"/>
      <c r="AO102" s="180"/>
      <c r="AP102" s="155"/>
      <c r="AQ102" s="178"/>
      <c r="AR102" s="180"/>
      <c r="AS102" s="155"/>
      <c r="AT102" s="178"/>
      <c r="AU102" s="180"/>
      <c r="AV102" s="155"/>
      <c r="AW102" s="178"/>
      <c r="AX102" s="180"/>
      <c r="AY102" s="155"/>
      <c r="AZ102" s="178"/>
      <c r="BA102" s="180"/>
      <c r="BB102" s="155"/>
      <c r="BC102" s="178"/>
      <c r="BD102" s="180"/>
      <c r="BE102" s="155"/>
      <c r="BF102" s="178"/>
      <c r="BG102" s="180"/>
      <c r="BH102" s="155"/>
      <c r="BI102" s="178"/>
      <c r="BJ102" s="180"/>
      <c r="BK102" s="155"/>
      <c r="BL102" s="178"/>
      <c r="BM102" s="180"/>
      <c r="BN102" s="155"/>
      <c r="BO102" s="178"/>
      <c r="BP102" s="180"/>
      <c r="BQ102" s="155"/>
      <c r="BR102" s="178"/>
      <c r="BS102" s="180"/>
      <c r="BT102" s="155"/>
      <c r="BU102" s="178"/>
      <c r="BV102" s="180"/>
      <c r="BW102" s="155"/>
      <c r="BX102" s="178"/>
      <c r="BY102" s="180"/>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info_parties!$A$1:$A$70</xm:f>
          </x14:formula1>
          <xm:sqref>A11:A100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Notes</vt:lpstr>
      <vt:lpstr>info_parties</vt:lpstr>
      <vt:lpstr>cabinetpos</vt:lpstr>
      <vt:lpstr>ministers</vt:lpstr>
      <vt:lpstr>ministers_other</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lpstr>Senate 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tmustill</cp:lastModifiedBy>
  <cp:lastPrinted>2010-09-24T23:21:34Z</cp:lastPrinted>
  <dcterms:created xsi:type="dcterms:W3CDTF">2007-12-18T22:28:08Z</dcterms:created>
  <dcterms:modified xsi:type="dcterms:W3CDTF">2022-06-27T20:36:51Z</dcterms:modified>
</cp:coreProperties>
</file>